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orayounes/Desktop/UofT Data Analytics/Module 1/Module 1 Challenge/"/>
    </mc:Choice>
  </mc:AlternateContent>
  <xr:revisionPtr revIDLastSave="0" documentId="13_ncr:1_{70807A5B-C657-C543-8C24-C939F11877D8}" xr6:coauthVersionLast="46" xr6:coauthVersionMax="46" xr10:uidLastSave="{00000000-0000-0000-0000-000000000000}"/>
  <bookViews>
    <workbookView xWindow="4240" yWindow="1860" windowWidth="23060" windowHeight="18200" firstSheet="1" activeTab="1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Successful US Kickstarters" sheetId="8" r:id="rId4"/>
    <sheet name="Failed US Kickstarters" sheetId="9" r:id="rId5"/>
    <sheet name="Category Statistics" sheetId="2" r:id="rId6"/>
    <sheet name="Subcategory Statistics" sheetId="4" r:id="rId7"/>
    <sheet name="Outcomes Based on Launch Date " sheetId="6" r:id="rId8"/>
    <sheet name="Edinburgh Research" sheetId="7" r:id="rId9"/>
    <sheet name="Descriptive Statistics" sheetId="10" r:id="rId10"/>
    <sheet name="Great Britain Musicals Box Plot" sheetId="11" r:id="rId11"/>
  </sheets>
  <definedNames>
    <definedName name="_xlnm._FilterDatabase" localSheetId="0" hidden="1">Kickstarter!$A$1:$T$4115</definedName>
    <definedName name="_xlchart.v1.0" hidden="1">('Descriptive Statistics'!#REF!,'Descriptive Statistics'!$A$10)</definedName>
    <definedName name="_xlchart.v1.1" hidden="1">Kickstarter!$D$1</definedName>
    <definedName name="_xlchart.v1.2" hidden="1">Kickstarter!$D$2:$D$4115</definedName>
    <definedName name="_xlchart.v1.3" hidden="1">Kickstarter!$E$1</definedName>
    <definedName name="_xlchart.v1.4" hidden="1">Kickstarter!$E$2:$E$4115</definedName>
  </definedNames>
  <calcPr calcId="191029"/>
  <pivotCaches>
    <pivotCache cacheId="2" r:id="rId12"/>
    <pivotCache cacheId="3" r:id="rId13"/>
    <pivotCache cacheId="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D13" i="14"/>
  <c r="D2" i="14"/>
  <c r="C2" i="14"/>
  <c r="B2" i="14"/>
  <c r="C15" i="10"/>
  <c r="C14" i="10"/>
  <c r="C16" i="10" s="1"/>
  <c r="B15" i="10"/>
  <c r="B14" i="10"/>
  <c r="B16" i="10" s="1"/>
  <c r="B13" i="10"/>
  <c r="C13" i="10"/>
  <c r="B4" i="10"/>
  <c r="C6" i="10"/>
  <c r="B6" i="10"/>
  <c r="C5" i="10"/>
  <c r="C7" i="10" s="1"/>
  <c r="B5" i="10"/>
  <c r="B7" i="10" s="1"/>
  <c r="C4" i="10"/>
  <c r="C3" i="10"/>
  <c r="B3" i="10"/>
  <c r="C12" i="10"/>
  <c r="B12" i="10"/>
  <c r="C11" i="10"/>
  <c r="B11" i="10"/>
  <c r="B2" i="10"/>
  <c r="C2" i="10"/>
  <c r="D6" i="7"/>
  <c r="F3" i="7"/>
  <c r="F4" i="7"/>
  <c r="F5" i="7"/>
  <c r="F6" i="7"/>
  <c r="F2" i="7"/>
  <c r="D3" i="7"/>
  <c r="D4" i="7"/>
  <c r="D5" i="7"/>
  <c r="D2" i="7"/>
  <c r="C2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7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7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7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7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7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<sst xmlns="http://schemas.openxmlformats.org/spreadsheetml/2006/main" count="38388" uniqueCount="8419">
  <si>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</si>
  <si>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</si>
  <si>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</si>
  <si>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</si>
  <si>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</si>
  <si>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</si>
  <si>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</si>
  <si>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</si>
  <si>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</si>
  <si>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</si>
  <si>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</si>
  <si>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</si>
  <si>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</si>
  <si>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</si>
  <si>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</si>
  <si>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</si>
  <si>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</si>
  <si>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</si>
  <si>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</si>
  <si>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</si>
  <si>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</si>
  <si>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</si>
  <si>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</si>
  <si>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</si>
  <si>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</si>
  <si>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</si>
  <si>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</si>
  <si>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</si>
  <si>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</si>
  <si>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</si>
  <si>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</si>
  <si>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</si>
  <si>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</si>
  <si>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</si>
  <si>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</si>
  <si>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</si>
  <si>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</si>
  <si>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</si>
  <si>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</si>
  <si>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</si>
  <si>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</si>
  <si>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</si>
  <si>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</si>
  <si>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</si>
  <si>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</si>
  <si>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</si>
  <si>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</si>
  <si>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</si>
  <si>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</si>
  <si>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</si>
  <si>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</si>
  <si>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</si>
  <si>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</si>
  <si>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</si>
  <si>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</si>
  <si>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</si>
  <si>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</si>
  <si>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</si>
  <si>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</si>
  <si>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</si>
  <si>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</si>
  <si>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</si>
  <si>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</si>
  <si>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</si>
  <si>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</si>
  <si>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</si>
  <si>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</si>
  <si>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</si>
  <si>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</si>
  <si>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</si>
  <si>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</si>
  <si>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</si>
  <si>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</si>
  <si>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</si>
  <si>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</si>
  <si>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</si>
  <si>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</si>
  <si>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</si>
  <si>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</si>
  <si>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</si>
  <si>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</si>
  <si>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</si>
  <si>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</si>
  <si>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</si>
  <si>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</si>
  <si>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</si>
  <si>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</si>
  <si>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</si>
  <si>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</si>
  <si>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</si>
  <si>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</si>
  <si>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</si>
  <si>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</si>
  <si>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</si>
  <si>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</si>
  <si>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</si>
  <si>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</si>
  <si>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</si>
  <si>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</si>
  <si>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</si>
  <si>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</si>
  <si>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</si>
  <si>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</si>
  <si>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</si>
  <si>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</si>
  <si>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</si>
  <si>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</si>
  <si>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</si>
  <si>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</si>
  <si>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</si>
  <si>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</si>
  <si>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</si>
  <si>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</si>
  <si>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</si>
  <si>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</si>
  <si>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</si>
  <si>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</si>
  <si>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</si>
  <si>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</si>
  <si>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</si>
  <si>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</si>
  <si>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</si>
  <si>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</si>
  <si>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</si>
  <si>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</si>
  <si>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</si>
  <si>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</si>
  <si>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</si>
  <si>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</si>
  <si>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</si>
  <si>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</si>
  <si>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</si>
  <si>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</si>
  <si>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</si>
  <si>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</si>
  <si>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</si>
  <si>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</si>
  <si>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</si>
  <si>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</si>
  <si>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</si>
  <si>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</si>
  <si>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</si>
  <si>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</si>
  <si>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</si>
  <si>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</si>
  <si>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</si>
  <si>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</si>
  <si>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</si>
  <si>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</si>
  <si>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</si>
  <si>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</si>
  <si>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</si>
  <si>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</si>
  <si>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</si>
  <si>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</si>
  <si>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</si>
  <si>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</si>
  <si>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</si>
  <si>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</si>
  <si>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</si>
  <si>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</si>
  <si>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</si>
  <si>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</si>
  <si>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</si>
  <si>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</si>
  <si>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</si>
  <si>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</si>
  <si>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</si>
  <si>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</si>
  <si>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</si>
  <si>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</si>
  <si>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</si>
  <si>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</si>
  <si>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</si>
  <si>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</si>
  <si>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</si>
  <si>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</si>
  <si>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</si>
  <si>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</si>
  <si>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</si>
  <si>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</si>
  <si>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</si>
  <si>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</si>
  <si>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</si>
  <si>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</si>
  <si>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</si>
  <si>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</si>
  <si>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</si>
  <si>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</si>
  <si>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</si>
  <si>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</si>
  <si>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</si>
  <si>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</si>
  <si>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</si>
  <si>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</si>
  <si>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</si>
  <si>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</si>
  <si>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</si>
  <si>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</si>
  <si>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</si>
  <si>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</si>
  <si>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</si>
  <si>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</si>
  <si>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</si>
  <si>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</si>
  <si>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</si>
  <si>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</si>
  <si>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</si>
  <si>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</si>
  <si>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</si>
  <si>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</si>
  <si>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</si>
  <si>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</si>
  <si>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</si>
  <si>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</si>
  <si>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</si>
  <si>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</si>
  <si>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</si>
  <si>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</si>
  <si>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</si>
  <si>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</si>
  <si>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</si>
  <si>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</si>
  <si>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</si>
  <si>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</si>
  <si>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</si>
  <si>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</si>
  <si>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</si>
  <si>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</si>
  <si>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</si>
  <si>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</si>
  <si>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</si>
  <si>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</si>
  <si>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</si>
  <si>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</si>
  <si>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</si>
  <si>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</si>
  <si>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</si>
  <si>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</si>
  <si>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</si>
  <si>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</si>
  <si>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</si>
  <si>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</si>
  <si>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</si>
  <si>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</si>
  <si>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</si>
  <si>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</si>
  <si>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</si>
  <si>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</si>
  <si>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</si>
  <si>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</si>
  <si>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</si>
  <si>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</si>
  <si>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</si>
  <si>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</si>
  <si>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</si>
  <si>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</si>
  <si>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</si>
  <si>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</si>
  <si>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</si>
  <si>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</si>
  <si>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</si>
  <si>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</si>
  <si>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</si>
  <si>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</si>
  <si>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</si>
  <si>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</si>
  <si>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</si>
  <si>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</si>
  <si>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</si>
  <si>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</si>
  <si>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</si>
  <si>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</si>
  <si>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</si>
  <si>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</si>
  <si>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</si>
  <si>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</si>
  <si>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</si>
  <si>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</si>
  <si>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</si>
  <si>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</si>
  <si>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</si>
  <si>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</si>
  <si>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</si>
  <si>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</si>
  <si>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</si>
  <si>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</si>
  <si>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</si>
  <si>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</si>
  <si>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</si>
  <si>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</si>
  <si>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</si>
  <si>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</si>
  <si>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</si>
  <si>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</si>
  <si>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</si>
  <si>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</si>
  <si>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</si>
  <si>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</si>
  <si>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</si>
  <si>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</si>
  <si>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</si>
  <si>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</si>
  <si>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</si>
  <si>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</si>
  <si>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</si>
  <si>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</si>
  <si>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</si>
  <si>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</si>
  <si>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</si>
  <si>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</si>
  <si>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</si>
  <si>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</si>
  <si>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</si>
  <si>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</si>
  <si>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</si>
  <si>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</si>
  <si>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</si>
  <si>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</si>
  <si>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</si>
  <si>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</si>
  <si>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</si>
  <si>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</si>
  <si>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</si>
  <si>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</si>
  <si>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</si>
  <si>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</si>
  <si>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</si>
  <si>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</si>
  <si>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</si>
  <si>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</si>
  <si>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</si>
  <si>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</si>
  <si>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</si>
  <si>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</si>
  <si>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</si>
  <si>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</si>
  <si>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</si>
  <si>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</si>
  <si>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</si>
  <si>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</si>
  <si>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</si>
  <si>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</si>
  <si>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</si>
  <si>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</si>
  <si>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</si>
  <si>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</si>
  <si>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</si>
  <si>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</si>
  <si>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</si>
  <si>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</si>
  <si>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</si>
  <si>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</si>
  <si>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</si>
  <si>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</si>
  <si>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</si>
  <si>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</si>
  <si>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</si>
  <si>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</si>
  <si>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</si>
  <si>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</si>
  <si>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</si>
  <si>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</si>
  <si>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</si>
  <si>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</si>
  <si>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</si>
  <si>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</si>
  <si>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</si>
  <si>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</si>
  <si>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</si>
  <si>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</si>
  <si>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</si>
  <si>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</si>
  <si>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</si>
  <si>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</si>
  <si>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</si>
  <si>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</si>
  <si>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</si>
  <si>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</si>
  <si>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</si>
  <si>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</si>
  <si>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</si>
  <si>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</si>
  <si>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</si>
  <si>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</si>
  <si>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</si>
  <si>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</si>
  <si>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</si>
  <si>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</si>
  <si>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</si>
  <si>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</si>
  <si>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</si>
  <si>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</si>
  <si>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</si>
  <si>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</si>
  <si>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</si>
  <si>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</si>
  <si>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</si>
  <si>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</si>
  <si>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</si>
  <si>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</si>
  <si>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</si>
  <si>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</si>
  <si>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</si>
  <si>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</si>
  <si>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</si>
  <si>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</si>
  <si>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</si>
  <si>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</si>
  <si>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</si>
  <si>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</si>
  <si>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</si>
  <si>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</si>
  <si>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</si>
  <si>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</si>
  <si>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</si>
  <si>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</si>
  <si>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</si>
  <si>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</si>
  <si>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</si>
  <si>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</si>
  <si>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</si>
  <si>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</si>
  <si>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</si>
  <si>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</si>
  <si>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</si>
  <si>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</si>
  <si>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</si>
  <si>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</si>
  <si>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</si>
  <si>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</si>
  <si>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</si>
  <si>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</si>
  <si>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</si>
  <si>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</si>
  <si>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</si>
  <si>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</si>
  <si>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</si>
  <si>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</si>
  <si>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</si>
  <si>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</si>
  <si>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</si>
  <si>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</si>
  <si>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</si>
  <si>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</si>
  <si>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</si>
  <si>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</si>
  <si>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</si>
  <si>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</si>
  <si>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</si>
  <si>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</si>
  <si>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</si>
  <si>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</si>
  <si>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</si>
  <si>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</si>
  <si>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</si>
  <si>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</si>
  <si>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</si>
  <si>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</si>
  <si>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</si>
  <si>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</si>
  <si>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</si>
  <si>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</si>
  <si>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</si>
  <si>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</si>
  <si>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</si>
  <si>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</si>
  <si>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</si>
  <si>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</si>
  <si>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</si>
  <si>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</si>
  <si>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</si>
  <si>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</si>
  <si>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</si>
  <si>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</si>
  <si>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</si>
  <si>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</si>
  <si>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</si>
  <si>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</si>
  <si>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</si>
  <si>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</si>
  <si>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</si>
  <si>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</si>
  <si>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</si>
  <si>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</si>
  <si>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</si>
  <si>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</si>
  <si>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</si>
  <si>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</si>
  <si>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</si>
  <si>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</si>
  <si>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</si>
  <si>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</si>
  <si>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</si>
  <si>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</si>
  <si>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</si>
  <si>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</si>
  <si>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</si>
  <si>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</si>
  <si>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</si>
  <si>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</si>
  <si>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</si>
  <si>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</si>
  <si>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</si>
  <si>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</si>
  <si>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</si>
  <si>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</si>
  <si>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</si>
  <si>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</si>
  <si>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</si>
  <si>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</si>
  <si>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</si>
  <si>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</si>
  <si>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</si>
  <si>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</si>
  <si>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</si>
  <si>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</si>
  <si>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</si>
  <si>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</si>
  <si>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</si>
  <si>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</si>
  <si>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</si>
  <si>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</si>
  <si>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</si>
  <si>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</si>
  <si>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</si>
  <si>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</si>
  <si>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</si>
  <si>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</si>
  <si>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</si>
  <si>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</si>
  <si>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</si>
  <si>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</si>
  <si>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</si>
  <si>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</si>
  <si>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</si>
  <si>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</si>
  <si>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</si>
  <si>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</si>
  <si>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</si>
  <si>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</si>
  <si>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</si>
  <si>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</si>
  <si>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</si>
  <si>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</si>
  <si>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</si>
  <si>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</si>
  <si>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</si>
  <si>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</si>
  <si>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</si>
  <si>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</si>
  <si>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</si>
  <si>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</si>
  <si>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</si>
  <si>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</si>
  <si>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</si>
  <si>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</si>
  <si>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</si>
  <si>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</si>
  <si>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</si>
  <si>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</si>
  <si>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</si>
  <si>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</si>
  <si>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</si>
  <si>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</si>
  <si>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</si>
  <si>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</si>
  <si>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</si>
  <si>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</si>
  <si>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</si>
  <si>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</si>
  <si>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</si>
  <si>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</si>
  <si>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</si>
  <si>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</si>
  <si>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</si>
  <si>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</si>
  <si>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</si>
  <si>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</si>
  <si>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</si>
  <si>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</si>
  <si>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</si>
  <si>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</si>
  <si>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</si>
  <si>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</si>
  <si>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</si>
  <si>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</si>
  <si>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</si>
  <si>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</si>
  <si>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</si>
  <si>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</si>
  <si>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</si>
  <si>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</si>
  <si>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</si>
  <si>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</si>
  <si>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</si>
  <si>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</si>
  <si>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</si>
  <si>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</si>
  <si>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</si>
  <si>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</si>
  <si>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</si>
  <si>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</si>
  <si>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</si>
  <si>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</si>
  <si>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</si>
  <si>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</si>
  <si>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</si>
  <si>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</si>
  <si>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</si>
  <si>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</si>
  <si>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</si>
  <si>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</si>
  <si>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</si>
  <si>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</si>
  <si>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</si>
  <si>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</si>
  <si>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</si>
  <si>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</si>
  <si>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</si>
  <si>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</si>
  <si>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</si>
  <si>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</si>
  <si>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</si>
  <si>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</si>
  <si>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</si>
  <si>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</si>
  <si>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</si>
  <si>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</si>
  <si>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</si>
  <si>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</si>
  <si>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</si>
  <si>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</si>
  <si>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</si>
  <si>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</si>
  <si>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</si>
  <si>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</si>
  <si>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</si>
  <si>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</si>
  <si>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</si>
  <si>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</si>
  <si>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</si>
  <si>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</si>
  <si>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</si>
  <si>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</si>
  <si>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</si>
  <si>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</si>
  <si>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</si>
  <si>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</si>
  <si>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</si>
  <si>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</si>
  <si>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</si>
  <si>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</si>
  <si>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</si>
  <si>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</si>
  <si>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</si>
  <si>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</si>
  <si>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</si>
  <si>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</si>
  <si>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</si>
  <si>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</si>
  <si>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</si>
  <si>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</si>
  <si>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</si>
  <si>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</si>
  <si>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</si>
  <si>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</si>
  <si>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</si>
  <si>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</si>
  <si>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</si>
  <si>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</si>
  <si>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</si>
  <si>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</si>
  <si>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</si>
  <si>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</si>
  <si>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</si>
  <si>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</si>
  <si>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</si>
  <si>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</si>
  <si>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</si>
  <si>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</si>
  <si>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</si>
  <si>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</si>
  <si>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</si>
  <si>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</si>
  <si>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</si>
  <si>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</si>
  <si>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</si>
  <si>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</si>
  <si>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</si>
  <si>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</si>
  <si>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</si>
  <si>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</si>
  <si>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</si>
  <si>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</si>
  <si>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</si>
  <si>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</si>
  <si>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</si>
  <si>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</si>
  <si>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</si>
  <si>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</si>
  <si>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</si>
  <si>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</si>
  <si>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</si>
  <si>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</si>
  <si>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</si>
  <si>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</si>
  <si>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</si>
  <si>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</si>
  <si>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</si>
  <si>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</si>
  <si>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</si>
  <si>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</si>
  <si>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</si>
  <si>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</si>
  <si>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</si>
  <si>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</si>
  <si>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</si>
  <si>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</si>
  <si>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</si>
  <si>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</si>
  <si>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</si>
  <si>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</si>
  <si>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</si>
  <si>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</si>
  <si>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</si>
  <si>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</si>
  <si>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</si>
  <si>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</si>
  <si>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</si>
  <si>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</si>
  <si>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</si>
  <si>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</si>
  <si>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</si>
  <si>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</si>
  <si>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</si>
  <si>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</si>
  <si>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</si>
  <si>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</si>
  <si>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</si>
  <si>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</si>
  <si>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</si>
  <si>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</si>
  <si>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</si>
  <si>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</si>
  <si>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</si>
  <si>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</si>
  <si>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</si>
  <si>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</si>
  <si>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</si>
  <si>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</si>
  <si>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</si>
  <si>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</si>
  <si>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</si>
  <si>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</si>
  <si>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</si>
  <si>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</si>
  <si>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</si>
  <si>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</si>
  <si>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</si>
  <si>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</si>
  <si>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</si>
  <si>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</si>
  <si>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</si>
  <si>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</si>
  <si>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</si>
  <si>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</si>
  <si>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</si>
  <si>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</si>
  <si>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</si>
  <si>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</si>
  <si>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</si>
  <si>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</si>
  <si>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</si>
  <si>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</si>
  <si>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</si>
  <si>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</si>
  <si>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</si>
  <si>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</si>
  <si>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</si>
  <si>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</si>
  <si>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</si>
  <si>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</si>
  <si>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</si>
  <si>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</si>
  <si>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</si>
  <si>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</si>
  <si>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</si>
  <si>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</si>
  <si>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</si>
  <si>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</si>
  <si>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</si>
  <si>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</si>
  <si>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</si>
  <si>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</si>
  <si>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</si>
  <si>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</si>
  <si>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</si>
  <si>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</si>
  <si>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</si>
  <si>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</si>
  <si>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</si>
  <si>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</si>
  <si>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</si>
  <si>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</si>
  <si>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</si>
  <si>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</si>
  <si>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</si>
  <si>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</si>
  <si>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</si>
  <si>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</si>
  <si>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</si>
  <si>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</si>
  <si>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</si>
  <si>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</si>
  <si>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</si>
  <si>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</si>
  <si>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</si>
  <si>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</si>
  <si>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</si>
  <si>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</si>
  <si>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</si>
  <si>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</si>
  <si>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</si>
  <si>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</si>
  <si>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</si>
  <si>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</si>
  <si>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</si>
  <si>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</si>
  <si>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</si>
  <si>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</si>
  <si>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</si>
  <si>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</si>
  <si>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</si>
  <si>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</si>
  <si>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</si>
  <si>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</si>
  <si>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</si>
  <si>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</si>
  <si>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</si>
  <si>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</si>
  <si>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</si>
  <si>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</si>
  <si>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</si>
  <si>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</si>
  <si>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</si>
  <si>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</si>
  <si>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</si>
  <si>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</si>
  <si>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</si>
  <si>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</si>
  <si>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</si>
  <si>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</si>
  <si>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</si>
  <si>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</si>
  <si>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</si>
  <si>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</si>
  <si>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</si>
  <si>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</si>
  <si>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</si>
  <si>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</si>
  <si>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</si>
  <si>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</si>
  <si>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</si>
  <si>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</si>
  <si>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</si>
  <si>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</si>
  <si>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</si>
  <si>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</si>
  <si>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</si>
  <si>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</si>
  <si>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</si>
  <si>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</si>
  <si>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</si>
  <si>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</si>
  <si>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</si>
  <si>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</si>
  <si>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</si>
  <si>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</si>
  <si>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</si>
  <si>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</si>
  <si>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</si>
  <si>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</si>
  <si>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</si>
  <si>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</si>
  <si>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</si>
  <si>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</si>
  <si>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</si>
  <si>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</si>
  <si>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</si>
  <si>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</si>
  <si>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</si>
  <si>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</si>
  <si>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</si>
  <si>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</si>
  <si>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</si>
  <si>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</si>
  <si>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</si>
  <si>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</si>
  <si>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</si>
  <si>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</si>
  <si>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</si>
  <si>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</si>
  <si>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</si>
  <si>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</si>
  <si>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</si>
  <si>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</si>
  <si>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</si>
  <si>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</si>
  <si>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</si>
  <si>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</si>
  <si>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</si>
  <si>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</si>
  <si>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</si>
  <si>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</si>
  <si>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</si>
  <si>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</si>
  <si>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</si>
  <si>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</si>
  <si>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</si>
  <si>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</si>
  <si>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</si>
  <si>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</si>
  <si>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</si>
  <si>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</si>
  <si>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</si>
  <si>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</si>
  <si>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</si>
  <si>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</si>
  <si>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</si>
  <si>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</si>
  <si>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</si>
  <si>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</si>
  <si>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</si>
  <si>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</si>
  <si>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</si>
  <si>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</si>
  <si>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</si>
  <si>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</si>
  <si>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</si>
  <si>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</si>
  <si>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</si>
  <si>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</si>
  <si>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</si>
  <si>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</si>
  <si>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</si>
  <si>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</si>
  <si>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</si>
  <si>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</si>
  <si>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</si>
  <si>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</si>
  <si>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</si>
  <si>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</si>
  <si>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</si>
  <si>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</si>
  <si>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</si>
  <si>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</si>
  <si>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</si>
  <si>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</si>
  <si>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</si>
  <si>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</si>
  <si>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</si>
  <si>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</si>
  <si>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</si>
  <si>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</si>
  <si>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</si>
  <si>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</si>
  <si>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</si>
  <si>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</si>
  <si>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</si>
  <si>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</si>
  <si>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</si>
  <si>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</si>
  <si>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</si>
  <si>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</si>
  <si>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</si>
  <si>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</si>
  <si>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</si>
  <si>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</si>
  <si>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</si>
  <si>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</si>
  <si>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</si>
  <si>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</si>
  <si>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</si>
  <si>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</si>
  <si>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</si>
  <si>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</si>
  <si>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</si>
  <si>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</si>
  <si>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</si>
  <si>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</si>
  <si>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</si>
  <si>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</si>
  <si>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</si>
  <si>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</si>
  <si>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</si>
  <si>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</si>
  <si>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</si>
  <si>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</si>
  <si>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</si>
  <si>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</si>
  <si>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</si>
  <si>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</si>
  <si>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</si>
  <si>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</si>
  <si>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</si>
  <si>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</si>
  <si>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</si>
  <si>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</si>
  <si>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</si>
  <si>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</si>
  <si>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</si>
  <si>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</si>
  <si>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</si>
  <si>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</si>
  <si>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</si>
  <si>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</si>
  <si>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</si>
  <si>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</si>
  <si>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</si>
  <si>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</si>
  <si>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</si>
  <si>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</si>
  <si>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</si>
  <si>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</si>
  <si>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</si>
  <si>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</si>
  <si>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</si>
  <si>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</si>
  <si>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</si>
  <si>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</si>
  <si>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</si>
  <si>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</si>
  <si>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</si>
  <si>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</si>
  <si>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</si>
  <si>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</si>
  <si>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</si>
  <si>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</si>
  <si>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</si>
  <si>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</si>
  <si>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</si>
  <si>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</si>
  <si>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</si>
  <si>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</si>
  <si>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</si>
  <si>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</si>
  <si>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</si>
  <si>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</si>
  <si>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</si>
  <si>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</si>
  <si>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</si>
  <si>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</si>
  <si>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</si>
  <si>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</si>
  <si>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</si>
  <si>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</si>
  <si>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</si>
  <si>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</si>
  <si>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</si>
  <si>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</si>
  <si>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</si>
  <si>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</si>
  <si>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</si>
  <si>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</si>
  <si>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</si>
  <si>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</si>
  <si>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</si>
  <si>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</si>
  <si>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</si>
  <si>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</si>
  <si>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</si>
  <si>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</si>
  <si>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</si>
  <si>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</si>
  <si>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</si>
  <si>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</si>
  <si>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</si>
  <si>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</si>
  <si>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</si>
  <si>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</si>
  <si>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</si>
  <si>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</si>
  <si>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</si>
  <si>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</si>
  <si>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</si>
  <si>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</si>
  <si>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</si>
  <si>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</si>
  <si>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</si>
  <si>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</si>
  <si>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</si>
  <si>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</si>
  <si>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</si>
  <si>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</si>
  <si>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</si>
  <si>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</si>
  <si>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</si>
  <si>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</si>
  <si>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</si>
  <si>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</si>
  <si>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</si>
  <si>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</si>
  <si>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</si>
  <si>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</si>
  <si>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</si>
  <si>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</si>
  <si>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</si>
  <si>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</si>
  <si>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</si>
  <si>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</si>
  <si>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</si>
  <si>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</si>
  <si>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</si>
  <si>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</si>
  <si>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</si>
  <si>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</si>
  <si>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</si>
  <si>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</si>
  <si>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</si>
  <si>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</si>
  <si>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</si>
  <si>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</si>
  <si>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</si>
  <si>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</si>
  <si>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</si>
  <si>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</si>
  <si>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</si>
  <si>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</si>
  <si>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</si>
  <si>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</si>
  <si>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</si>
  <si>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</si>
  <si>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</si>
  <si>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</si>
  <si>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</si>
  <si>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</si>
  <si>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</si>
  <si>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</si>
  <si>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</si>
  <si>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</si>
  <si>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</si>
  <si>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</si>
  <si>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</si>
  <si>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</si>
  <si>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</si>
  <si>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</si>
  <si>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</si>
  <si>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</si>
  <si>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</si>
  <si>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</si>
  <si>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</si>
  <si>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</si>
  <si>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</si>
  <si>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</si>
  <si>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</si>
  <si>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</si>
  <si>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</si>
  <si>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</si>
  <si>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</si>
  <si>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</si>
  <si>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</si>
  <si>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</si>
  <si>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</si>
  <si>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</si>
  <si>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</si>
  <si>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</si>
  <si>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</si>
  <si>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</si>
  <si>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</si>
  <si>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</si>
  <si>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</si>
  <si>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</si>
  <si>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</si>
  <si>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</si>
  <si>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</si>
  <si>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</si>
  <si>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</si>
  <si>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</si>
  <si>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</si>
  <si>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</si>
  <si>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</si>
  <si>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</si>
  <si>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</si>
  <si>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</si>
  <si>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</si>
  <si>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</si>
  <si>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</si>
  <si>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</si>
  <si>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</si>
  <si>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</si>
  <si>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</si>
  <si>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</si>
  <si>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</si>
  <si>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</si>
  <si>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</si>
  <si>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</si>
  <si>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</si>
  <si>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</si>
  <si>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</si>
  <si>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</si>
  <si>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</si>
  <si>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</si>
  <si>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</si>
  <si>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</si>
  <si>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</si>
  <si>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</si>
  <si>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</si>
  <si>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</si>
  <si>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</si>
  <si>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</si>
  <si>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</si>
  <si>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</si>
  <si>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</si>
  <si>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</si>
  <si>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</si>
  <si>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</si>
  <si>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</si>
  <si>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</si>
  <si>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</si>
  <si>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</si>
  <si>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</si>
  <si>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</si>
  <si>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</si>
  <si>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</si>
  <si>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</si>
  <si>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</si>
  <si>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</si>
  <si>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</si>
  <si>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</si>
  <si>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</si>
  <si>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</si>
  <si>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</si>
  <si>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</si>
  <si>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</si>
  <si>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</si>
  <si>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</si>
  <si>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</si>
  <si>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</si>
  <si>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</si>
  <si>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</si>
  <si>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</si>
  <si>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</si>
  <si>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</si>
  <si>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</si>
  <si>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</si>
  <si>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</si>
  <si>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</si>
  <si>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</si>
  <si>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</si>
  <si>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</si>
  <si>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</si>
  <si>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</si>
  <si>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</si>
  <si>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</si>
  <si>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</si>
  <si>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</si>
  <si>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</si>
  <si>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</si>
  <si>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</si>
  <si>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</si>
  <si>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</si>
  <si>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</si>
  <si>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</si>
  <si>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</si>
  <si>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</si>
  <si>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</si>
  <si>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</si>
  <si>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</si>
  <si>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</si>
  <si>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</si>
  <si>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</si>
  <si>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</si>
  <si>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</si>
  <si>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</si>
  <si>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</si>
  <si>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</si>
  <si>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</si>
  <si>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</si>
  <si>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</si>
  <si>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</si>
  <si>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</si>
  <si>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</si>
  <si>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</si>
  <si>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</si>
  <si>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</si>
  <si>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</si>
  <si>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</si>
  <si>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</si>
  <si>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</si>
  <si>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</si>
  <si>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</si>
  <si>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</si>
  <si>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</si>
  <si>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</si>
  <si>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</si>
  <si>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</si>
  <si>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</si>
  <si>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</si>
  <si>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</si>
  <si>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</si>
  <si>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</si>
  <si>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</si>
  <si>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</si>
  <si>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</si>
  <si>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</si>
  <si>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</si>
  <si>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</si>
  <si>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</si>
  <si>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</si>
  <si>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</si>
  <si>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</si>
  <si>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</si>
  <si>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</si>
  <si>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</si>
  <si>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</si>
  <si>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</si>
  <si>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</si>
  <si>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</si>
  <si>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</si>
  <si>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</si>
  <si>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</si>
  <si>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</si>
  <si>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</si>
  <si>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</si>
  <si>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</si>
  <si>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</si>
  <si>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</si>
  <si>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</si>
  <si>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</si>
  <si>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</si>
  <si>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</si>
  <si>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</si>
  <si>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</si>
  <si>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</si>
  <si>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</si>
  <si>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</si>
  <si>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</si>
  <si>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</si>
  <si>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</si>
  <si>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</si>
  <si>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</si>
  <si>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</si>
  <si>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</si>
  <si>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</si>
  <si>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</si>
  <si>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</si>
  <si>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</si>
  <si>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</si>
  <si>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</si>
  <si>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</si>
  <si>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</si>
  <si>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</si>
  <si>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</si>
  <si>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</si>
  <si>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</si>
  <si>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</si>
  <si>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</si>
  <si>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</si>
  <si>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</si>
  <si>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</si>
  <si>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</si>
  <si>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</si>
  <si>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</si>
  <si>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</si>
  <si>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</si>
  <si>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</si>
  <si>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</si>
  <si>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</si>
  <si>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</si>
  <si>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</si>
  <si>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</si>
  <si>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</si>
  <si>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</si>
  <si>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</si>
  <si>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</si>
  <si>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</si>
  <si>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</si>
  <si>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</si>
  <si>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</si>
  <si>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</si>
  <si>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</si>
  <si>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</si>
  <si>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</si>
  <si>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</si>
  <si>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</si>
  <si>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</si>
  <si>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</si>
  <si>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</si>
  <si>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</si>
  <si>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</si>
  <si>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</si>
  <si>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</si>
  <si>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</si>
  <si>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</si>
  <si>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</si>
  <si>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</si>
  <si>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</si>
  <si>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</si>
  <si>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</si>
  <si>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</si>
  <si>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</si>
  <si>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</si>
  <si>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</si>
  <si>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</si>
  <si>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</si>
  <si>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</si>
  <si>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</si>
  <si>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</si>
  <si>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</si>
  <si>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</si>
  <si>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</si>
  <si>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</si>
  <si>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</si>
  <si>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</si>
  <si>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</si>
  <si>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</si>
  <si>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</si>
  <si>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</si>
  <si>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</si>
  <si>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</si>
  <si>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</si>
  <si>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</si>
  <si>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</si>
  <si>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</si>
  <si>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</si>
  <si>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</si>
  <si>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</si>
  <si>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</si>
  <si>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</si>
  <si>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</si>
  <si>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</si>
  <si>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</si>
  <si>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</si>
  <si>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</si>
  <si>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</si>
  <si>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</si>
  <si>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</si>
  <si>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</si>
  <si>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</si>
  <si>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</si>
  <si>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</si>
  <si>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</si>
  <si>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</si>
  <si>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</si>
  <si>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</si>
  <si>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</si>
  <si>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</si>
  <si>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</si>
  <si>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</si>
  <si>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</si>
  <si>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</si>
  <si>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</si>
  <si>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</si>
  <si>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</si>
  <si>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</si>
  <si>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</si>
  <si>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</si>
  <si>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</si>
  <si>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</si>
  <si>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</si>
  <si>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</si>
  <si>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</si>
  <si>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</si>
  <si>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</si>
  <si>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</si>
  <si>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</si>
  <si>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</si>
  <si>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</si>
  <si>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</si>
  <si>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</si>
  <si>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</si>
  <si>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</si>
  <si>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</si>
  <si>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</si>
  <si>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</si>
  <si>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</si>
  <si>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</si>
  <si>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</si>
  <si>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</si>
  <si>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</si>
  <si>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</si>
  <si>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</si>
  <si>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</si>
  <si>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</si>
  <si>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</si>
  <si>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</si>
  <si>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</si>
  <si>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</si>
  <si>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</si>
  <si>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</si>
  <si>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</si>
  <si>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</si>
  <si>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</si>
  <si>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</si>
  <si>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</si>
  <si>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</si>
  <si>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</si>
  <si>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</si>
  <si>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</si>
  <si>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</si>
  <si>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</si>
  <si>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</si>
  <si>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</si>
  <si>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</si>
  <si>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</si>
  <si>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</si>
  <si>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</si>
  <si>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</si>
  <si>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</si>
  <si>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</si>
  <si>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</si>
  <si>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</si>
  <si>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</si>
  <si>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</si>
  <si>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</si>
  <si>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</si>
  <si>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</si>
  <si>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</si>
  <si>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</si>
  <si>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</si>
  <si>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</si>
  <si>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</si>
  <si>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</si>
  <si>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</si>
  <si>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</si>
  <si>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</si>
  <si>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</si>
  <si>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</si>
  <si>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</si>
  <si>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</si>
  <si>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</si>
  <si>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</si>
  <si>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</si>
  <si>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</si>
  <si>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</si>
  <si>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</si>
  <si>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</si>
  <si>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</si>
  <si>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</si>
  <si>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</si>
  <si>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</si>
  <si>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</si>
  <si>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</si>
  <si>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</si>
  <si>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</si>
  <si>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</si>
  <si>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</si>
  <si>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</si>
  <si>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</si>
  <si>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</si>
  <si>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</si>
  <si>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</si>
  <si>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</si>
  <si>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</si>
  <si>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</si>
  <si>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</si>
  <si>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</si>
  <si>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</si>
  <si>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</si>
  <si>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</si>
  <si>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</si>
  <si>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</si>
  <si>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</si>
  <si>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</si>
  <si>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</si>
  <si>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</si>
  <si>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</si>
  <si>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</si>
  <si>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</si>
  <si>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</si>
  <si>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</si>
  <si>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</si>
  <si>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</si>
  <si>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</si>
  <si>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</si>
  <si>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</si>
  <si>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</si>
  <si>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</si>
  <si>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</si>
  <si>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</si>
  <si>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</si>
  <si>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</si>
  <si>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</si>
  <si>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</si>
  <si>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</si>
  <si>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</si>
  <si>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</si>
  <si>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</si>
  <si>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</si>
  <si>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</si>
  <si>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</si>
  <si>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</si>
  <si>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</si>
  <si>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</si>
  <si>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</si>
  <si>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</si>
  <si>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</si>
  <si>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</si>
  <si>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</si>
  <si>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</si>
  <si>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</si>
  <si>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</si>
  <si>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</si>
  <si>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</si>
  <si>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</si>
  <si>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</si>
  <si>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</si>
  <si>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</si>
  <si>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</si>
  <si>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</si>
  <si>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</si>
  <si>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</si>
  <si>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</si>
  <si>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</si>
  <si>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</si>
  <si>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</si>
  <si>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</si>
  <si>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</si>
  <si>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</si>
  <si>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</si>
  <si>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</si>
  <si>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</si>
  <si>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</si>
  <si>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</si>
  <si>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</si>
  <si>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</si>
  <si>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</si>
  <si>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</si>
  <si>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</si>
  <si>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</si>
  <si>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</si>
  <si>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</si>
  <si>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</si>
  <si>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</si>
  <si>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</si>
  <si>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</si>
  <si>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</si>
  <si>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</si>
  <si>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</si>
  <si>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</si>
  <si>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</si>
  <si>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</si>
  <si>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</si>
  <si>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</si>
  <si>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</si>
  <si>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</si>
  <si>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</si>
  <si>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</si>
  <si>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</si>
  <si>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</si>
  <si>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</si>
  <si>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</si>
  <si>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</si>
  <si>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</si>
  <si>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</si>
  <si>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</si>
  <si>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</si>
  <si>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</si>
  <si>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</si>
  <si>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</si>
  <si>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</si>
  <si>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</si>
  <si>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</si>
  <si>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</si>
  <si>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</si>
  <si>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</si>
  <si>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</si>
  <si>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</si>
  <si>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</si>
  <si>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</si>
  <si>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</si>
  <si>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</si>
  <si>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</si>
  <si>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</si>
  <si>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</si>
  <si>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</si>
  <si>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</si>
  <si>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</si>
  <si>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</si>
  <si>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</si>
  <si>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</si>
  <si>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</si>
  <si>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</si>
  <si>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</si>
  <si>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</si>
  <si>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</si>
  <si>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</si>
  <si>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</si>
  <si>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</si>
  <si>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</si>
  <si>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</si>
  <si>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</si>
  <si>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</si>
  <si>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</si>
  <si>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</si>
  <si>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</si>
  <si>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</si>
  <si>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</si>
  <si>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</si>
  <si>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</si>
  <si>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</si>
  <si>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</si>
  <si>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</si>
  <si>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</si>
  <si>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</si>
  <si>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</si>
  <si>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</si>
  <si>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</si>
  <si>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</si>
  <si>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</si>
  <si>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</si>
  <si>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</si>
  <si>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</si>
  <si>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</si>
  <si>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</si>
  <si>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</si>
  <si>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</si>
  <si>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</si>
  <si>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</si>
  <si>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</si>
  <si>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</si>
  <si>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</si>
  <si>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</si>
  <si>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</si>
  <si>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</si>
  <si>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</si>
  <si>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</si>
  <si>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</si>
  <si>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</si>
  <si>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</si>
  <si>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</si>
  <si>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</si>
  <si>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</si>
  <si>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</si>
  <si>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</si>
  <si>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</si>
  <si>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</si>
  <si>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</si>
  <si>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</si>
  <si>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</si>
  <si>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</si>
  <si>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</si>
  <si>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</si>
  <si>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</si>
  <si>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</si>
  <si>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</si>
  <si>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</si>
  <si>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</si>
  <si>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</si>
  <si>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</si>
  <si>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</si>
  <si>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</si>
  <si>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</si>
  <si>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</si>
  <si>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</si>
  <si>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</si>
  <si>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</si>
  <si>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</si>
  <si>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</si>
  <si>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</si>
  <si>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</si>
  <si>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</si>
  <si>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</si>
  <si>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</si>
  <si>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</si>
  <si>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</si>
  <si>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</si>
  <si>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</si>
  <si>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</si>
  <si>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</si>
  <si>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</si>
  <si>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</si>
  <si>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</si>
  <si>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</si>
  <si>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</si>
  <si>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</si>
  <si>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</si>
  <si>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</si>
  <si>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</si>
  <si>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</si>
  <si>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</si>
  <si>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</si>
  <si>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</si>
  <si>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</si>
  <si>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</si>
  <si>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</si>
  <si>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</si>
  <si>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</si>
  <si>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</si>
  <si>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</si>
  <si>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</si>
  <si>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</si>
  <si>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</si>
  <si>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</si>
  <si>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</si>
  <si>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</si>
  <si>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</si>
  <si>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</si>
  <si>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</si>
  <si>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</si>
  <si>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</si>
  <si>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</si>
  <si>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</si>
  <si>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</si>
  <si>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</si>
  <si>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</si>
  <si>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</si>
  <si>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</si>
  <si>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</si>
  <si>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</si>
  <si>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</si>
  <si>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</si>
  <si>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</si>
  <si>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</si>
  <si>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</si>
  <si>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</si>
  <si>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</si>
  <si>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</si>
  <si>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</si>
  <si>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</si>
  <si>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</si>
  <si>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</si>
  <si>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</si>
  <si>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</si>
  <si>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</si>
  <si>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</si>
  <si>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</si>
  <si>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</si>
  <si>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</si>
  <si>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</si>
  <si>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</si>
  <si>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</si>
  <si>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</si>
  <si>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</si>
  <si>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</si>
  <si>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</si>
  <si>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</si>
  <si>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</si>
  <si>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</si>
  <si>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</si>
  <si>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</si>
  <si>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</si>
  <si>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</si>
  <si>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</si>
  <si>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</si>
  <si>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</si>
  <si>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</si>
  <si>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</si>
  <si>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</si>
  <si>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</si>
  <si>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</si>
  <si>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</si>
  <si>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</si>
  <si>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</si>
  <si>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</si>
  <si>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</si>
  <si>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</si>
  <si>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</si>
  <si>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</si>
  <si>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</si>
  <si>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</si>
  <si>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</si>
  <si>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</si>
  <si>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</si>
  <si>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</si>
  <si>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</si>
  <si>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</si>
  <si>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</si>
  <si>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</si>
  <si>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</si>
  <si>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</si>
  <si>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</si>
  <si>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</si>
  <si>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</si>
  <si>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</si>
  <si>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</si>
  <si>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</si>
  <si>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</si>
  <si>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</si>
  <si>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</si>
  <si>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</si>
  <si>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</si>
  <si>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</si>
  <si>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</si>
  <si>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</si>
  <si>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</si>
  <si>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</si>
  <si>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</si>
  <si>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</si>
  <si>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</si>
  <si>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</si>
  <si>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</si>
  <si>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</si>
  <si>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</si>
  <si>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</si>
  <si>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</si>
  <si>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</si>
  <si>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</si>
  <si>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</si>
  <si>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</si>
  <si>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</si>
  <si>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</si>
  <si>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</si>
  <si>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</si>
  <si>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</si>
  <si>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</si>
  <si>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</si>
  <si>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</si>
  <si>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</si>
  <si>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</si>
  <si>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</si>
  <si>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</si>
  <si>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</si>
  <si>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</si>
  <si>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</si>
  <si>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</si>
  <si>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</si>
  <si>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</si>
  <si>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</si>
  <si>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</si>
  <si>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</si>
  <si>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</si>
  <si>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</si>
  <si>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</si>
  <si>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</si>
  <si>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</si>
  <si>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</si>
  <si>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</si>
  <si>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</si>
  <si>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</si>
  <si>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</si>
  <si>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</si>
  <si>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</si>
  <si>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</si>
  <si>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</si>
  <si>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</si>
  <si>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</si>
  <si>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</si>
  <si>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</si>
  <si>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</si>
  <si>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</si>
  <si>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</si>
  <si>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</si>
  <si>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</si>
  <si>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</si>
  <si>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</si>
  <si>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</si>
  <si>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</si>
  <si>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</si>
  <si>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</si>
  <si>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</si>
  <si>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</si>
  <si>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</si>
  <si>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</si>
  <si>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</si>
  <si>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</si>
  <si>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</si>
  <si>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</si>
  <si>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</si>
  <si>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</si>
  <si>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</si>
  <si>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</si>
  <si>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</si>
  <si>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</si>
  <si>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</si>
  <si>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</si>
  <si>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</si>
  <si>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</si>
  <si>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</si>
  <si>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</si>
  <si>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</si>
  <si>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</si>
  <si>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</si>
  <si>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</si>
  <si>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</si>
  <si>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</si>
  <si>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</si>
  <si>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</si>
  <si>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</si>
  <si>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</si>
  <si>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</si>
  <si>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</si>
  <si>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</si>
  <si>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</si>
  <si>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</si>
  <si>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</si>
  <si>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</si>
  <si>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</si>
  <si>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</si>
  <si>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</si>
  <si>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</si>
  <si>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</si>
  <si>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</si>
  <si>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</si>
  <si>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</si>
  <si>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</si>
  <si>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</si>
  <si>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</si>
  <si>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</si>
  <si>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</si>
  <si>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</si>
  <si>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</si>
  <si>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</si>
  <si>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</si>
  <si>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</si>
  <si>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</si>
  <si>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</si>
  <si>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</si>
  <si>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</si>
  <si>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</si>
  <si>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</si>
  <si>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</si>
  <si>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</si>
  <si>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</si>
  <si>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</si>
  <si>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</si>
  <si>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</si>
  <si>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</si>
  <si>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</si>
  <si>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</si>
  <si>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</si>
  <si>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</si>
  <si>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</si>
  <si>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</si>
  <si>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</si>
  <si>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</si>
  <si>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</si>
  <si>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</si>
  <si>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</si>
  <si>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</si>
  <si>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</si>
  <si>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</si>
  <si>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</si>
  <si>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</si>
  <si>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</si>
  <si>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</si>
  <si>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</si>
  <si>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</si>
  <si>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</si>
  <si>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</si>
  <si>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</si>
  <si>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</si>
  <si>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</si>
  <si>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</si>
  <si>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</si>
  <si>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</si>
  <si>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</si>
  <si>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</si>
  <si>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</si>
  <si>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</si>
  <si>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</si>
  <si>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</si>
  <si>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</si>
  <si>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</si>
  <si>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</si>
  <si>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</si>
  <si>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</si>
  <si>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</si>
  <si>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</si>
  <si>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</si>
  <si>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</si>
  <si>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</si>
  <si>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</si>
  <si>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</si>
  <si>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</si>
  <si>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</si>
  <si>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</si>
  <si>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</si>
  <si>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</si>
  <si>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</si>
  <si>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</si>
  <si>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</si>
  <si>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</si>
  <si>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</si>
  <si>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</si>
  <si>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</si>
  <si>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</si>
  <si>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</si>
  <si>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</si>
  <si>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</si>
  <si>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</si>
  <si>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</si>
  <si>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</si>
  <si>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</si>
  <si>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</si>
  <si>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</si>
  <si>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</si>
  <si>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</si>
  <si>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</si>
  <si>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</si>
  <si>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</si>
  <si>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</si>
  <si>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</si>
  <si>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</si>
  <si>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</si>
  <si>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</si>
  <si>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</si>
  <si>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</si>
  <si>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</si>
  <si>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</si>
  <si>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</si>
  <si>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</si>
  <si>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</si>
  <si>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</si>
  <si>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</si>
  <si>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</si>
  <si>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</si>
  <si>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</si>
  <si>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</si>
  <si>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</si>
  <si>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</si>
  <si>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</si>
  <si>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</si>
  <si>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</si>
  <si>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</si>
  <si>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</si>
  <si>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</si>
  <si>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</si>
  <si>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</si>
  <si>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</si>
  <si>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</si>
  <si>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</si>
  <si>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</si>
  <si>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</si>
  <si>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</si>
  <si>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</si>
  <si>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</si>
  <si>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</si>
  <si>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</si>
  <si>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</si>
  <si>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</si>
  <si>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</si>
  <si>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</si>
  <si>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</si>
  <si>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</si>
  <si>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</si>
  <si>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</si>
  <si>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</si>
  <si>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</si>
  <si>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</si>
  <si>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</si>
  <si>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</si>
  <si>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</si>
  <si>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</si>
  <si>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</si>
  <si>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</si>
  <si>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</si>
  <si>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</si>
  <si>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</si>
  <si>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</si>
  <si>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</si>
  <si>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</si>
  <si>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</si>
  <si>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</si>
  <si>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</si>
  <si>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</si>
  <si>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</si>
  <si>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</si>
  <si>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</si>
  <si>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</si>
  <si>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</si>
  <si>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</si>
  <si>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</si>
  <si>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</si>
  <si>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</si>
  <si>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</si>
  <si>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</si>
  <si>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</si>
  <si>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</si>
  <si>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</si>
  <si>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</si>
  <si>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</si>
  <si>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</si>
  <si>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</si>
  <si>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</si>
  <si>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</si>
  <si>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</si>
  <si>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</si>
  <si>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</si>
  <si>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</si>
  <si>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</si>
  <si>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</si>
  <si>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</si>
  <si>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</si>
  <si>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</si>
  <si>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</si>
  <si>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</si>
  <si>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</si>
  <si>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</si>
  <si>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</si>
  <si>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</si>
  <si>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</si>
  <si>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</si>
  <si>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</si>
  <si>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</si>
  <si>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</si>
  <si>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</si>
  <si>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</si>
  <si>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</si>
  <si>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</si>
  <si>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</si>
  <si>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</si>
  <si>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</si>
  <si>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</si>
  <si>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</si>
  <si>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</si>
  <si>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</si>
  <si>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</si>
  <si>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</si>
  <si>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</si>
  <si>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</si>
  <si>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</si>
  <si>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</si>
  <si>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</si>
  <si>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</si>
  <si>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</si>
  <si>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</si>
  <si>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</si>
  <si>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</si>
  <si>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</si>
  <si>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</si>
  <si>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</si>
  <si>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</si>
  <si>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</si>
  <si>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</si>
  <si>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</si>
  <si>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</si>
  <si>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</si>
  <si>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</si>
  <si>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</si>
  <si>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</si>
  <si>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</si>
  <si>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</si>
  <si>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</si>
  <si>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</si>
  <si>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</si>
  <si>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</si>
  <si>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</si>
  <si>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</si>
  <si>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</si>
  <si>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</si>
  <si>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</si>
  <si>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</si>
  <si>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</si>
  <si>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</si>
  <si>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</si>
  <si>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</si>
  <si>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</si>
  <si>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</si>
  <si>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</si>
  <si>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</si>
  <si>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</si>
  <si>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</si>
  <si>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</si>
  <si>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</si>
  <si>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</si>
  <si>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</si>
  <si>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</si>
  <si>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</si>
  <si>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</si>
  <si>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</si>
  <si>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</si>
  <si>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</si>
  <si>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</si>
  <si>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</si>
  <si>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</si>
  <si>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</si>
  <si>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</si>
  <si>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</si>
  <si>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</si>
  <si>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</si>
  <si>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</si>
  <si>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</si>
  <si>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</si>
  <si>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</si>
  <si>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</si>
  <si>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</si>
  <si>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</si>
  <si>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</si>
  <si>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</si>
  <si>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</si>
  <si>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</si>
  <si>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</si>
  <si>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</si>
  <si>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</si>
  <si>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</si>
  <si>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</si>
  <si>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</si>
  <si>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</si>
  <si>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</si>
  <si>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</si>
  <si>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</si>
  <si>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</si>
  <si>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</si>
  <si>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</si>
  <si>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</si>
  <si>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</si>
  <si>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</si>
  <si>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</si>
  <si>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</si>
  <si>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</si>
  <si>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</si>
  <si>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</si>
  <si>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</si>
  <si>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</si>
  <si>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</si>
  <si>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</si>
  <si>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</si>
  <si>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</si>
  <si>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</si>
  <si>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</si>
  <si>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</si>
  <si>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</si>
  <si>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</si>
  <si>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</si>
  <si>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</si>
  <si>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</si>
  <si>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</si>
  <si>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</si>
  <si>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</si>
  <si>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</si>
  <si>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</si>
  <si>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</si>
  <si>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</si>
  <si>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</si>
  <si>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</si>
  <si>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</si>
  <si>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</si>
  <si>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</si>
  <si>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</si>
  <si>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</si>
  <si>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</si>
  <si>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</si>
  <si>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</si>
  <si>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</si>
  <si>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</si>
  <si>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</si>
  <si>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</si>
  <si>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</si>
  <si>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</si>
  <si>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</si>
  <si>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</si>
  <si>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</si>
  <si>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</si>
  <si>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</si>
  <si>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</si>
  <si>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</si>
  <si>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</si>
  <si>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</si>
  <si>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</si>
  <si>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</si>
  <si>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</si>
  <si>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</si>
  <si>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</si>
  <si>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</si>
  <si>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</si>
  <si>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</si>
  <si>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</si>
  <si>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</si>
  <si>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</si>
  <si>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</si>
  <si>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</si>
  <si>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</si>
  <si>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</si>
  <si>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</si>
  <si>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</si>
  <si>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</si>
  <si>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</si>
  <si>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</si>
  <si>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</si>
  <si>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</si>
  <si>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</si>
  <si>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</si>
  <si>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</si>
  <si>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</si>
  <si>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</si>
  <si>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</si>
  <si>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</si>
  <si>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</si>
  <si>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</si>
  <si>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</si>
  <si>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</si>
  <si>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</si>
  <si>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</si>
  <si>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</si>
  <si>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</si>
  <si>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</si>
  <si>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</si>
  <si>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</si>
  <si>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</si>
  <si>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</si>
  <si>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</si>
  <si>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</si>
  <si>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</si>
  <si>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</si>
  <si>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</si>
  <si>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</si>
  <si>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</si>
  <si>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</si>
  <si>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</si>
  <si>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</si>
  <si>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</si>
  <si>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</si>
  <si>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</si>
  <si>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</si>
  <si>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</si>
  <si>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</si>
  <si>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</si>
  <si>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</si>
  <si>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</si>
  <si>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</si>
  <si>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</si>
  <si>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</si>
  <si>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</si>
  <si>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</si>
  <si>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</si>
  <si>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</si>
  <si>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</si>
  <si>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</si>
  <si>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</si>
  <si>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</si>
  <si>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</si>
  <si>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</si>
  <si>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</si>
  <si>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</si>
  <si>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</si>
  <si>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</si>
  <si>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</si>
  <si>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</si>
  <si>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</si>
  <si>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</si>
  <si>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</si>
  <si>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</si>
  <si>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</si>
  <si>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</si>
  <si>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</si>
  <si>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</si>
  <si>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</si>
  <si>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</si>
  <si>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</si>
  <si>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</si>
  <si>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</si>
  <si>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</si>
  <si>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</si>
  <si>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</si>
  <si>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</si>
  <si>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</si>
  <si>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</si>
  <si>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</si>
  <si>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</si>
  <si>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</si>
  <si>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</si>
  <si>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</si>
  <si>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</si>
  <si>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</si>
  <si>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</si>
  <si>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</si>
  <si>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</si>
  <si>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</si>
  <si>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</si>
  <si>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</si>
  <si>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</si>
  <si>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</si>
  <si>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</si>
  <si>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</si>
  <si>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</si>
  <si>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</si>
  <si>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</si>
  <si>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</si>
  <si>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</si>
  <si>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</si>
  <si>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</si>
  <si>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</si>
  <si>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</si>
  <si>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</si>
  <si>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</si>
  <si>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</si>
  <si>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</si>
  <si>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</si>
  <si>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</si>
  <si>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</si>
  <si>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</si>
  <si>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</si>
  <si>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</si>
  <si>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</si>
  <si>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</si>
  <si>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</si>
  <si>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</si>
  <si>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</si>
  <si>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</si>
  <si>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</si>
  <si>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</si>
  <si>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</si>
  <si>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</si>
  <si>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</si>
  <si>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</si>
  <si>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</si>
  <si>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</si>
  <si>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</si>
  <si>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</si>
  <si>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</si>
  <si>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</si>
  <si>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</si>
  <si>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</si>
  <si>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</si>
  <si>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</si>
  <si>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</si>
  <si>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</si>
  <si>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</si>
  <si>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</si>
  <si>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</si>
  <si>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</si>
  <si>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</si>
  <si>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</si>
  <si>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</si>
  <si>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</si>
  <si>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</si>
  <si>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</si>
  <si>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</si>
  <si>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</si>
  <si>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</si>
  <si>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</si>
  <si>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</si>
  <si>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</si>
  <si>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</si>
  <si>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</si>
  <si>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</si>
  <si>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</si>
  <si>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</si>
  <si>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</si>
  <si>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</si>
  <si>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</si>
  <si>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</si>
  <si>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</si>
  <si>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</si>
  <si>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</si>
  <si>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</si>
  <si>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</si>
  <si>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</si>
  <si>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</si>
  <si>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</si>
  <si>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</si>
  <si>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</si>
  <si>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</si>
  <si>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</si>
  <si>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</si>
  <si>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</si>
  <si>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</si>
  <si>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</si>
  <si>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</si>
  <si>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</si>
  <si>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</si>
  <si>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</si>
  <si>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</si>
  <si>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</si>
  <si>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</si>
  <si>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</si>
  <si>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</si>
  <si>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</si>
  <si>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</si>
  <si>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</si>
  <si>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</si>
  <si>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</si>
  <si>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</si>
  <si>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</si>
  <si>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</si>
  <si>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</si>
  <si>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</si>
  <si>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</si>
  <si>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</si>
  <si>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</si>
  <si>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</si>
  <si>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</si>
  <si>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</si>
  <si>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</si>
  <si>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</si>
  <si>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</si>
  <si>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</si>
  <si>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</si>
  <si>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</si>
  <si>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</si>
  <si>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</si>
  <si>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</si>
  <si>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</si>
  <si>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</si>
  <si>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</si>
  <si>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</si>
  <si>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</si>
  <si>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</si>
  <si>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</si>
  <si>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</si>
  <si>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</si>
  <si>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</si>
  <si>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</si>
  <si>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</si>
  <si>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</si>
  <si>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</si>
  <si>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</si>
  <si>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</si>
  <si>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</si>
  <si>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</si>
  <si>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</si>
  <si>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</si>
  <si>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</si>
  <si>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</si>
  <si>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</si>
  <si>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</si>
  <si>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</si>
  <si>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</si>
  <si>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</si>
  <si>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</si>
  <si>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</si>
  <si>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</si>
  <si>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</si>
  <si>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</si>
  <si>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</si>
  <si>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</si>
  <si>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</si>
  <si>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</si>
  <si>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</si>
  <si>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</si>
  <si>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</si>
  <si>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</si>
  <si>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</si>
  <si>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</si>
  <si>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</si>
  <si>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</si>
  <si>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</si>
  <si>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</si>
  <si>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</si>
  <si>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</si>
  <si>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</si>
  <si>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</si>
  <si>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</si>
  <si>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</si>
  <si>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</si>
  <si>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</si>
  <si>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</si>
  <si>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</si>
  <si>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</si>
  <si>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</si>
  <si>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</si>
  <si>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</si>
  <si>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</si>
  <si>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</si>
  <si>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</si>
  <si>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</si>
  <si>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</si>
  <si>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</si>
  <si>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</si>
  <si>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</si>
  <si>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</si>
  <si>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</si>
  <si>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</si>
  <si>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</si>
  <si>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</si>
  <si>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</si>
  <si>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</si>
  <si>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</si>
  <si>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</si>
  <si>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</si>
  <si>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</si>
  <si>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</si>
  <si>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</si>
  <si>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</si>
  <si>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</si>
  <si>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</si>
  <si>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</si>
  <si>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</si>
  <si>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</si>
  <si>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</si>
  <si>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</si>
  <si>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</si>
  <si>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</si>
  <si>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</si>
  <si>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</si>
  <si>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</si>
  <si>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</si>
  <si>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</si>
  <si>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</si>
  <si>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</si>
  <si>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</si>
  <si>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</si>
  <si>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</si>
  <si>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</si>
  <si>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</si>
  <si>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</si>
  <si>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</si>
  <si>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</si>
  <si>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</si>
  <si>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</si>
  <si>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</si>
  <si>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</si>
  <si>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</si>
  <si>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</si>
  <si>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</si>
  <si>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</si>
  <si>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</si>
  <si>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</si>
  <si>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</si>
  <si>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</si>
  <si>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</si>
  <si>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</si>
  <si>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</si>
  <si>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</si>
  <si>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</si>
  <si>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</si>
  <si>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</si>
  <si>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</si>
  <si>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</si>
  <si>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</si>
  <si>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</si>
  <si>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</si>
  <si>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</si>
  <si>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</si>
  <si>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</si>
  <si>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</si>
  <si>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</si>
  <si>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</si>
  <si>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</si>
  <si>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</si>
  <si>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</si>
  <si>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</si>
  <si>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</si>
  <si>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</si>
  <si>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</si>
  <si>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</si>
  <si>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</si>
  <si>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</si>
  <si>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</si>
  <si>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</si>
  <si>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</si>
  <si>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</si>
  <si>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</si>
  <si>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</si>
  <si>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</si>
  <si>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</si>
  <si>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</si>
  <si>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</si>
  <si>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</si>
  <si>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</si>
  <si>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</si>
  <si>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</si>
  <si>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</si>
  <si>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</si>
  <si>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</si>
  <si>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</si>
  <si>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</si>
  <si>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</si>
  <si>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</si>
  <si>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</si>
  <si>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</si>
  <si>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</si>
  <si>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</si>
  <si>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</si>
  <si>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</si>
  <si>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</si>
  <si>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</si>
  <si>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</si>
  <si>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</si>
  <si>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</si>
  <si>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</si>
  <si>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</si>
  <si>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</si>
  <si>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</si>
  <si>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</si>
  <si>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</si>
  <si>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</si>
  <si>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</si>
  <si>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</si>
  <si>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</si>
  <si>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</si>
  <si>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</si>
  <si>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</si>
  <si>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</si>
  <si>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</si>
  <si>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</si>
  <si>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</si>
  <si>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</si>
  <si>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</si>
  <si>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</si>
  <si>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</si>
  <si>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</si>
  <si>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</si>
  <si>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</si>
  <si>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</si>
  <si>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</si>
  <si>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</si>
  <si>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</si>
  <si>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</si>
  <si>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</si>
  <si>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</si>
  <si>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</si>
  <si>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</si>
  <si>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</si>
  <si>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</si>
  <si>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</si>
  <si>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</si>
  <si>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</si>
  <si>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</si>
  <si>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</si>
  <si>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</si>
  <si>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</si>
  <si>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</si>
  <si>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</si>
  <si>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</si>
  <si>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</si>
  <si>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</si>
  <si>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</si>
  <si>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</si>
  <si>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</si>
  <si>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</si>
  <si>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</si>
  <si>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</si>
  <si>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</si>
  <si>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</si>
  <si>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</si>
  <si>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</si>
  <si>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</si>
  <si>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</si>
  <si>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</si>
  <si>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</si>
  <si>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</si>
  <si>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</si>
  <si>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</si>
  <si>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</si>
  <si>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</si>
  <si>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</si>
  <si>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</si>
  <si>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</si>
  <si>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</si>
  <si>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</si>
  <si>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</si>
  <si>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</si>
  <si>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</si>
  <si>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</si>
  <si>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</si>
  <si>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</si>
  <si>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</si>
  <si>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</si>
  <si>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</si>
  <si>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</si>
  <si>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</si>
  <si>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</si>
  <si>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</si>
  <si>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</si>
  <si>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</si>
  <si>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</si>
  <si>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</si>
  <si>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</si>
  <si>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</si>
  <si>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</si>
  <si>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</si>
  <si>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</si>
  <si>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</si>
  <si>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</si>
  <si>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</si>
  <si>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</si>
  <si>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</si>
  <si>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</si>
  <si>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</si>
  <si>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</si>
  <si>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</si>
  <si>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</si>
  <si>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</si>
  <si>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</si>
  <si>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</si>
  <si>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</si>
  <si>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</si>
  <si>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</si>
  <si>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</si>
  <si>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</si>
  <si>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</si>
  <si>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</si>
  <si>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</si>
  <si>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</si>
  <si>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</si>
  <si>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</si>
  <si>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</si>
  <si>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</si>
  <si>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</si>
  <si>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</si>
  <si>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</si>
  <si>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</si>
  <si>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</si>
  <si>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</si>
  <si>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</si>
  <si>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</si>
  <si>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</si>
  <si>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</si>
  <si>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</si>
  <si>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</si>
  <si>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</si>
  <si>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</si>
  <si>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</si>
  <si>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</si>
  <si>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</si>
  <si>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</si>
  <si>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</si>
  <si>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</si>
  <si>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</si>
  <si>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</si>
  <si>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</si>
  <si>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</si>
  <si>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</si>
  <si>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</si>
  <si>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</si>
  <si>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</si>
  <si>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</si>
  <si>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</si>
  <si>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</si>
  <si>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</si>
  <si>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</si>
  <si>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</si>
  <si>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</si>
  <si>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</si>
  <si>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</si>
  <si>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</si>
  <si>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</si>
  <si>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</si>
  <si>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</si>
  <si>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</si>
  <si>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</si>
  <si>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</si>
  <si>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</si>
  <si>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</si>
  <si>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</si>
  <si>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</si>
  <si>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</si>
  <si>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</si>
  <si>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</si>
  <si>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</si>
  <si>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</si>
  <si>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</si>
  <si>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</si>
  <si>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</si>
  <si>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</si>
  <si>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</si>
  <si>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</si>
  <si>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</si>
  <si>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</si>
  <si>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</si>
  <si>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</si>
  <si>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</si>
  <si>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</si>
  <si>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</si>
  <si>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</si>
  <si>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</si>
  <si>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</si>
  <si>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</si>
  <si>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</si>
  <si>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</si>
  <si>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</si>
  <si>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</si>
  <si>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</si>
  <si>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</si>
  <si>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</si>
  <si>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</si>
  <si>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</si>
  <si>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</si>
  <si>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</si>
  <si>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</si>
  <si>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</si>
  <si>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</si>
  <si>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</si>
  <si>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</si>
  <si>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</si>
  <si>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</si>
  <si>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</si>
  <si>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</si>
  <si>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</si>
  <si>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</si>
  <si>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</si>
  <si>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</si>
  <si>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</si>
  <si>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</si>
  <si>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</si>
  <si>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</si>
  <si>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</si>
  <si>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</si>
  <si>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</si>
  <si>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</si>
  <si>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</si>
  <si>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</si>
  <si>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</si>
  <si>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</si>
  <si>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</si>
  <si>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</si>
  <si>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</si>
  <si>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</si>
  <si>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</si>
  <si>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</si>
  <si>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</si>
  <si>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</si>
  <si>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</si>
  <si>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</si>
  <si>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</si>
  <si>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</si>
  <si>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</si>
  <si>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</si>
  <si>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</si>
  <si>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</si>
  <si>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</si>
  <si>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</si>
  <si>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</si>
  <si>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</si>
  <si>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</si>
  <si>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</si>
  <si>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</si>
  <si>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</si>
  <si>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</si>
  <si>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</si>
  <si>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</si>
  <si>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</si>
  <si>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</si>
  <si>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</si>
  <si>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</si>
  <si>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</si>
  <si>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</si>
  <si>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</si>
  <si>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</si>
  <si>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</si>
  <si>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</si>
  <si>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</si>
  <si>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</si>
  <si>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</si>
  <si>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</si>
  <si>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</si>
  <si>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</si>
  <si>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</si>
  <si>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</si>
  <si>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</si>
  <si>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</si>
  <si>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</si>
  <si>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</si>
  <si>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</si>
  <si>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</si>
  <si>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</si>
  <si>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</si>
  <si>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</si>
  <si>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</si>
  <si>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</si>
  <si>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</si>
  <si>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</si>
  <si>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</si>
  <si>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</si>
  <si>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</si>
  <si>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</si>
  <si>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</si>
  <si>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</si>
  <si>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</si>
  <si>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</si>
  <si>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</si>
  <si>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</si>
  <si>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</si>
  <si>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</si>
  <si>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</si>
  <si>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</si>
  <si>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</si>
  <si>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</si>
  <si>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</si>
  <si>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</si>
  <si>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</si>
  <si>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</si>
  <si>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</si>
  <si>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</si>
  <si>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</si>
  <si>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</si>
  <si>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</si>
  <si>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</si>
  <si>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</si>
  <si>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</si>
  <si>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</si>
  <si>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</si>
  <si>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</si>
  <si>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</si>
  <si>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</si>
  <si>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</si>
  <si>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</si>
  <si>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</si>
  <si>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</si>
  <si>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</si>
  <si>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</si>
  <si>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</si>
  <si>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</si>
  <si>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</si>
  <si>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</si>
  <si>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</si>
  <si>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</si>
  <si>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</si>
  <si>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</si>
  <si>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</si>
  <si>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</si>
  <si>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</si>
  <si>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</si>
  <si>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</si>
  <si>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</si>
  <si>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</si>
  <si>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</si>
  <si>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</si>
  <si>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</si>
  <si>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</si>
  <si>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</si>
  <si>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</si>
  <si>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</si>
  <si>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</si>
  <si>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</si>
  <si>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</si>
  <si>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</si>
  <si>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</si>
  <si>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</si>
  <si>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</si>
  <si>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</si>
  <si>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</si>
  <si>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</si>
  <si>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</si>
  <si>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</si>
  <si>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</si>
  <si>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</si>
  <si>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</si>
  <si>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</si>
  <si>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</si>
  <si>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</si>
  <si>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</si>
  <si>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</si>
  <si>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</si>
  <si>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</si>
  <si>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</si>
  <si>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</si>
  <si>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</si>
  <si>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</si>
  <si>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</si>
  <si>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</si>
  <si>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</si>
  <si>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</si>
  <si>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</si>
  <si>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</si>
  <si>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</si>
  <si>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</si>
  <si>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</si>
  <si>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</si>
  <si>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</si>
  <si>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</si>
  <si>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</si>
  <si>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</si>
  <si>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</si>
  <si>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</si>
  <si>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</si>
  <si>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</si>
  <si>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</si>
  <si>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</si>
  <si>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</si>
  <si>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</si>
  <si>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</si>
  <si>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</si>
  <si>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</si>
  <si>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</si>
  <si>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</si>
  <si>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</si>
  <si>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</si>
  <si>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</si>
  <si>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</si>
  <si>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</si>
  <si>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</si>
  <si>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</si>
  <si>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</si>
  <si>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</si>
  <si>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</si>
  <si>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</si>
  <si>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</si>
  <si>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</si>
  <si>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</si>
  <si>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</si>
  <si>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</si>
  <si>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</si>
  <si>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</si>
  <si>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</si>
  <si>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</si>
  <si>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</si>
  <si>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</si>
  <si>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</si>
  <si>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</si>
  <si>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</si>
  <si>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</si>
  <si>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</si>
  <si>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</si>
  <si>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</si>
  <si>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</si>
  <si>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</si>
  <si>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</si>
  <si>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</si>
  <si>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</si>
  <si>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</si>
  <si>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</si>
  <si>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</si>
  <si>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</si>
  <si>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</si>
  <si>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</si>
  <si>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</si>
  <si>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</si>
  <si>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</si>
  <si>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</si>
  <si>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</si>
  <si>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</si>
  <si>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</si>
  <si>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</si>
  <si>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</si>
  <si>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</si>
  <si>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</si>
  <si>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</si>
  <si>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</si>
  <si>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</si>
  <si>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</si>
  <si>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</si>
  <si>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</si>
  <si>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</si>
  <si>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</si>
  <si>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</si>
  <si>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</si>
  <si>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</si>
  <si>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</si>
  <si>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</si>
  <si>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</si>
  <si>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</si>
  <si>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</si>
  <si>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</si>
  <si>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</si>
  <si>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</si>
  <si>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</si>
  <si>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</si>
  <si>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</si>
  <si>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</si>
  <si>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</si>
  <si>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</si>
  <si>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</si>
  <si>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</si>
  <si>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</si>
  <si>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</si>
  <si>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</si>
  <si>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</si>
  <si>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</si>
  <si>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</si>
  <si>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</si>
  <si>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</si>
  <si>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</si>
  <si>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</si>
  <si>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</si>
  <si>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</si>
  <si>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</si>
  <si>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</si>
  <si>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</si>
  <si>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</si>
  <si>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</si>
  <si>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</si>
  <si>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</si>
  <si>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</si>
  <si>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</si>
  <si>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</si>
  <si>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</si>
  <si>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</si>
  <si>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</si>
  <si>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</si>
  <si>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</si>
  <si>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</si>
  <si>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</si>
  <si>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</si>
  <si>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</si>
  <si>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</si>
  <si>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</si>
  <si>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</si>
  <si>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</si>
  <si>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</si>
  <si>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</si>
  <si>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</si>
  <si>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</si>
  <si>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</si>
  <si>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</si>
  <si>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</si>
  <si>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</si>
  <si>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</si>
  <si>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</si>
  <si>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</si>
  <si>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</si>
  <si>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</si>
  <si>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</si>
  <si>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</si>
  <si>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</si>
  <si>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</si>
  <si>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</si>
  <si>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</si>
  <si>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</si>
  <si>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</si>
  <si>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</si>
  <si>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</si>
  <si>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</si>
  <si>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</si>
  <si>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</si>
  <si>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</si>
  <si>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</si>
  <si>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</si>
  <si>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</si>
  <si>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</si>
  <si>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</si>
  <si>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</si>
  <si>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</si>
  <si>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</si>
  <si>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</si>
  <si>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</si>
  <si>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</si>
  <si>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</si>
  <si>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</si>
  <si>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</si>
  <si>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</si>
  <si>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</si>
  <si>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</si>
  <si>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</si>
  <si>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</si>
  <si>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</si>
  <si>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</si>
  <si>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</si>
  <si>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</si>
  <si>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</si>
  <si>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</si>
  <si>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</si>
  <si>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</si>
  <si>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</si>
  <si>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</si>
  <si>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</si>
  <si>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</si>
  <si>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</si>
  <si>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</si>
  <si>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</si>
  <si>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</si>
  <si>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</si>
  <si>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</si>
  <si>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</si>
  <si>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</si>
  <si>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</si>
  <si>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</si>
  <si>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</si>
  <si>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</si>
  <si>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</si>
  <si>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</si>
  <si>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</si>
  <si>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</si>
  <si>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</si>
  <si>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</si>
  <si>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</si>
  <si>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</si>
  <si>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</si>
  <si>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</si>
  <si>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</si>
  <si>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</si>
  <si>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</si>
  <si>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</si>
  <si>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</si>
  <si>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</si>
  <si>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</si>
  <si>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</si>
  <si>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</si>
  <si>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</si>
  <si>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</si>
  <si>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</si>
  <si>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</si>
  <si>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</si>
  <si>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</si>
  <si>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</si>
  <si>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</si>
  <si>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</si>
  <si>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</si>
  <si>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</si>
  <si>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</si>
  <si>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</si>
  <si>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</si>
  <si>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</si>
  <si>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</si>
  <si>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</si>
  <si>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</si>
  <si>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</si>
  <si>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</si>
  <si>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</si>
  <si>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</si>
  <si>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</si>
  <si>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</si>
  <si>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</si>
  <si>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</si>
  <si>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</si>
  <si>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</si>
  <si>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</si>
  <si>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</si>
  <si>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</si>
  <si>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</si>
  <si>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</si>
  <si>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</si>
  <si>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</si>
  <si>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</si>
  <si>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</si>
  <si>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</si>
  <si>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</si>
  <si>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</si>
  <si>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</si>
  <si>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</si>
  <si>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</si>
  <si>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</si>
  <si>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</si>
  <si>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</si>
  <si>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</si>
  <si>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</si>
  <si>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</si>
  <si>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</si>
  <si>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</si>
  <si>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</si>
  <si>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</si>
  <si>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</si>
  <si>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</si>
  <si>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</si>
  <si>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</si>
  <si>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</si>
  <si>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</si>
  <si>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</si>
  <si>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</si>
  <si>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</si>
  <si>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</si>
  <si>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</si>
  <si>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</si>
  <si>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</si>
  <si>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</si>
  <si>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</si>
  <si>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</si>
  <si>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</si>
  <si>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</si>
  <si>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</si>
  <si>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</si>
  <si>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</si>
  <si>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</si>
  <si>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</si>
  <si>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</si>
  <si>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</si>
  <si>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</si>
  <si>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</si>
  <si>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</si>
  <si>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</si>
  <si>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</si>
  <si>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</si>
  <si>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</si>
  <si>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</si>
  <si>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</si>
  <si>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</si>
  <si>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</si>
  <si>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</si>
  <si>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</si>
  <si>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</si>
  <si>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</si>
  <si>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</si>
  <si>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</si>
  <si>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</si>
  <si>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</si>
  <si>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</si>
  <si>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</si>
  <si>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</si>
  <si>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</si>
  <si>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</si>
  <si>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</si>
  <si>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</si>
  <si>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</si>
  <si>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</si>
  <si>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</si>
  <si>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</si>
  <si>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</si>
  <si>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</si>
  <si>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</si>
  <si>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</si>
  <si>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</si>
  <si>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</si>
  <si>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</si>
  <si>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</si>
  <si>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</si>
  <si>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</si>
  <si>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</si>
  <si>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</si>
  <si>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</si>
  <si>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</si>
  <si>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</si>
  <si>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</si>
  <si>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</si>
  <si>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</si>
  <si>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</si>
  <si>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</si>
  <si>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</si>
  <si>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</si>
  <si>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</si>
  <si>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</si>
  <si>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</si>
  <si>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</si>
  <si>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</si>
  <si>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</si>
  <si>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</si>
  <si>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</si>
  <si>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</si>
  <si>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</si>
  <si>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</si>
  <si>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</si>
  <si>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</si>
  <si>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</si>
  <si>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</si>
  <si>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</si>
  <si>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</si>
  <si>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</si>
  <si>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</si>
  <si>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</si>
  <si>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</si>
  <si>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</si>
  <si>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</si>
  <si>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</si>
  <si>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</si>
  <si>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</si>
  <si>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</si>
  <si>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</si>
  <si>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</si>
  <si>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</si>
  <si>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</si>
  <si>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</si>
  <si>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</si>
  <si>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</si>
  <si>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</si>
  <si>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</si>
  <si>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</si>
  <si>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</si>
  <si>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</si>
  <si>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</si>
  <si>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</si>
  <si>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</si>
  <si>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</si>
  <si>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</si>
  <si>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</si>
  <si>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</si>
  <si>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</si>
  <si>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</si>
  <si>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</si>
  <si>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</si>
  <si>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</si>
  <si>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</si>
  <si>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</si>
  <si>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</si>
  <si>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</si>
  <si>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</si>
  <si>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</si>
  <si>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</si>
  <si>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</si>
  <si>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</si>
  <si>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</si>
  <si>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</si>
  <si>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</si>
  <si>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</si>
  <si>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</si>
  <si>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</si>
  <si>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</si>
  <si>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</si>
  <si>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</si>
  <si>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</si>
  <si>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</si>
  <si>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</si>
  <si>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</si>
  <si>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</si>
  <si>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</si>
  <si>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</si>
  <si>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</si>
  <si>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</si>
  <si>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</si>
  <si>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</si>
  <si>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</si>
  <si>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</si>
  <si>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</si>
  <si>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</si>
  <si>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</si>
  <si>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</si>
  <si>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</si>
  <si>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</si>
  <si>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</si>
  <si>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</si>
  <si>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</si>
  <si>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</si>
  <si>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</si>
  <si>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</si>
  <si>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</si>
  <si>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</si>
  <si>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</si>
  <si>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</si>
  <si>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</si>
  <si>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</si>
  <si>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</si>
  <si>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</si>
  <si>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</si>
  <si>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</si>
  <si>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</si>
  <si>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</si>
  <si>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</si>
  <si>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</si>
  <si>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</si>
  <si>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</si>
  <si>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</si>
  <si>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</si>
  <si>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</si>
  <si>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</si>
  <si>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</si>
  <si>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</si>
  <si>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</si>
  <si>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</si>
  <si>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</si>
  <si>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</si>
  <si>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</si>
  <si>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</si>
  <si>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</si>
  <si>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</si>
  <si>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</si>
  <si>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</si>
  <si>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</si>
  <si>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</si>
  <si>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</si>
  <si>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</si>
  <si>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</si>
  <si>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</si>
  <si>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</si>
  <si>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</si>
  <si>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</si>
  <si>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</si>
  <si>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</si>
  <si>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</si>
  <si>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</si>
  <si>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</si>
  <si>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</si>
  <si>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</si>
  <si>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</si>
  <si>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</si>
  <si>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</si>
  <si>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</si>
  <si>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</si>
  <si>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</si>
  <si>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</si>
  <si>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</si>
  <si>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</si>
  <si>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</si>
  <si>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</si>
  <si>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</si>
  <si>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</si>
  <si>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</si>
  <si>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</si>
  <si>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</si>
  <si>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</si>
  <si>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</si>
  <si>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</si>
  <si>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</si>
  <si>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</si>
  <si>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</si>
  <si>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</si>
  <si>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</si>
  <si>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</si>
  <si>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</si>
  <si>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</si>
  <si>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</si>
  <si>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</si>
  <si>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</si>
  <si>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</si>
  <si>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</si>
  <si>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</si>
  <si>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</si>
  <si>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</si>
  <si>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</si>
  <si>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</si>
  <si>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</si>
  <si>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</si>
  <si>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</si>
  <si>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</si>
  <si>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</si>
  <si>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</si>
  <si>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</si>
  <si>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</si>
  <si>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</si>
  <si>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</si>
  <si>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</si>
  <si>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</si>
  <si>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</si>
  <si>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</si>
  <si>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</si>
  <si>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</si>
  <si>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</si>
  <si>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</si>
  <si>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</si>
  <si>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</si>
  <si>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</si>
  <si>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</si>
  <si>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</si>
  <si>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</si>
  <si>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</si>
  <si>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</si>
  <si>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</si>
  <si>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</si>
  <si>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</si>
  <si>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</si>
  <si>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</si>
  <si>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</si>
  <si>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</si>
  <si>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</si>
  <si>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</si>
  <si>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</si>
  <si>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</si>
  <si>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</si>
  <si>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</si>
  <si>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</si>
  <si>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</si>
  <si>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</si>
  <si>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</si>
  <si>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</si>
  <si>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</si>
  <si>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</si>
  <si>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</si>
  <si>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</si>
  <si>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</si>
  <si>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</si>
  <si>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</si>
  <si>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</si>
  <si>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</si>
  <si>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</si>
  <si>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</si>
  <si>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</si>
  <si>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</si>
  <si>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</si>
  <si>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</si>
  <si>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</si>
  <si>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</si>
  <si>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</si>
  <si>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</si>
  <si>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</si>
  <si>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</si>
  <si>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</si>
  <si>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</si>
  <si>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</si>
  <si>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</si>
  <si>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</si>
  <si>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</si>
  <si>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</si>
  <si>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</si>
  <si>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</si>
  <si>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</si>
  <si>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</si>
  <si>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</si>
  <si>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</si>
  <si>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</si>
  <si>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</si>
  <si>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</si>
  <si>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</si>
  <si>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</si>
  <si>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</si>
  <si>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</si>
  <si>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</si>
  <si>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</si>
  <si>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</si>
  <si>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</si>
  <si>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</si>
  <si>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</si>
  <si>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</si>
  <si>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</si>
  <si>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</si>
  <si>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</si>
  <si>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</si>
  <si>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</si>
  <si>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</si>
  <si>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</si>
  <si>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</si>
  <si>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</si>
  <si>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</si>
  <si>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</si>
  <si>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</si>
  <si>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</si>
  <si>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</si>
  <si>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</si>
  <si>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</si>
  <si>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</si>
  <si>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</si>
  <si>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</si>
  <si>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</si>
  <si>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</si>
  <si>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</si>
  <si>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</si>
  <si>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</si>
  <si>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</si>
  <si>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</si>
  <si>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</si>
  <si>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</si>
  <si>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</si>
  <si>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</si>
  <si>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</si>
  <si>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</si>
  <si>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</si>
  <si>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</si>
  <si>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</si>
  <si>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</si>
  <si>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</si>
  <si>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</si>
  <si>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</si>
  <si>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</si>
  <si>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</si>
  <si>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</si>
  <si>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</si>
  <si>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</si>
  <si>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</si>
  <si>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</si>
  <si>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</si>
  <si>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</si>
  <si>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</si>
  <si>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</si>
  <si>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</si>
  <si>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</si>
  <si>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</si>
  <si>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</si>
  <si>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</si>
  <si>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</si>
  <si>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</si>
  <si>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</si>
  <si>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</si>
  <si>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</si>
  <si>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</si>
  <si>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</si>
  <si>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</si>
  <si>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</si>
  <si>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</si>
  <si>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</si>
  <si>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</si>
  <si>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</si>
  <si>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</si>
  <si>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</si>
  <si>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</si>
  <si>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</si>
  <si>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</si>
  <si>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</si>
  <si>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</si>
  <si>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</si>
  <si>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</si>
  <si>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</si>
  <si>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</si>
  <si>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</si>
  <si>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</si>
  <si>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</si>
  <si>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</si>
  <si>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</si>
  <si>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</si>
  <si>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</si>
  <si>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</si>
  <si>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</si>
  <si>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</si>
  <si>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</si>
  <si>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</si>
  <si>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</si>
  <si>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</si>
  <si>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</si>
  <si>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</si>
  <si>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</si>
  <si>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</si>
  <si>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</si>
  <si>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</si>
  <si>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</si>
  <si>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</si>
  <si>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</si>
  <si>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</si>
  <si>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</si>
  <si>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</si>
  <si>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</si>
  <si>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</si>
  <si>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</si>
  <si>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</si>
  <si>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</si>
  <si>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</si>
  <si>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</si>
  <si>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</si>
  <si>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</si>
  <si>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</si>
  <si>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</si>
  <si>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</si>
  <si>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</si>
  <si>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</si>
  <si>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</si>
  <si>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</si>
  <si>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</si>
  <si>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</si>
  <si>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</si>
  <si>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</si>
  <si>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</si>
  <si>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</si>
  <si>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</si>
  <si>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</si>
  <si>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</si>
  <si>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</si>
  <si>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</si>
  <si>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</si>
  <si>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</si>
  <si>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</si>
  <si>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</si>
  <si>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</si>
  <si>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</si>
  <si>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</si>
  <si>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</si>
  <si>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</si>
  <si>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</si>
  <si>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</si>
  <si>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</si>
  <si>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</si>
  <si>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</si>
  <si>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</si>
  <si>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</si>
  <si>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</si>
  <si>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</si>
  <si>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</si>
  <si>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</si>
  <si>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</si>
  <si>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</si>
  <si>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</si>
  <si>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</si>
  <si>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</si>
  <si>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</si>
  <si>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</si>
  <si>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</si>
  <si>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</si>
  <si>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</si>
  <si>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</si>
  <si>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</si>
  <si>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</si>
  <si>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</si>
  <si>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</si>
  <si>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</si>
  <si>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</si>
  <si>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</si>
  <si>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</si>
  <si>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</si>
  <si>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</si>
  <si>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</si>
  <si>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</si>
  <si>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</si>
  <si>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</si>
  <si>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</si>
  <si>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</si>
  <si>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</si>
  <si>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</si>
  <si>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</si>
  <si>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</si>
  <si>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</si>
  <si>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</si>
  <si>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</si>
  <si>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</si>
  <si>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</si>
  <si>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</si>
  <si>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</si>
  <si>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</si>
  <si>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</si>
  <si>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</si>
  <si>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</si>
  <si>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</si>
  <si>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</si>
  <si>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</si>
  <si>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</si>
  <si>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</si>
  <si>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</si>
  <si>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</si>
  <si>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</si>
  <si>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</si>
  <si>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</si>
  <si>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</si>
  <si>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</si>
  <si>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</si>
  <si>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</si>
  <si>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</si>
  <si>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</si>
  <si>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</si>
  <si>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</si>
  <si>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</si>
  <si>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</si>
  <si>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</si>
  <si>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</si>
  <si>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</si>
  <si>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</si>
  <si>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</si>
  <si>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</si>
  <si>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</si>
  <si>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</si>
  <si>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</si>
  <si>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</si>
  <si>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</si>
  <si>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</si>
  <si>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</si>
  <si>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</si>
  <si>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</si>
  <si>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</si>
  <si>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</si>
  <si>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</si>
  <si>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</si>
  <si>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</si>
  <si>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</si>
  <si>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</si>
  <si>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</si>
  <si>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</si>
  <si>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</si>
  <si>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</si>
  <si>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</si>
  <si>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</si>
  <si>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</si>
  <si>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</si>
  <si>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</si>
  <si>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</si>
  <si>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</si>
  <si>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</si>
  <si>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</si>
  <si>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</si>
  <si>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</si>
  <si>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</si>
  <si>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</si>
  <si>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</si>
  <si>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</si>
  <si>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</si>
  <si>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</si>
  <si>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</si>
  <si>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</si>
  <si>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</si>
  <si>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</si>
  <si>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</si>
  <si>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</si>
  <si>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</si>
  <si>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</si>
  <si>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</si>
  <si>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</si>
  <si>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</si>
  <si>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</si>
  <si>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</si>
  <si>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</si>
  <si>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</si>
  <si>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</si>
  <si>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</si>
  <si>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</si>
  <si>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</si>
  <si>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</si>
  <si>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</si>
  <si>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</si>
  <si>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</si>
  <si>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</si>
  <si>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</si>
  <si>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</si>
  <si>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</si>
  <si>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</si>
  <si>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</si>
  <si>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</si>
  <si>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</si>
  <si>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</si>
  <si>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</si>
  <si>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</si>
  <si>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</si>
  <si>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</si>
  <si>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</si>
  <si>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</si>
  <si>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</si>
  <si>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</si>
  <si>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</si>
  <si>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</si>
  <si>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</si>
  <si>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</si>
  <si>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</si>
  <si>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</si>
  <si>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</si>
  <si>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</si>
  <si>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</si>
  <si>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</si>
  <si>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</si>
  <si>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</si>
  <si>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</si>
  <si>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</si>
  <si>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</si>
  <si>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</si>
  <si>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</si>
  <si>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</si>
  <si>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</si>
  <si>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</si>
  <si>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</si>
  <si>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</si>
  <si>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</si>
  <si>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</si>
  <si>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</si>
  <si>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</si>
  <si>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</si>
  <si>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</si>
  <si>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</si>
  <si>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</si>
  <si>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</si>
  <si>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</si>
  <si>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</si>
  <si>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</si>
  <si>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</si>
  <si>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</si>
  <si>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</si>
  <si>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</si>
  <si>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</si>
  <si>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</si>
  <si>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</si>
  <si>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</si>
  <si>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</si>
  <si>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</si>
  <si>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</si>
  <si>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</si>
  <si>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</si>
  <si>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</si>
  <si>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</si>
  <si>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</si>
  <si>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</si>
  <si>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</si>
  <si>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</si>
  <si>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</si>
  <si>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</si>
  <si>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</si>
  <si>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</si>
  <si>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</si>
  <si>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</si>
  <si>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</si>
  <si>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</si>
  <si>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</si>
  <si>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</si>
  <si>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</si>
  <si>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</si>
  <si>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</si>
  <si>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</si>
  <si>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</si>
  <si>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</si>
  <si>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</si>
  <si>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</si>
  <si>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</si>
  <si>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</si>
  <si>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</si>
  <si>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</si>
  <si>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</si>
  <si>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</si>
  <si>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</si>
  <si>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</si>
  <si>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</si>
  <si>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</si>
  <si>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</si>
  <si>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</si>
  <si>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</si>
  <si>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</si>
  <si>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</si>
  <si>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</si>
  <si>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</si>
  <si>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</si>
  <si>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</si>
  <si>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</si>
  <si>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</si>
  <si>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</si>
  <si>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</si>
  <si>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</si>
  <si>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</si>
  <si>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</si>
  <si>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</si>
  <si>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</si>
  <si>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</si>
  <si>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</si>
  <si>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</si>
  <si>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</si>
  <si>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</si>
  <si>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</si>
  <si>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</si>
  <si>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</si>
  <si>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</si>
  <si>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</si>
  <si>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</si>
  <si>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</si>
  <si>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</si>
  <si>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</si>
  <si>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</si>
  <si>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</si>
  <si>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</si>
  <si>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</si>
  <si>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</si>
  <si>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</si>
  <si>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</si>
  <si>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</si>
  <si>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</si>
  <si>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</si>
  <si>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</si>
  <si>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</si>
  <si>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</si>
  <si>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</si>
  <si>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</si>
  <si>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</si>
  <si>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</si>
  <si>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</si>
  <si>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</si>
  <si>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</si>
  <si>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</si>
  <si>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</si>
  <si>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</si>
  <si>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</si>
  <si>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</si>
  <si>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</si>
  <si>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</si>
  <si>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</si>
  <si>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</si>
  <si>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</si>
  <si>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</si>
  <si>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</si>
  <si>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</si>
  <si>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</si>
  <si>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</si>
  <si>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</si>
  <si>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</si>
  <si>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</si>
  <si>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</si>
  <si>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</si>
  <si>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</si>
  <si>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</si>
  <si>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</si>
  <si>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</si>
  <si>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</si>
  <si>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</si>
  <si>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</si>
  <si>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</si>
  <si>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</si>
  <si>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</si>
  <si>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</si>
  <si>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</si>
  <si>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</si>
  <si>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</si>
  <si>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</si>
  <si>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</si>
  <si>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</si>
  <si>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</si>
  <si>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</si>
  <si>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</si>
  <si>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</si>
  <si>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</si>
  <si>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</si>
  <si>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</si>
  <si>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</si>
  <si>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</si>
  <si>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</si>
  <si>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</si>
  <si>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</si>
  <si>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</si>
  <si>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</si>
  <si>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</si>
  <si>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</si>
  <si>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</si>
  <si>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</si>
  <si>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</si>
  <si>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</si>
  <si>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</si>
  <si>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</si>
  <si>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</si>
  <si>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</si>
  <si>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</si>
  <si>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</si>
  <si>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</si>
  <si>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</si>
  <si>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</si>
  <si>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</si>
  <si>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</si>
  <si>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</si>
  <si>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</si>
  <si>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</si>
  <si>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</si>
  <si>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</si>
  <si>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</si>
  <si>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</si>
  <si>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</si>
  <si>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</si>
  <si>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</si>
  <si>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</si>
  <si>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</si>
  <si>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</si>
  <si>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</si>
  <si>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</si>
  <si>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</si>
  <si>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</si>
  <si>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</si>
  <si>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</si>
  <si>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</si>
  <si>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</si>
  <si>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</si>
  <si>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</si>
  <si>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</si>
  <si>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</si>
  <si>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</si>
  <si>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</si>
  <si>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</si>
  <si>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</si>
  <si>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</si>
  <si>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</si>
  <si>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</si>
  <si>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</si>
  <si>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</si>
  <si>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</si>
  <si>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</si>
  <si>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</si>
  <si>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</si>
  <si>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</si>
  <si>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</si>
  <si>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</si>
  <si>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</si>
  <si>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</si>
  <si>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</si>
  <si>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</si>
  <si>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</si>
  <si>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</si>
  <si>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</si>
  <si>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</si>
  <si>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</si>
  <si>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</si>
  <si>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</si>
  <si>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</si>
  <si>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</si>
  <si>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</si>
  <si>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</si>
  <si>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</si>
  <si>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</si>
  <si>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</si>
  <si>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</si>
  <si>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</si>
  <si>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</si>
  <si>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</si>
  <si>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</si>
  <si>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</si>
  <si>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</si>
  <si>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</si>
  <si>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</si>
  <si>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</si>
  <si>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</si>
  <si>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</si>
  <si>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</si>
  <si>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</si>
  <si>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</si>
  <si>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</si>
  <si>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</si>
  <si>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</si>
  <si>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</si>
  <si>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</si>
  <si>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</si>
  <si>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</si>
  <si>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</si>
  <si>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</si>
  <si>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</si>
  <si>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</si>
  <si>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</si>
  <si>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</si>
  <si>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</si>
  <si>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</si>
  <si>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</si>
  <si>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</si>
  <si>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</si>
  <si>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</si>
  <si>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</si>
  <si>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</si>
  <si>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</si>
  <si>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</si>
  <si>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</si>
  <si>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</si>
  <si>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</si>
  <si>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</si>
  <si>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</si>
  <si>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</si>
  <si>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</si>
  <si>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</si>
  <si>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</si>
  <si>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</si>
  <si>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</si>
  <si>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</si>
  <si>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</si>
  <si>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</si>
  <si>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</si>
  <si>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</si>
  <si>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</si>
  <si>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</si>
  <si>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</si>
  <si>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</si>
  <si>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</si>
  <si>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</si>
  <si>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</si>
  <si>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</si>
  <si>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</si>
  <si>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</si>
  <si>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</si>
  <si>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</si>
  <si>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</si>
  <si>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</si>
  <si>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</si>
  <si>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</si>
  <si>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</si>
  <si>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</si>
  <si>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</si>
  <si>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</si>
  <si>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</si>
  <si>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</si>
  <si>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</si>
  <si>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</si>
  <si>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</si>
  <si>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</si>
  <si>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</si>
  <si>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</si>
  <si>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</si>
  <si>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</si>
  <si>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</si>
  <si>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</si>
  <si>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</si>
  <si>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</si>
  <si>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</si>
  <si>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</si>
  <si>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</si>
  <si>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</si>
  <si>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</si>
  <si>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</si>
  <si>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</si>
  <si>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</si>
  <si>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</si>
  <si>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</si>
  <si>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</si>
  <si>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</si>
  <si>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</si>
  <si>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</si>
  <si>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</si>
  <si>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</si>
  <si>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</si>
  <si>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</si>
  <si>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</si>
  <si>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</si>
  <si>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</si>
  <si>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</si>
  <si>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</si>
  <si>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</si>
  <si>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</si>
  <si>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</si>
  <si>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</si>
  <si>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</si>
  <si>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</si>
  <si>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</si>
  <si>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</si>
  <si>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</si>
  <si>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</si>
  <si>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</si>
  <si>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</si>
  <si>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</si>
  <si>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</si>
  <si>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</si>
  <si>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</si>
  <si>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</si>
  <si>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</si>
  <si>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</si>
  <si>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</si>
  <si>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</si>
  <si>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</si>
  <si>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</si>
  <si>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</si>
  <si>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</si>
  <si>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</si>
  <si>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</si>
  <si>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</si>
  <si>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</si>
  <si>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</si>
  <si>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</si>
  <si>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</si>
  <si>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</si>
  <si>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</si>
  <si>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</si>
  <si>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</si>
  <si>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</si>
  <si>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</si>
  <si>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</si>
  <si>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</si>
  <si>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</si>
  <si>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</si>
  <si>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</si>
  <si>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</si>
  <si>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</si>
  <si>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</si>
  <si>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</si>
  <si>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</si>
  <si>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</si>
  <si>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</si>
  <si>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</si>
  <si>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</si>
  <si>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</si>
  <si>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</si>
  <si>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</si>
  <si>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</si>
  <si>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</si>
  <si>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</si>
  <si>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</si>
  <si>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</si>
  <si>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</si>
  <si>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</si>
  <si>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</si>
  <si>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</si>
  <si>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</si>
  <si>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</si>
  <si>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</si>
  <si>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</si>
  <si>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</si>
  <si>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</si>
  <si>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</si>
  <si>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</si>
  <si>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</si>
  <si>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</si>
  <si>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</si>
  <si>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</si>
  <si>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</si>
  <si>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</si>
  <si>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</si>
  <si>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</si>
  <si>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</si>
  <si>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</si>
  <si>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</si>
  <si>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</si>
  <si>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</si>
  <si>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</si>
  <si>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</si>
  <si>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</si>
  <si>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</si>
  <si>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</si>
  <si>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</si>
  <si>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</si>
  <si>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</si>
  <si>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</si>
  <si>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</si>
  <si>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</si>
  <si>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</si>
  <si>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</si>
  <si>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</si>
  <si>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</si>
  <si>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</si>
  <si>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</si>
  <si>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</si>
  <si>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</si>
  <si>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</si>
  <si>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</si>
  <si>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</si>
  <si>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</si>
  <si>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</si>
  <si>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</si>
  <si>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</si>
  <si>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</si>
  <si>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</si>
  <si>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</si>
  <si>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</si>
  <si>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</si>
  <si>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</si>
  <si>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</si>
  <si>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</si>
  <si>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</si>
  <si>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</si>
  <si>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</si>
  <si>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</si>
  <si>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</si>
  <si>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</si>
  <si>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</si>
  <si>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</si>
  <si>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</si>
  <si>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</si>
  <si>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</si>
  <si>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</si>
  <si>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</si>
  <si>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</si>
  <si>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</si>
  <si>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</si>
  <si>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</si>
  <si>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</si>
  <si>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</si>
  <si>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</si>
  <si>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</si>
  <si>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</si>
  <si>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</si>
  <si>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</si>
  <si>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</si>
  <si>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</si>
  <si>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</si>
  <si>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</si>
  <si>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</si>
  <si>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</si>
  <si>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</si>
  <si>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</si>
  <si>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</si>
  <si>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</si>
  <si>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</si>
  <si>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</si>
  <si>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</si>
  <si>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</si>
  <si>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</si>
  <si>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</si>
  <si>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</si>
  <si>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</si>
  <si>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</si>
  <si>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</si>
  <si>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</si>
  <si>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</si>
  <si>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</si>
  <si>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</si>
  <si>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</si>
  <si>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</si>
  <si>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</si>
  <si>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</si>
  <si>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</si>
  <si>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</si>
  <si>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</si>
  <si>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</si>
  <si>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</si>
  <si>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</si>
  <si>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</si>
  <si>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</si>
  <si>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</si>
  <si>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</si>
  <si>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</si>
  <si>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</si>
  <si>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</si>
  <si>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</si>
  <si>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</si>
  <si>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</si>
  <si>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</si>
  <si>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</si>
  <si>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</si>
  <si>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</si>
  <si>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</si>
  <si>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</si>
  <si>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</si>
  <si>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</si>
  <si>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</si>
  <si>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</si>
  <si>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</si>
  <si>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</si>
  <si>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</si>
  <si>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</si>
  <si>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</si>
  <si>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</si>
  <si>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</si>
  <si>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</si>
  <si>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</si>
  <si>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</si>
  <si>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</si>
  <si>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</si>
  <si>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</si>
  <si>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</si>
  <si>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</si>
  <si>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</si>
  <si>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</si>
  <si>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</si>
  <si>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</si>
  <si>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</si>
  <si>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</si>
  <si>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</si>
  <si>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</si>
  <si>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</si>
  <si>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</si>
  <si>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</si>
  <si>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</si>
  <si>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</si>
  <si>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</si>
  <si>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</si>
  <si>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</si>
  <si>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</si>
  <si>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</si>
  <si>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</si>
  <si>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</si>
  <si>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</si>
  <si>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</si>
  <si>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</si>
  <si>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</si>
  <si>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</si>
  <si>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</si>
  <si>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</si>
  <si>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</si>
  <si>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</si>
  <si>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</si>
  <si>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</si>
  <si>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</si>
  <si>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</si>
  <si>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</si>
  <si>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</si>
  <si>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</si>
  <si>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</si>
  <si>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</si>
  <si>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</si>
  <si>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</si>
  <si>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</si>
  <si>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</si>
  <si>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</si>
  <si>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</si>
  <si>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</si>
  <si>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</si>
  <si>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</si>
  <si>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</si>
  <si>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</si>
  <si>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</si>
  <si>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</si>
  <si>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</si>
  <si>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</si>
  <si>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</si>
  <si>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</si>
  <si>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</si>
  <si>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</si>
  <si>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</si>
  <si>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</si>
  <si>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</si>
  <si>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</si>
  <si>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</si>
  <si>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</si>
  <si>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</si>
  <si>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</si>
  <si>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</si>
  <si>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</si>
  <si>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</si>
  <si>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</si>
  <si>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</si>
  <si>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</si>
  <si>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</si>
  <si>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</si>
  <si>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</si>
  <si>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</si>
  <si>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</si>
  <si>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</si>
  <si>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</si>
  <si>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</si>
  <si>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</si>
  <si>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</si>
  <si>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</si>
  <si>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</si>
  <si>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</si>
  <si>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</si>
  <si>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</si>
  <si>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</si>
  <si>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</si>
  <si>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</si>
  <si>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</si>
  <si>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</si>
  <si>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</si>
  <si>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</si>
  <si>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</si>
  <si>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</si>
  <si>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</si>
  <si>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</si>
  <si>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</si>
  <si>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</si>
  <si>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</si>
  <si>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</si>
  <si>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</si>
  <si>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</si>
  <si>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</si>
  <si>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</si>
  <si>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</si>
  <si>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</si>
  <si>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</si>
  <si>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</si>
  <si>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</si>
  <si>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</si>
  <si>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</si>
  <si>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</si>
  <si>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</si>
  <si>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</si>
  <si>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</si>
  <si>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</si>
  <si>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</si>
  <si>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</si>
  <si>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</si>
  <si>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</si>
  <si>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</si>
  <si>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</si>
  <si>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</si>
  <si>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</si>
  <si>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</si>
  <si>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</si>
  <si>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</si>
  <si>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</si>
  <si>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</si>
  <si>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</si>
  <si>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</si>
  <si>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</si>
  <si>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</si>
  <si>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</si>
  <si>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</si>
  <si>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</si>
  <si>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</si>
  <si>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</si>
  <si>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</si>
  <si>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</si>
  <si>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</si>
  <si>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</si>
  <si>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</si>
  <si>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</si>
  <si>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</si>
  <si>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</si>
  <si>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</si>
  <si>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</si>
  <si>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</si>
  <si>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</si>
  <si>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</si>
  <si>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</si>
  <si>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</si>
  <si>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</si>
  <si>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</si>
  <si>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</si>
  <si>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</si>
  <si>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</si>
  <si>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</si>
  <si>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</si>
  <si>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</si>
  <si>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</si>
  <si>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</si>
  <si>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</si>
  <si>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</si>
  <si>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</si>
  <si>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</si>
  <si>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</si>
  <si>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</si>
  <si>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</si>
  <si>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</si>
  <si>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</si>
  <si>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</si>
  <si>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</si>
  <si>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</si>
  <si>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</si>
  <si>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</si>
  <si>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</si>
  <si>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</si>
  <si>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</si>
  <si>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</si>
  <si>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</si>
  <si>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</si>
  <si>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</si>
  <si>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</si>
  <si>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</si>
  <si>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</si>
  <si>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</si>
  <si>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</si>
  <si>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</si>
  <si>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</si>
  <si>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</si>
  <si>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</si>
  <si>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</si>
  <si>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</si>
  <si>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</si>
  <si>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</si>
  <si>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</si>
  <si>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</si>
  <si>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</si>
  <si>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</si>
  <si>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</si>
  <si>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</si>
  <si>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</si>
  <si>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</si>
  <si>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</si>
  <si>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</si>
  <si>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</si>
  <si>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</si>
  <si>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</si>
  <si>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</si>
  <si>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</si>
  <si>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</si>
  <si>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</si>
  <si>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</si>
  <si>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</si>
  <si>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</si>
  <si>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</si>
  <si>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</si>
  <si>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</si>
  <si>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</si>
  <si>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</si>
  <si>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</si>
  <si>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</si>
  <si>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</si>
  <si>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</si>
  <si>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</si>
  <si>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</si>
  <si>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</si>
  <si>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</si>
  <si>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</si>
  <si>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</si>
  <si>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</si>
  <si>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</si>
  <si>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</si>
  <si>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</si>
  <si>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</si>
  <si>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</si>
  <si>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</si>
  <si>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</si>
  <si>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</si>
  <si>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</si>
  <si>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</si>
  <si>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</si>
  <si>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</si>
  <si>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</si>
  <si>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</si>
  <si>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</si>
  <si>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</si>
  <si>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</si>
  <si>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</si>
  <si>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</si>
  <si>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</si>
  <si>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</si>
  <si>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</si>
  <si>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</si>
  <si>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</si>
  <si>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</si>
  <si>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</si>
  <si>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</si>
  <si>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</si>
  <si>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</si>
  <si>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</si>
  <si>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</si>
  <si>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</si>
  <si>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</si>
  <si>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</si>
  <si>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</si>
  <si>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</si>
  <si>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</si>
  <si>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</si>
  <si>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</si>
  <si>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</si>
  <si>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</si>
  <si>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</si>
  <si>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</si>
  <si>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</si>
  <si>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</si>
  <si>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</si>
  <si>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</si>
  <si>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</si>
  <si>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</si>
  <si>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</si>
  <si>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</si>
  <si>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</si>
  <si>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</si>
  <si>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</si>
  <si>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</si>
  <si>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</si>
  <si>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</si>
  <si>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</si>
  <si>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</si>
  <si>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</si>
  <si>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</si>
  <si>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</si>
  <si>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</si>
  <si>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</si>
  <si>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</si>
  <si>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</si>
  <si>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</si>
  <si>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</si>
  <si>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</si>
  <si>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</si>
  <si>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</si>
  <si>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</si>
  <si>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</si>
  <si>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</si>
  <si>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</si>
  <si>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</si>
  <si>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</si>
  <si>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</si>
  <si>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</si>
  <si>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</si>
  <si>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</si>
  <si>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</si>
  <si>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</si>
  <si>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</si>
  <si>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</si>
  <si>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</si>
  <si>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</si>
  <si>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</si>
  <si>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</si>
  <si>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</si>
  <si>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</si>
  <si>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</si>
  <si>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</si>
  <si>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</si>
  <si>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</si>
  <si>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</si>
  <si>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</si>
  <si>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</si>
  <si>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</si>
  <si>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</si>
  <si>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</si>
  <si>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</si>
  <si>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</si>
  <si>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</si>
  <si>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</si>
  <si>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</si>
  <si>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</si>
  <si>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</si>
  <si>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</si>
  <si>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</si>
  <si>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</si>
  <si>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</si>
  <si>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</si>
  <si>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</si>
  <si>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</si>
  <si>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</si>
  <si>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</si>
  <si>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</si>
  <si>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</si>
  <si>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</si>
  <si>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</si>
  <si>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</si>
  <si>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</si>
  <si>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</si>
  <si>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</si>
  <si>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</si>
  <si>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</si>
  <si>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</si>
  <si>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</si>
  <si>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</si>
  <si>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</si>
  <si>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</si>
  <si>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</si>
  <si>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</si>
  <si>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</si>
  <si>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</si>
  <si>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</si>
  <si>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</si>
  <si>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</si>
  <si>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</si>
  <si>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</si>
  <si>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</si>
  <si>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</si>
  <si>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</si>
  <si>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</si>
  <si>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</si>
  <si>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</si>
  <si>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</si>
  <si>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</si>
  <si>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</si>
  <si>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</si>
  <si>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</si>
  <si>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</si>
  <si>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</si>
  <si>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</si>
  <si>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</si>
  <si>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</si>
  <si>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</si>
  <si>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</si>
  <si>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</si>
  <si>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</si>
  <si>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</si>
  <si>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</si>
  <si>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</si>
  <si>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</si>
  <si>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</si>
  <si>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</si>
  <si>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</si>
  <si>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</si>
  <si>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</si>
  <si>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</si>
  <si>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</si>
  <si>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</si>
  <si>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</si>
  <si>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</si>
  <si>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</si>
  <si>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</si>
  <si>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</si>
  <si>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</si>
  <si>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</si>
  <si>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</si>
  <si>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</si>
  <si>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</si>
  <si>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</si>
  <si>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</si>
  <si>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</si>
  <si>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</si>
  <si>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</si>
  <si>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</si>
  <si>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</si>
  <si>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</si>
  <si>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</si>
  <si>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</si>
  <si>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</si>
  <si>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</si>
  <si>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</si>
  <si>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</si>
  <si>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</si>
  <si>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</si>
  <si>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</si>
  <si>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</si>
  <si>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</si>
  <si>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</si>
  <si>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</si>
  <si>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</si>
  <si>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</si>
  <si>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</si>
  <si>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</si>
  <si>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</si>
  <si>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</si>
  <si>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</si>
  <si>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</si>
  <si>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</si>
  <si>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</si>
  <si>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</si>
  <si>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</si>
  <si>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</si>
  <si>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</si>
  <si>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</si>
  <si>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</si>
  <si>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</si>
  <si>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</si>
  <si>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</si>
  <si>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</si>
  <si>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</si>
  <si>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</si>
  <si>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</si>
  <si>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</si>
  <si>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</si>
  <si>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</si>
  <si>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</si>
  <si>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</si>
  <si>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</si>
  <si>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</si>
  <si>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</si>
  <si>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</si>
  <si>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</si>
  <si>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</si>
  <si>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</si>
  <si>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</si>
  <si>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</si>
  <si>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</si>
  <si>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</si>
  <si>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</si>
  <si>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</si>
  <si>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</si>
  <si>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</si>
  <si>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</si>
  <si>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</si>
  <si>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</si>
  <si>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</si>
  <si>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</si>
  <si>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</si>
  <si>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</si>
  <si>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</si>
  <si>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</si>
  <si>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</si>
  <si>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</si>
  <si>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</si>
  <si>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</si>
  <si>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</si>
  <si>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</si>
  <si>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</si>
  <si>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</si>
  <si>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</si>
  <si>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</si>
  <si>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</si>
  <si>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</si>
  <si>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</si>
  <si>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</si>
  <si>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</si>
  <si>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</si>
  <si>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</si>
  <si>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</si>
  <si>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</si>
  <si>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</si>
  <si>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</si>
  <si>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</si>
  <si>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</si>
  <si>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</si>
  <si>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</si>
  <si>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</si>
  <si>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</si>
  <si>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</si>
  <si>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</si>
  <si>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</si>
  <si>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</si>
  <si>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</si>
  <si>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</si>
  <si>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</si>
  <si>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</si>
  <si>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</si>
  <si>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</si>
  <si>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</si>
  <si>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</si>
  <si>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</si>
  <si>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</si>
  <si>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</si>
  <si>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</si>
  <si>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</si>
  <si>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</si>
  <si>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</si>
  <si>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</si>
  <si>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</si>
  <si>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</si>
  <si>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</si>
  <si>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</si>
  <si>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</si>
  <si>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</si>
  <si>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</si>
  <si>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</si>
  <si>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</si>
  <si>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</si>
  <si>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</si>
  <si>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</si>
  <si>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</si>
  <si>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</si>
  <si>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</si>
  <si>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</si>
  <si>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</si>
  <si>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</si>
  <si>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</si>
  <si>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</si>
  <si>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</si>
  <si>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</si>
  <si>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</si>
  <si>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</si>
  <si>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</si>
  <si>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</si>
  <si>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</si>
  <si>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</si>
  <si>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</si>
  <si>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</si>
  <si>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</si>
  <si>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</si>
  <si>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</si>
  <si>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</si>
  <si>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</si>
  <si>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</si>
  <si>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</si>
  <si>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</si>
  <si>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</si>
  <si>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</si>
  <si>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</si>
  <si>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</si>
  <si>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</si>
  <si>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</si>
  <si>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</si>
  <si>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</si>
  <si>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</si>
  <si>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</si>
  <si>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</si>
  <si>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</si>
  <si>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</si>
  <si>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</si>
  <si>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</si>
  <si>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</si>
  <si>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</si>
  <si>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</si>
  <si>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</si>
  <si>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</si>
  <si>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</si>
  <si>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</si>
  <si>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</si>
  <si>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</si>
  <si>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</si>
  <si>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</si>
  <si>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</si>
  <si>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</si>
  <si>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</si>
  <si>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</si>
  <si>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</si>
  <si>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</si>
  <si>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</si>
  <si>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</si>
  <si>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</si>
  <si>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</si>
  <si>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</si>
  <si>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</si>
  <si>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</si>
  <si>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</si>
  <si>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</si>
  <si>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</si>
  <si>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</si>
  <si>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</si>
  <si>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</si>
  <si>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</si>
  <si>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</si>
  <si>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</si>
  <si>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</si>
  <si>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</si>
  <si>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</si>
  <si>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</si>
  <si>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</si>
  <si>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</si>
  <si>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</si>
  <si>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</si>
  <si>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</si>
  <si>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</si>
  <si>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</si>
  <si>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</si>
  <si>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</si>
  <si>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</si>
  <si>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</si>
  <si>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</si>
  <si>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</si>
  <si>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</si>
  <si>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</si>
  <si>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</si>
  <si>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</si>
  <si>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</si>
  <si>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</si>
  <si>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</si>
  <si>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</si>
  <si>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</si>
  <si>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</si>
  <si>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</si>
  <si>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</si>
  <si>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</si>
  <si>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</si>
  <si>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</si>
  <si>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</si>
  <si>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</si>
  <si>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</si>
  <si>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</si>
  <si>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</si>
  <si>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</si>
  <si>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</si>
  <si>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</si>
  <si>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</si>
  <si>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</si>
  <si>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</si>
  <si>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</si>
  <si>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</si>
  <si>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</si>
  <si>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</si>
  <si>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</si>
  <si>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</si>
  <si>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</si>
  <si>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</si>
  <si>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</si>
  <si>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</si>
  <si>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</si>
  <si>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</si>
  <si>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</si>
  <si>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</si>
  <si>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</si>
  <si>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</si>
  <si>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</si>
  <si>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</si>
  <si>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</si>
  <si>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</si>
  <si>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</si>
  <si>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</si>
  <si>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</si>
  <si>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</si>
  <si>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</si>
  <si>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</si>
  <si>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</si>
  <si>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</si>
  <si>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</si>
  <si>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</si>
  <si>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</si>
  <si>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</si>
  <si>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</si>
  <si>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</si>
  <si>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</si>
  <si>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</si>
  <si>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</si>
  <si>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</si>
  <si>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</si>
  <si>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</si>
  <si>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</si>
  <si>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</si>
  <si>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</si>
  <si>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</si>
  <si>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</si>
  <si>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</si>
  <si>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</si>
  <si>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</si>
  <si>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</si>
  <si>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</si>
  <si>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</si>
  <si>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</si>
  <si>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</si>
  <si>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</si>
  <si>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</si>
  <si>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</si>
  <si>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</si>
  <si>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</si>
  <si>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</si>
  <si>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</si>
  <si>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</si>
  <si>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</si>
  <si>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</si>
  <si>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</si>
  <si>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</si>
  <si>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</si>
  <si>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</si>
  <si>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</si>
  <si>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</si>
  <si>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</si>
  <si>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</si>
  <si>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</si>
  <si>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</si>
  <si>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</si>
  <si>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</si>
  <si>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</si>
  <si>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</si>
  <si>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</si>
  <si>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</si>
  <si>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</si>
  <si>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</si>
  <si>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</si>
  <si>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</si>
  <si>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</si>
  <si>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</si>
  <si>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</si>
  <si>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</si>
  <si>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</si>
  <si>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</si>
  <si>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</si>
  <si>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</si>
  <si>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</si>
  <si>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</si>
  <si>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</si>
  <si>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</si>
  <si>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</si>
  <si>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</si>
  <si>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</si>
  <si>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</si>
  <si>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</si>
  <si>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</si>
  <si>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</si>
  <si>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</si>
  <si>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</si>
  <si>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</si>
  <si>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</si>
  <si>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</si>
  <si>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</si>
  <si>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</si>
  <si>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</si>
  <si>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</si>
  <si>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</si>
  <si>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</si>
  <si>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</si>
  <si>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</si>
  <si>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</si>
  <si>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</si>
  <si>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</si>
  <si>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</si>
  <si>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</si>
  <si>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</si>
  <si>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</si>
  <si>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</si>
  <si>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</si>
  <si>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</si>
  <si>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</si>
  <si>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</si>
  <si>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</si>
  <si>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</si>
  <si>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</si>
  <si>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</si>
  <si>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</si>
  <si>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</si>
  <si>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</si>
  <si>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</si>
  <si>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</si>
  <si>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</si>
  <si>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</si>
  <si>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</si>
  <si>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</si>
  <si>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</si>
  <si>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</si>
  <si>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</si>
  <si>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</si>
  <si>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</si>
  <si>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</si>
  <si>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</si>
  <si>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</si>
  <si>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</si>
  <si>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</si>
  <si>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</si>
  <si>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</si>
  <si>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</si>
  <si>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</si>
  <si>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</si>
  <si>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</si>
  <si>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</si>
  <si>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</si>
  <si>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</si>
  <si>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</si>
  <si>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</si>
  <si>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</si>
  <si>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</si>
  <si>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</si>
  <si>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</si>
  <si>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</si>
  <si>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</si>
  <si>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</si>
  <si>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</si>
  <si>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</si>
  <si>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</si>
  <si>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</si>
  <si>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</si>
  <si>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</si>
  <si>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</si>
  <si>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</si>
  <si>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</si>
  <si>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</si>
  <si>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</si>
  <si>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</si>
  <si>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</si>
  <si>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</si>
  <si>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</si>
  <si>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</si>
  <si>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</si>
  <si>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</si>
  <si>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</si>
  <si>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</si>
  <si>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</si>
  <si>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</si>
  <si>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</si>
  <si>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</si>
  <si>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</si>
  <si>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</si>
  <si>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</si>
  <si>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</si>
  <si>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</si>
  <si>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</si>
  <si>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</si>
  <si>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</si>
  <si>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</si>
  <si>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</si>
  <si>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</si>
  <si>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</si>
  <si>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</si>
  <si>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</si>
  <si>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</si>
  <si>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</si>
  <si>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</si>
  <si>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</si>
  <si>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</si>
  <si>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</si>
  <si>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</si>
  <si>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</si>
  <si>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</si>
  <si>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</si>
  <si>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</si>
  <si>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</si>
  <si>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</si>
  <si>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</si>
  <si>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</si>
  <si>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</si>
  <si>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</si>
  <si>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</si>
  <si>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</si>
  <si>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</si>
  <si>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</si>
  <si>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</si>
  <si>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</si>
  <si>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</si>
  <si>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</si>
  <si>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</si>
  <si>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</si>
  <si>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</si>
  <si>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</si>
  <si>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</si>
  <si>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</si>
  <si>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</si>
  <si>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</si>
  <si>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</si>
  <si>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</si>
  <si>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</si>
  <si>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</si>
  <si>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</si>
  <si>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</si>
  <si>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</si>
  <si>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</si>
  <si>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</si>
  <si>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</si>
  <si>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</si>
  <si>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</si>
  <si>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</si>
  <si>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</si>
  <si>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</si>
  <si>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</si>
  <si>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</si>
  <si>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</si>
  <si>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</si>
  <si>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</si>
  <si>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</si>
  <si>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</si>
  <si>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</si>
  <si>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</si>
  <si>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</si>
  <si>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</si>
  <si>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</si>
  <si>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</si>
  <si>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</si>
  <si>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</si>
  <si>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</si>
  <si>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</si>
  <si>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</si>
  <si>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</si>
  <si>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</si>
  <si>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</si>
  <si>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</si>
  <si>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</si>
  <si>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</si>
  <si>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</si>
  <si>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</si>
  <si>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</si>
  <si>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</si>
  <si>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</si>
  <si>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</si>
  <si>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</si>
  <si>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</si>
  <si>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</si>
  <si>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</si>
  <si>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</si>
  <si>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</si>
  <si>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</si>
  <si>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</si>
  <si>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</si>
  <si>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</si>
  <si>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</si>
  <si>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</si>
  <si>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</si>
  <si>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</si>
  <si>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</si>
  <si>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</si>
  <si>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</si>
  <si>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</si>
  <si>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</si>
  <si>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</si>
  <si>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</si>
  <si>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</si>
  <si>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</si>
  <si>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</si>
  <si>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</si>
  <si>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</si>
  <si>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</si>
  <si>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</si>
  <si>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</si>
  <si>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</si>
  <si>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</si>
  <si>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</si>
  <si>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</si>
  <si>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</si>
  <si>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</si>
  <si>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</si>
  <si>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</si>
  <si>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</si>
  <si>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</si>
  <si>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</si>
  <si>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</si>
  <si>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</si>
  <si>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</si>
  <si>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</si>
  <si>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</si>
  <si>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</si>
  <si>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</si>
  <si>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</si>
  <si>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</si>
  <si>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</si>
  <si>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</si>
  <si>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</si>
  <si>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</si>
  <si>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</si>
  <si>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</si>
  <si>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</si>
  <si>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</si>
  <si>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</si>
  <si>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</si>
  <si>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</si>
  <si>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</si>
  <si>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</si>
  <si>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</si>
  <si>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</si>
  <si>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</si>
  <si>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</si>
  <si>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</si>
  <si>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</si>
  <si>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</si>
  <si>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</si>
  <si>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</si>
  <si>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</si>
  <si>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</si>
  <si>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</si>
  <si>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</si>
  <si>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</si>
  <si>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</si>
  <si>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</si>
  <si>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</si>
  <si>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</si>
  <si>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</si>
  <si>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</si>
  <si>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</si>
  <si>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</si>
  <si>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</si>
  <si>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</si>
  <si>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</si>
  <si>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</si>
  <si>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</si>
  <si>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</si>
  <si>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</si>
  <si>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</si>
  <si>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</si>
  <si>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</si>
  <si>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</si>
  <si>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</si>
  <si>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</si>
  <si>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</si>
  <si>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</si>
  <si>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</si>
  <si>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</si>
  <si>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</si>
  <si>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</si>
  <si>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</si>
  <si>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</si>
  <si>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</si>
  <si>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</si>
  <si>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</si>
  <si>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</si>
  <si>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</si>
  <si>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</si>
  <si>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</si>
  <si>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</si>
  <si>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</si>
  <si>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</si>
  <si>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</si>
  <si>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</si>
  <si>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</si>
  <si>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</si>
  <si>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</si>
  <si>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</si>
  <si>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</si>
  <si>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</si>
  <si>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</si>
  <si>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</si>
  <si>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</si>
  <si>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</si>
  <si>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</si>
  <si>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</si>
  <si>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</si>
  <si>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</si>
  <si>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</si>
  <si>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</si>
  <si>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</si>
  <si>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</si>
  <si>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</si>
  <si>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</si>
  <si>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</si>
  <si>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</si>
  <si>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</si>
  <si>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</si>
  <si>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</si>
  <si>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</si>
  <si>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</si>
  <si>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</si>
  <si>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</si>
  <si>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</si>
  <si>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</si>
  <si>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</si>
  <si>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</si>
  <si>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</si>
  <si>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</si>
  <si>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</si>
  <si>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</si>
  <si>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</si>
  <si>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</si>
  <si>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</si>
  <si>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</si>
  <si>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</si>
  <si>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</si>
  <si>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</si>
  <si>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</si>
  <si>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</si>
  <si>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</si>
  <si>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</si>
  <si>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</si>
  <si>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</si>
  <si>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</si>
  <si>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</si>
  <si>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</si>
  <si>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</si>
  <si>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</si>
  <si>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</si>
  <si>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</si>
  <si>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</si>
  <si>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</si>
  <si>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</si>
  <si>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</si>
  <si>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</si>
  <si>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</si>
  <si>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</si>
  <si>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</si>
  <si>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</si>
  <si>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</si>
  <si>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</si>
  <si>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</si>
  <si>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</si>
  <si>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</si>
  <si>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</si>
  <si>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</si>
  <si>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</si>
  <si>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</si>
  <si>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</si>
  <si>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</si>
  <si>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</si>
  <si>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</si>
  <si>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</si>
  <si>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</si>
  <si>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</si>
  <si>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</si>
  <si>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</si>
  <si>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</si>
  <si>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</si>
  <si>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</si>
  <si>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</si>
  <si>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</si>
  <si>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</si>
  <si>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</si>
  <si>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</si>
  <si>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</si>
  <si>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</si>
  <si>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</si>
  <si>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</si>
  <si>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</si>
  <si>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</si>
  <si>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</si>
  <si>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</si>
  <si>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</si>
  <si>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</si>
  <si>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</si>
  <si>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</si>
  <si>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</si>
  <si>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</si>
  <si>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</si>
  <si>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</si>
  <si>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</si>
  <si>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</si>
  <si>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</si>
  <si>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</si>
  <si>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</si>
  <si>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</si>
  <si>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</si>
  <si>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</si>
  <si>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</si>
  <si>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</si>
  <si>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</si>
  <si>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</si>
  <si>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</si>
  <si>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</si>
  <si>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</si>
  <si>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</si>
  <si>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</si>
  <si>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</si>
  <si>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</si>
  <si>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</si>
  <si>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</si>
  <si>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</si>
  <si>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</si>
  <si>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</si>
  <si>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</si>
  <si>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</si>
  <si>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</si>
  <si>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</si>
  <si>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</si>
  <si>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</si>
  <si>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</si>
  <si>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</si>
  <si>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</si>
  <si>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</si>
  <si>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</si>
  <si>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</si>
  <si>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</si>
  <si>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</si>
  <si>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</si>
  <si>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</si>
  <si>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</si>
  <si>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</si>
  <si>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</si>
  <si>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</si>
  <si>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</si>
  <si>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</si>
  <si>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</si>
  <si>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</si>
  <si>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</si>
  <si>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</si>
  <si>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</si>
  <si>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</si>
  <si>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</si>
  <si>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</si>
  <si>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</si>
  <si>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</si>
  <si>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</si>
  <si>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</si>
  <si>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</si>
  <si>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</si>
  <si>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</si>
  <si>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</si>
  <si>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</si>
  <si>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</si>
  <si>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</si>
  <si>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</si>
  <si>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</si>
  <si>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</si>
  <si>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</si>
  <si>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</si>
  <si>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</si>
  <si>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</si>
  <si>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</si>
  <si>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</si>
  <si>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</si>
  <si>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</si>
  <si>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</si>
  <si>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</si>
  <si>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</si>
  <si>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</si>
  <si>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</si>
  <si>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</si>
  <si>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</si>
  <si>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</si>
  <si>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</si>
  <si>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</si>
  <si>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</si>
  <si>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</si>
  <si>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</si>
  <si>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</si>
  <si>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</si>
  <si>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</si>
  <si>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</si>
  <si>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</si>
  <si>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</si>
  <si>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</si>
  <si>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</si>
  <si>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</si>
  <si>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</si>
  <si>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</si>
  <si>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</si>
  <si>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</si>
  <si>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</si>
  <si>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</si>
  <si>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</si>
  <si>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</si>
  <si>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</si>
  <si>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</si>
  <si>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</si>
  <si>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</si>
  <si>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</si>
  <si>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</si>
  <si>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</si>
  <si>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</si>
  <si>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</si>
  <si>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</si>
  <si>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</si>
  <si>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</si>
  <si>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</si>
  <si>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</si>
  <si>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</si>
  <si>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</si>
  <si>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</si>
  <si>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</si>
  <si>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</si>
  <si>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</si>
  <si>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</si>
  <si>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</si>
  <si>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</si>
  <si>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</si>
  <si>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</si>
  <si>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</si>
  <si>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</si>
  <si>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</si>
  <si>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</si>
  <si>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</si>
  <si>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</si>
  <si>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</si>
  <si>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</si>
  <si>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</si>
  <si>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</si>
  <si>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</si>
  <si>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</si>
  <si>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</si>
  <si>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</si>
  <si>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</si>
  <si>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</si>
  <si>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</si>
  <si>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</si>
  <si>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</si>
  <si>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</si>
  <si>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</si>
  <si>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</si>
  <si>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</si>
  <si>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</si>
  <si>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</si>
  <si>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</si>
  <si>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</si>
  <si>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</si>
  <si>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</si>
  <si>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</si>
  <si>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</si>
  <si>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</si>
  <si>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</si>
  <si>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</si>
  <si>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</si>
  <si>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</si>
  <si>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</si>
  <si>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</si>
  <si>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</si>
  <si>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</si>
  <si>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</si>
  <si>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</si>
  <si>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</si>
  <si>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</si>
  <si>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</si>
  <si>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</si>
  <si>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</si>
  <si>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</si>
  <si>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</si>
  <si>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</si>
  <si>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</si>
  <si>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</si>
  <si>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</si>
  <si>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</si>
  <si>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</si>
  <si>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</si>
  <si>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</si>
  <si>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</si>
  <si>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</si>
  <si>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</si>
  <si>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</si>
  <si>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</si>
  <si>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</si>
  <si>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</si>
  <si>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</si>
  <si>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</si>
  <si>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</si>
  <si>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</si>
  <si>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</si>
  <si>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</si>
  <si>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</si>
  <si>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</si>
  <si>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</si>
  <si>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</si>
  <si>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</si>
  <si>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</si>
  <si>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</si>
  <si>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</si>
  <si>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</si>
  <si>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</si>
  <si>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</si>
  <si>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</si>
  <si>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</si>
  <si>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</si>
  <si>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</si>
  <si>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</si>
  <si>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</si>
  <si>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</si>
  <si>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</si>
  <si>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</si>
  <si>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</si>
  <si>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</si>
  <si>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</si>
  <si>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</si>
  <si>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</si>
  <si>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</si>
  <si>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</si>
  <si>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</si>
  <si>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</si>
  <si>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</si>
  <si>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</si>
  <si>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</si>
  <si>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</si>
  <si>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</si>
  <si>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</si>
  <si>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</si>
  <si>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</si>
  <si>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</si>
  <si>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</si>
  <si>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</si>
  <si>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</si>
  <si>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</si>
  <si>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</si>
  <si>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</si>
  <si>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</si>
  <si>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</si>
  <si>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</si>
  <si>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</si>
  <si>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</si>
  <si>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</si>
  <si>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</si>
  <si>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</si>
  <si>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</si>
  <si>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</si>
  <si>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</si>
  <si>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</si>
  <si>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</si>
  <si>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</si>
  <si>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</si>
  <si>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</si>
  <si>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</si>
  <si>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</si>
  <si>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</si>
  <si>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</si>
  <si>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</si>
  <si>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</si>
  <si>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</si>
  <si>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</si>
  <si>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</si>
  <si>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</si>
  <si>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</si>
  <si>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</si>
  <si>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</si>
  <si>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</si>
  <si>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</si>
  <si>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</si>
  <si>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</si>
  <si>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</si>
  <si>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</si>
  <si>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</si>
  <si>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</si>
  <si>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</si>
  <si>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</si>
  <si>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</si>
  <si>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</si>
  <si>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</si>
  <si>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</si>
  <si>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</si>
  <si>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</si>
  <si>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</si>
  <si>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</si>
  <si>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</si>
  <si>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</si>
  <si>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</si>
  <si>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</si>
  <si>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</si>
  <si>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</si>
  <si>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</si>
  <si>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</si>
  <si>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</si>
  <si>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</si>
  <si>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</si>
  <si>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</si>
  <si>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</si>
  <si>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</si>
  <si>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</si>
  <si>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</si>
  <si>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</si>
  <si>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</si>
  <si>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</si>
  <si>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</si>
  <si>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</si>
  <si>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</si>
  <si>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</si>
  <si>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</si>
  <si>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</si>
  <si>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</si>
  <si>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</si>
  <si>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</si>
  <si>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</si>
  <si>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</si>
  <si>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</si>
  <si>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</si>
  <si>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</si>
  <si>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</si>
  <si>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</si>
  <si>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</si>
  <si>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</si>
  <si>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</si>
  <si>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</si>
  <si>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</si>
  <si>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</si>
  <si>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</si>
  <si>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</si>
  <si>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</si>
  <si>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</si>
  <si>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</si>
  <si>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</si>
  <si>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</si>
  <si>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</si>
  <si>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</si>
  <si>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</si>
  <si>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</si>
  <si>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</si>
  <si>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</si>
  <si>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</si>
  <si>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</si>
  <si>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</si>
  <si>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</si>
  <si>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</si>
  <si>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</si>
  <si>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</si>
  <si>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</si>
  <si>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</si>
  <si>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</si>
  <si>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</si>
  <si>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</si>
  <si>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</si>
  <si>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</si>
  <si>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</si>
  <si>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</si>
  <si>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</si>
  <si>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</si>
  <si>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</si>
  <si>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</si>
  <si>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</si>
  <si>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</si>
  <si>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</si>
  <si>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</si>
  <si>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</si>
  <si>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</si>
  <si>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</si>
  <si>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</si>
  <si>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</si>
  <si>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</si>
  <si>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</si>
  <si>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</si>
  <si>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</si>
  <si>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</si>
  <si>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</si>
  <si>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</si>
  <si>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</si>
  <si>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</si>
  <si>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</si>
  <si>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</si>
  <si>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</si>
  <si>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</si>
  <si>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</si>
  <si>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</si>
  <si>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</si>
  <si>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</si>
  <si>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</si>
  <si>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</si>
  <si>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</si>
  <si>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</si>
  <si>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</si>
  <si>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</si>
  <si>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</si>
  <si>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</si>
  <si>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</si>
  <si>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</si>
  <si>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</si>
  <si>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</si>
  <si>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</si>
  <si>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</si>
  <si>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</si>
  <si>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</si>
  <si>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</si>
  <si>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</si>
  <si>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</si>
  <si>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</si>
  <si>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</si>
  <si>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</si>
  <si>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</si>
  <si>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</si>
  <si>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</si>
  <si>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</si>
  <si>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</si>
  <si>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</si>
  <si>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</si>
  <si>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</si>
  <si>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</si>
  <si>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</si>
  <si>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</si>
  <si>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</si>
  <si>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</si>
  <si>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</si>
  <si>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</si>
  <si>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</si>
  <si>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</si>
  <si>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</si>
  <si>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</si>
  <si>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</si>
  <si>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</si>
  <si>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</si>
  <si>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</si>
  <si>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</si>
  <si>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</si>
  <si>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</si>
  <si>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</si>
  <si>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</si>
  <si>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</si>
  <si>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</si>
  <si>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</si>
  <si>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</si>
  <si>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</si>
  <si>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</si>
  <si>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</si>
  <si>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</si>
  <si>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</si>
  <si>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</si>
  <si>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</si>
  <si>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</si>
  <si>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</si>
  <si>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</si>
  <si>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</si>
  <si>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</si>
  <si>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</si>
  <si>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</si>
  <si>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</si>
  <si>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</si>
  <si>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</si>
  <si>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</si>
  <si>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</si>
  <si>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</si>
  <si>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</si>
  <si>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</si>
  <si>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</si>
  <si>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</si>
  <si>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</si>
  <si>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</si>
  <si>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</si>
  <si>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</si>
  <si>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</si>
  <si>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</si>
  <si>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</si>
  <si>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</si>
  <si>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</si>
  <si>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</si>
  <si>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</si>
  <si>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</si>
  <si>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</si>
  <si>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</si>
  <si>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</si>
  <si>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</si>
  <si>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</si>
  <si>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</si>
  <si>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</si>
  <si>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</si>
  <si>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</si>
  <si>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</si>
  <si>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</si>
  <si>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</si>
  <si>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</si>
  <si>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</si>
  <si>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</si>
  <si>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</si>
  <si>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</si>
  <si>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</si>
  <si>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</si>
  <si>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</si>
  <si>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</si>
  <si>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</si>
  <si>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</si>
  <si>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</si>
  <si>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</si>
  <si>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</si>
  <si>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</si>
  <si>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</si>
  <si>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</si>
  <si>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</si>
  <si>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</si>
  <si>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</si>
  <si>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</si>
  <si>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</si>
  <si>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</si>
  <si>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</si>
  <si>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</si>
  <si>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</si>
  <si>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</si>
  <si>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</si>
  <si>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</si>
  <si>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</si>
  <si>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</si>
  <si>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</si>
  <si>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</si>
  <si>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</si>
  <si>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</si>
  <si>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</si>
  <si>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</si>
  <si>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</si>
  <si>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</si>
  <si>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</si>
  <si>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</si>
  <si>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</si>
  <si>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</si>
  <si>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</si>
  <si>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</si>
  <si>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</si>
  <si>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</si>
  <si>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</si>
  <si>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</si>
  <si>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</si>
  <si>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</si>
  <si>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</si>
  <si>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</si>
  <si>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</si>
  <si>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</si>
  <si>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</si>
  <si>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</si>
  <si>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</si>
  <si>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</si>
  <si>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</si>
  <si>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</si>
  <si>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</si>
  <si>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</si>
  <si>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</si>
  <si>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</si>
  <si>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</si>
  <si>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</si>
  <si>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</si>
  <si>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</si>
  <si>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</si>
  <si>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</si>
  <si>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</si>
  <si>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</si>
  <si>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</si>
  <si>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</si>
  <si>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</si>
  <si>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</si>
  <si>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</si>
  <si>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</si>
  <si>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</si>
  <si>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</si>
  <si>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</si>
  <si>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</si>
  <si>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</si>
  <si>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</si>
  <si>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</si>
  <si>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</si>
  <si>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</si>
  <si>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</si>
  <si>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</si>
  <si>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</si>
  <si>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</si>
  <si>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</si>
  <si>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</si>
  <si>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</si>
  <si>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</si>
  <si>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</si>
  <si>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</si>
  <si>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</si>
  <si>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</si>
  <si>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</si>
  <si>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</si>
  <si>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</si>
  <si>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</si>
  <si>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</si>
  <si>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</si>
  <si>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</si>
  <si>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</si>
  <si>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</si>
  <si>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</si>
  <si>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</si>
  <si>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</si>
  <si>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</si>
  <si>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</si>
  <si>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</si>
  <si>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</si>
  <si>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</si>
  <si>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</si>
  <si>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</si>
  <si>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</si>
  <si>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</si>
  <si>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</si>
  <si>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</si>
  <si>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</si>
  <si>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</si>
  <si>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</si>
  <si>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</si>
  <si>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</si>
  <si>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</si>
  <si>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</si>
  <si>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</si>
  <si>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</si>
  <si>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</si>
  <si>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</si>
  <si>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</si>
  <si>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</si>
  <si>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</si>
  <si>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</si>
  <si>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</si>
  <si>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</si>
  <si>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</si>
  <si>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</si>
  <si>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</si>
  <si>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</si>
  <si>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</si>
  <si>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</si>
  <si>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</si>
  <si>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</si>
  <si>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</si>
  <si>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</si>
  <si>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</si>
  <si>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</si>
  <si>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</si>
  <si>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</si>
  <si>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</si>
  <si>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</si>
  <si>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</si>
  <si>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</si>
  <si>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</si>
  <si>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</si>
  <si>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</si>
  <si>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</si>
  <si>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</si>
  <si>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</si>
  <si>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</si>
  <si>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</si>
  <si>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</si>
  <si>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</si>
  <si>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</si>
  <si>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</si>
  <si>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</si>
  <si>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</si>
  <si>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</si>
  <si>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</si>
  <si>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</si>
  <si>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</si>
  <si>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</si>
  <si>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</si>
  <si>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</si>
  <si>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</si>
  <si>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</si>
  <si>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</si>
  <si>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</si>
  <si>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</si>
  <si>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</si>
  <si>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</si>
  <si>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</si>
  <si>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</si>
  <si>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</si>
  <si>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</si>
  <si>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</si>
  <si>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</si>
  <si>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</si>
  <si>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</si>
  <si>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</si>
  <si>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</si>
  <si>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</si>
  <si>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</si>
  <si>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</si>
  <si>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</si>
  <si>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</si>
  <si>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</si>
  <si>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</si>
  <si>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</si>
  <si>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</si>
  <si>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</si>
  <si>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</si>
  <si>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</si>
  <si>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</si>
  <si>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</si>
  <si>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</si>
  <si>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</si>
  <si>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</si>
  <si>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</si>
  <si>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</si>
  <si>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</si>
  <si>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</si>
  <si>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</si>
  <si>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</si>
  <si>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</si>
  <si>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</si>
  <si>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</si>
  <si>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</si>
  <si>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</si>
  <si>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</si>
  <si>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</si>
  <si>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</si>
  <si>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</si>
  <si>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</si>
  <si>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</si>
  <si>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</si>
  <si>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</si>
  <si>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</si>
  <si>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</si>
  <si>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</si>
  <si>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</si>
  <si>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</si>
  <si>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</si>
  <si>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</si>
  <si>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</si>
  <si>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</si>
  <si>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</si>
  <si>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</si>
  <si>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</si>
  <si>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</si>
  <si>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</si>
  <si>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</si>
  <si>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</si>
  <si>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</si>
  <si>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</si>
  <si>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</si>
  <si>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</si>
  <si>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</si>
  <si>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</si>
  <si>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</si>
  <si>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</si>
  <si>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</si>
  <si>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</si>
  <si>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</si>
  <si>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</si>
  <si>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</si>
  <si>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</si>
  <si>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</si>
  <si>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</si>
  <si>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</si>
  <si>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</si>
  <si>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</si>
  <si>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</si>
  <si>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</si>
  <si>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</si>
  <si>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</si>
  <si>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</si>
  <si>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</si>
  <si>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</si>
  <si>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</si>
  <si>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</si>
  <si>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</si>
  <si>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</si>
  <si>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</si>
  <si>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</si>
  <si>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</si>
  <si>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</si>
  <si>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</si>
  <si>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</si>
  <si>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</si>
  <si>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</si>
  <si>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</si>
  <si>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</si>
  <si>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</si>
  <si>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</si>
  <si>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</si>
  <si>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</si>
  <si>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</si>
  <si>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</si>
  <si>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</si>
  <si>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</si>
  <si>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</si>
  <si>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</si>
  <si>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</si>
  <si>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</si>
  <si>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</si>
  <si>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</si>
  <si>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</si>
  <si>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</si>
  <si>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</si>
  <si>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</si>
  <si>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</si>
  <si>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</si>
  <si>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</si>
  <si>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</si>
  <si>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</si>
  <si>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</si>
  <si>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</si>
  <si>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</si>
  <si>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</si>
  <si>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</si>
  <si>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</si>
  <si>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</si>
  <si>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</si>
  <si>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</si>
  <si>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</si>
  <si>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</si>
  <si>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</si>
  <si>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</si>
  <si>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</si>
  <si>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</si>
  <si>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</si>
  <si>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</si>
  <si>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</si>
  <si>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</si>
  <si>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</si>
  <si>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</si>
  <si>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</si>
  <si>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</si>
  <si>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</si>
  <si>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</si>
  <si>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</si>
  <si>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</si>
  <si>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</si>
  <si>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</si>
  <si>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</si>
  <si>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</si>
  <si>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</si>
  <si>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</si>
  <si>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</si>
  <si>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</si>
  <si>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</si>
  <si>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</si>
  <si>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</si>
  <si>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</si>
  <si>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</si>
  <si>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</si>
  <si>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</si>
  <si>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</si>
  <si>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</si>
  <si>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</si>
  <si>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</si>
  <si>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</si>
  <si>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</si>
  <si>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</si>
  <si>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</si>
  <si>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</si>
  <si>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</si>
  <si>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</si>
  <si>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</si>
  <si>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</si>
  <si>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</si>
  <si>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</si>
  <si>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</si>
  <si>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</si>
  <si>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</si>
  <si>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</si>
  <si>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</si>
  <si>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</si>
  <si>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</si>
  <si>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</si>
  <si>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</si>
  <si>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</si>
  <si>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</si>
  <si>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</si>
  <si>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</si>
  <si>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</si>
  <si>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</si>
  <si>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</si>
  <si>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</si>
  <si>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</si>
  <si>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</si>
  <si>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</si>
  <si>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</si>
  <si>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</si>
  <si>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</si>
  <si>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</si>
  <si>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</si>
  <si>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</si>
  <si>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</si>
  <si>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</si>
  <si>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</si>
  <si>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</si>
  <si>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</si>
  <si>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</si>
  <si>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</si>
  <si>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</si>
  <si>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</si>
  <si>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</si>
  <si>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</si>
  <si>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</si>
  <si>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</si>
  <si>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</si>
  <si>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</si>
  <si>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</si>
  <si>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</si>
  <si>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</si>
  <si>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</si>
  <si>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</si>
  <si>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</si>
  <si>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</si>
  <si>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</si>
  <si>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</si>
  <si>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</si>
  <si>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</si>
  <si>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</si>
  <si>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</si>
  <si>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</si>
  <si>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</si>
  <si>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</si>
  <si>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</si>
  <si>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</si>
  <si>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</si>
  <si>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</si>
  <si>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</si>
  <si>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</si>
  <si>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</si>
  <si>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</si>
  <si>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</si>
  <si>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</si>
  <si>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</si>
  <si>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</si>
  <si>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</si>
  <si>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</si>
  <si>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</si>
  <si>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</si>
  <si>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</si>
  <si>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</si>
  <si>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</si>
  <si>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</si>
  <si>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</si>
  <si>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</si>
  <si>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</si>
  <si>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</si>
  <si>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</si>
  <si>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</si>
  <si>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</si>
  <si>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</si>
  <si>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</si>
  <si>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</si>
  <si>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</si>
  <si>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</si>
  <si>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</si>
  <si>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</si>
  <si>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</si>
  <si>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</si>
  <si>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</si>
  <si>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</si>
  <si>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</si>
  <si>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</si>
  <si>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</si>
  <si>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</si>
  <si>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</si>
  <si>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</si>
  <si>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</si>
  <si>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</si>
  <si>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</si>
  <si>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</si>
  <si>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</si>
  <si>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</si>
  <si>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</si>
  <si>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</si>
  <si>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</si>
  <si>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</si>
  <si>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</si>
  <si>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</si>
  <si>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</si>
  <si>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</si>
  <si>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</si>
  <si>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</si>
  <si>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</si>
  <si>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</si>
  <si>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</si>
  <si>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</si>
  <si>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</si>
  <si>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</si>
  <si>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</si>
  <si>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</si>
  <si>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</si>
  <si>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</si>
  <si>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</si>
  <si>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</si>
  <si>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</si>
  <si>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</si>
  <si>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</si>
  <si>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</si>
  <si>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</si>
  <si>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</si>
  <si>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</si>
  <si>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</si>
  <si>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</si>
  <si>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</si>
  <si>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</si>
  <si>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</si>
  <si>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</si>
  <si>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</si>
  <si>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</si>
  <si>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</si>
  <si>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</si>
  <si>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</si>
  <si>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</si>
  <si>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</si>
  <si>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</si>
  <si>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</si>
  <si>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</si>
  <si>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</si>
  <si>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</si>
  <si>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</si>
  <si>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</si>
  <si>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</si>
  <si>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</si>
  <si>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</si>
  <si>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</si>
  <si>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</si>
  <si>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</si>
  <si>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</si>
  <si>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</si>
  <si>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</si>
  <si>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</si>
  <si>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</si>
  <si>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</si>
  <si>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</si>
  <si>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</si>
  <si>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</si>
  <si>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</si>
  <si>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</si>
  <si>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</si>
  <si>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</si>
  <si>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</si>
  <si>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</si>
  <si>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</si>
  <si>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</si>
  <si>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</si>
  <si>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</si>
  <si>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</si>
  <si>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</si>
  <si>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</si>
  <si>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</si>
  <si>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</si>
  <si>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</si>
  <si>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</si>
  <si>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</si>
  <si>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</si>
  <si>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</si>
  <si>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</si>
  <si>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</si>
  <si>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</si>
  <si>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</si>
  <si>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</si>
  <si>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</si>
  <si>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</si>
  <si>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</si>
  <si>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</si>
  <si>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</si>
  <si>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</si>
  <si>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</si>
  <si>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</si>
  <si>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</si>
  <si>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</si>
  <si>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</si>
  <si>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</si>
  <si>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</si>
  <si>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</si>
  <si>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</si>
  <si>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</si>
  <si>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</si>
  <si>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</si>
  <si>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</si>
  <si>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</si>
  <si>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</si>
  <si>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</si>
  <si>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</si>
  <si>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</si>
  <si>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</si>
  <si>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</si>
  <si>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</si>
  <si>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</si>
  <si>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</si>
  <si>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</si>
  <si>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</si>
  <si>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</si>
  <si>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</si>
  <si>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</si>
  <si>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</si>
  <si>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</si>
  <si>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</si>
  <si>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</si>
  <si>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</si>
  <si>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</si>
  <si>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</si>
  <si>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</si>
  <si>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</si>
  <si>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</si>
  <si>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</si>
  <si>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</si>
  <si>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</si>
  <si>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</si>
  <si>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</si>
  <si>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</si>
  <si>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</si>
  <si>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</si>
  <si>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</si>
  <si>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</si>
  <si>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</si>
  <si>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</si>
  <si>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</si>
  <si>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</si>
  <si>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</si>
  <si>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</si>
  <si>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</si>
  <si>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</si>
  <si>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</si>
  <si>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</si>
  <si>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</si>
  <si>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</si>
  <si>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</si>
  <si>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</si>
  <si>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</si>
  <si>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</si>
  <si>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</si>
  <si>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</si>
  <si>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</si>
  <si>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</si>
  <si>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</si>
  <si>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</si>
  <si>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</si>
  <si>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</si>
  <si>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</si>
  <si>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</si>
  <si>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</si>
  <si>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</si>
  <si>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</si>
  <si>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</si>
  <si>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</si>
  <si>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</si>
  <si>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</si>
  <si>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</si>
  <si>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</si>
  <si>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</si>
  <si>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</si>
  <si>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</si>
  <si>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</si>
  <si>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</si>
  <si>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</si>
  <si>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</si>
  <si>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</si>
  <si>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</si>
  <si>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</si>
  <si>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</si>
  <si>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</si>
  <si>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</si>
  <si>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</si>
  <si>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</si>
  <si>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</si>
  <si>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</si>
  <si>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</si>
  <si>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</si>
  <si>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</si>
  <si>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</si>
  <si>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</si>
  <si>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</si>
  <si>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</si>
  <si>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</si>
  <si>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</si>
  <si>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</si>
  <si>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</si>
  <si>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</si>
  <si>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</si>
  <si>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</si>
  <si>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</si>
  <si>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</si>
  <si>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</si>
  <si>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</si>
  <si>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</si>
  <si>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</si>
  <si>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</si>
  <si>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</si>
  <si>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</si>
  <si>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</si>
  <si>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</si>
  <si>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</si>
  <si>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</si>
  <si>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</si>
  <si>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</si>
  <si>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</si>
  <si>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</si>
  <si>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</si>
  <si>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</si>
  <si>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</si>
  <si>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</si>
  <si>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</si>
  <si>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</si>
  <si>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</si>
  <si>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</si>
  <si>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</si>
  <si>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</si>
  <si>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</si>
  <si>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</si>
  <si>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</si>
  <si>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</si>
  <si>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</si>
  <si>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</si>
  <si>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</si>
  <si>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</si>
  <si>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</si>
  <si>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</si>
  <si>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</si>
  <si>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</si>
  <si>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</si>
  <si>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</si>
  <si>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</si>
  <si>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</si>
  <si>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</si>
  <si>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</si>
  <si>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</si>
  <si>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</si>
  <si>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</si>
  <si>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</si>
  <si>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</si>
  <si>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</si>
  <si>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</si>
  <si>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</si>
  <si>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</si>
  <si>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</si>
  <si>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</si>
  <si>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</si>
  <si>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</si>
  <si>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</si>
  <si>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</si>
  <si>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</si>
  <si>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</si>
  <si>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</si>
  <si>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</si>
  <si>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</si>
  <si>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</si>
  <si>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</si>
  <si>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</si>
  <si>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</si>
  <si>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</si>
  <si>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</si>
  <si>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</si>
  <si>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</si>
  <si>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</si>
  <si>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</si>
  <si>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</si>
  <si>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</si>
  <si>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</si>
  <si>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</si>
  <si>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</si>
  <si>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</si>
  <si>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</si>
  <si>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</si>
  <si>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</si>
  <si>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</si>
  <si>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</si>
  <si>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</si>
  <si>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</si>
  <si>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</si>
  <si>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</si>
  <si>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</si>
  <si>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</si>
  <si>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</si>
  <si>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</si>
  <si>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</si>
  <si>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</si>
  <si>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</si>
  <si>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</si>
  <si>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</si>
  <si>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</si>
  <si>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</si>
  <si>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</si>
  <si>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</si>
  <si>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</si>
  <si>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</si>
  <si>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</si>
  <si>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</si>
  <si>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</si>
  <si>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</si>
  <si>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</si>
  <si>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</si>
  <si>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</si>
  <si>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</si>
  <si>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</si>
  <si>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</si>
  <si>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</si>
  <si>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</si>
  <si>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</si>
  <si>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</si>
  <si>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</si>
  <si>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</si>
  <si>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</si>
  <si>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</si>
  <si>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</si>
  <si>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</si>
  <si>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</si>
  <si>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</si>
  <si>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</si>
  <si>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</si>
  <si>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</si>
  <si>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</si>
  <si>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</si>
  <si>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</si>
  <si>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</si>
  <si>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</si>
  <si>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</si>
  <si>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</si>
  <si>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</si>
  <si>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</si>
  <si>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</si>
  <si>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</si>
  <si>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</si>
  <si>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</si>
  <si>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</si>
  <si>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</si>
  <si>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</si>
  <si>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</si>
  <si>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</si>
  <si>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</si>
  <si>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</si>
  <si>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</si>
  <si>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</si>
  <si>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</si>
  <si>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</si>
  <si>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</si>
  <si>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</si>
  <si>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</si>
  <si>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</si>
  <si>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</si>
  <si>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</si>
  <si>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</si>
  <si>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</si>
  <si>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</si>
  <si>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</si>
  <si>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</si>
  <si>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</si>
  <si>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</si>
  <si>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</si>
  <si>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</si>
  <si>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</si>
  <si>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</si>
  <si>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</si>
  <si>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</si>
  <si>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</si>
  <si>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</si>
  <si>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</si>
  <si>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</si>
  <si>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</si>
  <si>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</si>
  <si>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</si>
  <si>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</si>
  <si>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</si>
  <si>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</si>
  <si>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</si>
  <si>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</si>
  <si>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</si>
  <si>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</si>
  <si>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</si>
  <si>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</si>
  <si>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</si>
  <si>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</si>
  <si>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</si>
  <si>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</si>
  <si>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</si>
  <si>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</si>
  <si>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</si>
  <si>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</si>
  <si>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</si>
  <si>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</si>
  <si>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</si>
  <si>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</si>
  <si>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</si>
  <si>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</si>
  <si>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</si>
  <si>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</si>
  <si>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</si>
  <si>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</si>
  <si>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</si>
  <si>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</si>
  <si>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</si>
  <si>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</si>
  <si>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</si>
  <si>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</si>
  <si>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</si>
  <si>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</si>
  <si>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</si>
  <si>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</si>
  <si>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</si>
  <si>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</si>
  <si>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</si>
  <si>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</si>
  <si>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</si>
  <si>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</si>
  <si>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</si>
  <si>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</si>
  <si>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</si>
  <si>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</si>
  <si>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</si>
  <si>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</si>
  <si>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</si>
  <si>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</si>
  <si>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</si>
  <si>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</si>
  <si>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</si>
  <si>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</si>
  <si>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</si>
  <si>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</si>
  <si>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</si>
  <si>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</si>
  <si>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</si>
  <si>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</si>
  <si>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</si>
  <si>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</si>
  <si>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</si>
  <si>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</si>
  <si>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</si>
  <si>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</si>
  <si>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</si>
  <si>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</si>
  <si>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</si>
  <si>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</si>
  <si>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</si>
  <si>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</si>
  <si>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</si>
  <si>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</si>
  <si>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</si>
  <si>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</si>
  <si>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</si>
  <si>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</si>
  <si>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</si>
  <si>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</si>
  <si>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</si>
  <si>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</si>
  <si>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</si>
  <si>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</si>
  <si>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</si>
  <si>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</si>
  <si>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</si>
  <si>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</si>
  <si>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</si>
  <si>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</si>
  <si>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</si>
  <si>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</si>
  <si>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</si>
  <si>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</si>
  <si>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</si>
  <si>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</si>
  <si>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</si>
  <si>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</si>
  <si>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</si>
  <si>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</si>
  <si>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</si>
  <si>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</si>
  <si>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</si>
  <si>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</si>
  <si>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</si>
  <si>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</si>
  <si>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</si>
  <si>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</si>
  <si>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</si>
  <si>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</si>
  <si>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</si>
  <si>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</si>
  <si>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</si>
  <si>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</si>
  <si>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</si>
  <si>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</si>
  <si>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</si>
  <si>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</si>
  <si>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</si>
  <si>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</si>
  <si>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</si>
  <si>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</si>
  <si>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</si>
  <si>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</si>
  <si>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</si>
  <si>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</si>
  <si>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</si>
  <si>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</si>
  <si>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</si>
  <si>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</si>
  <si>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</si>
  <si>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</si>
  <si>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</si>
  <si>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</si>
  <si>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</si>
  <si>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</si>
  <si>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</si>
  <si>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</si>
  <si>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</si>
  <si>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</si>
  <si>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</si>
  <si>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</si>
  <si>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</si>
  <si>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</si>
  <si>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</si>
  <si>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</si>
  <si>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</si>
  <si>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</si>
  <si>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</si>
  <si>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</si>
  <si>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</si>
  <si>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</si>
  <si>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</si>
  <si>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</si>
  <si>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</si>
  <si>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</si>
  <si>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</si>
  <si>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</si>
  <si>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</si>
  <si>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</si>
  <si>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</si>
  <si>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</si>
  <si>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</si>
  <si>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</si>
  <si>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</si>
  <si>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</si>
  <si>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</si>
  <si>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</si>
  <si>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</si>
  <si>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</si>
  <si>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</si>
  <si>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</si>
  <si>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</si>
  <si>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</si>
  <si>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</si>
  <si>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</si>
  <si>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</si>
  <si>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</si>
  <si>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</si>
  <si>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</si>
  <si>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</si>
  <si>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</si>
  <si>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</si>
  <si>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</si>
  <si>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</si>
  <si>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</si>
  <si>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</si>
  <si>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</si>
  <si>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</si>
  <si>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</si>
  <si>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</si>
  <si>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</si>
  <si>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</si>
  <si>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</si>
  <si>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</si>
  <si>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</si>
  <si>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</si>
  <si>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</si>
  <si>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</si>
  <si>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</si>
  <si>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</si>
  <si>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</si>
  <si>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</si>
  <si>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</si>
  <si>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</si>
  <si>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</si>
  <si>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</si>
  <si>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</si>
  <si>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</si>
  <si>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</si>
  <si>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</si>
  <si>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</si>
  <si>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</si>
  <si>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</si>
  <si>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</si>
  <si>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</si>
  <si>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</si>
  <si>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</si>
  <si>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</si>
  <si>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</si>
  <si>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</si>
  <si>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</si>
  <si>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</si>
  <si>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</si>
  <si>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</si>
  <si>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</si>
  <si>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</si>
  <si>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</si>
  <si>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</si>
  <si>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</si>
  <si>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</si>
  <si>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</si>
  <si>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</si>
  <si>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</si>
  <si>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</si>
  <si>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</si>
  <si>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</si>
  <si>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</si>
  <si>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</si>
  <si>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</si>
  <si>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</si>
  <si>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</si>
  <si>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</si>
  <si>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</si>
  <si>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</si>
  <si>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</si>
  <si>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</si>
  <si>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</si>
  <si>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</si>
  <si>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</si>
  <si>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</si>
  <si>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</si>
  <si>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</si>
  <si>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</si>
  <si>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</si>
  <si>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</si>
  <si>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</si>
  <si>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</si>
  <si>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</si>
  <si>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</si>
  <si>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</si>
  <si>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</si>
  <si>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</si>
  <si>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</si>
  <si>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</si>
  <si>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</si>
  <si>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</si>
  <si>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</si>
  <si>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</si>
  <si>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</si>
  <si>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</si>
  <si>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</si>
  <si>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</si>
  <si>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</si>
  <si>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</si>
  <si>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</si>
  <si>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</si>
  <si>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</si>
  <si>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</si>
  <si>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</si>
  <si>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</si>
  <si>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</si>
  <si>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</si>
  <si>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</si>
  <si>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</si>
  <si>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</si>
  <si>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</si>
  <si>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</si>
  <si>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</si>
  <si>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</si>
  <si>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</si>
  <si>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</si>
  <si>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</si>
  <si>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</si>
  <si>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</si>
  <si>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</si>
  <si>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</si>
  <si>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</si>
  <si>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</si>
  <si>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</si>
  <si>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</si>
  <si>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</si>
  <si>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</si>
  <si>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</si>
  <si>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</si>
  <si>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</si>
  <si>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</si>
  <si>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</si>
  <si>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</si>
  <si>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</si>
  <si>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</si>
  <si>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</si>
  <si>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</si>
  <si>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</si>
  <si>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</si>
  <si>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</si>
  <si>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</si>
  <si>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</si>
  <si>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</si>
  <si>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</si>
  <si>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</si>
  <si>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</si>
  <si>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</si>
  <si>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</si>
  <si>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</si>
  <si>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</si>
  <si>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</si>
  <si>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</si>
  <si>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</si>
  <si>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</si>
  <si>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</si>
  <si>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</si>
  <si>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</si>
  <si>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</si>
  <si>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</si>
  <si>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</si>
  <si>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</si>
  <si>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</si>
  <si>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</si>
  <si>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</si>
  <si>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</si>
  <si>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</si>
  <si>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</si>
  <si>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</si>
  <si>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</si>
  <si>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</si>
  <si>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</si>
  <si>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</si>
  <si>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</si>
  <si>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</si>
  <si>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</si>
  <si>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</si>
  <si>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</si>
  <si>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</si>
  <si>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</si>
  <si>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</si>
  <si>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</si>
  <si>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</si>
  <si>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</si>
  <si>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</si>
  <si>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</si>
  <si>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</si>
  <si>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</si>
  <si>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</si>
  <si>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</si>
  <si>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</si>
  <si>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</si>
  <si>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</si>
  <si>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</si>
  <si>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</si>
  <si>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</si>
  <si>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</si>
  <si>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</si>
  <si>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</si>
  <si>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</si>
  <si>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</si>
  <si>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</si>
  <si>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</si>
  <si>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</si>
  <si>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</si>
  <si>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</si>
  <si>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</si>
  <si>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</si>
  <si>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</si>
  <si>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</si>
  <si>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</si>
  <si>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</si>
  <si>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</si>
  <si>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</si>
  <si>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</si>
  <si>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</si>
  <si>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</si>
  <si>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</si>
  <si>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</si>
  <si>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</si>
  <si>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</si>
  <si>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</si>
  <si>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</si>
  <si>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</si>
  <si>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</si>
  <si>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</si>
  <si>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</si>
  <si>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</si>
  <si>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</si>
  <si>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</si>
  <si>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</si>
  <si>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</si>
  <si>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</si>
  <si>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</si>
  <si>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</si>
  <si>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</si>
  <si>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</si>
  <si>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</si>
  <si>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</si>
  <si>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</si>
  <si>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</si>
  <si>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</si>
  <si>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</si>
  <si>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</si>
  <si>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</si>
  <si>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</si>
  <si>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</si>
  <si>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</si>
  <si>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</si>
  <si>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</si>
  <si>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</si>
  <si>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</si>
  <si>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</si>
  <si>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</si>
  <si>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</si>
  <si>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</si>
  <si>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</si>
  <si>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</si>
  <si>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</si>
  <si>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</si>
  <si>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</si>
  <si>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</si>
  <si>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</si>
  <si>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</si>
  <si>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</si>
  <si>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</si>
  <si>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</si>
  <si>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</si>
  <si>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</si>
  <si>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</si>
  <si>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</si>
  <si>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</si>
  <si>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</si>
  <si>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</si>
  <si>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</si>
  <si>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</si>
  <si>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</si>
  <si>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</si>
  <si>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</si>
  <si>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</si>
  <si>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</si>
  <si>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</si>
  <si>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</si>
  <si>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</si>
  <si>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</si>
  <si>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</si>
  <si>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</si>
  <si>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</si>
  <si>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</si>
  <si>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</si>
  <si>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</si>
  <si>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</si>
  <si>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</si>
  <si>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</si>
  <si>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</si>
  <si>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</si>
  <si>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</si>
  <si>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</si>
  <si>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</si>
  <si>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</si>
  <si>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</si>
  <si>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</si>
  <si>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</si>
  <si>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</si>
  <si>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</si>
  <si>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</si>
  <si>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</si>
  <si>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</si>
  <si>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</si>
  <si>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</si>
  <si>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</si>
  <si>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</si>
  <si>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</si>
  <si>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</si>
  <si>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</si>
  <si>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</si>
  <si>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</si>
  <si>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</si>
  <si>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</si>
  <si>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</si>
  <si>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</si>
  <si>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</si>
  <si>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</si>
  <si>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</si>
  <si>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</si>
  <si>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</si>
  <si>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</si>
  <si>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</si>
  <si>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</si>
  <si>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</si>
  <si>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</si>
  <si>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</si>
  <si>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</si>
  <si>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</si>
  <si>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</si>
  <si>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</si>
  <si>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</si>
  <si>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</si>
  <si>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</si>
  <si>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</si>
  <si>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</si>
  <si>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</si>
  <si>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</si>
  <si>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</si>
  <si>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</si>
  <si>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</si>
  <si>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</si>
  <si>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</si>
  <si>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</si>
  <si>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</si>
  <si>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</si>
  <si>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</si>
  <si>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</si>
  <si>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</si>
  <si>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</si>
  <si>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</si>
  <si>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</si>
  <si>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</si>
  <si>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</si>
  <si>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</si>
  <si>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</si>
  <si>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</si>
  <si>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</si>
  <si>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</si>
  <si>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</si>
  <si>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</si>
  <si>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</si>
  <si>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</si>
  <si>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</si>
  <si>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</si>
  <si>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</si>
  <si>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</si>
  <si>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</si>
  <si>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</si>
  <si>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</si>
  <si>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</si>
  <si>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</si>
  <si>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</si>
  <si>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</si>
  <si>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</si>
  <si>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</si>
  <si>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</si>
  <si>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</si>
  <si>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</si>
  <si>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</si>
  <si>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</si>
  <si>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</si>
  <si>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</si>
  <si>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</si>
  <si>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</si>
  <si>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</si>
  <si>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</si>
  <si>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</si>
  <si>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</si>
  <si>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</si>
  <si>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</si>
  <si>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</si>
  <si>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</si>
  <si>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</si>
  <si>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</si>
  <si>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</si>
  <si>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</si>
  <si>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</si>
  <si>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</si>
  <si>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</si>
  <si>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</si>
  <si>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</si>
  <si>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</si>
  <si>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</si>
  <si>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</si>
  <si>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</si>
  <si>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</si>
  <si>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</si>
  <si>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</si>
  <si>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</si>
  <si>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</si>
  <si>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</si>
  <si>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</si>
  <si>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</si>
  <si>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</si>
  <si>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</si>
  <si>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</si>
  <si>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</si>
  <si>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</si>
  <si>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</si>
  <si>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</si>
  <si>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</si>
  <si>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</si>
  <si>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</si>
  <si>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</si>
  <si>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</si>
  <si>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</si>
  <si>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</si>
  <si>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</si>
  <si>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</si>
  <si>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</si>
  <si>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</si>
  <si>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</si>
  <si>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</si>
  <si>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</si>
  <si>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</si>
  <si>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</si>
  <si>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</si>
  <si>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</si>
  <si>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</si>
  <si>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</si>
  <si>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</si>
  <si>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</si>
  <si>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</si>
  <si>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</si>
  <si>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</si>
  <si>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</si>
  <si>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</si>
  <si>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</si>
  <si>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</si>
  <si>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</si>
  <si>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</si>
  <si>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</si>
  <si>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</si>
  <si>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</si>
  <si>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</si>
  <si>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</si>
  <si>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</si>
  <si>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</si>
  <si>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</si>
  <si>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</si>
  <si>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</si>
  <si>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</si>
  <si>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</si>
  <si>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</si>
  <si>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</si>
  <si>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</si>
  <si>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</si>
  <si>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</si>
  <si>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</si>
  <si>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</si>
  <si>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</si>
  <si>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</si>
  <si>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</si>
  <si>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</si>
  <si>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</si>
  <si>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</si>
  <si>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</si>
  <si>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</si>
  <si>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</si>
  <si>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</si>
  <si>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</si>
  <si>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</si>
  <si>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</si>
  <si>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</si>
  <si>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</si>
  <si>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</si>
  <si>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</si>
  <si>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</si>
  <si>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</si>
  <si>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</si>
  <si>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</si>
  <si>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</si>
  <si>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</si>
  <si>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</si>
  <si>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</si>
  <si>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</si>
  <si>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</si>
  <si>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</si>
  <si>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</si>
  <si>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</si>
  <si>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</si>
  <si>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</si>
  <si>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</si>
  <si>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</si>
  <si>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</si>
  <si>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</si>
  <si>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</si>
  <si>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</si>
  <si>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</si>
  <si>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</si>
  <si>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</si>
  <si>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</si>
  <si>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</si>
  <si>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</si>
  <si>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</si>
  <si>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</si>
  <si>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</si>
  <si>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</si>
  <si>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</si>
  <si>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</si>
  <si>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</si>
  <si>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</si>
  <si>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</si>
  <si>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</si>
  <si>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</si>
  <si>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</si>
  <si>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</si>
  <si>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</si>
  <si>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</si>
  <si>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</si>
  <si>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</si>
  <si>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</si>
  <si>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</si>
  <si>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</si>
  <si>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</si>
  <si>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</si>
  <si>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</si>
  <si>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</si>
  <si>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</si>
  <si>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</si>
  <si>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</si>
  <si>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</si>
  <si>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</si>
  <si>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</si>
  <si>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</si>
  <si>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</si>
  <si>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</si>
  <si>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</si>
  <si>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</si>
  <si>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</si>
  <si>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</si>
  <si>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</si>
  <si>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</si>
  <si>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</si>
  <si>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</si>
  <si>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</si>
  <si>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</si>
  <si>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</si>
  <si>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</si>
  <si>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</si>
  <si>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</si>
  <si>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</si>
  <si>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</si>
  <si>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</si>
  <si>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</si>
  <si>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</si>
  <si>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</si>
  <si>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</si>
  <si>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</si>
  <si>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</si>
  <si>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</si>
  <si>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</si>
  <si>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</si>
  <si>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</si>
  <si>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</si>
  <si>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</si>
  <si>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</si>
  <si>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</si>
  <si>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</si>
  <si>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</si>
  <si>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</si>
  <si>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</si>
  <si>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</si>
  <si>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</si>
  <si>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</si>
  <si>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</si>
  <si>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</si>
  <si>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</si>
  <si>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</si>
  <si>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</si>
  <si>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</si>
  <si>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</si>
  <si>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</si>
  <si>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</si>
  <si>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</si>
  <si>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</si>
  <si>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</si>
  <si>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</si>
  <si>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</si>
  <si>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</si>
  <si>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</si>
  <si>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</si>
  <si>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</si>
  <si>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</si>
  <si>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</si>
  <si>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</si>
  <si>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</si>
  <si>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</si>
  <si>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</si>
  <si>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</si>
  <si>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</si>
  <si>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</si>
  <si>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</si>
  <si>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</si>
  <si>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</si>
  <si>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</si>
  <si>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</si>
  <si>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</si>
  <si>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</si>
  <si>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</si>
  <si>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</si>
  <si>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</si>
  <si>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</si>
  <si>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</si>
  <si>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</si>
  <si>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</si>
  <si>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</si>
  <si>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</si>
  <si>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</si>
  <si>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</si>
  <si>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</si>
  <si>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</si>
  <si>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</si>
  <si>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</si>
  <si>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</si>
  <si>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</si>
  <si>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</si>
  <si>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</si>
  <si>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</si>
  <si>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</si>
  <si>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</si>
  <si>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</si>
  <si>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</si>
  <si>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</si>
  <si>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</si>
  <si>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</si>
  <si>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</si>
  <si>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</si>
  <si>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</si>
  <si>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</si>
  <si>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</si>
  <si>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</si>
  <si>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</si>
  <si>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</si>
  <si>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</si>
  <si>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</si>
  <si>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</si>
  <si>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</si>
  <si>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</si>
  <si>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</si>
  <si>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</si>
  <si>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</si>
  <si>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</si>
  <si>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</si>
  <si>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</si>
  <si>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</si>
  <si>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</si>
  <si>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</si>
  <si>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</si>
  <si>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</si>
  <si>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</si>
  <si>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</si>
  <si>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</si>
  <si>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</si>
  <si>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</si>
  <si>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</si>
  <si>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</si>
  <si>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</si>
  <si>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</si>
  <si>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</si>
  <si>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</si>
  <si>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</si>
  <si>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</si>
  <si>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</si>
  <si>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</si>
  <si>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</si>
  <si>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</si>
  <si>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</si>
  <si>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</si>
  <si>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</si>
  <si>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</si>
  <si>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</si>
  <si>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</si>
  <si>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</si>
  <si>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</si>
  <si>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</si>
  <si>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</si>
  <si>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</si>
  <si>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</si>
  <si>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</si>
  <si>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</si>
  <si>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</si>
  <si>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</si>
  <si>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</si>
  <si>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</si>
  <si>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</si>
  <si>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</si>
  <si>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</si>
  <si>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</si>
  <si>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</si>
  <si>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</si>
  <si>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</si>
  <si>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</si>
  <si>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</si>
  <si>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</si>
  <si>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</si>
  <si>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</si>
  <si>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</si>
  <si>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</si>
  <si>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</si>
  <si>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</si>
  <si>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</si>
  <si>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</si>
  <si>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</si>
  <si>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</si>
  <si>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</si>
  <si>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</si>
  <si>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</si>
  <si>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</si>
  <si>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</si>
  <si>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</si>
  <si>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</si>
  <si>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</si>
  <si>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</si>
  <si>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</si>
  <si>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</si>
  <si>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</si>
  <si>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</si>
  <si>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</si>
  <si>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</si>
  <si>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</si>
  <si>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</si>
  <si>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</si>
  <si>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</si>
  <si>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</si>
  <si>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</si>
  <si>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</si>
  <si>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</si>
  <si>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</si>
  <si>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</si>
  <si>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</si>
  <si>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</si>
  <si>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</si>
  <si>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</si>
  <si>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</si>
  <si>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</si>
  <si>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</si>
  <si>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</si>
  <si>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</si>
  <si>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</si>
  <si>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</si>
  <si>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</si>
  <si>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</si>
  <si>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</si>
  <si>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</si>
  <si>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</si>
  <si>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</si>
  <si>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</si>
  <si>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</si>
  <si>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</si>
  <si>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</si>
  <si>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</si>
  <si>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</si>
  <si>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</si>
  <si>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</si>
  <si>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</si>
  <si>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</si>
  <si>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</si>
  <si>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</si>
  <si>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</si>
  <si>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</si>
  <si>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</si>
  <si>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</si>
  <si>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</si>
  <si>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</si>
  <si>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</si>
  <si>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</si>
  <si>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</si>
  <si>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</si>
  <si>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</si>
  <si>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</si>
  <si>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</si>
  <si>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</si>
  <si>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</si>
  <si>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</si>
  <si>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</si>
  <si>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</si>
  <si>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</si>
  <si>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</si>
  <si>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</si>
  <si>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</si>
  <si>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</si>
  <si>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</si>
  <si>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</si>
  <si>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</si>
  <si>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</si>
  <si>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</si>
  <si>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</si>
  <si>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</si>
  <si>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</si>
  <si>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</si>
  <si>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</si>
  <si>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</si>
  <si>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</si>
  <si>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</si>
  <si>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</si>
  <si>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</si>
  <si>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</si>
  <si>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</si>
  <si>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</si>
  <si>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</si>
  <si>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</si>
  <si>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</si>
  <si>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</si>
  <si>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</si>
  <si>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</si>
  <si>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</si>
  <si>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</si>
  <si>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</si>
  <si>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</si>
  <si>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</si>
  <si>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</si>
  <si>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</si>
  <si>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</si>
  <si>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</si>
  <si>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</si>
  <si>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</si>
  <si>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</si>
  <si>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</si>
  <si>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</si>
  <si>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</si>
  <si>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</si>
  <si>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</si>
  <si>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</si>
  <si>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</si>
  <si>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</si>
  <si>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</si>
  <si>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</si>
  <si>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</si>
  <si>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</si>
  <si>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</si>
  <si>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</si>
  <si>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</si>
  <si>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</si>
  <si>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</si>
  <si>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</si>
  <si>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</si>
  <si>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</si>
  <si>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</si>
  <si>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</si>
  <si>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</si>
  <si>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</si>
  <si>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</si>
  <si>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</si>
  <si>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</si>
  <si>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</si>
  <si>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</si>
  <si>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</si>
  <si>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</si>
  <si>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</si>
  <si>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</si>
  <si>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</si>
  <si>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</si>
  <si>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</si>
  <si>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</si>
  <si>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</si>
  <si>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</si>
  <si>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</si>
  <si>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</si>
  <si>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</si>
  <si>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</si>
  <si>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</si>
  <si>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</si>
  <si>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</si>
  <si>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</si>
  <si>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</si>
  <si>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</si>
  <si>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</si>
  <si>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</si>
  <si>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</si>
  <si>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</si>
  <si>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</si>
  <si>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</si>
  <si>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</si>
  <si>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</si>
  <si>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</si>
  <si>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</si>
  <si>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</si>
  <si>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</si>
  <si>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</si>
  <si>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</si>
  <si>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</si>
  <si>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</si>
  <si>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</si>
  <si>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</si>
  <si>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</si>
  <si>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</si>
  <si>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</si>
  <si>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</si>
  <si>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</si>
  <si>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</si>
  <si>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</si>
  <si>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</si>
  <si>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</si>
  <si>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</si>
  <si>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</si>
  <si>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</si>
  <si>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</si>
  <si>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</si>
  <si>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</si>
  <si>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</si>
  <si>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</si>
  <si>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</si>
  <si>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</si>
  <si>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</si>
  <si>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</si>
  <si>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</si>
  <si>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</si>
  <si>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</si>
  <si>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</si>
  <si>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</si>
  <si>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</si>
  <si>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</si>
  <si>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</si>
  <si>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</si>
  <si>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</si>
  <si>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</si>
  <si>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</si>
  <si>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</si>
  <si>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</si>
  <si>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</si>
  <si>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</si>
  <si>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</si>
  <si>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</si>
  <si>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</si>
  <si>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</si>
  <si>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</si>
  <si>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</si>
  <si>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</si>
  <si>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</si>
  <si>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</si>
  <si>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</si>
  <si>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</si>
  <si>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</si>
  <si>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</si>
  <si>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</si>
  <si>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</si>
  <si>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</si>
  <si>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</si>
  <si>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</si>
  <si>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</si>
  <si>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</si>
  <si>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</si>
  <si>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</si>
  <si>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</si>
  <si>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</si>
  <si>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</si>
  <si>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</si>
  <si>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</si>
  <si>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</si>
  <si>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</si>
  <si>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</si>
  <si>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</si>
  <si>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</si>
  <si>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</si>
  <si>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</si>
  <si>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</si>
  <si>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</si>
  <si>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</si>
  <si>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</si>
  <si>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</si>
  <si>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</si>
  <si>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</si>
  <si>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</si>
  <si>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</si>
  <si>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</si>
  <si>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</si>
  <si>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</si>
  <si>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</si>
  <si>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</si>
  <si>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</si>
  <si>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</si>
  <si>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</si>
  <si>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</si>
  <si>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</si>
  <si>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</si>
  <si>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</si>
  <si>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</si>
  <si>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</si>
  <si>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</si>
  <si>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</si>
  <si>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</si>
  <si>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</si>
  <si>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</si>
  <si>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</si>
  <si>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</si>
  <si>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</si>
  <si>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</si>
  <si>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</si>
  <si>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</si>
  <si>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</si>
  <si>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</si>
  <si>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</si>
  <si>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</si>
  <si>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</si>
  <si>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</si>
  <si>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</si>
  <si>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</si>
  <si>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</si>
  <si>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</si>
  <si>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</si>
  <si>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</si>
  <si>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</si>
  <si>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</si>
  <si>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</si>
  <si>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</si>
  <si>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</si>
  <si>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</si>
  <si>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</si>
  <si>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</si>
  <si>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</si>
  <si>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</si>
  <si>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</si>
  <si>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Goal</t>
  </si>
  <si>
    <t>Upper Quartile Goal</t>
  </si>
  <si>
    <t>Lower Quartile Goal</t>
  </si>
  <si>
    <t>IQR of Goal</t>
  </si>
  <si>
    <t>Standard Deviation Pledged</t>
  </si>
  <si>
    <t>Upper Quartile Pledged</t>
  </si>
  <si>
    <t>Lower Quartile Pledged</t>
  </si>
  <si>
    <t>IQR of Pledged</t>
  </si>
  <si>
    <t>Any value greater than the upper quartile plus 1.5 x IQR is considered an outlier.</t>
  </si>
  <si>
    <t>Any value less than the lower quartile minus 1.5 x IQR is considered an outlier.</t>
  </si>
  <si>
    <t xml:space="preserve">Number Successful </t>
  </si>
  <si>
    <t>Number Failed</t>
  </si>
  <si>
    <t>Number Canceled</t>
  </si>
  <si>
    <t>Total Projects</t>
  </si>
  <si>
    <t xml:space="preserve">Percentage Successful 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</si>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</sst>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165" fontId="0" fillId="0" borderId="0" xfId="0" applyNumberFormat="1" applyAlignment="1">
      <alignment horizontal="center"/>
    </xf>
    <xf numFmtId="165" fontId="0" fillId="0" borderId="0" xfId="0" quotePrefix="1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AB3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AB3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AB3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AA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</a:t>
            </a:r>
            <a:r>
              <a:rPr lang="en-US" baseline="0">
                <a:solidFill>
                  <a:schemeClr val="tx1"/>
                </a:solidFill>
              </a:rPr>
              <a:t> Outcomes by Month Launched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9-C04E-A578-5146D514DD5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9-C04E-A578-5146D514DD5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19-C04E-A578-5146D514D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356816"/>
        <c:axId val="244358464"/>
      </c:lineChart>
      <c:catAx>
        <c:axId val="24435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358464"/>
        <c:crosses val="autoZero"/>
        <c:auto val="1"/>
        <c:lblAlgn val="ctr"/>
        <c:lblOffset val="100"/>
        <c:noMultiLvlLbl val="0"/>
      </c:catAx>
      <c:valAx>
        <c:axId val="24435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35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8A-6242-B40F-986A5DF42E5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8A-6242-B40F-986A5DF42E5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8A-6242-B40F-986A5DF42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782527"/>
        <c:axId val="514784207"/>
      </c:lineChart>
      <c:catAx>
        <c:axId val="51478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4207"/>
        <c:crosses val="autoZero"/>
        <c:auto val="1"/>
        <c:lblAlgn val="ctr"/>
        <c:lblOffset val="100"/>
        <c:noMultiLvlLbl val="0"/>
      </c:catAx>
      <c:valAx>
        <c:axId val="51478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0-1E4C-BF47-E3E8E66E16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B50-1E4C-BF47-E3E8E66E16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B50-1E4C-BF47-E3E8E66E16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B50-1E4C-BF47-E3E8E66E1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2873728"/>
        <c:axId val="452612896"/>
      </c:barChart>
      <c:catAx>
        <c:axId val="43287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612896"/>
        <c:crosses val="autoZero"/>
        <c:auto val="1"/>
        <c:lblAlgn val="ctr"/>
        <c:lblOffset val="100"/>
        <c:noMultiLvlLbl val="0"/>
      </c:catAx>
      <c:valAx>
        <c:axId val="45261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7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E9-A54C-98D3-31E4D5DE156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FE9-A54C-98D3-31E4D5DE156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FE9-A54C-98D3-31E4D5DE1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8742560"/>
        <c:axId val="338816512"/>
      </c:barChart>
      <c:catAx>
        <c:axId val="33874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816512"/>
        <c:crosses val="autoZero"/>
        <c:auto val="1"/>
        <c:lblAlgn val="ctr"/>
        <c:lblOffset val="100"/>
        <c:noMultiLvlLbl val="0"/>
      </c:catAx>
      <c:valAx>
        <c:axId val="3388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4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A-184A-BBD0-B57B39423998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4D-3341-88F6-69967E217713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4D-3341-88F6-69967E217713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4D-3341-88F6-69967E217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5289535"/>
        <c:axId val="1954120975"/>
      </c:lineChart>
      <c:catAx>
        <c:axId val="202528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120975"/>
        <c:crosses val="autoZero"/>
        <c:auto val="1"/>
        <c:lblAlgn val="ctr"/>
        <c:lblOffset val="100"/>
        <c:noMultiLvlLbl val="0"/>
      </c:catAx>
      <c:valAx>
        <c:axId val="195412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28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numDim type="val">
        <cx:f>_xlchart.v1.4</cx:f>
      </cx:numDim>
    </cx:data>
  </cx:chartData>
  <cx:chart>
    <cx:title pos="t" align="ctr" overlay="0">
      <cx:tx>
        <cx:txData>
          <cx:v>GB Musicals Statistics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Statistics </a:t>
          </a:r>
        </a:p>
      </cx:txPr>
    </cx:title>
    <cx:plotArea>
      <cx:plotAreaRegion>
        <cx:series layoutId="boxWhisker" uniqueId="{74707E56-0EC5-AC47-8568-D2C1F751395A}">
          <cx:tx>
            <cx:txData>
              <cx:f>_xlchart.v1.1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34CB59D-BAAF-4E45-A497-32DE7E38DEFF}">
          <cx:tx>
            <cx:txData>
              <cx:f>_xlchart.v1.3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0D7065B-B373-FB4A-BAEC-9941ABBC5DDE}">
  <sheetPr/>
  <sheetViews>
    <sheetView zoomScale="14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4</xdr:row>
      <xdr:rowOff>82550</xdr:rowOff>
    </xdr:from>
    <xdr:to>
      <xdr:col>17</xdr:col>
      <xdr:colOff>38100</xdr:colOff>
      <xdr:row>30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42C0D1-2E3E-1149-8ED7-89610DAE0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1062182</xdr:colOff>
      <xdr:row>15</xdr:row>
      <xdr:rowOff>76389</xdr:rowOff>
    </xdr:from>
    <xdr:to>
      <xdr:col>8</xdr:col>
      <xdr:colOff>606138</xdr:colOff>
      <xdr:row>36</xdr:row>
      <xdr:rowOff>163560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90BD4-9753-EE4F-BBC9-F449455A9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673100</xdr:colOff>
      <xdr:row>17</xdr:row>
      <xdr:rowOff>107950</xdr:rowOff>
    </xdr:from>
    <xdr:to>
      <xdr:col>10</xdr:col>
      <xdr:colOff>406400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D45CF-D610-614F-AFF4-F93532455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13</xdr:row>
      <xdr:rowOff>57150</xdr:rowOff>
    </xdr:from>
    <xdr:to>
      <xdr:col>12</xdr:col>
      <xdr:colOff>660400</xdr:colOff>
      <xdr:row>44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B5BA1-B23F-C74F-AD37-D806E7A7E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501650</xdr:colOff>
      <xdr:row>23</xdr:row>
      <xdr:rowOff>107950</xdr:rowOff>
    </xdr:from>
    <xdr:to>
      <xdr:col>12</xdr:col>
      <xdr:colOff>25400</xdr:colOff>
      <xdr:row>44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4A589-5B33-5D42-8BE9-4B614BE95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7972" cy="62789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40D199-C715-1840-8233-A385BDEA5DE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5EAAFE2-6A7F-4743-B9FD-50C850CBD58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972" cy="62789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a Younes" refreshedDate="44249.824552314814" createdVersion="6" refreshedVersion="6" minRefreshableVersion="3" recordCount="4114" xr:uid="{C339AAEF-70BB-6F40-AD2E-03885037A6C4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a Younes" refreshedDate="44249.851927662035" createdVersion="6" refreshedVersion="6" minRefreshableVersion="3" recordCount="4114" xr:uid="{ADD19E36-FF2F-7F48-80E4-DE3CB632298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a Younes" refreshedDate="44255.72625821759" createdVersion="6" refreshedVersion="6" minRefreshableVersion="3" recordCount="4114" xr:uid="{541D6E9B-C009-FE49-8046-B338CB3BBE4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4"/>
        <n v="2016"/>
        <n v="2015"/>
        <n v="2013"/>
        <n v="2012"/>
        <n v="2011"/>
        <n v="2010"/>
        <n v="2017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n v="182"/>
    <b v="1"/>
    <x v="0"/>
    <x v="0"/>
    <x v="0"/>
    <x v="0"/>
  </r>
  <r>
    <n v="1"/>
    <x v="1"/>
    <s v="A Hannibal TV Show Fan Convention and Art Collective"/>
    <x v="1"/>
    <x v="1"/>
    <x v="0"/>
    <x v="0"/>
    <x v="0"/>
    <n v="1488464683"/>
    <n v="1485872683"/>
    <b v="0"/>
    <n v="79"/>
    <b v="1"/>
    <x v="0"/>
    <x v="0"/>
    <x v="0"/>
    <x v="1"/>
  </r>
  <r>
    <n v="2"/>
    <x v="2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n v="35"/>
    <b v="1"/>
    <x v="0"/>
    <x v="0"/>
    <x v="0"/>
    <x v="2"/>
  </r>
  <r>
    <n v="3"/>
    <x v="3"/>
    <s v="We already produced the *very* beginning of this story. Help us to see it through?"/>
    <x v="3"/>
    <x v="3"/>
    <x v="0"/>
    <x v="0"/>
    <x v="0"/>
    <n v="1407414107"/>
    <n v="1404822107"/>
    <b v="0"/>
    <n v="150"/>
    <b v="1"/>
    <x v="0"/>
    <x v="0"/>
    <x v="0"/>
    <x v="3"/>
  </r>
  <r>
    <n v="4"/>
    <x v="4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n v="284"/>
    <b v="1"/>
    <x v="0"/>
    <x v="0"/>
    <x v="0"/>
    <x v="4"/>
  </r>
  <r>
    <n v="5"/>
    <x v="5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n v="47"/>
    <b v="1"/>
    <x v="0"/>
    <x v="0"/>
    <x v="0"/>
    <x v="5"/>
  </r>
  <r>
    <n v="6"/>
    <x v="6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n v="58"/>
    <b v="1"/>
    <x v="0"/>
    <x v="0"/>
    <x v="0"/>
    <x v="6"/>
  </r>
  <r>
    <n v="7"/>
    <x v="7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n v="57"/>
    <b v="1"/>
    <x v="0"/>
    <x v="0"/>
    <x v="0"/>
    <x v="7"/>
  </r>
  <r>
    <n v="8"/>
    <x v="8"/>
    <s v="Help us raise the funds to film our pilot episode!"/>
    <x v="8"/>
    <x v="8"/>
    <x v="0"/>
    <x v="0"/>
    <x v="0"/>
    <n v="1460754000"/>
    <n v="1460155212"/>
    <b v="0"/>
    <n v="12"/>
    <b v="1"/>
    <x v="0"/>
    <x v="0"/>
    <x v="0"/>
    <x v="8"/>
  </r>
  <r>
    <n v="9"/>
    <x v="9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n v="20"/>
    <b v="1"/>
    <x v="0"/>
    <x v="0"/>
    <x v="0"/>
    <x v="9"/>
  </r>
  <r>
    <n v="10"/>
    <x v="10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n v="19"/>
    <b v="1"/>
    <x v="0"/>
    <x v="0"/>
    <x v="0"/>
    <x v="10"/>
  </r>
  <r>
    <n v="11"/>
    <x v="11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n v="75"/>
    <b v="1"/>
    <x v="0"/>
    <x v="0"/>
    <x v="0"/>
    <x v="11"/>
  </r>
  <r>
    <n v="12"/>
    <x v="12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n v="827"/>
    <b v="1"/>
    <x v="0"/>
    <x v="0"/>
    <x v="0"/>
    <x v="12"/>
  </r>
  <r>
    <n v="13"/>
    <x v="13"/>
    <s v="A travel series hosted by touring musicians that profiles a different American city in each episode."/>
    <x v="8"/>
    <x v="13"/>
    <x v="0"/>
    <x v="0"/>
    <x v="0"/>
    <n v="1466713620"/>
    <n v="1463588109"/>
    <b v="0"/>
    <n v="51"/>
    <b v="1"/>
    <x v="0"/>
    <x v="0"/>
    <x v="0"/>
    <x v="13"/>
  </r>
  <r>
    <n v="14"/>
    <x v="14"/>
    <s v="A highly charged post apocalyptic sci fi series that pulls no punches!"/>
    <x v="12"/>
    <x v="14"/>
    <x v="0"/>
    <x v="2"/>
    <x v="2"/>
    <n v="1405259940"/>
    <n v="1403051888"/>
    <b v="0"/>
    <n v="41"/>
    <b v="1"/>
    <x v="0"/>
    <x v="0"/>
    <x v="0"/>
    <x v="14"/>
  </r>
  <r>
    <n v="15"/>
    <x v="15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n v="98"/>
    <b v="1"/>
    <x v="0"/>
    <x v="0"/>
    <x v="0"/>
    <x v="15"/>
  </r>
  <r>
    <n v="16"/>
    <x v="16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n v="70"/>
    <b v="1"/>
    <x v="0"/>
    <x v="0"/>
    <x v="0"/>
    <x v="16"/>
  </r>
  <r>
    <n v="17"/>
    <x v="17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n v="36"/>
    <b v="1"/>
    <x v="0"/>
    <x v="0"/>
    <x v="0"/>
    <x v="17"/>
  </r>
  <r>
    <n v="18"/>
    <x v="18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n v="342"/>
    <b v="1"/>
    <x v="0"/>
    <x v="0"/>
    <x v="0"/>
    <x v="18"/>
  </r>
  <r>
    <n v="19"/>
    <x v="19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n v="22"/>
    <b v="1"/>
    <x v="0"/>
    <x v="0"/>
    <x v="0"/>
    <x v="19"/>
  </r>
  <r>
    <n v="20"/>
    <x v="20"/>
    <s v="Help us reach our goal &amp; pay the drama dept that is performing the hard read, which is set for October 2015."/>
    <x v="13"/>
    <x v="20"/>
    <x v="0"/>
    <x v="0"/>
    <x v="0"/>
    <n v="1442167912"/>
    <n v="1436983912"/>
    <b v="0"/>
    <n v="25"/>
    <b v="1"/>
    <x v="0"/>
    <x v="0"/>
    <x v="0"/>
    <x v="20"/>
  </r>
  <r>
    <n v="21"/>
    <x v="21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n v="101"/>
    <b v="1"/>
    <x v="0"/>
    <x v="0"/>
    <x v="0"/>
    <x v="21"/>
  </r>
  <r>
    <n v="22"/>
    <x v="22"/>
    <s v="Meet Gary, and Troy: Two unlikely friends that investigate &quot;strange phenomenon&quot;."/>
    <x v="18"/>
    <x v="22"/>
    <x v="0"/>
    <x v="0"/>
    <x v="0"/>
    <n v="1420099140"/>
    <n v="1418766740"/>
    <b v="0"/>
    <n v="8"/>
    <b v="1"/>
    <x v="0"/>
    <x v="0"/>
    <x v="0"/>
    <x v="22"/>
  </r>
  <r>
    <n v="23"/>
    <x v="23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n v="23"/>
    <b v="1"/>
    <x v="0"/>
    <x v="0"/>
    <x v="0"/>
    <x v="23"/>
  </r>
  <r>
    <n v="24"/>
    <x v="24"/>
    <s v="STL Up Late is a weekly late night comedy talk show for St. Louis television."/>
    <x v="19"/>
    <x v="24"/>
    <x v="0"/>
    <x v="0"/>
    <x v="0"/>
    <n v="1442345940"/>
    <n v="1439494863"/>
    <b v="0"/>
    <n v="574"/>
    <b v="1"/>
    <x v="0"/>
    <x v="0"/>
    <x v="0"/>
    <x v="24"/>
  </r>
  <r>
    <n v="25"/>
    <x v="25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n v="14"/>
    <b v="1"/>
    <x v="0"/>
    <x v="0"/>
    <x v="0"/>
    <x v="25"/>
  </r>
  <r>
    <n v="26"/>
    <x v="26"/>
    <s v="Highlighting Sicily's points of light: its extraordinary people. Editing phase is now underway!!!"/>
    <x v="21"/>
    <x v="26"/>
    <x v="0"/>
    <x v="0"/>
    <x v="0"/>
    <n v="1408278144"/>
    <n v="1404822144"/>
    <b v="0"/>
    <n v="19"/>
    <b v="1"/>
    <x v="0"/>
    <x v="0"/>
    <x v="0"/>
    <x v="26"/>
  </r>
  <r>
    <n v="27"/>
    <x v="27"/>
    <s v="B-Rabbit is a hilarious depiction of immigrating to New Zealand and the life you desperately tried to leave behind."/>
    <x v="22"/>
    <x v="27"/>
    <x v="0"/>
    <x v="4"/>
    <x v="4"/>
    <n v="1416113833"/>
    <n v="1413518233"/>
    <b v="0"/>
    <n v="150"/>
    <b v="1"/>
    <x v="0"/>
    <x v="0"/>
    <x v="0"/>
    <x v="27"/>
  </r>
  <r>
    <n v="28"/>
    <x v="28"/>
    <s v="John and Brian are on a quest to change people's lives and rehabilitate dogs."/>
    <x v="14"/>
    <x v="28"/>
    <x v="0"/>
    <x v="0"/>
    <x v="0"/>
    <n v="1450307284"/>
    <n v="1447715284"/>
    <b v="0"/>
    <n v="71"/>
    <b v="1"/>
    <x v="0"/>
    <x v="0"/>
    <x v="0"/>
    <x v="28"/>
  </r>
  <r>
    <n v="29"/>
    <x v="29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n v="117"/>
    <b v="1"/>
    <x v="0"/>
    <x v="0"/>
    <x v="0"/>
    <x v="29"/>
  </r>
  <r>
    <n v="30"/>
    <x v="30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n v="53"/>
    <b v="1"/>
    <x v="0"/>
    <x v="0"/>
    <x v="0"/>
    <x v="30"/>
  </r>
  <r>
    <n v="31"/>
    <x v="31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n v="1"/>
    <b v="1"/>
    <x v="0"/>
    <x v="0"/>
    <x v="0"/>
    <x v="31"/>
  </r>
  <r>
    <n v="32"/>
    <x v="32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n v="89"/>
    <b v="1"/>
    <x v="0"/>
    <x v="0"/>
    <x v="0"/>
    <x v="32"/>
  </r>
  <r>
    <n v="33"/>
    <x v="33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n v="64"/>
    <b v="1"/>
    <x v="0"/>
    <x v="0"/>
    <x v="0"/>
    <x v="33"/>
  </r>
  <r>
    <n v="34"/>
    <x v="34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n v="68"/>
    <b v="1"/>
    <x v="0"/>
    <x v="0"/>
    <x v="0"/>
    <x v="34"/>
  </r>
  <r>
    <n v="35"/>
    <x v="35"/>
    <s v="Why Adam? is an independent TV show that explores concepts of basic science in everyday life."/>
    <x v="28"/>
    <x v="35"/>
    <x v="0"/>
    <x v="0"/>
    <x v="0"/>
    <n v="1430179200"/>
    <n v="1428130814"/>
    <b v="0"/>
    <n v="28"/>
    <b v="1"/>
    <x v="0"/>
    <x v="0"/>
    <x v="0"/>
    <x v="35"/>
  </r>
  <r>
    <n v="36"/>
    <x v="36"/>
    <s v="A modern day priest makes an unusual discovery, setting off a chain of events."/>
    <x v="12"/>
    <x v="36"/>
    <x v="0"/>
    <x v="0"/>
    <x v="0"/>
    <n v="1428128525"/>
    <n v="1425540125"/>
    <b v="0"/>
    <n v="44"/>
    <b v="1"/>
    <x v="0"/>
    <x v="0"/>
    <x v="0"/>
    <x v="36"/>
  </r>
  <r>
    <n v="37"/>
    <x v="37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n v="253"/>
    <b v="1"/>
    <x v="0"/>
    <x v="0"/>
    <x v="0"/>
    <x v="37"/>
  </r>
  <r>
    <n v="38"/>
    <x v="38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n v="66"/>
    <b v="1"/>
    <x v="0"/>
    <x v="0"/>
    <x v="0"/>
    <x v="38"/>
  </r>
  <r>
    <n v="39"/>
    <x v="39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n v="217"/>
    <b v="1"/>
    <x v="0"/>
    <x v="0"/>
    <x v="0"/>
    <x v="39"/>
  </r>
  <r>
    <n v="40"/>
    <x v="40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n v="16"/>
    <b v="1"/>
    <x v="0"/>
    <x v="0"/>
    <x v="0"/>
    <x v="40"/>
  </r>
  <r>
    <n v="41"/>
    <x v="41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n v="19"/>
    <b v="1"/>
    <x v="0"/>
    <x v="0"/>
    <x v="0"/>
    <x v="41"/>
  </r>
  <r>
    <n v="42"/>
    <x v="42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n v="169"/>
    <b v="1"/>
    <x v="0"/>
    <x v="0"/>
    <x v="0"/>
    <x v="42"/>
  </r>
  <r>
    <n v="43"/>
    <x v="43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n v="263"/>
    <b v="1"/>
    <x v="0"/>
    <x v="0"/>
    <x v="0"/>
    <x v="43"/>
  </r>
  <r>
    <n v="44"/>
    <x v="44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n v="15"/>
    <b v="1"/>
    <x v="0"/>
    <x v="0"/>
    <x v="0"/>
    <x v="44"/>
  </r>
  <r>
    <n v="45"/>
    <x v="45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n v="61"/>
    <b v="1"/>
    <x v="0"/>
    <x v="0"/>
    <x v="0"/>
    <x v="45"/>
  </r>
  <r>
    <n v="46"/>
    <x v="46"/>
    <s v="The legendary community TV programme Joy's World is in dire need of new equipment! We are hoping you can help."/>
    <x v="33"/>
    <x v="45"/>
    <x v="0"/>
    <x v="2"/>
    <x v="2"/>
    <n v="1450220974"/>
    <n v="1447628974"/>
    <b v="0"/>
    <n v="45"/>
    <b v="1"/>
    <x v="0"/>
    <x v="0"/>
    <x v="0"/>
    <x v="46"/>
  </r>
  <r>
    <n v="47"/>
    <x v="47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n v="70"/>
    <b v="1"/>
    <x v="0"/>
    <x v="0"/>
    <x v="0"/>
    <x v="47"/>
  </r>
  <r>
    <n v="48"/>
    <x v="48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n v="38"/>
    <b v="1"/>
    <x v="0"/>
    <x v="0"/>
    <x v="0"/>
    <x v="48"/>
  </r>
  <r>
    <n v="49"/>
    <x v="49"/>
    <s v="Driving Jersey is real people telling real stories."/>
    <x v="14"/>
    <x v="48"/>
    <x v="0"/>
    <x v="0"/>
    <x v="0"/>
    <n v="1445660045"/>
    <n v="1443068045"/>
    <b v="0"/>
    <n v="87"/>
    <b v="1"/>
    <x v="0"/>
    <x v="0"/>
    <x v="0"/>
    <x v="49"/>
  </r>
  <r>
    <n v="50"/>
    <x v="50"/>
    <s v="A brand new dating show which helps one lucky lady find her Mr Right with difficult decisions to make along the way."/>
    <x v="20"/>
    <x v="49"/>
    <x v="0"/>
    <x v="1"/>
    <x v="1"/>
    <n v="1422637200"/>
    <n v="1419271458"/>
    <b v="0"/>
    <n v="22"/>
    <b v="1"/>
    <x v="0"/>
    <x v="0"/>
    <x v="0"/>
    <x v="50"/>
  </r>
  <r>
    <n v="51"/>
    <x v="51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n v="119"/>
    <b v="1"/>
    <x v="0"/>
    <x v="0"/>
    <x v="0"/>
    <x v="51"/>
  </r>
  <r>
    <n v="52"/>
    <x v="52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n v="52"/>
    <b v="1"/>
    <x v="0"/>
    <x v="0"/>
    <x v="0"/>
    <x v="52"/>
  </r>
  <r>
    <n v="53"/>
    <x v="53"/>
    <s v="Delicious TV's Vegan Mashup launching season two on public television"/>
    <x v="9"/>
    <x v="52"/>
    <x v="0"/>
    <x v="0"/>
    <x v="0"/>
    <n v="1396648800"/>
    <n v="1395407445"/>
    <b v="0"/>
    <n v="117"/>
    <b v="1"/>
    <x v="0"/>
    <x v="0"/>
    <x v="0"/>
    <x v="53"/>
  </r>
  <r>
    <n v="54"/>
    <x v="54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n v="52"/>
    <b v="1"/>
    <x v="0"/>
    <x v="0"/>
    <x v="0"/>
    <x v="54"/>
  </r>
  <r>
    <n v="55"/>
    <x v="55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n v="86"/>
    <b v="1"/>
    <x v="0"/>
    <x v="0"/>
    <x v="0"/>
    <x v="55"/>
  </r>
  <r>
    <n v="56"/>
    <x v="56"/>
    <s v="We want to see more women's cycling on TV - and we need your help to make it happen!"/>
    <x v="6"/>
    <x v="55"/>
    <x v="0"/>
    <x v="1"/>
    <x v="1"/>
    <n v="1433779200"/>
    <n v="1432559424"/>
    <b v="0"/>
    <n v="174"/>
    <b v="1"/>
    <x v="0"/>
    <x v="0"/>
    <x v="0"/>
    <x v="56"/>
  </r>
  <r>
    <n v="57"/>
    <x v="57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n v="69"/>
    <b v="1"/>
    <x v="0"/>
    <x v="0"/>
    <x v="0"/>
    <x v="57"/>
  </r>
  <r>
    <n v="58"/>
    <x v="58"/>
    <s v="Alex thought he knew how the world worked. You live, you die and it's over. He was very, very wrong."/>
    <x v="3"/>
    <x v="57"/>
    <x v="0"/>
    <x v="0"/>
    <x v="0"/>
    <n v="1416423172"/>
    <n v="1413827572"/>
    <b v="0"/>
    <n v="75"/>
    <b v="1"/>
    <x v="0"/>
    <x v="0"/>
    <x v="0"/>
    <x v="58"/>
  </r>
  <r>
    <n v="59"/>
    <x v="59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n v="33"/>
    <b v="1"/>
    <x v="0"/>
    <x v="0"/>
    <x v="0"/>
    <x v="59"/>
  </r>
  <r>
    <n v="60"/>
    <x v="60"/>
    <s v="Set in a beautiful but desolate world, we see how loneliness can lead to friendship in unconventional ways."/>
    <x v="37"/>
    <x v="59"/>
    <x v="0"/>
    <x v="1"/>
    <x v="1"/>
    <n v="1395532800"/>
    <n v="1393882717"/>
    <b v="0"/>
    <n v="108"/>
    <b v="1"/>
    <x v="1"/>
    <x v="0"/>
    <x v="1"/>
    <x v="60"/>
  </r>
  <r>
    <n v="61"/>
    <x v="61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n v="23"/>
    <b v="1"/>
    <x v="1"/>
    <x v="0"/>
    <x v="1"/>
    <x v="61"/>
  </r>
  <r>
    <n v="62"/>
    <x v="62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n v="48"/>
    <b v="1"/>
    <x v="1"/>
    <x v="0"/>
    <x v="1"/>
    <x v="62"/>
  </r>
  <r>
    <n v="63"/>
    <x v="63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n v="64"/>
    <b v="1"/>
    <x v="1"/>
    <x v="0"/>
    <x v="1"/>
    <x v="63"/>
  </r>
  <r>
    <n v="64"/>
    <x v="64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n v="24"/>
    <b v="1"/>
    <x v="1"/>
    <x v="0"/>
    <x v="1"/>
    <x v="64"/>
  </r>
  <r>
    <n v="65"/>
    <x v="65"/>
    <s v="Help finish the short film Hello World. The story of an android in the broken home of a father &amp; son."/>
    <x v="39"/>
    <x v="64"/>
    <x v="0"/>
    <x v="5"/>
    <x v="5"/>
    <n v="1407736740"/>
    <n v="1405453354"/>
    <b v="0"/>
    <n v="57"/>
    <b v="1"/>
    <x v="1"/>
    <x v="0"/>
    <x v="1"/>
    <x v="65"/>
  </r>
  <r>
    <n v="66"/>
    <x v="66"/>
    <s v="A dark comedy set in the '60s about clinical depression and one night stands."/>
    <x v="13"/>
    <x v="65"/>
    <x v="0"/>
    <x v="0"/>
    <x v="0"/>
    <n v="1468873420"/>
    <n v="1466281420"/>
    <b v="0"/>
    <n v="26"/>
    <b v="1"/>
    <x v="1"/>
    <x v="0"/>
    <x v="1"/>
    <x v="66"/>
  </r>
  <r>
    <n v="67"/>
    <x v="67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n v="20"/>
    <b v="1"/>
    <x v="1"/>
    <x v="0"/>
    <x v="1"/>
    <x v="67"/>
  </r>
  <r>
    <n v="68"/>
    <x v="68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n v="36"/>
    <b v="1"/>
    <x v="1"/>
    <x v="0"/>
    <x v="1"/>
    <x v="68"/>
  </r>
  <r>
    <n v="69"/>
    <x v="69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n v="178"/>
    <b v="1"/>
    <x v="1"/>
    <x v="0"/>
    <x v="1"/>
    <x v="69"/>
  </r>
  <r>
    <n v="70"/>
    <x v="70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n v="17"/>
    <b v="1"/>
    <x v="1"/>
    <x v="0"/>
    <x v="1"/>
    <x v="70"/>
  </r>
  <r>
    <n v="71"/>
    <x v="71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n v="32"/>
    <b v="1"/>
    <x v="1"/>
    <x v="0"/>
    <x v="1"/>
    <x v="71"/>
  </r>
  <r>
    <n v="72"/>
    <x v="72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n v="41"/>
    <b v="1"/>
    <x v="1"/>
    <x v="0"/>
    <x v="1"/>
    <x v="72"/>
  </r>
  <r>
    <n v="73"/>
    <x v="73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n v="18"/>
    <b v="1"/>
    <x v="1"/>
    <x v="0"/>
    <x v="1"/>
    <x v="73"/>
  </r>
  <r>
    <n v="74"/>
    <x v="74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n v="29"/>
    <b v="1"/>
    <x v="1"/>
    <x v="0"/>
    <x v="1"/>
    <x v="74"/>
  </r>
  <r>
    <n v="75"/>
    <x v="75"/>
    <s v="A teenager named Charlie discovers something new about himself while coping with the loss of his father."/>
    <x v="8"/>
    <x v="74"/>
    <x v="0"/>
    <x v="0"/>
    <x v="0"/>
    <n v="1366693272"/>
    <n v="1364101272"/>
    <b v="0"/>
    <n v="47"/>
    <b v="1"/>
    <x v="1"/>
    <x v="0"/>
    <x v="1"/>
    <x v="75"/>
  </r>
  <r>
    <n v="76"/>
    <x v="76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n v="15"/>
    <b v="1"/>
    <x v="1"/>
    <x v="0"/>
    <x v="1"/>
    <x v="76"/>
  </r>
  <r>
    <n v="77"/>
    <x v="77"/>
    <s v="A short film about a boy searching for companionship in a hermit crab he finds on the beach."/>
    <x v="44"/>
    <x v="76"/>
    <x v="0"/>
    <x v="0"/>
    <x v="0"/>
    <n v="1337569140"/>
    <n v="1332991717"/>
    <b v="0"/>
    <n v="26"/>
    <b v="1"/>
    <x v="1"/>
    <x v="0"/>
    <x v="1"/>
    <x v="77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n v="35"/>
    <b v="1"/>
    <x v="1"/>
    <x v="0"/>
    <x v="1"/>
    <x v="78"/>
  </r>
  <r>
    <n v="79"/>
    <x v="79"/>
    <s v="A short film about life, achieving your dreams, and overcoming hardship. We all have our mountain to climb."/>
    <x v="46"/>
    <x v="78"/>
    <x v="0"/>
    <x v="1"/>
    <x v="1"/>
    <n v="1398451093"/>
    <n v="1395859093"/>
    <b v="0"/>
    <n v="41"/>
    <b v="1"/>
    <x v="1"/>
    <x v="0"/>
    <x v="1"/>
    <x v="79"/>
  </r>
  <r>
    <n v="80"/>
    <x v="80"/>
    <s v="What would you do if you ended up at a swingers party with two dead bodies and $20,000 in drug money?"/>
    <x v="14"/>
    <x v="79"/>
    <x v="0"/>
    <x v="0"/>
    <x v="0"/>
    <n v="1386640856"/>
    <n v="1383616856"/>
    <b v="0"/>
    <n v="47"/>
    <b v="1"/>
    <x v="1"/>
    <x v="0"/>
    <x v="1"/>
    <x v="80"/>
  </r>
  <r>
    <n v="81"/>
    <x v="81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n v="28"/>
    <b v="1"/>
    <x v="1"/>
    <x v="0"/>
    <x v="1"/>
    <x v="81"/>
  </r>
  <r>
    <n v="82"/>
    <x v="82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n v="100"/>
    <b v="1"/>
    <x v="1"/>
    <x v="0"/>
    <x v="1"/>
    <x v="82"/>
  </r>
  <r>
    <n v="83"/>
    <x v="83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n v="13"/>
    <b v="1"/>
    <x v="1"/>
    <x v="0"/>
    <x v="1"/>
    <x v="83"/>
  </r>
  <r>
    <n v="84"/>
    <x v="84"/>
    <s v="&quot;A sociopath crosses paths with the person he must confront about his wife's murder, it might be himself&quot;"/>
    <x v="2"/>
    <x v="83"/>
    <x v="0"/>
    <x v="0"/>
    <x v="0"/>
    <n v="1305483086"/>
    <n v="1302891086"/>
    <b v="0"/>
    <n v="7"/>
    <b v="1"/>
    <x v="1"/>
    <x v="0"/>
    <x v="1"/>
    <x v="84"/>
  </r>
  <r>
    <n v="85"/>
    <x v="85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n v="21"/>
    <b v="1"/>
    <x v="1"/>
    <x v="0"/>
    <x v="1"/>
    <x v="85"/>
  </r>
  <r>
    <n v="86"/>
    <x v="86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n v="17"/>
    <b v="1"/>
    <x v="1"/>
    <x v="0"/>
    <x v="1"/>
    <x v="86"/>
  </r>
  <r>
    <n v="87"/>
    <x v="87"/>
    <s v="A father without work uses his daughter to con sympathy from strangers... sound familiar?  Help us make this film!"/>
    <x v="30"/>
    <x v="86"/>
    <x v="0"/>
    <x v="0"/>
    <x v="0"/>
    <n v="1275529260"/>
    <n v="1274705803"/>
    <b v="0"/>
    <n v="25"/>
    <b v="1"/>
    <x v="1"/>
    <x v="0"/>
    <x v="1"/>
    <x v="87"/>
  </r>
  <r>
    <n v="88"/>
    <x v="88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n v="60"/>
    <b v="1"/>
    <x v="1"/>
    <x v="0"/>
    <x v="1"/>
    <x v="88"/>
  </r>
  <r>
    <n v="89"/>
    <x v="89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n v="56"/>
    <b v="1"/>
    <x v="1"/>
    <x v="0"/>
    <x v="1"/>
    <x v="89"/>
  </r>
  <r>
    <n v="90"/>
    <x v="90"/>
    <s v="We're looking for funding to help submit a short film to film festivals."/>
    <x v="2"/>
    <x v="89"/>
    <x v="0"/>
    <x v="0"/>
    <x v="0"/>
    <n v="1310454499"/>
    <n v="1307862499"/>
    <b v="0"/>
    <n v="16"/>
    <b v="1"/>
    <x v="1"/>
    <x v="0"/>
    <x v="1"/>
    <x v="90"/>
  </r>
  <r>
    <n v="91"/>
    <x v="91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n v="46"/>
    <b v="1"/>
    <x v="1"/>
    <x v="0"/>
    <x v="1"/>
    <x v="91"/>
  </r>
  <r>
    <n v="92"/>
    <x v="92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n v="43"/>
    <b v="1"/>
    <x v="1"/>
    <x v="0"/>
    <x v="1"/>
    <x v="92"/>
  </r>
  <r>
    <n v="93"/>
    <x v="93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n v="15"/>
    <b v="1"/>
    <x v="1"/>
    <x v="0"/>
    <x v="1"/>
    <x v="93"/>
  </r>
  <r>
    <n v="94"/>
    <x v="94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n v="12"/>
    <b v="1"/>
    <x v="1"/>
    <x v="0"/>
    <x v="1"/>
    <x v="94"/>
  </r>
  <r>
    <n v="95"/>
    <x v="95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n v="21"/>
    <b v="1"/>
    <x v="1"/>
    <x v="0"/>
    <x v="1"/>
    <x v="95"/>
  </r>
  <r>
    <n v="96"/>
    <x v="96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n v="34"/>
    <b v="1"/>
    <x v="1"/>
    <x v="0"/>
    <x v="1"/>
    <x v="96"/>
  </r>
  <r>
    <n v="97"/>
    <x v="97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n v="8"/>
    <b v="1"/>
    <x v="1"/>
    <x v="0"/>
    <x v="1"/>
    <x v="97"/>
  </r>
  <r>
    <n v="98"/>
    <x v="98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n v="60"/>
    <b v="1"/>
    <x v="1"/>
    <x v="0"/>
    <x v="1"/>
    <x v="98"/>
  </r>
  <r>
    <n v="99"/>
    <x v="99"/>
    <s v="A feminist tale of two girls finally giving a &quot;Nice Guy&quot; what he truly deserves. Also, dancing!"/>
    <x v="15"/>
    <x v="96"/>
    <x v="0"/>
    <x v="0"/>
    <x v="0"/>
    <n v="1390426799"/>
    <n v="1387834799"/>
    <b v="0"/>
    <n v="39"/>
    <b v="1"/>
    <x v="1"/>
    <x v="0"/>
    <x v="1"/>
    <x v="99"/>
  </r>
  <r>
    <n v="100"/>
    <x v="100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n v="26"/>
    <b v="1"/>
    <x v="1"/>
    <x v="0"/>
    <x v="1"/>
    <x v="100"/>
  </r>
  <r>
    <n v="101"/>
    <x v="101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n v="35"/>
    <b v="1"/>
    <x v="1"/>
    <x v="0"/>
    <x v="1"/>
    <x v="101"/>
  </r>
  <r>
    <n v="102"/>
    <x v="102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n v="65"/>
    <b v="1"/>
    <x v="1"/>
    <x v="0"/>
    <x v="1"/>
    <x v="102"/>
  </r>
  <r>
    <n v="103"/>
    <x v="103"/>
    <s v="Three friends in their twenties are trying to do the impossible - have fun on a casual Friday night."/>
    <x v="46"/>
    <x v="100"/>
    <x v="0"/>
    <x v="1"/>
    <x v="1"/>
    <n v="1394220030"/>
    <n v="1392232830"/>
    <b v="0"/>
    <n v="49"/>
    <b v="1"/>
    <x v="1"/>
    <x v="0"/>
    <x v="1"/>
    <x v="103"/>
  </r>
  <r>
    <n v="104"/>
    <x v="104"/>
    <s v="UCF short film about an old man, his love for music, and his misplaced trumpet.  "/>
    <x v="2"/>
    <x v="49"/>
    <x v="0"/>
    <x v="0"/>
    <x v="0"/>
    <n v="1301792400"/>
    <n v="1299775266"/>
    <b v="0"/>
    <n v="10"/>
    <b v="1"/>
    <x v="1"/>
    <x v="0"/>
    <x v="1"/>
    <x v="88"/>
  </r>
  <r>
    <n v="105"/>
    <x v="105"/>
    <s v="Single Parent Date Night is a comedic short film about two single parents trying to reentering the dating pool."/>
    <x v="41"/>
    <x v="101"/>
    <x v="0"/>
    <x v="0"/>
    <x v="0"/>
    <n v="1463184000"/>
    <n v="1461605020"/>
    <b v="0"/>
    <n v="60"/>
    <b v="1"/>
    <x v="1"/>
    <x v="0"/>
    <x v="1"/>
    <x v="104"/>
  </r>
  <r>
    <n v="106"/>
    <x v="106"/>
    <s v="A Boy. A Girl. A Car. A Serial Killer."/>
    <x v="10"/>
    <x v="102"/>
    <x v="0"/>
    <x v="0"/>
    <x v="0"/>
    <n v="1333391901"/>
    <n v="1332182301"/>
    <b v="0"/>
    <n v="27"/>
    <b v="1"/>
    <x v="1"/>
    <x v="0"/>
    <x v="1"/>
    <x v="105"/>
  </r>
  <r>
    <n v="107"/>
    <x v="107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n v="69"/>
    <b v="1"/>
    <x v="1"/>
    <x v="0"/>
    <x v="1"/>
    <x v="106"/>
  </r>
  <r>
    <n v="108"/>
    <x v="108"/>
    <s v="When a man can't find love, his Google GLASS does the searching for him. A short film shot with Google Glass."/>
    <x v="15"/>
    <x v="29"/>
    <x v="0"/>
    <x v="0"/>
    <x v="0"/>
    <n v="1370011370"/>
    <n v="1364827370"/>
    <b v="0"/>
    <n v="47"/>
    <b v="1"/>
    <x v="1"/>
    <x v="0"/>
    <x v="1"/>
    <x v="107"/>
  </r>
  <r>
    <n v="109"/>
    <x v="109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n v="47"/>
    <b v="1"/>
    <x v="1"/>
    <x v="0"/>
    <x v="1"/>
    <x v="108"/>
  </r>
  <r>
    <n v="110"/>
    <x v="110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n v="26"/>
    <b v="1"/>
    <x v="1"/>
    <x v="0"/>
    <x v="1"/>
    <x v="109"/>
  </r>
  <r>
    <n v="111"/>
    <x v="111"/>
    <s v="Two actors, one bookie and a very bad day.  Judi Dench is Cool in Person is fast, funny and only a little bit nasty."/>
    <x v="8"/>
    <x v="106"/>
    <x v="0"/>
    <x v="2"/>
    <x v="2"/>
    <n v="1433059187"/>
    <n v="1430467187"/>
    <b v="0"/>
    <n v="53"/>
    <b v="1"/>
    <x v="1"/>
    <x v="0"/>
    <x v="1"/>
    <x v="110"/>
  </r>
  <r>
    <n v="112"/>
    <x v="112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n v="81"/>
    <b v="1"/>
    <x v="1"/>
    <x v="0"/>
    <x v="1"/>
    <x v="111"/>
  </r>
  <r>
    <n v="113"/>
    <x v="113"/>
    <s v="A living memorial for all those dealing with trauma, grief and loss."/>
    <x v="10"/>
    <x v="108"/>
    <x v="0"/>
    <x v="0"/>
    <x v="0"/>
    <n v="1312642800"/>
    <n v="1311963128"/>
    <b v="0"/>
    <n v="78"/>
    <b v="1"/>
    <x v="1"/>
    <x v="0"/>
    <x v="1"/>
    <x v="112"/>
  </r>
  <r>
    <n v="114"/>
    <x v="114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n v="35"/>
    <b v="1"/>
    <x v="1"/>
    <x v="0"/>
    <x v="1"/>
    <x v="113"/>
  </r>
  <r>
    <n v="115"/>
    <x v="115"/>
    <s v="Never judge a book (or a lover) by their cover."/>
    <x v="52"/>
    <x v="110"/>
    <x v="0"/>
    <x v="0"/>
    <x v="0"/>
    <n v="1328377444"/>
    <n v="1326217444"/>
    <b v="0"/>
    <n v="22"/>
    <b v="1"/>
    <x v="1"/>
    <x v="0"/>
    <x v="1"/>
    <x v="114"/>
  </r>
  <r>
    <n v="116"/>
    <x v="116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n v="57"/>
    <b v="1"/>
    <x v="1"/>
    <x v="0"/>
    <x v="1"/>
    <x v="115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n v="27"/>
    <b v="1"/>
    <x v="1"/>
    <x v="0"/>
    <x v="1"/>
    <x v="116"/>
  </r>
  <r>
    <n v="118"/>
    <x v="118"/>
    <s v="When a ruthless hit-man is 'denounced' from the mafia, his old enemies declare war."/>
    <x v="10"/>
    <x v="113"/>
    <x v="0"/>
    <x v="0"/>
    <x v="0"/>
    <n v="1311902236"/>
    <n v="1309310236"/>
    <b v="0"/>
    <n v="39"/>
    <b v="1"/>
    <x v="1"/>
    <x v="0"/>
    <x v="1"/>
    <x v="117"/>
  </r>
  <r>
    <n v="119"/>
    <x v="119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n v="37"/>
    <b v="1"/>
    <x v="1"/>
    <x v="0"/>
    <x v="1"/>
    <x v="118"/>
  </r>
  <r>
    <n v="120"/>
    <x v="120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n v="1"/>
    <b v="0"/>
    <x v="2"/>
    <x v="0"/>
    <x v="2"/>
    <x v="119"/>
  </r>
  <r>
    <n v="121"/>
    <x v="121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n v="1"/>
    <b v="0"/>
    <x v="2"/>
    <x v="0"/>
    <x v="2"/>
    <x v="120"/>
  </r>
  <r>
    <n v="122"/>
    <x v="122"/>
    <s v="My ambition for this knows no bounds.  Seeing Sephoria in a live-action is a dream of mine."/>
    <x v="55"/>
    <x v="117"/>
    <x v="1"/>
    <x v="0"/>
    <x v="0"/>
    <n v="1476094907"/>
    <n v="1470910907"/>
    <b v="0"/>
    <n v="0"/>
    <b v="0"/>
    <x v="2"/>
    <x v="0"/>
    <x v="2"/>
    <x v="121"/>
  </r>
  <r>
    <n v="123"/>
    <x v="123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n v="6"/>
    <b v="0"/>
    <x v="2"/>
    <x v="0"/>
    <x v="2"/>
    <x v="122"/>
  </r>
  <r>
    <n v="124"/>
    <x v="124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n v="0"/>
    <b v="0"/>
    <x v="2"/>
    <x v="0"/>
    <x v="2"/>
    <x v="121"/>
  </r>
  <r>
    <n v="125"/>
    <x v="125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n v="6"/>
    <b v="0"/>
    <x v="2"/>
    <x v="0"/>
    <x v="2"/>
    <x v="123"/>
  </r>
  <r>
    <n v="126"/>
    <x v="126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n v="13"/>
    <b v="0"/>
    <x v="2"/>
    <x v="0"/>
    <x v="2"/>
    <x v="124"/>
  </r>
  <r>
    <n v="127"/>
    <x v="127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n v="4"/>
    <b v="0"/>
    <x v="2"/>
    <x v="0"/>
    <x v="2"/>
    <x v="125"/>
  </r>
  <r>
    <n v="128"/>
    <x v="128"/>
    <s v="A Science Fiction film filled with entertainment and Excitement"/>
    <x v="57"/>
    <x v="122"/>
    <x v="1"/>
    <x v="0"/>
    <x v="0"/>
    <n v="1476941293"/>
    <n v="1473917293"/>
    <b v="0"/>
    <n v="6"/>
    <b v="0"/>
    <x v="2"/>
    <x v="0"/>
    <x v="2"/>
    <x v="126"/>
  </r>
  <r>
    <n v="129"/>
    <x v="129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n v="0"/>
    <b v="0"/>
    <x v="2"/>
    <x v="0"/>
    <x v="2"/>
    <x v="121"/>
  </r>
  <r>
    <n v="130"/>
    <x v="130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n v="0"/>
    <b v="0"/>
    <x v="2"/>
    <x v="0"/>
    <x v="2"/>
    <x v="121"/>
  </r>
  <r>
    <n v="131"/>
    <x v="131"/>
    <s v="I"/>
    <x v="38"/>
    <x v="117"/>
    <x v="1"/>
    <x v="0"/>
    <x v="0"/>
    <n v="1467763200"/>
    <n v="1466453161"/>
    <b v="0"/>
    <n v="0"/>
    <b v="0"/>
    <x v="2"/>
    <x v="0"/>
    <x v="2"/>
    <x v="121"/>
  </r>
  <r>
    <n v="132"/>
    <x v="132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n v="81"/>
    <b v="0"/>
    <x v="2"/>
    <x v="0"/>
    <x v="2"/>
    <x v="127"/>
  </r>
  <r>
    <n v="133"/>
    <x v="133"/>
    <s v="Invasion from outer space sights, to weird to imagine destruction too monstrous to escape"/>
    <x v="59"/>
    <x v="117"/>
    <x v="1"/>
    <x v="0"/>
    <x v="0"/>
    <n v="1464715860"/>
    <n v="1462130584"/>
    <b v="0"/>
    <n v="0"/>
    <b v="0"/>
    <x v="2"/>
    <x v="0"/>
    <x v="2"/>
    <x v="121"/>
  </r>
  <r>
    <n v="134"/>
    <x v="134"/>
    <s v="steampunk  remake of &quot;a Christmas carol&quot;"/>
    <x v="10"/>
    <x v="117"/>
    <x v="1"/>
    <x v="0"/>
    <x v="0"/>
    <n v="1441386000"/>
    <n v="1438811418"/>
    <b v="0"/>
    <n v="0"/>
    <b v="0"/>
    <x v="2"/>
    <x v="0"/>
    <x v="2"/>
    <x v="121"/>
  </r>
  <r>
    <n v="135"/>
    <x v="135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n v="5"/>
    <b v="0"/>
    <x v="2"/>
    <x v="0"/>
    <x v="2"/>
    <x v="128"/>
  </r>
  <r>
    <n v="136"/>
    <x v="136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n v="0"/>
    <b v="0"/>
    <x v="2"/>
    <x v="0"/>
    <x v="2"/>
    <x v="121"/>
  </r>
  <r>
    <n v="137"/>
    <x v="137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n v="0"/>
    <b v="0"/>
    <x v="2"/>
    <x v="0"/>
    <x v="2"/>
    <x v="121"/>
  </r>
  <r>
    <n v="138"/>
    <x v="138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n v="58"/>
    <b v="0"/>
    <x v="2"/>
    <x v="0"/>
    <x v="2"/>
    <x v="129"/>
  </r>
  <r>
    <n v="139"/>
    <x v="139"/>
    <s v="When  Rome is infected with a zombie plague, Lucius Agrippa and a small group fights for survival"/>
    <x v="2"/>
    <x v="83"/>
    <x v="1"/>
    <x v="0"/>
    <x v="0"/>
    <n v="1436738772"/>
    <n v="1435874772"/>
    <b v="0"/>
    <n v="1"/>
    <b v="0"/>
    <x v="2"/>
    <x v="0"/>
    <x v="2"/>
    <x v="130"/>
  </r>
  <r>
    <n v="140"/>
    <x v="140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n v="0"/>
    <b v="0"/>
    <x v="2"/>
    <x v="0"/>
    <x v="2"/>
    <x v="121"/>
  </r>
  <r>
    <n v="141"/>
    <x v="141"/>
    <s v="Join us creating a Science Fiction TV Series based upon the popular novels -The Catherine Kimbridge Chronicles."/>
    <x v="14"/>
    <x v="126"/>
    <x v="1"/>
    <x v="0"/>
    <x v="0"/>
    <n v="1433043623"/>
    <n v="1429155623"/>
    <b v="0"/>
    <n v="28"/>
    <b v="0"/>
    <x v="2"/>
    <x v="0"/>
    <x v="2"/>
    <x v="131"/>
  </r>
  <r>
    <n v="142"/>
    <x v="142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n v="1"/>
    <b v="0"/>
    <x v="2"/>
    <x v="0"/>
    <x v="2"/>
    <x v="119"/>
  </r>
  <r>
    <n v="143"/>
    <x v="143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n v="0"/>
    <b v="0"/>
    <x v="2"/>
    <x v="0"/>
    <x v="2"/>
    <x v="121"/>
  </r>
  <r>
    <n v="144"/>
    <x v="144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n v="37"/>
    <b v="0"/>
    <x v="2"/>
    <x v="0"/>
    <x v="2"/>
    <x v="132"/>
  </r>
  <r>
    <n v="145"/>
    <x v="145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n v="9"/>
    <b v="0"/>
    <x v="2"/>
    <x v="0"/>
    <x v="2"/>
    <x v="133"/>
  </r>
  <r>
    <n v="146"/>
    <x v="146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n v="3"/>
    <b v="0"/>
    <x v="2"/>
    <x v="0"/>
    <x v="2"/>
    <x v="134"/>
  </r>
  <r>
    <n v="147"/>
    <x v="147"/>
    <s v="Film makers catch live footage beyond their wildest dreams."/>
    <x v="39"/>
    <x v="117"/>
    <x v="1"/>
    <x v="1"/>
    <x v="1"/>
    <n v="1420741080"/>
    <n v="1417026340"/>
    <b v="0"/>
    <n v="0"/>
    <b v="0"/>
    <x v="2"/>
    <x v="0"/>
    <x v="2"/>
    <x v="121"/>
  </r>
  <r>
    <n v="148"/>
    <x v="148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n v="2"/>
    <b v="0"/>
    <x v="2"/>
    <x v="0"/>
    <x v="2"/>
    <x v="135"/>
  </r>
  <r>
    <n v="149"/>
    <x v="149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n v="6"/>
    <b v="0"/>
    <x v="2"/>
    <x v="0"/>
    <x v="2"/>
    <x v="136"/>
  </r>
  <r>
    <n v="150"/>
    <x v="150"/>
    <s v="The untold story of Captain Robert April and the first launching of the starship U.S.S. Enterprise,  NCC-1701"/>
    <x v="64"/>
    <x v="132"/>
    <x v="1"/>
    <x v="0"/>
    <x v="0"/>
    <n v="1432612382"/>
    <n v="1427428382"/>
    <b v="0"/>
    <n v="67"/>
    <b v="0"/>
    <x v="2"/>
    <x v="0"/>
    <x v="2"/>
    <x v="137"/>
  </r>
  <r>
    <n v="151"/>
    <x v="151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n v="5"/>
    <b v="0"/>
    <x v="2"/>
    <x v="0"/>
    <x v="2"/>
    <x v="138"/>
  </r>
  <r>
    <n v="152"/>
    <x v="152"/>
    <s v="The Great Dark is a journey through the unimaginable...and un foreseeable..."/>
    <x v="66"/>
    <x v="134"/>
    <x v="1"/>
    <x v="0"/>
    <x v="0"/>
    <n v="1411437100"/>
    <n v="1408845100"/>
    <b v="0"/>
    <n v="2"/>
    <b v="0"/>
    <x v="2"/>
    <x v="0"/>
    <x v="2"/>
    <x v="2"/>
  </r>
  <r>
    <n v="153"/>
    <x v="153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n v="10"/>
    <b v="0"/>
    <x v="2"/>
    <x v="0"/>
    <x v="2"/>
    <x v="139"/>
  </r>
  <r>
    <n v="154"/>
    <x v="154"/>
    <s v="Fiction Becomes Reality in this non-profit science fiction, stop motion, and fantasy fan film."/>
    <x v="15"/>
    <x v="130"/>
    <x v="1"/>
    <x v="0"/>
    <x v="0"/>
    <n v="1433336895"/>
    <n v="1429621695"/>
    <b v="0"/>
    <n v="3"/>
    <b v="0"/>
    <x v="2"/>
    <x v="0"/>
    <x v="2"/>
    <x v="140"/>
  </r>
  <r>
    <n v="155"/>
    <x v="155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n v="4"/>
    <b v="0"/>
    <x v="2"/>
    <x v="0"/>
    <x v="2"/>
    <x v="141"/>
  </r>
  <r>
    <n v="156"/>
    <x v="156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n v="15"/>
    <b v="0"/>
    <x v="2"/>
    <x v="0"/>
    <x v="2"/>
    <x v="142"/>
  </r>
  <r>
    <n v="157"/>
    <x v="157"/>
    <s v="Man's cryogenic chamber and his soulmate's time travel from the distant future allows them to meet in the middle."/>
    <x v="68"/>
    <x v="138"/>
    <x v="1"/>
    <x v="0"/>
    <x v="0"/>
    <n v="1456523572"/>
    <n v="1453931572"/>
    <b v="0"/>
    <n v="2"/>
    <b v="0"/>
    <x v="2"/>
    <x v="0"/>
    <x v="2"/>
    <x v="143"/>
  </r>
  <r>
    <n v="158"/>
    <x v="158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n v="0"/>
    <b v="0"/>
    <x v="2"/>
    <x v="0"/>
    <x v="2"/>
    <x v="121"/>
  </r>
  <r>
    <n v="159"/>
    <x v="159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n v="1"/>
    <b v="0"/>
    <x v="2"/>
    <x v="0"/>
    <x v="2"/>
    <x v="119"/>
  </r>
  <r>
    <n v="160"/>
    <x v="160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n v="0"/>
    <b v="0"/>
    <x v="3"/>
    <x v="0"/>
    <x v="3"/>
    <x v="121"/>
  </r>
  <r>
    <n v="161"/>
    <x v="161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n v="1"/>
    <b v="0"/>
    <x v="3"/>
    <x v="0"/>
    <x v="3"/>
    <x v="144"/>
  </r>
  <r>
    <n v="162"/>
    <x v="162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n v="10"/>
    <b v="0"/>
    <x v="3"/>
    <x v="0"/>
    <x v="3"/>
    <x v="145"/>
  </r>
  <r>
    <n v="163"/>
    <x v="163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n v="0"/>
    <b v="0"/>
    <x v="3"/>
    <x v="0"/>
    <x v="3"/>
    <x v="121"/>
  </r>
  <r>
    <n v="164"/>
    <x v="164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n v="7"/>
    <b v="0"/>
    <x v="3"/>
    <x v="0"/>
    <x v="3"/>
    <x v="146"/>
  </r>
  <r>
    <n v="165"/>
    <x v="165"/>
    <s v="A teacher. A boy. The beach and a heatwave that drove them all insane."/>
    <x v="73"/>
    <x v="117"/>
    <x v="2"/>
    <x v="1"/>
    <x v="1"/>
    <n v="1452613724"/>
    <n v="1450021724"/>
    <b v="0"/>
    <n v="0"/>
    <b v="0"/>
    <x v="3"/>
    <x v="0"/>
    <x v="3"/>
    <x v="121"/>
  </r>
  <r>
    <n v="166"/>
    <x v="166"/>
    <s v="A young teen makes a bad decision after joining gang and the film expresses his choices that led him to that point."/>
    <x v="10"/>
    <x v="142"/>
    <x v="2"/>
    <x v="0"/>
    <x v="0"/>
    <n v="1484531362"/>
    <n v="1481939362"/>
    <b v="0"/>
    <n v="1"/>
    <b v="0"/>
    <x v="3"/>
    <x v="0"/>
    <x v="3"/>
    <x v="147"/>
  </r>
  <r>
    <n v="167"/>
    <x v="167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n v="2"/>
    <b v="0"/>
    <x v="3"/>
    <x v="0"/>
    <x v="3"/>
    <x v="148"/>
  </r>
  <r>
    <n v="168"/>
    <x v="168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n v="3"/>
    <b v="0"/>
    <x v="3"/>
    <x v="0"/>
    <x v="3"/>
    <x v="149"/>
  </r>
  <r>
    <n v="169"/>
    <x v="169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n v="10"/>
    <b v="0"/>
    <x v="3"/>
    <x v="0"/>
    <x v="3"/>
    <x v="150"/>
  </r>
  <r>
    <n v="170"/>
    <x v="170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n v="10"/>
    <b v="0"/>
    <x v="3"/>
    <x v="0"/>
    <x v="3"/>
    <x v="151"/>
  </r>
  <r>
    <n v="171"/>
    <x v="171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n v="1"/>
    <b v="0"/>
    <x v="3"/>
    <x v="0"/>
    <x v="3"/>
    <x v="120"/>
  </r>
  <r>
    <n v="172"/>
    <x v="172"/>
    <s v="A short film on the rarest mammal and the second most endangered freshwater river dolphin, in Pakistan."/>
    <x v="75"/>
    <x v="117"/>
    <x v="2"/>
    <x v="0"/>
    <x v="0"/>
    <n v="1426753723"/>
    <n v="1423733323"/>
    <b v="0"/>
    <n v="0"/>
    <b v="0"/>
    <x v="3"/>
    <x v="0"/>
    <x v="3"/>
    <x v="121"/>
  </r>
  <r>
    <n v="173"/>
    <x v="173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n v="0"/>
    <b v="0"/>
    <x v="3"/>
    <x v="0"/>
    <x v="3"/>
    <x v="121"/>
  </r>
  <r>
    <n v="174"/>
    <x v="174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n v="0"/>
    <b v="0"/>
    <x v="3"/>
    <x v="0"/>
    <x v="3"/>
    <x v="121"/>
  </r>
  <r>
    <n v="175"/>
    <x v="175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n v="26"/>
    <b v="0"/>
    <x v="3"/>
    <x v="0"/>
    <x v="3"/>
    <x v="34"/>
  </r>
  <r>
    <n v="176"/>
    <x v="176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n v="0"/>
    <b v="0"/>
    <x v="3"/>
    <x v="0"/>
    <x v="3"/>
    <x v="121"/>
  </r>
  <r>
    <n v="177"/>
    <x v="177"/>
    <s v="I'm making a modern day version of the bible story &quot; The Good Samaritan&quot;"/>
    <x v="52"/>
    <x v="147"/>
    <x v="2"/>
    <x v="0"/>
    <x v="0"/>
    <n v="1427155726"/>
    <n v="1425690526"/>
    <b v="0"/>
    <n v="7"/>
    <b v="0"/>
    <x v="3"/>
    <x v="0"/>
    <x v="3"/>
    <x v="152"/>
  </r>
  <r>
    <n v="178"/>
    <x v="178"/>
    <s v="El viaje de LucÃ­a es un largometraje de ficciÃ³n con temÃ¡tica sobre el cÃ¡ncer infantil."/>
    <x v="69"/>
    <x v="117"/>
    <x v="2"/>
    <x v="3"/>
    <x v="3"/>
    <n v="1448582145"/>
    <n v="1445986545"/>
    <b v="0"/>
    <n v="0"/>
    <b v="0"/>
    <x v="3"/>
    <x v="0"/>
    <x v="3"/>
    <x v="121"/>
  </r>
  <r>
    <n v="179"/>
    <x v="179"/>
    <s v="A feature-length film about how three people survive in a diseased world."/>
    <x v="28"/>
    <x v="148"/>
    <x v="2"/>
    <x v="0"/>
    <x v="0"/>
    <n v="1457056555"/>
    <n v="1454464555"/>
    <b v="0"/>
    <n v="2"/>
    <b v="0"/>
    <x v="3"/>
    <x v="0"/>
    <x v="3"/>
    <x v="101"/>
  </r>
  <r>
    <n v="180"/>
    <x v="180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n v="13"/>
    <b v="0"/>
    <x v="3"/>
    <x v="0"/>
    <x v="3"/>
    <x v="153"/>
  </r>
  <r>
    <n v="181"/>
    <x v="181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n v="4"/>
    <b v="0"/>
    <x v="3"/>
    <x v="0"/>
    <x v="3"/>
    <x v="154"/>
  </r>
  <r>
    <n v="182"/>
    <x v="182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n v="0"/>
    <b v="0"/>
    <x v="3"/>
    <x v="0"/>
    <x v="3"/>
    <x v="121"/>
  </r>
  <r>
    <n v="183"/>
    <x v="183"/>
    <s v="Don't kill me until I meet my Dad"/>
    <x v="78"/>
    <x v="151"/>
    <x v="2"/>
    <x v="1"/>
    <x v="1"/>
    <n v="1417033610"/>
    <n v="1414438010"/>
    <b v="0"/>
    <n v="12"/>
    <b v="0"/>
    <x v="3"/>
    <x v="0"/>
    <x v="3"/>
    <x v="155"/>
  </r>
  <r>
    <n v="184"/>
    <x v="184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n v="2"/>
    <b v="0"/>
    <x v="3"/>
    <x v="0"/>
    <x v="3"/>
    <x v="156"/>
  </r>
  <r>
    <n v="185"/>
    <x v="185"/>
    <s v="Love has no boundaries!"/>
    <x v="79"/>
    <x v="153"/>
    <x v="2"/>
    <x v="10"/>
    <x v="8"/>
    <n v="1471557139"/>
    <n v="1468965139"/>
    <b v="0"/>
    <n v="10"/>
    <b v="0"/>
    <x v="3"/>
    <x v="0"/>
    <x v="3"/>
    <x v="157"/>
  </r>
  <r>
    <n v="186"/>
    <x v="186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n v="0"/>
    <b v="0"/>
    <x v="3"/>
    <x v="0"/>
    <x v="3"/>
    <x v="121"/>
  </r>
  <r>
    <n v="187"/>
    <x v="187"/>
    <s v="A young man suffering from a severe case of OCD embarks on a road trip to find peace of mind."/>
    <x v="10"/>
    <x v="25"/>
    <x v="2"/>
    <x v="0"/>
    <x v="0"/>
    <n v="1437461940"/>
    <n v="1435383457"/>
    <b v="0"/>
    <n v="5"/>
    <b v="0"/>
    <x v="3"/>
    <x v="0"/>
    <x v="3"/>
    <x v="158"/>
  </r>
  <r>
    <n v="188"/>
    <x v="188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n v="0"/>
    <b v="0"/>
    <x v="3"/>
    <x v="0"/>
    <x v="3"/>
    <x v="121"/>
  </r>
  <r>
    <n v="189"/>
    <x v="189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n v="5"/>
    <b v="0"/>
    <x v="3"/>
    <x v="0"/>
    <x v="3"/>
    <x v="159"/>
  </r>
  <r>
    <n v="190"/>
    <x v="190"/>
    <s v="Because hope can be a 4 letter word"/>
    <x v="14"/>
    <x v="155"/>
    <x v="2"/>
    <x v="0"/>
    <x v="0"/>
    <n v="1466091446"/>
    <n v="1465227446"/>
    <b v="0"/>
    <n v="1"/>
    <b v="0"/>
    <x v="3"/>
    <x v="0"/>
    <x v="3"/>
    <x v="73"/>
  </r>
  <r>
    <n v="191"/>
    <x v="191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n v="3"/>
    <b v="0"/>
    <x v="3"/>
    <x v="0"/>
    <x v="3"/>
    <x v="160"/>
  </r>
  <r>
    <n v="192"/>
    <x v="192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n v="3"/>
    <b v="0"/>
    <x v="3"/>
    <x v="0"/>
    <x v="3"/>
    <x v="161"/>
  </r>
  <r>
    <n v="193"/>
    <x v="193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n v="0"/>
    <b v="0"/>
    <x v="3"/>
    <x v="0"/>
    <x v="3"/>
    <x v="121"/>
  </r>
  <r>
    <n v="194"/>
    <x v="194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n v="3"/>
    <b v="0"/>
    <x v="3"/>
    <x v="0"/>
    <x v="3"/>
    <x v="120"/>
  </r>
  <r>
    <n v="195"/>
    <x v="195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n v="0"/>
    <b v="0"/>
    <x v="3"/>
    <x v="0"/>
    <x v="3"/>
    <x v="121"/>
  </r>
  <r>
    <n v="196"/>
    <x v="196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n v="19"/>
    <b v="0"/>
    <x v="3"/>
    <x v="0"/>
    <x v="3"/>
    <x v="162"/>
  </r>
  <r>
    <n v="197"/>
    <x v="197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n v="8"/>
    <b v="0"/>
    <x v="3"/>
    <x v="0"/>
    <x v="3"/>
    <x v="163"/>
  </r>
  <r>
    <n v="198"/>
    <x v="198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n v="6"/>
    <b v="0"/>
    <x v="3"/>
    <x v="0"/>
    <x v="3"/>
    <x v="164"/>
  </r>
  <r>
    <n v="199"/>
    <x v="199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n v="0"/>
    <b v="0"/>
    <x v="3"/>
    <x v="0"/>
    <x v="3"/>
    <x v="121"/>
  </r>
  <r>
    <n v="200"/>
    <x v="200"/>
    <s v="A film dedicated to an AAF Pilot's struggle to survive behind enemy lines during WWII."/>
    <x v="12"/>
    <x v="162"/>
    <x v="2"/>
    <x v="0"/>
    <x v="0"/>
    <n v="1410746403"/>
    <n v="1408154403"/>
    <b v="0"/>
    <n v="18"/>
    <b v="0"/>
    <x v="3"/>
    <x v="0"/>
    <x v="3"/>
    <x v="165"/>
  </r>
  <r>
    <n v="201"/>
    <x v="201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n v="7"/>
    <b v="0"/>
    <x v="3"/>
    <x v="0"/>
    <x v="3"/>
    <x v="166"/>
  </r>
  <r>
    <n v="202"/>
    <x v="202"/>
    <s v="new web series created by jonney terry"/>
    <x v="12"/>
    <x v="117"/>
    <x v="2"/>
    <x v="0"/>
    <x v="0"/>
    <n v="1444337940"/>
    <n v="1441750564"/>
    <b v="0"/>
    <n v="0"/>
    <b v="0"/>
    <x v="3"/>
    <x v="0"/>
    <x v="3"/>
    <x v="121"/>
  </r>
  <r>
    <n v="203"/>
    <x v="203"/>
    <s v="We are aiming to make a Web Series based on Youth Culture and the misrepresentation of socially stereotyped people."/>
    <x v="30"/>
    <x v="164"/>
    <x v="2"/>
    <x v="1"/>
    <x v="1"/>
    <n v="1422562864"/>
    <n v="1417378864"/>
    <b v="0"/>
    <n v="8"/>
    <b v="0"/>
    <x v="3"/>
    <x v="0"/>
    <x v="3"/>
    <x v="167"/>
  </r>
  <r>
    <n v="204"/>
    <x v="204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n v="1293"/>
    <b v="0"/>
    <x v="3"/>
    <x v="0"/>
    <x v="3"/>
    <x v="168"/>
  </r>
  <r>
    <n v="205"/>
    <x v="205"/>
    <s v="A martyr faces execution at the hands of the State, while enduring the horrors and alienation of a new world order."/>
    <x v="6"/>
    <x v="166"/>
    <x v="2"/>
    <x v="0"/>
    <x v="0"/>
    <n v="1444144222"/>
    <n v="1441120222"/>
    <b v="0"/>
    <n v="17"/>
    <b v="0"/>
    <x v="3"/>
    <x v="0"/>
    <x v="3"/>
    <x v="169"/>
  </r>
  <r>
    <n v="206"/>
    <x v="206"/>
    <s v="A love story featuring adoption,struggle,dysfunction,grace, healing, and restoration."/>
    <x v="83"/>
    <x v="117"/>
    <x v="2"/>
    <x v="0"/>
    <x v="0"/>
    <n v="1470441983"/>
    <n v="1468627583"/>
    <b v="0"/>
    <n v="0"/>
    <b v="0"/>
    <x v="3"/>
    <x v="0"/>
    <x v="3"/>
    <x v="121"/>
  </r>
  <r>
    <n v="207"/>
    <x v="207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n v="13"/>
    <b v="0"/>
    <x v="3"/>
    <x v="0"/>
    <x v="3"/>
    <x v="170"/>
  </r>
  <r>
    <n v="208"/>
    <x v="208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n v="0"/>
    <b v="0"/>
    <x v="3"/>
    <x v="0"/>
    <x v="3"/>
    <x v="121"/>
  </r>
  <r>
    <n v="209"/>
    <x v="209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n v="0"/>
    <b v="0"/>
    <x v="3"/>
    <x v="0"/>
    <x v="3"/>
    <x v="121"/>
  </r>
  <r>
    <n v="210"/>
    <x v="210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n v="33"/>
    <b v="0"/>
    <x v="3"/>
    <x v="0"/>
    <x v="3"/>
    <x v="171"/>
  </r>
  <r>
    <n v="211"/>
    <x v="211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n v="12"/>
    <b v="0"/>
    <x v="3"/>
    <x v="0"/>
    <x v="3"/>
    <x v="172"/>
  </r>
  <r>
    <n v="212"/>
    <x v="212"/>
    <s v="This film is a fictional crime drama following the events of a heist that ended in bloodshed."/>
    <x v="84"/>
    <x v="116"/>
    <x v="2"/>
    <x v="0"/>
    <x v="0"/>
    <n v="1460837320"/>
    <n v="1455656920"/>
    <b v="0"/>
    <n v="1"/>
    <b v="0"/>
    <x v="3"/>
    <x v="0"/>
    <x v="3"/>
    <x v="120"/>
  </r>
  <r>
    <n v="213"/>
    <x v="213"/>
    <s v="A family dramedy about a grandfather  and grandson who are both on their path to redemption."/>
    <x v="63"/>
    <x v="170"/>
    <x v="2"/>
    <x v="0"/>
    <x v="0"/>
    <n v="1439734001"/>
    <n v="1437142547"/>
    <b v="0"/>
    <n v="1"/>
    <b v="0"/>
    <x v="3"/>
    <x v="0"/>
    <x v="3"/>
    <x v="135"/>
  </r>
  <r>
    <n v="214"/>
    <x v="214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n v="1"/>
    <b v="0"/>
    <x v="3"/>
    <x v="0"/>
    <x v="3"/>
    <x v="120"/>
  </r>
  <r>
    <n v="215"/>
    <x v="215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n v="1"/>
    <b v="0"/>
    <x v="3"/>
    <x v="0"/>
    <x v="3"/>
    <x v="119"/>
  </r>
  <r>
    <n v="216"/>
    <x v="216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n v="84"/>
    <b v="0"/>
    <x v="3"/>
    <x v="0"/>
    <x v="3"/>
    <x v="173"/>
  </r>
  <r>
    <n v="217"/>
    <x v="217"/>
    <s v="A roadmovie by paw"/>
    <x v="57"/>
    <x v="172"/>
    <x v="2"/>
    <x v="11"/>
    <x v="9"/>
    <n v="1419780149"/>
    <n v="1417101749"/>
    <b v="0"/>
    <n v="38"/>
    <b v="0"/>
    <x v="3"/>
    <x v="0"/>
    <x v="3"/>
    <x v="174"/>
  </r>
  <r>
    <n v="218"/>
    <x v="218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n v="1"/>
    <b v="0"/>
    <x v="3"/>
    <x v="0"/>
    <x v="3"/>
    <x v="101"/>
  </r>
  <r>
    <n v="219"/>
    <x v="219"/>
    <s v="An hour-long pilot about a group of suburban LGBT teens coming of age in the early 90's."/>
    <x v="63"/>
    <x v="174"/>
    <x v="2"/>
    <x v="0"/>
    <x v="0"/>
    <n v="1459493940"/>
    <n v="1456732225"/>
    <b v="0"/>
    <n v="76"/>
    <b v="0"/>
    <x v="3"/>
    <x v="0"/>
    <x v="3"/>
    <x v="175"/>
  </r>
  <r>
    <n v="220"/>
    <x v="220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n v="3"/>
    <b v="0"/>
    <x v="3"/>
    <x v="0"/>
    <x v="3"/>
    <x v="176"/>
  </r>
  <r>
    <n v="221"/>
    <x v="221"/>
    <s v="Film about Schizophrenia with Surreal Twists!"/>
    <x v="63"/>
    <x v="117"/>
    <x v="2"/>
    <x v="0"/>
    <x v="0"/>
    <n v="1427569564"/>
    <n v="1422389164"/>
    <b v="0"/>
    <n v="0"/>
    <b v="0"/>
    <x v="3"/>
    <x v="0"/>
    <x v="3"/>
    <x v="121"/>
  </r>
  <r>
    <n v="222"/>
    <x v="222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n v="2"/>
    <b v="0"/>
    <x v="3"/>
    <x v="0"/>
    <x v="3"/>
    <x v="177"/>
  </r>
  <r>
    <n v="223"/>
    <x v="223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n v="0"/>
    <b v="0"/>
    <x v="3"/>
    <x v="0"/>
    <x v="3"/>
    <x v="121"/>
  </r>
  <r>
    <n v="224"/>
    <x v="224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n v="0"/>
    <b v="0"/>
    <x v="3"/>
    <x v="0"/>
    <x v="3"/>
    <x v="121"/>
  </r>
  <r>
    <n v="225"/>
    <x v="225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n v="0"/>
    <b v="0"/>
    <x v="3"/>
    <x v="0"/>
    <x v="3"/>
    <x v="121"/>
  </r>
  <r>
    <n v="226"/>
    <x v="226"/>
    <s v="A TRUE STORY OF DOMESTIC VILOLENCE THAT SEEKS TO OFFER THE VIEWER OUTLEST OF SUPPORT."/>
    <x v="88"/>
    <x v="156"/>
    <x v="2"/>
    <x v="1"/>
    <x v="1"/>
    <n v="1433064540"/>
    <n v="1428854344"/>
    <b v="0"/>
    <n v="2"/>
    <b v="0"/>
    <x v="3"/>
    <x v="0"/>
    <x v="3"/>
    <x v="178"/>
  </r>
  <r>
    <n v="227"/>
    <x v="227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n v="0"/>
    <b v="0"/>
    <x v="3"/>
    <x v="0"/>
    <x v="3"/>
    <x v="121"/>
  </r>
  <r>
    <n v="228"/>
    <x v="228"/>
    <s v="I am making a film from one one of my books called facets of a Geek life."/>
    <x v="6"/>
    <x v="117"/>
    <x v="2"/>
    <x v="1"/>
    <x v="1"/>
    <n v="1433176105"/>
    <n v="1427992105"/>
    <b v="0"/>
    <n v="0"/>
    <b v="0"/>
    <x v="3"/>
    <x v="0"/>
    <x v="3"/>
    <x v="121"/>
  </r>
  <r>
    <n v="229"/>
    <x v="229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n v="0"/>
    <b v="0"/>
    <x v="3"/>
    <x v="0"/>
    <x v="3"/>
    <x v="121"/>
  </r>
  <r>
    <n v="230"/>
    <x v="230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n v="2"/>
    <b v="0"/>
    <x v="3"/>
    <x v="0"/>
    <x v="3"/>
    <x v="179"/>
  </r>
  <r>
    <n v="231"/>
    <x v="231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n v="0"/>
    <b v="0"/>
    <x v="3"/>
    <x v="0"/>
    <x v="3"/>
    <x v="121"/>
  </r>
  <r>
    <n v="232"/>
    <x v="232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n v="7"/>
    <b v="0"/>
    <x v="3"/>
    <x v="0"/>
    <x v="3"/>
    <x v="180"/>
  </r>
  <r>
    <n v="233"/>
    <x v="233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n v="0"/>
    <b v="0"/>
    <x v="3"/>
    <x v="0"/>
    <x v="3"/>
    <x v="121"/>
  </r>
  <r>
    <n v="234"/>
    <x v="234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n v="5"/>
    <b v="0"/>
    <x v="3"/>
    <x v="0"/>
    <x v="3"/>
    <x v="181"/>
  </r>
  <r>
    <n v="235"/>
    <x v="235"/>
    <s v="Taking people on a deep emotional trip with a story about sometimes those who have less, give more."/>
    <x v="3"/>
    <x v="117"/>
    <x v="2"/>
    <x v="0"/>
    <x v="0"/>
    <n v="1436478497"/>
    <n v="1433886497"/>
    <b v="0"/>
    <n v="0"/>
    <b v="0"/>
    <x v="3"/>
    <x v="0"/>
    <x v="3"/>
    <x v="121"/>
  </r>
  <r>
    <n v="236"/>
    <x v="236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n v="0"/>
    <b v="0"/>
    <x v="3"/>
    <x v="0"/>
    <x v="3"/>
    <x v="121"/>
  </r>
  <r>
    <n v="237"/>
    <x v="237"/>
    <s v="Making The Choice is a christian short film series."/>
    <x v="36"/>
    <x v="155"/>
    <x v="2"/>
    <x v="0"/>
    <x v="0"/>
    <n v="1457445069"/>
    <n v="1452261069"/>
    <b v="0"/>
    <n v="1"/>
    <b v="0"/>
    <x v="3"/>
    <x v="0"/>
    <x v="3"/>
    <x v="73"/>
  </r>
  <r>
    <n v="238"/>
    <x v="238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n v="0"/>
    <b v="0"/>
    <x v="3"/>
    <x v="0"/>
    <x v="3"/>
    <x v="121"/>
  </r>
  <r>
    <n v="239"/>
    <x v="239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n v="5"/>
    <b v="0"/>
    <x v="3"/>
    <x v="0"/>
    <x v="3"/>
    <x v="73"/>
  </r>
  <r>
    <n v="240"/>
    <x v="240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n v="137"/>
    <b v="1"/>
    <x v="4"/>
    <x v="0"/>
    <x v="4"/>
    <x v="182"/>
  </r>
  <r>
    <n v="241"/>
    <x v="241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n v="376"/>
    <b v="1"/>
    <x v="4"/>
    <x v="0"/>
    <x v="4"/>
    <x v="183"/>
  </r>
  <r>
    <n v="242"/>
    <x v="242"/>
    <s v="An unprecedented feature-length documentary film about Maine's tribal, oft-misunderstood ice fishing sub-culture."/>
    <x v="93"/>
    <x v="181"/>
    <x v="0"/>
    <x v="0"/>
    <x v="0"/>
    <n v="1324381790"/>
    <n v="1321357790"/>
    <b v="1"/>
    <n v="202"/>
    <b v="1"/>
    <x v="4"/>
    <x v="0"/>
    <x v="4"/>
    <x v="184"/>
  </r>
  <r>
    <n v="243"/>
    <x v="243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n v="328"/>
    <b v="1"/>
    <x v="4"/>
    <x v="0"/>
    <x v="4"/>
    <x v="185"/>
  </r>
  <r>
    <n v="244"/>
    <x v="244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n v="84"/>
    <b v="1"/>
    <x v="4"/>
    <x v="0"/>
    <x v="4"/>
    <x v="186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n v="96"/>
    <b v="1"/>
    <x v="4"/>
    <x v="0"/>
    <x v="4"/>
    <x v="187"/>
  </r>
  <r>
    <n v="246"/>
    <x v="246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n v="223"/>
    <b v="1"/>
    <x v="4"/>
    <x v="0"/>
    <x v="4"/>
    <x v="188"/>
  </r>
  <r>
    <n v="247"/>
    <x v="247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n v="62"/>
    <b v="1"/>
    <x v="4"/>
    <x v="0"/>
    <x v="4"/>
    <x v="189"/>
  </r>
  <r>
    <n v="248"/>
    <x v="248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n v="146"/>
    <b v="1"/>
    <x v="4"/>
    <x v="0"/>
    <x v="4"/>
    <x v="190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n v="235"/>
    <b v="1"/>
    <x v="4"/>
    <x v="0"/>
    <x v="4"/>
    <x v="191"/>
  </r>
  <r>
    <n v="250"/>
    <x v="250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n v="437"/>
    <b v="1"/>
    <x v="4"/>
    <x v="0"/>
    <x v="4"/>
    <x v="192"/>
  </r>
  <r>
    <n v="251"/>
    <x v="251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n v="77"/>
    <b v="1"/>
    <x v="4"/>
    <x v="0"/>
    <x v="4"/>
    <x v="193"/>
  </r>
  <r>
    <n v="252"/>
    <x v="252"/>
    <s v="The definitive story of indie comics and the foremost institution of higher learning for those who draw them."/>
    <x v="10"/>
    <x v="191"/>
    <x v="0"/>
    <x v="0"/>
    <x v="0"/>
    <n v="1275364740"/>
    <n v="1269878058"/>
    <b v="1"/>
    <n v="108"/>
    <b v="1"/>
    <x v="4"/>
    <x v="0"/>
    <x v="4"/>
    <x v="19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n v="7"/>
    <b v="1"/>
    <x v="4"/>
    <x v="0"/>
    <x v="4"/>
    <x v="195"/>
  </r>
  <r>
    <n v="254"/>
    <x v="254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n v="314"/>
    <b v="1"/>
    <x v="4"/>
    <x v="0"/>
    <x v="4"/>
    <x v="196"/>
  </r>
  <r>
    <n v="255"/>
    <x v="255"/>
    <s v="xoxosms is a documentary about first love, long distance and Skype."/>
    <x v="6"/>
    <x v="194"/>
    <x v="0"/>
    <x v="0"/>
    <x v="0"/>
    <n v="1300275482"/>
    <n v="1297687082"/>
    <b v="1"/>
    <n v="188"/>
    <b v="1"/>
    <x v="4"/>
    <x v="0"/>
    <x v="4"/>
    <x v="197"/>
  </r>
  <r>
    <n v="256"/>
    <x v="256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n v="275"/>
    <b v="1"/>
    <x v="4"/>
    <x v="0"/>
    <x v="4"/>
    <x v="198"/>
  </r>
  <r>
    <n v="257"/>
    <x v="257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n v="560"/>
    <b v="1"/>
    <x v="4"/>
    <x v="0"/>
    <x v="4"/>
    <x v="199"/>
  </r>
  <r>
    <n v="258"/>
    <x v="258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n v="688"/>
    <b v="1"/>
    <x v="4"/>
    <x v="0"/>
    <x v="4"/>
    <x v="200"/>
  </r>
  <r>
    <n v="259"/>
    <x v="259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n v="942"/>
    <b v="1"/>
    <x v="4"/>
    <x v="0"/>
    <x v="4"/>
    <x v="201"/>
  </r>
  <r>
    <n v="260"/>
    <x v="260"/>
    <s v="In the traditional world of Mexican Rodeo, a team of first-generation California girls does it their way."/>
    <x v="3"/>
    <x v="199"/>
    <x v="0"/>
    <x v="0"/>
    <x v="0"/>
    <n v="1279360740"/>
    <n v="1275415679"/>
    <b v="1"/>
    <n v="88"/>
    <b v="1"/>
    <x v="4"/>
    <x v="0"/>
    <x v="4"/>
    <x v="202"/>
  </r>
  <r>
    <n v="261"/>
    <x v="261"/>
    <s v="Empires explores the impact of networks on histories and philosophies of political thought."/>
    <x v="22"/>
    <x v="200"/>
    <x v="0"/>
    <x v="0"/>
    <x v="0"/>
    <n v="1339080900"/>
    <n v="1334783704"/>
    <b v="1"/>
    <n v="220"/>
    <b v="1"/>
    <x v="4"/>
    <x v="0"/>
    <x v="4"/>
    <x v="203"/>
  </r>
  <r>
    <n v="262"/>
    <x v="262"/>
    <s v="He can never die. He will live forever. He is the last cosmonaut, and this is his story."/>
    <x v="30"/>
    <x v="44"/>
    <x v="0"/>
    <x v="0"/>
    <x v="0"/>
    <n v="1298699828"/>
    <n v="1294811828"/>
    <b v="1"/>
    <n v="145"/>
    <b v="1"/>
    <x v="4"/>
    <x v="0"/>
    <x v="4"/>
    <x v="204"/>
  </r>
  <r>
    <n v="263"/>
    <x v="263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n v="963"/>
    <b v="1"/>
    <x v="4"/>
    <x v="0"/>
    <x v="4"/>
    <x v="205"/>
  </r>
  <r>
    <n v="264"/>
    <x v="264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n v="91"/>
    <b v="1"/>
    <x v="4"/>
    <x v="0"/>
    <x v="4"/>
    <x v="206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n v="58"/>
    <b v="1"/>
    <x v="4"/>
    <x v="0"/>
    <x v="4"/>
    <x v="207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n v="36"/>
    <b v="1"/>
    <x v="4"/>
    <x v="0"/>
    <x v="4"/>
    <x v="208"/>
  </r>
  <r>
    <n v="267"/>
    <x v="267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n v="165"/>
    <b v="1"/>
    <x v="4"/>
    <x v="0"/>
    <x v="4"/>
    <x v="209"/>
  </r>
  <r>
    <n v="268"/>
    <x v="268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n v="111"/>
    <b v="1"/>
    <x v="4"/>
    <x v="0"/>
    <x v="4"/>
    <x v="210"/>
  </r>
  <r>
    <n v="269"/>
    <x v="269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n v="1596"/>
    <b v="1"/>
    <x v="4"/>
    <x v="0"/>
    <x v="4"/>
    <x v="211"/>
  </r>
  <r>
    <n v="270"/>
    <x v="270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n v="61"/>
    <b v="1"/>
    <x v="4"/>
    <x v="0"/>
    <x v="4"/>
    <x v="212"/>
  </r>
  <r>
    <n v="271"/>
    <x v="271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n v="287"/>
    <b v="1"/>
    <x v="4"/>
    <x v="0"/>
    <x v="4"/>
    <x v="213"/>
  </r>
  <r>
    <n v="272"/>
    <x v="272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n v="65"/>
    <b v="1"/>
    <x v="4"/>
    <x v="0"/>
    <x v="4"/>
    <x v="214"/>
  </r>
  <r>
    <n v="273"/>
    <x v="273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n v="118"/>
    <b v="1"/>
    <x v="4"/>
    <x v="0"/>
    <x v="4"/>
    <x v="215"/>
  </r>
  <r>
    <n v="274"/>
    <x v="274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n v="113"/>
    <b v="1"/>
    <x v="4"/>
    <x v="0"/>
    <x v="4"/>
    <x v="216"/>
  </r>
  <r>
    <n v="275"/>
    <x v="275"/>
    <s v="A journey through the origins and influence of funk music from James Brown to D'Angelo we are FINDING THE FUNK!"/>
    <x v="22"/>
    <x v="213"/>
    <x v="0"/>
    <x v="0"/>
    <x v="0"/>
    <n v="1352511966"/>
    <n v="1349916366"/>
    <b v="1"/>
    <n v="332"/>
    <b v="1"/>
    <x v="4"/>
    <x v="0"/>
    <x v="4"/>
    <x v="217"/>
  </r>
  <r>
    <n v="276"/>
    <x v="276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n v="62"/>
    <b v="1"/>
    <x v="4"/>
    <x v="0"/>
    <x v="4"/>
    <x v="218"/>
  </r>
  <r>
    <n v="277"/>
    <x v="277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n v="951"/>
    <b v="1"/>
    <x v="4"/>
    <x v="0"/>
    <x v="4"/>
    <x v="219"/>
  </r>
  <r>
    <n v="278"/>
    <x v="278"/>
    <s v="An unlikely story of spirit, defiance and beauty from the most contaminated place on Earth"/>
    <x v="100"/>
    <x v="216"/>
    <x v="0"/>
    <x v="0"/>
    <x v="0"/>
    <n v="1350003539"/>
    <n v="1347411539"/>
    <b v="1"/>
    <n v="415"/>
    <b v="1"/>
    <x v="4"/>
    <x v="0"/>
    <x v="4"/>
    <x v="220"/>
  </r>
  <r>
    <n v="279"/>
    <x v="279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n v="305"/>
    <b v="1"/>
    <x v="4"/>
    <x v="0"/>
    <x v="4"/>
    <x v="221"/>
  </r>
  <r>
    <n v="280"/>
    <x v="280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n v="2139"/>
    <b v="1"/>
    <x v="4"/>
    <x v="0"/>
    <x v="4"/>
    <x v="222"/>
  </r>
  <r>
    <n v="281"/>
    <x v="281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n v="79"/>
    <b v="1"/>
    <x v="4"/>
    <x v="0"/>
    <x v="4"/>
    <x v="223"/>
  </r>
  <r>
    <n v="282"/>
    <x v="282"/>
    <s v="See US Marines make counter-insurgency work in Helmand Province--the Taliban's stronghold in Afghanistan."/>
    <x v="101"/>
    <x v="220"/>
    <x v="0"/>
    <x v="0"/>
    <x v="0"/>
    <n v="1266876000"/>
    <n v="1263679492"/>
    <b v="1"/>
    <n v="179"/>
    <b v="1"/>
    <x v="4"/>
    <x v="0"/>
    <x v="4"/>
    <x v="224"/>
  </r>
  <r>
    <n v="283"/>
    <x v="283"/>
    <s v="What is the impact of survivorship on the human condition?"/>
    <x v="102"/>
    <x v="221"/>
    <x v="0"/>
    <x v="0"/>
    <x v="0"/>
    <n v="1306904340"/>
    <n v="1305219744"/>
    <b v="1"/>
    <n v="202"/>
    <b v="1"/>
    <x v="4"/>
    <x v="0"/>
    <x v="4"/>
    <x v="225"/>
  </r>
  <r>
    <n v="284"/>
    <x v="284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n v="760"/>
    <b v="1"/>
    <x v="4"/>
    <x v="0"/>
    <x v="4"/>
    <x v="226"/>
  </r>
  <r>
    <n v="285"/>
    <x v="285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n v="563"/>
    <b v="1"/>
    <x v="4"/>
    <x v="0"/>
    <x v="4"/>
    <x v="227"/>
  </r>
  <r>
    <n v="286"/>
    <x v="286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n v="135"/>
    <b v="1"/>
    <x v="4"/>
    <x v="0"/>
    <x v="4"/>
    <x v="228"/>
  </r>
  <r>
    <n v="287"/>
    <x v="287"/>
    <s v="War is hell. Why would anyone want to spend their weekends there?"/>
    <x v="36"/>
    <x v="225"/>
    <x v="0"/>
    <x v="0"/>
    <x v="0"/>
    <n v="1351828800"/>
    <n v="1349160018"/>
    <b v="1"/>
    <n v="290"/>
    <b v="1"/>
    <x v="4"/>
    <x v="0"/>
    <x v="4"/>
    <x v="229"/>
  </r>
  <r>
    <n v="288"/>
    <x v="288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n v="447"/>
    <b v="1"/>
    <x v="4"/>
    <x v="0"/>
    <x v="4"/>
    <x v="230"/>
  </r>
  <r>
    <n v="289"/>
    <x v="289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n v="232"/>
    <b v="1"/>
    <x v="4"/>
    <x v="0"/>
    <x v="4"/>
    <x v="231"/>
  </r>
  <r>
    <n v="290"/>
    <x v="290"/>
    <s v="Help INTOTHEWOODS.TV purchase audio and video gear, lighting and BACK UP HARD DRIVES"/>
    <x v="37"/>
    <x v="228"/>
    <x v="0"/>
    <x v="0"/>
    <x v="0"/>
    <n v="1296633540"/>
    <n v="1292316697"/>
    <b v="1"/>
    <n v="168"/>
    <b v="1"/>
    <x v="4"/>
    <x v="0"/>
    <x v="4"/>
    <x v="232"/>
  </r>
  <r>
    <n v="291"/>
    <x v="291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n v="128"/>
    <b v="1"/>
    <x v="4"/>
    <x v="0"/>
    <x v="4"/>
    <x v="233"/>
  </r>
  <r>
    <n v="292"/>
    <x v="292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n v="493"/>
    <b v="1"/>
    <x v="4"/>
    <x v="0"/>
    <x v="4"/>
    <x v="234"/>
  </r>
  <r>
    <n v="293"/>
    <x v="293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n v="131"/>
    <b v="1"/>
    <x v="4"/>
    <x v="0"/>
    <x v="4"/>
    <x v="235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n v="50"/>
    <b v="1"/>
    <x v="4"/>
    <x v="0"/>
    <x v="4"/>
    <x v="101"/>
  </r>
  <r>
    <n v="295"/>
    <x v="295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n v="665"/>
    <b v="1"/>
    <x v="4"/>
    <x v="0"/>
    <x v="4"/>
    <x v="236"/>
  </r>
  <r>
    <n v="296"/>
    <x v="296"/>
    <s v="Bel Borba is Here is a feature film about the most inspiring Brazilian artist you've never heard of... until now."/>
    <x v="31"/>
    <x v="233"/>
    <x v="0"/>
    <x v="0"/>
    <x v="0"/>
    <n v="1347017083"/>
    <n v="1344857083"/>
    <b v="1"/>
    <n v="129"/>
    <b v="1"/>
    <x v="4"/>
    <x v="0"/>
    <x v="4"/>
    <x v="237"/>
  </r>
  <r>
    <n v="297"/>
    <x v="297"/>
    <s v="Who Owns Yoga? is a feature length documentary film that explores the changing nature of yoga in the modern world."/>
    <x v="22"/>
    <x v="234"/>
    <x v="0"/>
    <x v="0"/>
    <x v="0"/>
    <n v="1430452740"/>
    <n v="1427390901"/>
    <b v="1"/>
    <n v="142"/>
    <b v="1"/>
    <x v="4"/>
    <x v="0"/>
    <x v="4"/>
    <x v="238"/>
  </r>
  <r>
    <n v="298"/>
    <x v="298"/>
    <s v="The truth is, we all lie - and by &quot;we,&quot; we mean everyone!"/>
    <x v="103"/>
    <x v="235"/>
    <x v="0"/>
    <x v="0"/>
    <x v="0"/>
    <n v="1399669200"/>
    <n v="1394536048"/>
    <b v="1"/>
    <n v="2436"/>
    <b v="1"/>
    <x v="4"/>
    <x v="0"/>
    <x v="4"/>
    <x v="239"/>
  </r>
  <r>
    <n v="299"/>
    <x v="299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n v="244"/>
    <b v="1"/>
    <x v="4"/>
    <x v="0"/>
    <x v="4"/>
    <x v="240"/>
  </r>
  <r>
    <n v="300"/>
    <x v="300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n v="298"/>
    <b v="1"/>
    <x v="4"/>
    <x v="0"/>
    <x v="4"/>
    <x v="241"/>
  </r>
  <r>
    <n v="301"/>
    <x v="301"/>
    <s v="A film about personal memory, amateur cinematography, and visions of the future at the 1939 New York World's Fair."/>
    <x v="93"/>
    <x v="238"/>
    <x v="0"/>
    <x v="0"/>
    <x v="0"/>
    <n v="1363711335"/>
    <n v="1360258935"/>
    <b v="1"/>
    <n v="251"/>
    <b v="1"/>
    <x v="4"/>
    <x v="0"/>
    <x v="4"/>
    <x v="242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n v="108"/>
    <b v="1"/>
    <x v="4"/>
    <x v="0"/>
    <x v="4"/>
    <x v="243"/>
  </r>
  <r>
    <n v="303"/>
    <x v="303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n v="82"/>
    <b v="1"/>
    <x v="4"/>
    <x v="0"/>
    <x v="4"/>
    <x v="244"/>
  </r>
  <r>
    <n v="304"/>
    <x v="304"/>
    <s v="A portrait of a life fully realized and a look at what it takes to make great photography."/>
    <x v="104"/>
    <x v="241"/>
    <x v="0"/>
    <x v="0"/>
    <x v="0"/>
    <n v="1346464800"/>
    <n v="1343096197"/>
    <b v="1"/>
    <n v="74"/>
    <b v="1"/>
    <x v="4"/>
    <x v="0"/>
    <x v="4"/>
    <x v="245"/>
  </r>
  <r>
    <n v="305"/>
    <x v="305"/>
    <s v="A documentary that I am making about the difficult, but inspiring, life of a late friend of mine."/>
    <x v="51"/>
    <x v="242"/>
    <x v="0"/>
    <x v="0"/>
    <x v="0"/>
    <n v="1331392049"/>
    <n v="1328800049"/>
    <b v="1"/>
    <n v="189"/>
    <b v="1"/>
    <x v="4"/>
    <x v="0"/>
    <x v="4"/>
    <x v="246"/>
  </r>
  <r>
    <n v="306"/>
    <x v="306"/>
    <s v="A feature-length documentary on the life of Boston escape artist Jason Escape."/>
    <x v="28"/>
    <x v="243"/>
    <x v="0"/>
    <x v="0"/>
    <x v="0"/>
    <n v="1363806333"/>
    <n v="1362081933"/>
    <b v="1"/>
    <n v="80"/>
    <b v="1"/>
    <x v="4"/>
    <x v="0"/>
    <x v="4"/>
    <x v="247"/>
  </r>
  <r>
    <n v="307"/>
    <x v="307"/>
    <s v="Why is grammar important?"/>
    <x v="29"/>
    <x v="244"/>
    <x v="0"/>
    <x v="0"/>
    <x v="0"/>
    <n v="1360276801"/>
    <n v="1357684801"/>
    <b v="1"/>
    <n v="576"/>
    <b v="1"/>
    <x v="4"/>
    <x v="0"/>
    <x v="4"/>
    <x v="248"/>
  </r>
  <r>
    <n v="308"/>
    <x v="308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n v="202"/>
    <b v="1"/>
    <x v="4"/>
    <x v="0"/>
    <x v="4"/>
    <x v="249"/>
  </r>
  <r>
    <n v="309"/>
    <x v="309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n v="238"/>
    <b v="1"/>
    <x v="4"/>
    <x v="0"/>
    <x v="4"/>
    <x v="250"/>
  </r>
  <r>
    <n v="310"/>
    <x v="310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n v="36"/>
    <b v="1"/>
    <x v="4"/>
    <x v="0"/>
    <x v="4"/>
    <x v="251"/>
  </r>
  <r>
    <n v="311"/>
    <x v="311"/>
    <s v="An imaginative interactive documentary about Leah Callahan, a freestyle wrestler and Olympic hopeful."/>
    <x v="22"/>
    <x v="248"/>
    <x v="0"/>
    <x v="0"/>
    <x v="0"/>
    <n v="1325404740"/>
    <n v="1321852592"/>
    <b v="1"/>
    <n v="150"/>
    <b v="1"/>
    <x v="4"/>
    <x v="0"/>
    <x v="4"/>
    <x v="252"/>
  </r>
  <r>
    <n v="312"/>
    <x v="312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n v="146"/>
    <b v="1"/>
    <x v="4"/>
    <x v="0"/>
    <x v="4"/>
    <x v="253"/>
  </r>
  <r>
    <n v="313"/>
    <x v="313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n v="222"/>
    <b v="1"/>
    <x v="4"/>
    <x v="0"/>
    <x v="4"/>
    <x v="181"/>
  </r>
  <r>
    <n v="314"/>
    <x v="314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n v="120"/>
    <b v="1"/>
    <x v="4"/>
    <x v="0"/>
    <x v="4"/>
    <x v="254"/>
  </r>
  <r>
    <n v="315"/>
    <x v="315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n v="126"/>
    <b v="1"/>
    <x v="4"/>
    <x v="0"/>
    <x v="4"/>
    <x v="255"/>
  </r>
  <r>
    <n v="316"/>
    <x v="316"/>
    <s v="Award winning documentary The Secret Trial 5 needs your help for a Cross-Canada Tour!"/>
    <x v="36"/>
    <x v="253"/>
    <x v="0"/>
    <x v="5"/>
    <x v="5"/>
    <n v="1418273940"/>
    <n v="1415398197"/>
    <b v="1"/>
    <n v="158"/>
    <b v="1"/>
    <x v="4"/>
    <x v="0"/>
    <x v="4"/>
    <x v="256"/>
  </r>
  <r>
    <n v="317"/>
    <x v="317"/>
    <s v="The story of a cowboy town with a prison problem, and the colorful characters who call it home."/>
    <x v="11"/>
    <x v="254"/>
    <x v="0"/>
    <x v="0"/>
    <x v="0"/>
    <n v="1386778483"/>
    <n v="1384186483"/>
    <b v="1"/>
    <n v="316"/>
    <b v="1"/>
    <x v="4"/>
    <x v="0"/>
    <x v="4"/>
    <x v="257"/>
  </r>
  <r>
    <n v="318"/>
    <x v="318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n v="284"/>
    <b v="1"/>
    <x v="4"/>
    <x v="0"/>
    <x v="4"/>
    <x v="3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n v="51"/>
    <b v="1"/>
    <x v="4"/>
    <x v="0"/>
    <x v="4"/>
    <x v="258"/>
  </r>
  <r>
    <n v="320"/>
    <x v="320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n v="158"/>
    <b v="1"/>
    <x v="4"/>
    <x v="0"/>
    <x v="4"/>
    <x v="259"/>
  </r>
  <r>
    <n v="321"/>
    <x v="321"/>
    <s v="The more digital the world, the more analog our dreams._x000a_A feature documentary shot on 35mm film."/>
    <x v="19"/>
    <x v="258"/>
    <x v="0"/>
    <x v="12"/>
    <x v="3"/>
    <n v="1478605386"/>
    <n v="1475577786"/>
    <b v="1"/>
    <n v="337"/>
    <b v="1"/>
    <x v="4"/>
    <x v="0"/>
    <x v="4"/>
    <x v="260"/>
  </r>
  <r>
    <n v="322"/>
    <x v="322"/>
    <s v="A documentary film about the largest elephants on earth and what is being done to ensure their survival."/>
    <x v="31"/>
    <x v="259"/>
    <x v="0"/>
    <x v="0"/>
    <x v="0"/>
    <n v="1463146848"/>
    <n v="1460554848"/>
    <b v="1"/>
    <n v="186"/>
    <b v="1"/>
    <x v="4"/>
    <x v="0"/>
    <x v="4"/>
    <x v="261"/>
  </r>
  <r>
    <n v="323"/>
    <x v="323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n v="58"/>
    <b v="1"/>
    <x v="4"/>
    <x v="0"/>
    <x v="4"/>
    <x v="262"/>
  </r>
  <r>
    <n v="324"/>
    <x v="324"/>
    <s v="A documentary about a Vietnam veteran who finds peace from his PTSD through Disney, rather than medication."/>
    <x v="0"/>
    <x v="261"/>
    <x v="0"/>
    <x v="0"/>
    <x v="0"/>
    <n v="1438441308"/>
    <n v="1435590108"/>
    <b v="1"/>
    <n v="82"/>
    <b v="1"/>
    <x v="4"/>
    <x v="0"/>
    <x v="4"/>
    <x v="263"/>
  </r>
  <r>
    <n v="325"/>
    <x v="325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n v="736"/>
    <b v="1"/>
    <x v="4"/>
    <x v="0"/>
    <x v="4"/>
    <x v="264"/>
  </r>
  <r>
    <n v="326"/>
    <x v="326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n v="1151"/>
    <b v="1"/>
    <x v="4"/>
    <x v="0"/>
    <x v="4"/>
    <x v="265"/>
  </r>
  <r>
    <n v="327"/>
    <x v="327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n v="34"/>
    <b v="1"/>
    <x v="4"/>
    <x v="0"/>
    <x v="4"/>
    <x v="266"/>
  </r>
  <r>
    <n v="328"/>
    <x v="328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n v="498"/>
    <b v="1"/>
    <x v="4"/>
    <x v="0"/>
    <x v="4"/>
    <x v="267"/>
  </r>
  <r>
    <n v="329"/>
    <x v="329"/>
    <s v="Our documentary about Oklahoma's all-black towns needs a soundtrack that is authentic. Help us make it happen."/>
    <x v="3"/>
    <x v="266"/>
    <x v="0"/>
    <x v="0"/>
    <x v="0"/>
    <n v="1446868800"/>
    <n v="1444821127"/>
    <b v="1"/>
    <n v="167"/>
    <b v="1"/>
    <x v="4"/>
    <x v="0"/>
    <x v="4"/>
    <x v="268"/>
  </r>
  <r>
    <n v="330"/>
    <x v="330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n v="340"/>
    <b v="1"/>
    <x v="4"/>
    <x v="0"/>
    <x v="4"/>
    <x v="269"/>
  </r>
  <r>
    <n v="331"/>
    <x v="331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n v="438"/>
    <b v="1"/>
    <x v="4"/>
    <x v="0"/>
    <x v="4"/>
    <x v="270"/>
  </r>
  <r>
    <n v="332"/>
    <x v="332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n v="555"/>
    <b v="1"/>
    <x v="4"/>
    <x v="0"/>
    <x v="4"/>
    <x v="271"/>
  </r>
  <r>
    <n v="333"/>
    <x v="333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n v="266"/>
    <b v="1"/>
    <x v="4"/>
    <x v="0"/>
    <x v="4"/>
    <x v="272"/>
  </r>
  <r>
    <n v="334"/>
    <x v="334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n v="69"/>
    <b v="1"/>
    <x v="4"/>
    <x v="0"/>
    <x v="4"/>
    <x v="273"/>
  </r>
  <r>
    <n v="335"/>
    <x v="335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n v="80"/>
    <b v="1"/>
    <x v="4"/>
    <x v="0"/>
    <x v="4"/>
    <x v="274"/>
  </r>
  <r>
    <n v="336"/>
    <x v="336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n v="493"/>
    <b v="1"/>
    <x v="4"/>
    <x v="0"/>
    <x v="4"/>
    <x v="275"/>
  </r>
  <r>
    <n v="337"/>
    <x v="337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n v="31"/>
    <b v="1"/>
    <x v="4"/>
    <x v="0"/>
    <x v="4"/>
    <x v="276"/>
  </r>
  <r>
    <n v="338"/>
    <x v="338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n v="236"/>
    <b v="1"/>
    <x v="4"/>
    <x v="0"/>
    <x v="4"/>
    <x v="277"/>
  </r>
  <r>
    <n v="339"/>
    <x v="339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n v="89"/>
    <b v="1"/>
    <x v="4"/>
    <x v="0"/>
    <x v="4"/>
    <x v="278"/>
  </r>
  <r>
    <n v="340"/>
    <x v="340"/>
    <s v="Feature-length documentary about five Somali Muslim students pursuing dreams of education in America"/>
    <x v="19"/>
    <x v="277"/>
    <x v="0"/>
    <x v="0"/>
    <x v="0"/>
    <n v="1489006800"/>
    <n v="1486397007"/>
    <b v="1"/>
    <n v="299"/>
    <b v="1"/>
    <x v="4"/>
    <x v="0"/>
    <x v="4"/>
    <x v="279"/>
  </r>
  <r>
    <n v="341"/>
    <x v="341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n v="55"/>
    <b v="1"/>
    <x v="4"/>
    <x v="0"/>
    <x v="4"/>
    <x v="280"/>
  </r>
  <r>
    <n v="342"/>
    <x v="342"/>
    <s v="BREAKING A MONSTER needs your help to play in THEATERS!"/>
    <x v="56"/>
    <x v="279"/>
    <x v="0"/>
    <x v="0"/>
    <x v="0"/>
    <n v="1461955465"/>
    <n v="1459363465"/>
    <b v="1"/>
    <n v="325"/>
    <b v="1"/>
    <x v="4"/>
    <x v="0"/>
    <x v="4"/>
    <x v="281"/>
  </r>
  <r>
    <n v="343"/>
    <x v="343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n v="524"/>
    <b v="1"/>
    <x v="4"/>
    <x v="0"/>
    <x v="4"/>
    <x v="282"/>
  </r>
  <r>
    <n v="344"/>
    <x v="344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n v="285"/>
    <b v="1"/>
    <x v="4"/>
    <x v="0"/>
    <x v="4"/>
    <x v="283"/>
  </r>
  <r>
    <n v="345"/>
    <x v="345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n v="179"/>
    <b v="1"/>
    <x v="4"/>
    <x v="0"/>
    <x v="4"/>
    <x v="284"/>
  </r>
  <r>
    <n v="346"/>
    <x v="346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n v="188"/>
    <b v="1"/>
    <x v="4"/>
    <x v="0"/>
    <x v="4"/>
    <x v="285"/>
  </r>
  <r>
    <n v="347"/>
    <x v="347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n v="379"/>
    <b v="1"/>
    <x v="4"/>
    <x v="0"/>
    <x v="4"/>
    <x v="286"/>
  </r>
  <r>
    <n v="348"/>
    <x v="348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n v="119"/>
    <b v="1"/>
    <x v="4"/>
    <x v="0"/>
    <x v="4"/>
    <x v="287"/>
  </r>
  <r>
    <n v="349"/>
    <x v="349"/>
    <s v="After 52 years of war, FARC guerrilla soldiers rejoin Colombian society to forge new lives of peace."/>
    <x v="108"/>
    <x v="286"/>
    <x v="0"/>
    <x v="0"/>
    <x v="0"/>
    <n v="1487937508"/>
    <n v="1485345508"/>
    <b v="1"/>
    <n v="167"/>
    <b v="1"/>
    <x v="4"/>
    <x v="0"/>
    <x v="4"/>
    <x v="288"/>
  </r>
  <r>
    <n v="350"/>
    <x v="350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n v="221"/>
    <b v="1"/>
    <x v="4"/>
    <x v="0"/>
    <x v="4"/>
    <x v="289"/>
  </r>
  <r>
    <n v="351"/>
    <x v="351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n v="964"/>
    <b v="1"/>
    <x v="4"/>
    <x v="0"/>
    <x v="4"/>
    <x v="290"/>
  </r>
  <r>
    <n v="352"/>
    <x v="352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n v="286"/>
    <b v="1"/>
    <x v="4"/>
    <x v="0"/>
    <x v="4"/>
    <x v="291"/>
  </r>
  <r>
    <n v="353"/>
    <x v="353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n v="613"/>
    <b v="1"/>
    <x v="4"/>
    <x v="0"/>
    <x v="4"/>
    <x v="292"/>
  </r>
  <r>
    <n v="354"/>
    <x v="354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n v="29"/>
    <b v="1"/>
    <x v="4"/>
    <x v="0"/>
    <x v="4"/>
    <x v="293"/>
  </r>
  <r>
    <n v="355"/>
    <x v="355"/>
    <s v="A documentary film about the late REZA ABDOH and his performance company DAR A LUZ."/>
    <x v="19"/>
    <x v="292"/>
    <x v="0"/>
    <x v="0"/>
    <x v="0"/>
    <n v="1417420994"/>
    <n v="1414738994"/>
    <b v="1"/>
    <n v="165"/>
    <b v="1"/>
    <x v="4"/>
    <x v="0"/>
    <x v="4"/>
    <x v="294"/>
  </r>
  <r>
    <n v="356"/>
    <x v="356"/>
    <s v="A documentary about halibut conservation and how it impacts communities of Southeast Alaska."/>
    <x v="51"/>
    <x v="293"/>
    <x v="0"/>
    <x v="0"/>
    <x v="0"/>
    <n v="1458152193"/>
    <n v="1455563793"/>
    <b v="1"/>
    <n v="97"/>
    <b v="1"/>
    <x v="4"/>
    <x v="0"/>
    <x v="4"/>
    <x v="295"/>
  </r>
  <r>
    <n v="357"/>
    <x v="357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n v="303"/>
    <b v="1"/>
    <x v="4"/>
    <x v="0"/>
    <x v="4"/>
    <x v="296"/>
  </r>
  <r>
    <n v="358"/>
    <x v="358"/>
    <s v="Screenwriter. Novelist. Playwright. The inside story of famed writer William Goldman. As only he can tell it."/>
    <x v="63"/>
    <x v="295"/>
    <x v="0"/>
    <x v="0"/>
    <x v="0"/>
    <n v="1466002800"/>
    <n v="1463517521"/>
    <b v="1"/>
    <n v="267"/>
    <b v="1"/>
    <x v="4"/>
    <x v="0"/>
    <x v="4"/>
    <x v="297"/>
  </r>
  <r>
    <n v="359"/>
    <x v="359"/>
    <s v="Circus burlesque innovators, Trixie and Monkey seek to balance love and life while pursuing new creative heights."/>
    <x v="111"/>
    <x v="296"/>
    <x v="0"/>
    <x v="0"/>
    <x v="0"/>
    <n v="1415941920"/>
    <n v="1414028490"/>
    <b v="1"/>
    <n v="302"/>
    <b v="1"/>
    <x v="4"/>
    <x v="0"/>
    <x v="4"/>
    <x v="298"/>
  </r>
  <r>
    <n v="360"/>
    <x v="360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n v="87"/>
    <b v="1"/>
    <x v="4"/>
    <x v="0"/>
    <x v="4"/>
    <x v="299"/>
  </r>
  <r>
    <n v="361"/>
    <x v="361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n v="354"/>
    <b v="1"/>
    <x v="4"/>
    <x v="0"/>
    <x v="4"/>
    <x v="300"/>
  </r>
  <r>
    <n v="362"/>
    <x v="362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n v="86"/>
    <b v="1"/>
    <x v="4"/>
    <x v="0"/>
    <x v="4"/>
    <x v="301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n v="26"/>
    <b v="1"/>
    <x v="4"/>
    <x v="0"/>
    <x v="4"/>
    <x v="302"/>
  </r>
  <r>
    <n v="364"/>
    <x v="364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n v="113"/>
    <b v="1"/>
    <x v="4"/>
    <x v="0"/>
    <x v="4"/>
    <x v="303"/>
  </r>
  <r>
    <n v="365"/>
    <x v="365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n v="65"/>
    <b v="1"/>
    <x v="4"/>
    <x v="0"/>
    <x v="4"/>
    <x v="304"/>
  </r>
  <r>
    <n v="366"/>
    <x v="366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n v="134"/>
    <b v="1"/>
    <x v="4"/>
    <x v="0"/>
    <x v="4"/>
    <x v="305"/>
  </r>
  <r>
    <n v="367"/>
    <x v="367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n v="119"/>
    <b v="1"/>
    <x v="4"/>
    <x v="0"/>
    <x v="4"/>
    <x v="306"/>
  </r>
  <r>
    <n v="368"/>
    <x v="368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n v="159"/>
    <b v="1"/>
    <x v="4"/>
    <x v="0"/>
    <x v="4"/>
    <x v="307"/>
  </r>
  <r>
    <n v="369"/>
    <x v="369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n v="167"/>
    <b v="1"/>
    <x v="4"/>
    <x v="0"/>
    <x v="4"/>
    <x v="308"/>
  </r>
  <r>
    <n v="370"/>
    <x v="370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n v="43"/>
    <b v="1"/>
    <x v="4"/>
    <x v="0"/>
    <x v="4"/>
    <x v="309"/>
  </r>
  <r>
    <n v="371"/>
    <x v="371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n v="1062"/>
    <b v="1"/>
    <x v="4"/>
    <x v="0"/>
    <x v="4"/>
    <x v="310"/>
  </r>
  <r>
    <n v="372"/>
    <x v="372"/>
    <s v="A short documentary exploring the uses of 'Natural Horsemanship' across Europe"/>
    <x v="43"/>
    <x v="308"/>
    <x v="0"/>
    <x v="1"/>
    <x v="1"/>
    <n v="1459872000"/>
    <n v="1456408244"/>
    <b v="0"/>
    <n v="9"/>
    <b v="1"/>
    <x v="4"/>
    <x v="0"/>
    <x v="4"/>
    <x v="311"/>
  </r>
  <r>
    <n v="373"/>
    <x v="373"/>
    <s v="A feature documentary about UPA Pictures, the little studio that changed the course of animation around the world"/>
    <x v="51"/>
    <x v="309"/>
    <x v="0"/>
    <x v="0"/>
    <x v="0"/>
    <n v="1342648398"/>
    <n v="1340056398"/>
    <b v="0"/>
    <n v="89"/>
    <b v="1"/>
    <x v="4"/>
    <x v="0"/>
    <x v="4"/>
    <x v="312"/>
  </r>
  <r>
    <n v="374"/>
    <x v="374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n v="174"/>
    <b v="1"/>
    <x v="4"/>
    <x v="0"/>
    <x v="4"/>
    <x v="313"/>
  </r>
  <r>
    <n v="375"/>
    <x v="375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n v="14"/>
    <b v="1"/>
    <x v="4"/>
    <x v="0"/>
    <x v="4"/>
    <x v="314"/>
  </r>
  <r>
    <n v="376"/>
    <x v="376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n v="48"/>
    <b v="1"/>
    <x v="4"/>
    <x v="0"/>
    <x v="4"/>
    <x v="315"/>
  </r>
  <r>
    <n v="377"/>
    <x v="377"/>
    <s v="Dangerous. Sexy. All-American Girl. You know the look. Now meet the women who are making retro style modern."/>
    <x v="14"/>
    <x v="312"/>
    <x v="0"/>
    <x v="0"/>
    <x v="0"/>
    <n v="1447484460"/>
    <n v="1444888868"/>
    <b v="0"/>
    <n v="133"/>
    <b v="1"/>
    <x v="4"/>
    <x v="0"/>
    <x v="4"/>
    <x v="316"/>
  </r>
  <r>
    <n v="378"/>
    <x v="378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n v="83"/>
    <b v="1"/>
    <x v="4"/>
    <x v="0"/>
    <x v="4"/>
    <x v="317"/>
  </r>
  <r>
    <n v="379"/>
    <x v="379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n v="149"/>
    <b v="1"/>
    <x v="4"/>
    <x v="0"/>
    <x v="4"/>
    <x v="318"/>
  </r>
  <r>
    <n v="380"/>
    <x v="380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n v="49"/>
    <b v="1"/>
    <x v="4"/>
    <x v="0"/>
    <x v="4"/>
    <x v="319"/>
  </r>
  <r>
    <n v="381"/>
    <x v="381"/>
    <s v="Set in the ancient waters of the Puget Sound, Clearwater is a universal story about the need to adapt to change."/>
    <x v="31"/>
    <x v="316"/>
    <x v="0"/>
    <x v="0"/>
    <x v="0"/>
    <n v="1343624400"/>
    <n v="1340642717"/>
    <b v="0"/>
    <n v="251"/>
    <b v="1"/>
    <x v="4"/>
    <x v="0"/>
    <x v="4"/>
    <x v="320"/>
  </r>
  <r>
    <n v="382"/>
    <x v="382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n v="22"/>
    <b v="1"/>
    <x v="4"/>
    <x v="0"/>
    <x v="4"/>
    <x v="321"/>
  </r>
  <r>
    <n v="383"/>
    <x v="383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n v="48"/>
    <b v="1"/>
    <x v="4"/>
    <x v="0"/>
    <x v="4"/>
    <x v="322"/>
  </r>
  <r>
    <n v="384"/>
    <x v="384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n v="383"/>
    <b v="1"/>
    <x v="4"/>
    <x v="0"/>
    <x v="4"/>
    <x v="323"/>
  </r>
  <r>
    <n v="385"/>
    <x v="385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n v="237"/>
    <b v="1"/>
    <x v="4"/>
    <x v="0"/>
    <x v="4"/>
    <x v="324"/>
  </r>
  <r>
    <n v="386"/>
    <x v="386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n v="13"/>
    <b v="1"/>
    <x v="4"/>
    <x v="0"/>
    <x v="4"/>
    <x v="325"/>
  </r>
  <r>
    <n v="387"/>
    <x v="387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n v="562"/>
    <b v="1"/>
    <x v="4"/>
    <x v="0"/>
    <x v="4"/>
    <x v="326"/>
  </r>
  <r>
    <n v="388"/>
    <x v="388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n v="71"/>
    <b v="1"/>
    <x v="4"/>
    <x v="0"/>
    <x v="4"/>
    <x v="327"/>
  </r>
  <r>
    <n v="389"/>
    <x v="389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n v="1510"/>
    <b v="1"/>
    <x v="4"/>
    <x v="0"/>
    <x v="4"/>
    <x v="328"/>
  </r>
  <r>
    <n v="390"/>
    <x v="390"/>
    <s v="Join UCF as they dive into the creative and community outreach for the families in St. Vincent and the Grenadines."/>
    <x v="28"/>
    <x v="325"/>
    <x v="0"/>
    <x v="0"/>
    <x v="0"/>
    <n v="1431046372"/>
    <n v="1429318372"/>
    <b v="0"/>
    <n v="14"/>
    <b v="1"/>
    <x v="4"/>
    <x v="0"/>
    <x v="4"/>
    <x v="84"/>
  </r>
  <r>
    <n v="391"/>
    <x v="391"/>
    <s v="Too many women feel confused about their orgasm and shame about their desire. This movie aims to change that."/>
    <x v="22"/>
    <x v="326"/>
    <x v="0"/>
    <x v="0"/>
    <x v="0"/>
    <n v="1324169940"/>
    <n v="1321578051"/>
    <b v="0"/>
    <n v="193"/>
    <b v="1"/>
    <x v="4"/>
    <x v="0"/>
    <x v="4"/>
    <x v="329"/>
  </r>
  <r>
    <n v="392"/>
    <x v="392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n v="206"/>
    <b v="1"/>
    <x v="4"/>
    <x v="0"/>
    <x v="4"/>
    <x v="330"/>
  </r>
  <r>
    <n v="393"/>
    <x v="393"/>
    <s v="This is a story thatâ€™s never been told, about tackling climate change one penguin at a timeâ€¦"/>
    <x v="63"/>
    <x v="328"/>
    <x v="0"/>
    <x v="0"/>
    <x v="0"/>
    <n v="1381424452"/>
    <n v="1378746052"/>
    <b v="0"/>
    <n v="351"/>
    <b v="1"/>
    <x v="4"/>
    <x v="0"/>
    <x v="4"/>
    <x v="331"/>
  </r>
  <r>
    <n v="394"/>
    <x v="394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n v="50"/>
    <b v="1"/>
    <x v="4"/>
    <x v="0"/>
    <x v="4"/>
    <x v="332"/>
  </r>
  <r>
    <n v="395"/>
    <x v="395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n v="184"/>
    <b v="1"/>
    <x v="4"/>
    <x v="0"/>
    <x v="4"/>
    <x v="333"/>
  </r>
  <r>
    <n v="396"/>
    <x v="396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n v="196"/>
    <b v="1"/>
    <x v="4"/>
    <x v="0"/>
    <x v="4"/>
    <x v="33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n v="229"/>
    <b v="1"/>
    <x v="4"/>
    <x v="0"/>
    <x v="4"/>
    <x v="335"/>
  </r>
  <r>
    <n v="398"/>
    <x v="398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n v="67"/>
    <b v="1"/>
    <x v="4"/>
    <x v="0"/>
    <x v="4"/>
    <x v="336"/>
  </r>
  <r>
    <n v="399"/>
    <x v="399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n v="95"/>
    <b v="1"/>
    <x v="4"/>
    <x v="0"/>
    <x v="4"/>
    <x v="337"/>
  </r>
  <r>
    <n v="400"/>
    <x v="400"/>
    <s v="A documentary film on a sustainable, grassroots effort to fight malnutrition in Indonesia.  And it's organic!"/>
    <x v="3"/>
    <x v="335"/>
    <x v="0"/>
    <x v="0"/>
    <x v="0"/>
    <n v="1400297400"/>
    <n v="1397661347"/>
    <b v="0"/>
    <n v="62"/>
    <b v="1"/>
    <x v="4"/>
    <x v="0"/>
    <x v="4"/>
    <x v="338"/>
  </r>
  <r>
    <n v="401"/>
    <x v="401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n v="73"/>
    <b v="1"/>
    <x v="4"/>
    <x v="0"/>
    <x v="4"/>
    <x v="339"/>
  </r>
  <r>
    <n v="402"/>
    <x v="402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n v="43"/>
    <b v="1"/>
    <x v="4"/>
    <x v="0"/>
    <x v="4"/>
    <x v="340"/>
  </r>
  <r>
    <n v="403"/>
    <x v="403"/>
    <s v="A documentary adventure about bananas - and people. Your round-trip ticket into the heart of banana-cultures!!"/>
    <x v="10"/>
    <x v="338"/>
    <x v="0"/>
    <x v="0"/>
    <x v="0"/>
    <n v="1312960080"/>
    <n v="1308900441"/>
    <b v="0"/>
    <n v="70"/>
    <b v="1"/>
    <x v="4"/>
    <x v="0"/>
    <x v="4"/>
    <x v="341"/>
  </r>
  <r>
    <n v="404"/>
    <x v="404"/>
    <s v="A feature length documentary, exploring the many lives memorialized by the iconic AIDS Memorial Quilt."/>
    <x v="19"/>
    <x v="339"/>
    <x v="0"/>
    <x v="0"/>
    <x v="0"/>
    <n v="1391641440"/>
    <n v="1389107062"/>
    <b v="0"/>
    <n v="271"/>
    <b v="1"/>
    <x v="4"/>
    <x v="0"/>
    <x v="4"/>
    <x v="342"/>
  </r>
  <r>
    <n v="405"/>
    <x v="405"/>
    <s v="Come, join our movie movement.  A new documentary about the healing power of food."/>
    <x v="121"/>
    <x v="340"/>
    <x v="0"/>
    <x v="0"/>
    <x v="0"/>
    <n v="1394071339"/>
    <n v="1391479339"/>
    <b v="0"/>
    <n v="55"/>
    <b v="1"/>
    <x v="4"/>
    <x v="0"/>
    <x v="4"/>
    <x v="343"/>
  </r>
  <r>
    <n v="406"/>
    <x v="406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n v="35"/>
    <b v="1"/>
    <x v="4"/>
    <x v="0"/>
    <x v="4"/>
    <x v="344"/>
  </r>
  <r>
    <n v="407"/>
    <x v="407"/>
    <s v="The story of the 1886 Haymarket Riot explored through the history of the Haymarket Police Memorial Statue."/>
    <x v="13"/>
    <x v="342"/>
    <x v="0"/>
    <x v="0"/>
    <x v="0"/>
    <n v="1321739650"/>
    <n v="1316552050"/>
    <b v="0"/>
    <n v="22"/>
    <b v="1"/>
    <x v="4"/>
    <x v="0"/>
    <x v="4"/>
    <x v="345"/>
  </r>
  <r>
    <n v="408"/>
    <x v="408"/>
    <s v="A documentary exploring the phenomenon of custom and branded yarmulkes in Jewish-American communities."/>
    <x v="12"/>
    <x v="343"/>
    <x v="0"/>
    <x v="0"/>
    <x v="0"/>
    <n v="1383676790"/>
    <n v="1380217190"/>
    <b v="0"/>
    <n v="38"/>
    <b v="1"/>
    <x v="4"/>
    <x v="0"/>
    <x v="4"/>
    <x v="346"/>
  </r>
  <r>
    <n v="409"/>
    <x v="409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n v="15"/>
    <b v="1"/>
    <x v="4"/>
    <x v="0"/>
    <x v="4"/>
    <x v="347"/>
  </r>
  <r>
    <n v="410"/>
    <x v="410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n v="7"/>
    <b v="1"/>
    <x v="4"/>
    <x v="0"/>
    <x v="4"/>
    <x v="348"/>
  </r>
  <r>
    <n v="411"/>
    <x v="411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n v="241"/>
    <b v="1"/>
    <x v="4"/>
    <x v="0"/>
    <x v="4"/>
    <x v="349"/>
  </r>
  <r>
    <n v="412"/>
    <x v="412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n v="55"/>
    <b v="1"/>
    <x v="4"/>
    <x v="0"/>
    <x v="4"/>
    <x v="350"/>
  </r>
  <r>
    <n v="413"/>
    <x v="413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n v="171"/>
    <b v="1"/>
    <x v="4"/>
    <x v="0"/>
    <x v="4"/>
    <x v="351"/>
  </r>
  <r>
    <n v="414"/>
    <x v="414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n v="208"/>
    <b v="1"/>
    <x v="4"/>
    <x v="0"/>
    <x v="4"/>
    <x v="352"/>
  </r>
  <r>
    <n v="415"/>
    <x v="415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n v="21"/>
    <b v="1"/>
    <x v="4"/>
    <x v="0"/>
    <x v="4"/>
    <x v="353"/>
  </r>
  <r>
    <n v="416"/>
    <x v="416"/>
    <s v="35,000 pounds of food to a city. Highlighting the &quot;Convoy New Britain&quot; event from birth to beyond."/>
    <x v="28"/>
    <x v="351"/>
    <x v="0"/>
    <x v="0"/>
    <x v="0"/>
    <n v="1391851831"/>
    <n v="1389259831"/>
    <b v="0"/>
    <n v="25"/>
    <b v="1"/>
    <x v="4"/>
    <x v="0"/>
    <x v="4"/>
    <x v="354"/>
  </r>
  <r>
    <n v="417"/>
    <x v="417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n v="52"/>
    <b v="1"/>
    <x v="4"/>
    <x v="0"/>
    <x v="4"/>
    <x v="355"/>
  </r>
  <r>
    <n v="418"/>
    <x v="418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n v="104"/>
    <b v="1"/>
    <x v="4"/>
    <x v="0"/>
    <x v="4"/>
    <x v="356"/>
  </r>
  <r>
    <n v="419"/>
    <x v="419"/>
    <s v="Beyond Local is a personal journey through an art-centric and musically talented community that fosters creativity."/>
    <x v="6"/>
    <x v="354"/>
    <x v="0"/>
    <x v="0"/>
    <x v="0"/>
    <n v="1372536787"/>
    <n v="1367352787"/>
    <b v="0"/>
    <n v="73"/>
    <b v="1"/>
    <x v="4"/>
    <x v="0"/>
    <x v="4"/>
    <x v="357"/>
  </r>
  <r>
    <n v="420"/>
    <x v="420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n v="3"/>
    <b v="0"/>
    <x v="5"/>
    <x v="0"/>
    <x v="5"/>
    <x v="358"/>
  </r>
  <r>
    <n v="421"/>
    <x v="421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n v="6"/>
    <b v="0"/>
    <x v="5"/>
    <x v="0"/>
    <x v="5"/>
    <x v="359"/>
  </r>
  <r>
    <n v="422"/>
    <x v="422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n v="12"/>
    <b v="0"/>
    <x v="5"/>
    <x v="0"/>
    <x v="5"/>
    <x v="360"/>
  </r>
  <r>
    <n v="423"/>
    <x v="423"/>
    <s v="from the makers of COPS: Skyrim comes the Dark Brotherhood. a dramatic series created with Skyrim machinima."/>
    <x v="22"/>
    <x v="358"/>
    <x v="2"/>
    <x v="0"/>
    <x v="0"/>
    <n v="1370470430"/>
    <n v="1367878430"/>
    <b v="0"/>
    <n v="13"/>
    <b v="0"/>
    <x v="5"/>
    <x v="0"/>
    <x v="5"/>
    <x v="361"/>
  </r>
  <r>
    <n v="424"/>
    <x v="424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n v="5"/>
    <b v="0"/>
    <x v="5"/>
    <x v="0"/>
    <x v="5"/>
    <x v="99"/>
  </r>
  <r>
    <n v="425"/>
    <x v="425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n v="2"/>
    <b v="0"/>
    <x v="5"/>
    <x v="0"/>
    <x v="5"/>
    <x v="362"/>
  </r>
  <r>
    <n v="426"/>
    <x v="426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n v="8"/>
    <b v="0"/>
    <x v="5"/>
    <x v="0"/>
    <x v="5"/>
    <x v="363"/>
  </r>
  <r>
    <n v="427"/>
    <x v="427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n v="0"/>
    <b v="0"/>
    <x v="5"/>
    <x v="0"/>
    <x v="5"/>
    <x v="121"/>
  </r>
  <r>
    <n v="428"/>
    <x v="428"/>
    <s v="Fresh, fun, entertaining Bible stories on YouTube, stop-motion style."/>
    <x v="14"/>
    <x v="362"/>
    <x v="2"/>
    <x v="0"/>
    <x v="0"/>
    <n v="1402956000"/>
    <n v="1400523845"/>
    <b v="0"/>
    <n v="13"/>
    <b v="0"/>
    <x v="5"/>
    <x v="0"/>
    <x v="5"/>
    <x v="364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n v="0"/>
    <b v="0"/>
    <x v="5"/>
    <x v="0"/>
    <x v="5"/>
    <x v="121"/>
  </r>
  <r>
    <n v="430"/>
    <x v="430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n v="5"/>
    <b v="0"/>
    <x v="5"/>
    <x v="0"/>
    <x v="5"/>
    <x v="365"/>
  </r>
  <r>
    <n v="431"/>
    <x v="431"/>
    <s v="A short stop motion animated film of a man on his way home when strange goings on start to happen on his journey."/>
    <x v="9"/>
    <x v="364"/>
    <x v="2"/>
    <x v="1"/>
    <x v="1"/>
    <n v="1467752083"/>
    <n v="1465160083"/>
    <b v="0"/>
    <n v="8"/>
    <b v="0"/>
    <x v="5"/>
    <x v="0"/>
    <x v="5"/>
    <x v="366"/>
  </r>
  <r>
    <n v="432"/>
    <x v="432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n v="8"/>
    <b v="0"/>
    <x v="5"/>
    <x v="0"/>
    <x v="5"/>
    <x v="367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n v="0"/>
    <b v="0"/>
    <x v="5"/>
    <x v="0"/>
    <x v="5"/>
    <x v="121"/>
  </r>
  <r>
    <n v="434"/>
    <x v="434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n v="2"/>
    <b v="0"/>
    <x v="5"/>
    <x v="0"/>
    <x v="5"/>
    <x v="368"/>
  </r>
  <r>
    <n v="435"/>
    <x v="435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n v="3"/>
    <b v="0"/>
    <x v="5"/>
    <x v="0"/>
    <x v="5"/>
    <x v="120"/>
  </r>
  <r>
    <n v="436"/>
    <x v="436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n v="0"/>
    <b v="0"/>
    <x v="5"/>
    <x v="0"/>
    <x v="5"/>
    <x v="121"/>
  </r>
  <r>
    <n v="437"/>
    <x v="437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n v="0"/>
    <b v="0"/>
    <x v="5"/>
    <x v="0"/>
    <x v="5"/>
    <x v="121"/>
  </r>
  <r>
    <n v="438"/>
    <x v="438"/>
    <s v="As Smyton pushes himself to become respected, he unlocks secrets about himself and the world around him."/>
    <x v="22"/>
    <x v="367"/>
    <x v="2"/>
    <x v="0"/>
    <x v="0"/>
    <n v="1447830958"/>
    <n v="1445235358"/>
    <b v="0"/>
    <n v="11"/>
    <b v="0"/>
    <x v="5"/>
    <x v="0"/>
    <x v="5"/>
    <x v="369"/>
  </r>
  <r>
    <n v="439"/>
    <x v="439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n v="0"/>
    <b v="0"/>
    <x v="5"/>
    <x v="0"/>
    <x v="5"/>
    <x v="121"/>
  </r>
  <r>
    <n v="440"/>
    <x v="440"/>
    <s v="A stop-motion animation made by a one girl team, with a camera, creativity, and a lot of determination."/>
    <x v="10"/>
    <x v="139"/>
    <x v="2"/>
    <x v="0"/>
    <x v="0"/>
    <n v="1458859153"/>
    <n v="1456270753"/>
    <b v="0"/>
    <n v="1"/>
    <b v="0"/>
    <x v="5"/>
    <x v="0"/>
    <x v="5"/>
    <x v="144"/>
  </r>
  <r>
    <n v="441"/>
    <x v="441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n v="0"/>
    <b v="0"/>
    <x v="5"/>
    <x v="0"/>
    <x v="5"/>
    <x v="121"/>
  </r>
  <r>
    <n v="442"/>
    <x v="442"/>
    <s v="Doomsday is here"/>
    <x v="73"/>
    <x v="368"/>
    <x v="2"/>
    <x v="0"/>
    <x v="0"/>
    <n v="1424380783"/>
    <n v="1421788783"/>
    <b v="0"/>
    <n v="17"/>
    <b v="0"/>
    <x v="5"/>
    <x v="0"/>
    <x v="5"/>
    <x v="370"/>
  </r>
  <r>
    <n v="443"/>
    <x v="443"/>
    <s v="We love cartoons!! We want to make more but it costs money to so. Be apart of your daily dose of WTF!?! Pledge now!!"/>
    <x v="3"/>
    <x v="115"/>
    <x v="2"/>
    <x v="5"/>
    <x v="5"/>
    <n v="1391991701"/>
    <n v="1389399701"/>
    <b v="0"/>
    <n v="2"/>
    <b v="0"/>
    <x v="5"/>
    <x v="0"/>
    <x v="5"/>
    <x v="144"/>
  </r>
  <r>
    <n v="444"/>
    <x v="444"/>
    <s v="An upcoming animated web sitcom series centered around dealing with life, love, and relationships."/>
    <x v="28"/>
    <x v="155"/>
    <x v="2"/>
    <x v="0"/>
    <x v="0"/>
    <n v="1329342361"/>
    <n v="1324158361"/>
    <b v="0"/>
    <n v="1"/>
    <b v="0"/>
    <x v="5"/>
    <x v="0"/>
    <x v="5"/>
    <x v="73"/>
  </r>
  <r>
    <n v="445"/>
    <x v="445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n v="2"/>
    <b v="0"/>
    <x v="5"/>
    <x v="0"/>
    <x v="5"/>
    <x v="120"/>
  </r>
  <r>
    <n v="446"/>
    <x v="446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n v="16"/>
    <b v="0"/>
    <x v="5"/>
    <x v="0"/>
    <x v="5"/>
    <x v="371"/>
  </r>
  <r>
    <n v="447"/>
    <x v="447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n v="1"/>
    <b v="0"/>
    <x v="5"/>
    <x v="0"/>
    <x v="5"/>
    <x v="144"/>
  </r>
  <r>
    <n v="448"/>
    <x v="448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n v="4"/>
    <b v="0"/>
    <x v="5"/>
    <x v="0"/>
    <x v="5"/>
    <x v="372"/>
  </r>
  <r>
    <n v="449"/>
    <x v="449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n v="5"/>
    <b v="0"/>
    <x v="5"/>
    <x v="0"/>
    <x v="5"/>
    <x v="373"/>
  </r>
  <r>
    <n v="450"/>
    <x v="450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n v="7"/>
    <b v="0"/>
    <x v="5"/>
    <x v="0"/>
    <x v="5"/>
    <x v="374"/>
  </r>
  <r>
    <n v="451"/>
    <x v="451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n v="0"/>
    <b v="0"/>
    <x v="5"/>
    <x v="0"/>
    <x v="5"/>
    <x v="121"/>
  </r>
  <r>
    <n v="452"/>
    <x v="452"/>
    <s v="A man must find his way out of the depths of the shadows by using the aid of a little girl."/>
    <x v="47"/>
    <x v="374"/>
    <x v="2"/>
    <x v="0"/>
    <x v="0"/>
    <n v="1431536015"/>
    <n v="1428944015"/>
    <b v="0"/>
    <n v="12"/>
    <b v="0"/>
    <x v="5"/>
    <x v="0"/>
    <x v="5"/>
    <x v="375"/>
  </r>
  <r>
    <n v="453"/>
    <x v="453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n v="2"/>
    <b v="0"/>
    <x v="5"/>
    <x v="0"/>
    <x v="5"/>
    <x v="31"/>
  </r>
  <r>
    <n v="454"/>
    <x v="454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n v="5"/>
    <b v="0"/>
    <x v="5"/>
    <x v="0"/>
    <x v="5"/>
    <x v="376"/>
  </r>
  <r>
    <n v="455"/>
    <x v="455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n v="2"/>
    <b v="0"/>
    <x v="5"/>
    <x v="0"/>
    <x v="5"/>
    <x v="377"/>
  </r>
  <r>
    <n v="456"/>
    <x v="456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n v="3"/>
    <b v="0"/>
    <x v="5"/>
    <x v="0"/>
    <x v="5"/>
    <x v="378"/>
  </r>
  <r>
    <n v="457"/>
    <x v="457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n v="0"/>
    <b v="0"/>
    <x v="5"/>
    <x v="0"/>
    <x v="5"/>
    <x v="121"/>
  </r>
  <r>
    <n v="458"/>
    <x v="458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n v="49"/>
    <b v="0"/>
    <x v="5"/>
    <x v="0"/>
    <x v="5"/>
    <x v="379"/>
  </r>
  <r>
    <n v="459"/>
    <x v="459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n v="1"/>
    <b v="0"/>
    <x v="5"/>
    <x v="0"/>
    <x v="5"/>
    <x v="380"/>
  </r>
  <r>
    <n v="460"/>
    <x v="460"/>
    <s v="An animated web series about biological evolution gone haywire."/>
    <x v="0"/>
    <x v="379"/>
    <x v="2"/>
    <x v="0"/>
    <x v="0"/>
    <n v="1401595200"/>
    <n v="1398862875"/>
    <b v="0"/>
    <n v="2"/>
    <b v="0"/>
    <x v="5"/>
    <x v="0"/>
    <x v="5"/>
    <x v="381"/>
  </r>
  <r>
    <n v="461"/>
    <x v="461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n v="0"/>
    <b v="0"/>
    <x v="5"/>
    <x v="0"/>
    <x v="5"/>
    <x v="121"/>
  </r>
  <r>
    <n v="462"/>
    <x v="462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n v="0"/>
    <b v="0"/>
    <x v="5"/>
    <x v="0"/>
    <x v="5"/>
    <x v="121"/>
  </r>
  <r>
    <n v="463"/>
    <x v="463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n v="11"/>
    <b v="0"/>
    <x v="5"/>
    <x v="0"/>
    <x v="5"/>
    <x v="382"/>
  </r>
  <r>
    <n v="464"/>
    <x v="464"/>
    <s v="We are three students that want to make a short PokÃ©mon movie as a school project!"/>
    <x v="132"/>
    <x v="116"/>
    <x v="2"/>
    <x v="12"/>
    <x v="3"/>
    <n v="1463602935"/>
    <n v="1461874935"/>
    <b v="0"/>
    <n v="1"/>
    <b v="0"/>
    <x v="5"/>
    <x v="0"/>
    <x v="5"/>
    <x v="120"/>
  </r>
  <r>
    <n v="465"/>
    <x v="465"/>
    <s v="&quot;Amp&quot; is a short film about a robot with needs."/>
    <x v="133"/>
    <x v="381"/>
    <x v="2"/>
    <x v="0"/>
    <x v="0"/>
    <n v="1403837574"/>
    <n v="1402455174"/>
    <b v="0"/>
    <n v="8"/>
    <b v="0"/>
    <x v="5"/>
    <x v="0"/>
    <x v="5"/>
    <x v="383"/>
  </r>
  <r>
    <n v="466"/>
    <x v="466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n v="5"/>
    <b v="0"/>
    <x v="5"/>
    <x v="0"/>
    <x v="5"/>
    <x v="384"/>
  </r>
  <r>
    <n v="467"/>
    <x v="467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n v="39"/>
    <b v="0"/>
    <x v="5"/>
    <x v="0"/>
    <x v="5"/>
    <x v="385"/>
  </r>
  <r>
    <n v="468"/>
    <x v="468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n v="0"/>
    <b v="0"/>
    <x v="5"/>
    <x v="0"/>
    <x v="5"/>
    <x v="121"/>
  </r>
  <r>
    <n v="469"/>
    <x v="469"/>
    <s v="Create a personalised animation film using your child's name and photo."/>
    <x v="12"/>
    <x v="117"/>
    <x v="2"/>
    <x v="1"/>
    <x v="1"/>
    <n v="1409960724"/>
    <n v="1404776724"/>
    <b v="0"/>
    <n v="0"/>
    <b v="0"/>
    <x v="5"/>
    <x v="0"/>
    <x v="5"/>
    <x v="121"/>
  </r>
  <r>
    <n v="470"/>
    <x v="470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n v="2"/>
    <b v="0"/>
    <x v="5"/>
    <x v="0"/>
    <x v="5"/>
    <x v="156"/>
  </r>
  <r>
    <n v="471"/>
    <x v="471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n v="170"/>
    <b v="0"/>
    <x v="5"/>
    <x v="0"/>
    <x v="5"/>
    <x v="386"/>
  </r>
  <r>
    <n v="472"/>
    <x v="472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n v="5"/>
    <b v="0"/>
    <x v="5"/>
    <x v="0"/>
    <x v="5"/>
    <x v="387"/>
  </r>
  <r>
    <n v="473"/>
    <x v="473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n v="14"/>
    <b v="0"/>
    <x v="5"/>
    <x v="0"/>
    <x v="5"/>
    <x v="242"/>
  </r>
  <r>
    <n v="474"/>
    <x v="474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n v="1"/>
    <b v="0"/>
    <x v="5"/>
    <x v="0"/>
    <x v="5"/>
    <x v="120"/>
  </r>
  <r>
    <n v="475"/>
    <x v="475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n v="0"/>
    <b v="0"/>
    <x v="5"/>
    <x v="0"/>
    <x v="5"/>
    <x v="121"/>
  </r>
  <r>
    <n v="476"/>
    <x v="476"/>
    <s v="Animated Music Videos that teach kids how to read."/>
    <x v="135"/>
    <x v="387"/>
    <x v="2"/>
    <x v="0"/>
    <x v="0"/>
    <n v="1401767940"/>
    <n v="1398727441"/>
    <b v="0"/>
    <n v="124"/>
    <b v="0"/>
    <x v="5"/>
    <x v="0"/>
    <x v="5"/>
    <x v="388"/>
  </r>
  <r>
    <n v="477"/>
    <x v="477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n v="0"/>
    <b v="0"/>
    <x v="5"/>
    <x v="0"/>
    <x v="5"/>
    <x v="121"/>
  </r>
  <r>
    <n v="478"/>
    <x v="478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n v="0"/>
    <b v="0"/>
    <x v="5"/>
    <x v="0"/>
    <x v="5"/>
    <x v="121"/>
  </r>
  <r>
    <n v="479"/>
    <x v="479"/>
    <s v="ANIMATING the most INFAMOUS Math Courses in America and TRANSLATING them for the mathematical underdog!"/>
    <x v="36"/>
    <x v="388"/>
    <x v="2"/>
    <x v="0"/>
    <x v="0"/>
    <n v="1416566835"/>
    <n v="1411379235"/>
    <b v="0"/>
    <n v="55"/>
    <b v="0"/>
    <x v="5"/>
    <x v="0"/>
    <x v="5"/>
    <x v="389"/>
  </r>
  <r>
    <n v="480"/>
    <x v="480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n v="140"/>
    <b v="0"/>
    <x v="5"/>
    <x v="0"/>
    <x v="5"/>
    <x v="390"/>
  </r>
  <r>
    <n v="481"/>
    <x v="481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n v="21"/>
    <b v="0"/>
    <x v="5"/>
    <x v="0"/>
    <x v="5"/>
    <x v="391"/>
  </r>
  <r>
    <n v="482"/>
    <x v="482"/>
    <s v="Help me quit my day job and also create animated Stand-up routines from local up and coming comedians."/>
    <x v="3"/>
    <x v="115"/>
    <x v="2"/>
    <x v="0"/>
    <x v="0"/>
    <n v="1460644440"/>
    <n v="1458336690"/>
    <b v="0"/>
    <n v="1"/>
    <b v="0"/>
    <x v="5"/>
    <x v="0"/>
    <x v="5"/>
    <x v="119"/>
  </r>
  <r>
    <n v="483"/>
    <x v="483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n v="147"/>
    <b v="0"/>
    <x v="5"/>
    <x v="0"/>
    <x v="5"/>
    <x v="392"/>
  </r>
  <r>
    <n v="484"/>
    <x v="484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n v="11"/>
    <b v="0"/>
    <x v="5"/>
    <x v="0"/>
    <x v="5"/>
    <x v="393"/>
  </r>
  <r>
    <n v="485"/>
    <x v="485"/>
    <s v="Last few days to make this toon a reality! 5 funny toons for YOU! See the pilot episode here!"/>
    <x v="136"/>
    <x v="393"/>
    <x v="2"/>
    <x v="1"/>
    <x v="1"/>
    <n v="1368792499"/>
    <n v="1366200499"/>
    <b v="0"/>
    <n v="125"/>
    <b v="0"/>
    <x v="5"/>
    <x v="0"/>
    <x v="5"/>
    <x v="394"/>
  </r>
  <r>
    <n v="486"/>
    <x v="486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n v="1"/>
    <b v="0"/>
    <x v="5"/>
    <x v="0"/>
    <x v="5"/>
    <x v="73"/>
  </r>
  <r>
    <n v="487"/>
    <x v="487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n v="0"/>
    <b v="0"/>
    <x v="5"/>
    <x v="0"/>
    <x v="5"/>
    <x v="121"/>
  </r>
  <r>
    <n v="488"/>
    <x v="488"/>
    <s v="When humans left the earth, the animals took over the city. What could go wrong? Well...everything!"/>
    <x v="14"/>
    <x v="117"/>
    <x v="2"/>
    <x v="0"/>
    <x v="0"/>
    <n v="1483924700"/>
    <n v="1481332700"/>
    <b v="0"/>
    <n v="0"/>
    <b v="0"/>
    <x v="5"/>
    <x v="0"/>
    <x v="5"/>
    <x v="121"/>
  </r>
  <r>
    <n v="489"/>
    <x v="489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n v="3"/>
    <b v="0"/>
    <x v="5"/>
    <x v="0"/>
    <x v="5"/>
    <x v="395"/>
  </r>
  <r>
    <n v="490"/>
    <x v="490"/>
    <s v="Cancelled"/>
    <x v="28"/>
    <x v="117"/>
    <x v="2"/>
    <x v="0"/>
    <x v="0"/>
    <n v="1345677285"/>
    <n v="1343085285"/>
    <b v="0"/>
    <n v="0"/>
    <b v="0"/>
    <x v="5"/>
    <x v="0"/>
    <x v="5"/>
    <x v="121"/>
  </r>
  <r>
    <n v="491"/>
    <x v="491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n v="0"/>
    <b v="0"/>
    <x v="5"/>
    <x v="0"/>
    <x v="5"/>
    <x v="121"/>
  </r>
  <r>
    <n v="492"/>
    <x v="492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n v="0"/>
    <b v="0"/>
    <x v="5"/>
    <x v="0"/>
    <x v="5"/>
    <x v="121"/>
  </r>
  <r>
    <n v="493"/>
    <x v="493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n v="0"/>
    <b v="0"/>
    <x v="5"/>
    <x v="0"/>
    <x v="5"/>
    <x v="121"/>
  </r>
  <r>
    <n v="494"/>
    <x v="494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n v="3"/>
    <b v="0"/>
    <x v="5"/>
    <x v="0"/>
    <x v="5"/>
    <x v="396"/>
  </r>
  <r>
    <n v="495"/>
    <x v="495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n v="0"/>
    <b v="0"/>
    <x v="5"/>
    <x v="0"/>
    <x v="5"/>
    <x v="121"/>
  </r>
  <r>
    <n v="496"/>
    <x v="496"/>
    <s v="The movie is about the adventures of Ethan, Danna, The mysterious inventor and more."/>
    <x v="127"/>
    <x v="116"/>
    <x v="2"/>
    <x v="0"/>
    <x v="0"/>
    <n v="1392070874"/>
    <n v="1386886874"/>
    <b v="0"/>
    <n v="1"/>
    <b v="0"/>
    <x v="5"/>
    <x v="0"/>
    <x v="5"/>
    <x v="120"/>
  </r>
  <r>
    <n v="497"/>
    <x v="497"/>
    <s v="live-action/animated series pilot."/>
    <x v="140"/>
    <x v="134"/>
    <x v="2"/>
    <x v="0"/>
    <x v="0"/>
    <n v="1419483600"/>
    <n v="1414889665"/>
    <b v="0"/>
    <n v="3"/>
    <b v="0"/>
    <x v="5"/>
    <x v="0"/>
    <x v="5"/>
    <x v="119"/>
  </r>
  <r>
    <n v="498"/>
    <x v="498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n v="22"/>
    <b v="0"/>
    <x v="5"/>
    <x v="0"/>
    <x v="5"/>
    <x v="397"/>
  </r>
  <r>
    <n v="499"/>
    <x v="499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n v="26"/>
    <b v="0"/>
    <x v="5"/>
    <x v="0"/>
    <x v="5"/>
    <x v="398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n v="4"/>
    <b v="0"/>
    <x v="5"/>
    <x v="0"/>
    <x v="5"/>
    <x v="399"/>
  </r>
  <r>
    <n v="501"/>
    <x v="501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n v="0"/>
    <b v="0"/>
    <x v="5"/>
    <x v="0"/>
    <x v="5"/>
    <x v="121"/>
  </r>
  <r>
    <n v="502"/>
    <x v="502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n v="4"/>
    <b v="0"/>
    <x v="5"/>
    <x v="0"/>
    <x v="5"/>
    <x v="400"/>
  </r>
  <r>
    <n v="503"/>
    <x v="503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n v="9"/>
    <b v="0"/>
    <x v="5"/>
    <x v="0"/>
    <x v="5"/>
    <x v="401"/>
  </r>
  <r>
    <n v="504"/>
    <x v="504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n v="5"/>
    <b v="0"/>
    <x v="5"/>
    <x v="0"/>
    <x v="5"/>
    <x v="402"/>
  </r>
  <r>
    <n v="505"/>
    <x v="505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n v="14"/>
    <b v="0"/>
    <x v="5"/>
    <x v="0"/>
    <x v="5"/>
    <x v="403"/>
  </r>
  <r>
    <n v="506"/>
    <x v="506"/>
    <s v="A feature-length 3D animation that depicts what happened when the Son of the Morning rebelled against God."/>
    <x v="61"/>
    <x v="156"/>
    <x v="2"/>
    <x v="0"/>
    <x v="0"/>
    <n v="1376140520"/>
    <n v="1373548520"/>
    <b v="0"/>
    <n v="1"/>
    <b v="0"/>
    <x v="5"/>
    <x v="0"/>
    <x v="5"/>
    <x v="404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n v="10"/>
    <b v="0"/>
    <x v="5"/>
    <x v="0"/>
    <x v="5"/>
    <x v="405"/>
  </r>
  <r>
    <n v="508"/>
    <x v="508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n v="3"/>
    <b v="0"/>
    <x v="5"/>
    <x v="0"/>
    <x v="5"/>
    <x v="44"/>
  </r>
  <r>
    <n v="509"/>
    <x v="509"/>
    <s v="A hilarious comedy podcast being turned into an animated series  about an indian servant and his boss."/>
    <x v="10"/>
    <x v="115"/>
    <x v="2"/>
    <x v="1"/>
    <x v="1"/>
    <n v="1435504170"/>
    <n v="1432912170"/>
    <b v="0"/>
    <n v="1"/>
    <b v="0"/>
    <x v="5"/>
    <x v="0"/>
    <x v="5"/>
    <x v="119"/>
  </r>
  <r>
    <n v="510"/>
    <x v="510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n v="0"/>
    <b v="0"/>
    <x v="5"/>
    <x v="0"/>
    <x v="5"/>
    <x v="121"/>
  </r>
  <r>
    <n v="511"/>
    <x v="511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n v="5"/>
    <b v="0"/>
    <x v="5"/>
    <x v="0"/>
    <x v="5"/>
    <x v="179"/>
  </r>
  <r>
    <n v="512"/>
    <x v="512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n v="2"/>
    <b v="0"/>
    <x v="5"/>
    <x v="0"/>
    <x v="5"/>
    <x v="148"/>
  </r>
  <r>
    <n v="513"/>
    <x v="513"/>
    <s v="A sci-fi fantasy 2.5D anime styled series about some guys trying to save the world, probably..."/>
    <x v="63"/>
    <x v="404"/>
    <x v="2"/>
    <x v="0"/>
    <x v="0"/>
    <n v="1471244400"/>
    <n v="1467387705"/>
    <b v="0"/>
    <n v="68"/>
    <b v="0"/>
    <x v="5"/>
    <x v="0"/>
    <x v="5"/>
    <x v="406"/>
  </r>
  <r>
    <n v="514"/>
    <x v="514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n v="3"/>
    <b v="0"/>
    <x v="5"/>
    <x v="0"/>
    <x v="5"/>
    <x v="407"/>
  </r>
  <r>
    <n v="515"/>
    <x v="515"/>
    <s v="A Tale of Faith is an animated short film based on the heartwarming tale by Rebbe Nachman of Breslov."/>
    <x v="143"/>
    <x v="405"/>
    <x v="2"/>
    <x v="0"/>
    <x v="0"/>
    <n v="1451389601"/>
    <n v="1447933601"/>
    <b v="0"/>
    <n v="34"/>
    <b v="0"/>
    <x v="5"/>
    <x v="0"/>
    <x v="5"/>
    <x v="408"/>
  </r>
  <r>
    <n v="516"/>
    <x v="516"/>
    <s v="A big brother style comedy animation series starring famous seafarers"/>
    <x v="10"/>
    <x v="117"/>
    <x v="2"/>
    <x v="1"/>
    <x v="1"/>
    <n v="1432752080"/>
    <n v="1427568080"/>
    <b v="0"/>
    <n v="0"/>
    <b v="0"/>
    <x v="5"/>
    <x v="0"/>
    <x v="5"/>
    <x v="121"/>
  </r>
  <r>
    <n v="517"/>
    <x v="517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n v="3"/>
    <b v="0"/>
    <x v="5"/>
    <x v="0"/>
    <x v="5"/>
    <x v="409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n v="0"/>
    <b v="0"/>
    <x v="5"/>
    <x v="0"/>
    <x v="5"/>
    <x v="121"/>
  </r>
  <r>
    <n v="519"/>
    <x v="519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n v="70"/>
    <b v="0"/>
    <x v="5"/>
    <x v="0"/>
    <x v="5"/>
    <x v="410"/>
  </r>
  <r>
    <n v="520"/>
    <x v="520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n v="34"/>
    <b v="1"/>
    <x v="6"/>
    <x v="1"/>
    <x v="6"/>
    <x v="411"/>
  </r>
  <r>
    <n v="521"/>
    <x v="521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n v="56"/>
    <b v="1"/>
    <x v="6"/>
    <x v="1"/>
    <x v="6"/>
    <x v="412"/>
  </r>
  <r>
    <n v="522"/>
    <x v="522"/>
    <s v="*** TO MAKE DONATIONS IN THE FUTURE                                   GO TO OUR WEBSITE: www.compassplayers.com ***"/>
    <x v="9"/>
    <x v="409"/>
    <x v="0"/>
    <x v="0"/>
    <x v="0"/>
    <n v="1458518325"/>
    <n v="1456793925"/>
    <b v="0"/>
    <n v="31"/>
    <b v="1"/>
    <x v="6"/>
    <x v="1"/>
    <x v="6"/>
    <x v="413"/>
  </r>
  <r>
    <n v="523"/>
    <x v="523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n v="84"/>
    <b v="1"/>
    <x v="6"/>
    <x v="1"/>
    <x v="6"/>
    <x v="414"/>
  </r>
  <r>
    <n v="524"/>
    <x v="524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n v="130"/>
    <b v="1"/>
    <x v="6"/>
    <x v="1"/>
    <x v="6"/>
    <x v="415"/>
  </r>
  <r>
    <n v="525"/>
    <x v="525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n v="12"/>
    <b v="1"/>
    <x v="6"/>
    <x v="1"/>
    <x v="6"/>
    <x v="416"/>
  </r>
  <r>
    <n v="526"/>
    <x v="526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n v="23"/>
    <b v="1"/>
    <x v="6"/>
    <x v="1"/>
    <x v="6"/>
    <x v="417"/>
  </r>
  <r>
    <n v="527"/>
    <x v="527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n v="158"/>
    <b v="1"/>
    <x v="6"/>
    <x v="1"/>
    <x v="6"/>
    <x v="418"/>
  </r>
  <r>
    <n v="528"/>
    <x v="528"/>
    <s v="A Festival Backed Production of a Full-Length Play."/>
    <x v="146"/>
    <x v="414"/>
    <x v="0"/>
    <x v="0"/>
    <x v="0"/>
    <n v="1434921600"/>
    <n v="1433109907"/>
    <b v="0"/>
    <n v="30"/>
    <b v="1"/>
    <x v="6"/>
    <x v="1"/>
    <x v="6"/>
    <x v="419"/>
  </r>
  <r>
    <n v="529"/>
    <x v="529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n v="18"/>
    <b v="1"/>
    <x v="6"/>
    <x v="1"/>
    <x v="6"/>
    <x v="420"/>
  </r>
  <r>
    <n v="530"/>
    <x v="530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n v="29"/>
    <b v="1"/>
    <x v="6"/>
    <x v="1"/>
    <x v="6"/>
    <x v="421"/>
  </r>
  <r>
    <n v="531"/>
    <x v="531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n v="31"/>
    <b v="1"/>
    <x v="6"/>
    <x v="1"/>
    <x v="6"/>
    <x v="422"/>
  </r>
  <r>
    <n v="532"/>
    <x v="532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n v="173"/>
    <b v="1"/>
    <x v="6"/>
    <x v="1"/>
    <x v="6"/>
    <x v="423"/>
  </r>
  <r>
    <n v="533"/>
    <x v="533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n v="17"/>
    <b v="1"/>
    <x v="6"/>
    <x v="1"/>
    <x v="6"/>
    <x v="424"/>
  </r>
  <r>
    <n v="534"/>
    <x v="534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n v="48"/>
    <b v="1"/>
    <x v="6"/>
    <x v="1"/>
    <x v="6"/>
    <x v="425"/>
  </r>
  <r>
    <n v="535"/>
    <x v="535"/>
    <s v="Weâ€™re producing a Northern Brexit sci-fi play for VAULT festival 2017 and we need your help!"/>
    <x v="13"/>
    <x v="420"/>
    <x v="0"/>
    <x v="1"/>
    <x v="1"/>
    <n v="1483707905"/>
    <n v="1481115905"/>
    <b v="0"/>
    <n v="59"/>
    <b v="1"/>
    <x v="6"/>
    <x v="1"/>
    <x v="6"/>
    <x v="426"/>
  </r>
  <r>
    <n v="536"/>
    <x v="536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n v="39"/>
    <b v="1"/>
    <x v="6"/>
    <x v="1"/>
    <x v="6"/>
    <x v="427"/>
  </r>
  <r>
    <n v="537"/>
    <x v="537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n v="59"/>
    <b v="1"/>
    <x v="6"/>
    <x v="1"/>
    <x v="6"/>
    <x v="428"/>
  </r>
  <r>
    <n v="538"/>
    <x v="538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n v="60"/>
    <b v="1"/>
    <x v="6"/>
    <x v="1"/>
    <x v="6"/>
    <x v="429"/>
  </r>
  <r>
    <n v="539"/>
    <x v="539"/>
    <s v="A brand new show that unites puppetry, live music and storytelling to bring a forgotten English legend back to life!"/>
    <x v="2"/>
    <x v="424"/>
    <x v="0"/>
    <x v="1"/>
    <x v="1"/>
    <n v="1467681107"/>
    <n v="1465866707"/>
    <b v="0"/>
    <n v="20"/>
    <b v="1"/>
    <x v="6"/>
    <x v="1"/>
    <x v="6"/>
    <x v="430"/>
  </r>
  <r>
    <n v="540"/>
    <x v="540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n v="1"/>
    <b v="0"/>
    <x v="7"/>
    <x v="2"/>
    <x v="7"/>
    <x v="120"/>
  </r>
  <r>
    <n v="541"/>
    <x v="541"/>
    <s v="A website dedicated to local Kink Communities; to find others with matching interests and bring them together."/>
    <x v="37"/>
    <x v="379"/>
    <x v="2"/>
    <x v="0"/>
    <x v="0"/>
    <n v="1446080834"/>
    <n v="1443488834"/>
    <b v="0"/>
    <n v="1"/>
    <b v="0"/>
    <x v="7"/>
    <x v="2"/>
    <x v="7"/>
    <x v="380"/>
  </r>
  <r>
    <n v="542"/>
    <x v="542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n v="1"/>
    <b v="0"/>
    <x v="7"/>
    <x v="2"/>
    <x v="7"/>
    <x v="120"/>
  </r>
  <r>
    <n v="543"/>
    <x v="543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n v="2"/>
    <b v="0"/>
    <x v="7"/>
    <x v="2"/>
    <x v="7"/>
    <x v="431"/>
  </r>
  <r>
    <n v="544"/>
    <x v="544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n v="2"/>
    <b v="0"/>
    <x v="7"/>
    <x v="2"/>
    <x v="7"/>
    <x v="362"/>
  </r>
  <r>
    <n v="545"/>
    <x v="545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n v="34"/>
    <b v="0"/>
    <x v="7"/>
    <x v="2"/>
    <x v="7"/>
    <x v="432"/>
  </r>
  <r>
    <n v="546"/>
    <x v="546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n v="2"/>
    <b v="0"/>
    <x v="7"/>
    <x v="2"/>
    <x v="7"/>
    <x v="433"/>
  </r>
  <r>
    <n v="547"/>
    <x v="547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n v="0"/>
    <b v="0"/>
    <x v="7"/>
    <x v="2"/>
    <x v="7"/>
    <x v="121"/>
  </r>
  <r>
    <n v="548"/>
    <x v="548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n v="1"/>
    <b v="0"/>
    <x v="7"/>
    <x v="2"/>
    <x v="7"/>
    <x v="373"/>
  </r>
  <r>
    <n v="549"/>
    <x v="549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n v="8"/>
    <b v="0"/>
    <x v="7"/>
    <x v="2"/>
    <x v="7"/>
    <x v="434"/>
  </r>
  <r>
    <n v="550"/>
    <x v="550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n v="4"/>
    <b v="0"/>
    <x v="7"/>
    <x v="2"/>
    <x v="7"/>
    <x v="435"/>
  </r>
  <r>
    <n v="551"/>
    <x v="551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n v="28"/>
    <b v="0"/>
    <x v="7"/>
    <x v="2"/>
    <x v="7"/>
    <x v="436"/>
  </r>
  <r>
    <n v="552"/>
    <x v="552"/>
    <s v="Axoral is a 3d interactive social media interface, with the potential to be so much more, but we need your help!"/>
    <x v="101"/>
    <x v="117"/>
    <x v="2"/>
    <x v="5"/>
    <x v="5"/>
    <n v="1452350896"/>
    <n v="1447166896"/>
    <b v="0"/>
    <n v="0"/>
    <b v="0"/>
    <x v="7"/>
    <x v="2"/>
    <x v="7"/>
    <x v="121"/>
  </r>
  <r>
    <n v="553"/>
    <x v="553"/>
    <s v="Groundbreaking New Classifieds Website Grows Into Largest Nationwide Coverage By Turning Users Into Entrepreneurs"/>
    <x v="31"/>
    <x v="430"/>
    <x v="2"/>
    <x v="0"/>
    <x v="0"/>
    <n v="1415988991"/>
    <n v="1413393391"/>
    <b v="0"/>
    <n v="6"/>
    <b v="0"/>
    <x v="7"/>
    <x v="2"/>
    <x v="7"/>
    <x v="372"/>
  </r>
  <r>
    <n v="554"/>
    <x v="554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n v="22"/>
    <b v="0"/>
    <x v="7"/>
    <x v="2"/>
    <x v="7"/>
    <x v="437"/>
  </r>
  <r>
    <n v="555"/>
    <x v="555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n v="0"/>
    <b v="0"/>
    <x v="7"/>
    <x v="2"/>
    <x v="7"/>
    <x v="121"/>
  </r>
  <r>
    <n v="556"/>
    <x v="556"/>
    <s v="An educational platform for learning Unified English Braille Code"/>
    <x v="6"/>
    <x v="148"/>
    <x v="2"/>
    <x v="0"/>
    <x v="0"/>
    <n v="1452112717"/>
    <n v="1449520717"/>
    <b v="0"/>
    <n v="1"/>
    <b v="0"/>
    <x v="7"/>
    <x v="2"/>
    <x v="7"/>
    <x v="438"/>
  </r>
  <r>
    <n v="557"/>
    <x v="557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n v="20"/>
    <b v="0"/>
    <x v="7"/>
    <x v="2"/>
    <x v="7"/>
    <x v="439"/>
  </r>
  <r>
    <n v="558"/>
    <x v="558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n v="0"/>
    <b v="0"/>
    <x v="7"/>
    <x v="2"/>
    <x v="7"/>
    <x v="121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n v="1"/>
    <b v="0"/>
    <x v="7"/>
    <x v="2"/>
    <x v="7"/>
    <x v="73"/>
  </r>
  <r>
    <n v="560"/>
    <x v="560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n v="3"/>
    <b v="0"/>
    <x v="7"/>
    <x v="2"/>
    <x v="7"/>
    <x v="143"/>
  </r>
  <r>
    <n v="561"/>
    <x v="561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n v="2"/>
    <b v="0"/>
    <x v="7"/>
    <x v="2"/>
    <x v="7"/>
    <x v="440"/>
  </r>
  <r>
    <n v="562"/>
    <x v="562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n v="0"/>
    <b v="0"/>
    <x v="7"/>
    <x v="2"/>
    <x v="7"/>
    <x v="121"/>
  </r>
  <r>
    <n v="563"/>
    <x v="563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n v="2"/>
    <b v="0"/>
    <x v="7"/>
    <x v="2"/>
    <x v="7"/>
    <x v="441"/>
  </r>
  <r>
    <n v="564"/>
    <x v="564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n v="1"/>
    <b v="0"/>
    <x v="7"/>
    <x v="2"/>
    <x v="7"/>
    <x v="120"/>
  </r>
  <r>
    <n v="565"/>
    <x v="565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n v="0"/>
    <b v="0"/>
    <x v="7"/>
    <x v="2"/>
    <x v="7"/>
    <x v="121"/>
  </r>
  <r>
    <n v="566"/>
    <x v="566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n v="1"/>
    <b v="0"/>
    <x v="7"/>
    <x v="2"/>
    <x v="7"/>
    <x v="120"/>
  </r>
  <r>
    <n v="567"/>
    <x v="567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n v="0"/>
    <b v="0"/>
    <x v="7"/>
    <x v="2"/>
    <x v="7"/>
    <x v="121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n v="5"/>
    <b v="0"/>
    <x v="7"/>
    <x v="2"/>
    <x v="7"/>
    <x v="442"/>
  </r>
  <r>
    <n v="569"/>
    <x v="569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n v="1"/>
    <b v="0"/>
    <x v="7"/>
    <x v="2"/>
    <x v="7"/>
    <x v="135"/>
  </r>
  <r>
    <n v="570"/>
    <x v="570"/>
    <s v="Humans have AM/FM/Satellite radio, kids have radio Disney, pets have DogCatRadio."/>
    <x v="94"/>
    <x v="436"/>
    <x v="2"/>
    <x v="0"/>
    <x v="0"/>
    <n v="1455822569"/>
    <n v="1453230569"/>
    <b v="0"/>
    <n v="1"/>
    <b v="0"/>
    <x v="7"/>
    <x v="2"/>
    <x v="7"/>
    <x v="443"/>
  </r>
  <r>
    <n v="571"/>
    <x v="571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n v="2"/>
    <b v="0"/>
    <x v="7"/>
    <x v="2"/>
    <x v="7"/>
    <x v="444"/>
  </r>
  <r>
    <n v="572"/>
    <x v="572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n v="0"/>
    <b v="0"/>
    <x v="7"/>
    <x v="2"/>
    <x v="7"/>
    <x v="121"/>
  </r>
  <r>
    <n v="573"/>
    <x v="573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n v="9"/>
    <b v="0"/>
    <x v="7"/>
    <x v="2"/>
    <x v="7"/>
    <x v="445"/>
  </r>
  <r>
    <n v="574"/>
    <x v="574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n v="4"/>
    <b v="0"/>
    <x v="7"/>
    <x v="2"/>
    <x v="7"/>
    <x v="135"/>
  </r>
  <r>
    <n v="575"/>
    <x v="575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n v="4"/>
    <b v="0"/>
    <x v="7"/>
    <x v="2"/>
    <x v="7"/>
    <x v="446"/>
  </r>
  <r>
    <n v="576"/>
    <x v="576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n v="1"/>
    <b v="0"/>
    <x v="7"/>
    <x v="2"/>
    <x v="7"/>
    <x v="120"/>
  </r>
  <r>
    <n v="577"/>
    <x v="577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n v="1"/>
    <b v="0"/>
    <x v="7"/>
    <x v="2"/>
    <x v="7"/>
    <x v="119"/>
  </r>
  <r>
    <n v="578"/>
    <x v="578"/>
    <s v="weBuy trade built on technology and Crowd Sourced Power"/>
    <x v="152"/>
    <x v="441"/>
    <x v="2"/>
    <x v="1"/>
    <x v="1"/>
    <n v="1441633993"/>
    <n v="1439560393"/>
    <b v="0"/>
    <n v="7"/>
    <b v="0"/>
    <x v="7"/>
    <x v="2"/>
    <x v="7"/>
    <x v="447"/>
  </r>
  <r>
    <n v="579"/>
    <x v="579"/>
    <s v="Learn classic and public key cryptography with a full proof-of-concept system in JavaScript."/>
    <x v="14"/>
    <x v="442"/>
    <x v="2"/>
    <x v="0"/>
    <x v="0"/>
    <n v="1419539223"/>
    <n v="1416947223"/>
    <b v="0"/>
    <n v="5"/>
    <b v="0"/>
    <x v="7"/>
    <x v="2"/>
    <x v="7"/>
    <x v="431"/>
  </r>
  <r>
    <n v="580"/>
    <x v="580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n v="1"/>
    <b v="0"/>
    <x v="7"/>
    <x v="2"/>
    <x v="7"/>
    <x v="120"/>
  </r>
  <r>
    <n v="581"/>
    <x v="581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n v="0"/>
    <b v="0"/>
    <x v="7"/>
    <x v="2"/>
    <x v="7"/>
    <x v="121"/>
  </r>
  <r>
    <n v="582"/>
    <x v="582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n v="0"/>
    <b v="0"/>
    <x v="7"/>
    <x v="2"/>
    <x v="7"/>
    <x v="121"/>
  </r>
  <r>
    <n v="583"/>
    <x v="583"/>
    <s v="HackersArchive.com will help rid the web of viruses and scams found everywhere else you look!"/>
    <x v="7"/>
    <x v="116"/>
    <x v="2"/>
    <x v="0"/>
    <x v="0"/>
    <n v="1426800687"/>
    <n v="1424212287"/>
    <b v="0"/>
    <n v="1"/>
    <b v="0"/>
    <x v="7"/>
    <x v="2"/>
    <x v="7"/>
    <x v="120"/>
  </r>
  <r>
    <n v="584"/>
    <x v="584"/>
    <s v="Script Call takes your presentation from the wall to your audience; from your device to theirs."/>
    <x v="28"/>
    <x v="115"/>
    <x v="2"/>
    <x v="0"/>
    <x v="0"/>
    <n v="1426522316"/>
    <n v="1423933916"/>
    <b v="0"/>
    <n v="2"/>
    <b v="0"/>
    <x v="7"/>
    <x v="2"/>
    <x v="7"/>
    <x v="144"/>
  </r>
  <r>
    <n v="585"/>
    <x v="585"/>
    <s v="SAVE UP TO 40% WHEN YOU SPEND!_x000a__x000a_PRE-ORDER YOUR LINK CARD TODAY"/>
    <x v="7"/>
    <x v="117"/>
    <x v="2"/>
    <x v="1"/>
    <x v="1"/>
    <n v="1448928000"/>
    <n v="1444123377"/>
    <b v="0"/>
    <n v="0"/>
    <b v="0"/>
    <x v="7"/>
    <x v="2"/>
    <x v="7"/>
    <x v="121"/>
  </r>
  <r>
    <n v="586"/>
    <x v="586"/>
    <s v="Employ College is a movement for companies to hire college graduates from their respected institutions."/>
    <x v="3"/>
    <x v="443"/>
    <x v="2"/>
    <x v="0"/>
    <x v="0"/>
    <n v="1424032207"/>
    <n v="1421440207"/>
    <b v="0"/>
    <n v="4"/>
    <b v="0"/>
    <x v="7"/>
    <x v="2"/>
    <x v="7"/>
    <x v="448"/>
  </r>
  <r>
    <n v="587"/>
    <x v="587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n v="7"/>
    <b v="0"/>
    <x v="7"/>
    <x v="2"/>
    <x v="7"/>
    <x v="449"/>
  </r>
  <r>
    <n v="588"/>
    <x v="588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n v="2"/>
    <b v="0"/>
    <x v="7"/>
    <x v="2"/>
    <x v="7"/>
    <x v="450"/>
  </r>
  <r>
    <n v="589"/>
    <x v="589"/>
    <s v="Services closer than you think..."/>
    <x v="51"/>
    <x v="116"/>
    <x v="2"/>
    <x v="0"/>
    <x v="0"/>
    <n v="1436366699"/>
    <n v="1435070699"/>
    <b v="0"/>
    <n v="1"/>
    <b v="0"/>
    <x v="7"/>
    <x v="2"/>
    <x v="7"/>
    <x v="120"/>
  </r>
  <r>
    <n v="590"/>
    <x v="590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n v="9"/>
    <b v="0"/>
    <x v="7"/>
    <x v="2"/>
    <x v="7"/>
    <x v="451"/>
  </r>
  <r>
    <n v="591"/>
    <x v="591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n v="2"/>
    <b v="0"/>
    <x v="7"/>
    <x v="2"/>
    <x v="7"/>
    <x v="452"/>
  </r>
  <r>
    <n v="592"/>
    <x v="592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n v="1"/>
    <b v="0"/>
    <x v="7"/>
    <x v="2"/>
    <x v="7"/>
    <x v="404"/>
  </r>
  <r>
    <n v="593"/>
    <x v="593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n v="7"/>
    <b v="0"/>
    <x v="7"/>
    <x v="2"/>
    <x v="7"/>
    <x v="453"/>
  </r>
  <r>
    <n v="594"/>
    <x v="594"/>
    <s v="Creating a fitness site that will change the fitness game forever!"/>
    <x v="31"/>
    <x v="375"/>
    <x v="2"/>
    <x v="0"/>
    <x v="0"/>
    <n v="1460832206"/>
    <n v="1458240206"/>
    <b v="0"/>
    <n v="2"/>
    <b v="0"/>
    <x v="7"/>
    <x v="2"/>
    <x v="7"/>
    <x v="31"/>
  </r>
  <r>
    <n v="595"/>
    <x v="595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n v="8"/>
    <b v="0"/>
    <x v="7"/>
    <x v="2"/>
    <x v="7"/>
    <x v="454"/>
  </r>
  <r>
    <n v="596"/>
    <x v="596"/>
    <s v="We present digitaibook,com site which can become a free electronic library with your help,"/>
    <x v="22"/>
    <x v="360"/>
    <x v="2"/>
    <x v="0"/>
    <x v="0"/>
    <n v="1478122292"/>
    <n v="1475530292"/>
    <b v="0"/>
    <n v="2"/>
    <b v="0"/>
    <x v="7"/>
    <x v="2"/>
    <x v="7"/>
    <x v="362"/>
  </r>
  <r>
    <n v="597"/>
    <x v="597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n v="2"/>
    <b v="0"/>
    <x v="7"/>
    <x v="2"/>
    <x v="7"/>
    <x v="119"/>
  </r>
  <r>
    <n v="598"/>
    <x v="598"/>
    <s v="This is a project to create a crowd-funding site for Urantia Book readers worldwide."/>
    <x v="30"/>
    <x v="447"/>
    <x v="2"/>
    <x v="0"/>
    <x v="0"/>
    <n v="1417737781"/>
    <n v="1415145781"/>
    <b v="0"/>
    <n v="7"/>
    <b v="0"/>
    <x v="7"/>
    <x v="2"/>
    <x v="7"/>
    <x v="455"/>
  </r>
  <r>
    <n v="599"/>
    <x v="599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n v="2"/>
    <b v="0"/>
    <x v="7"/>
    <x v="2"/>
    <x v="7"/>
    <x v="456"/>
  </r>
  <r>
    <n v="600"/>
    <x v="600"/>
    <s v="Science Technology Engineering and Math + youth = a brighter tomorrow."/>
    <x v="10"/>
    <x v="173"/>
    <x v="1"/>
    <x v="0"/>
    <x v="0"/>
    <n v="1431198562"/>
    <n v="1426014562"/>
    <b v="0"/>
    <n v="1"/>
    <b v="0"/>
    <x v="7"/>
    <x v="2"/>
    <x v="7"/>
    <x v="101"/>
  </r>
  <r>
    <n v="601"/>
    <x v="601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n v="6"/>
    <b v="0"/>
    <x v="7"/>
    <x v="2"/>
    <x v="7"/>
    <x v="457"/>
  </r>
  <r>
    <n v="602"/>
    <x v="602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n v="0"/>
    <b v="0"/>
    <x v="7"/>
    <x v="2"/>
    <x v="7"/>
    <x v="121"/>
  </r>
  <r>
    <n v="603"/>
    <x v="603"/>
    <s v="The admin for Randompics has announced they will be shutting down. I want to run, and improve, this great site!"/>
    <x v="36"/>
    <x v="448"/>
    <x v="1"/>
    <x v="0"/>
    <x v="0"/>
    <n v="1408029623"/>
    <n v="1405437623"/>
    <b v="0"/>
    <n v="13"/>
    <b v="0"/>
    <x v="7"/>
    <x v="2"/>
    <x v="7"/>
    <x v="458"/>
  </r>
  <r>
    <n v="604"/>
    <x v="604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n v="0"/>
    <b v="0"/>
    <x v="7"/>
    <x v="2"/>
    <x v="7"/>
    <x v="121"/>
  </r>
  <r>
    <n v="605"/>
    <x v="605"/>
    <s v="An iPad support care package for your parents / seniors."/>
    <x v="10"/>
    <x v="449"/>
    <x v="1"/>
    <x v="0"/>
    <x v="0"/>
    <n v="1440318908"/>
    <n v="1436430908"/>
    <b v="0"/>
    <n v="8"/>
    <b v="0"/>
    <x v="7"/>
    <x v="2"/>
    <x v="7"/>
    <x v="459"/>
  </r>
  <r>
    <n v="606"/>
    <x v="606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n v="1"/>
    <b v="0"/>
    <x v="7"/>
    <x v="2"/>
    <x v="7"/>
    <x v="119"/>
  </r>
  <r>
    <n v="607"/>
    <x v="607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n v="0"/>
    <b v="0"/>
    <x v="7"/>
    <x v="2"/>
    <x v="7"/>
    <x v="121"/>
  </r>
  <r>
    <n v="608"/>
    <x v="608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n v="5"/>
    <b v="0"/>
    <x v="7"/>
    <x v="2"/>
    <x v="7"/>
    <x v="460"/>
  </r>
  <r>
    <n v="609"/>
    <x v="609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n v="1"/>
    <b v="0"/>
    <x v="7"/>
    <x v="2"/>
    <x v="7"/>
    <x v="144"/>
  </r>
  <r>
    <n v="610"/>
    <x v="610"/>
    <s v="We are creating a Christian social network to empower, educate, and connect Christians all over the world."/>
    <x v="154"/>
    <x v="117"/>
    <x v="1"/>
    <x v="0"/>
    <x v="0"/>
    <n v="1429732586"/>
    <n v="1427140586"/>
    <b v="0"/>
    <n v="0"/>
    <b v="0"/>
    <x v="7"/>
    <x v="2"/>
    <x v="7"/>
    <x v="121"/>
  </r>
  <r>
    <n v="611"/>
    <x v="611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n v="0"/>
    <b v="0"/>
    <x v="7"/>
    <x v="2"/>
    <x v="7"/>
    <x v="121"/>
  </r>
  <r>
    <n v="612"/>
    <x v="612"/>
    <s v="A Fast and Reliable new Web platform to stream videos from Internet"/>
    <x v="3"/>
    <x v="117"/>
    <x v="1"/>
    <x v="13"/>
    <x v="3"/>
    <n v="1472777146"/>
    <n v="1470185146"/>
    <b v="0"/>
    <n v="0"/>
    <b v="0"/>
    <x v="7"/>
    <x v="2"/>
    <x v="7"/>
    <x v="121"/>
  </r>
  <r>
    <n v="613"/>
    <x v="613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n v="121"/>
    <b v="0"/>
    <x v="7"/>
    <x v="2"/>
    <x v="7"/>
    <x v="461"/>
  </r>
  <r>
    <n v="614"/>
    <x v="614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n v="0"/>
    <b v="0"/>
    <x v="7"/>
    <x v="2"/>
    <x v="7"/>
    <x v="121"/>
  </r>
  <r>
    <n v="615"/>
    <x v="615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n v="0"/>
    <b v="0"/>
    <x v="7"/>
    <x v="2"/>
    <x v="7"/>
    <x v="121"/>
  </r>
  <r>
    <n v="616"/>
    <x v="616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n v="0"/>
    <b v="0"/>
    <x v="7"/>
    <x v="2"/>
    <x v="7"/>
    <x v="121"/>
  </r>
  <r>
    <n v="617"/>
    <x v="617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n v="3"/>
    <b v="0"/>
    <x v="7"/>
    <x v="2"/>
    <x v="7"/>
    <x v="135"/>
  </r>
  <r>
    <n v="618"/>
    <x v="618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n v="0"/>
    <b v="0"/>
    <x v="7"/>
    <x v="2"/>
    <x v="7"/>
    <x v="121"/>
  </r>
  <r>
    <n v="619"/>
    <x v="619"/>
    <s v="Big Data Sets for researchers interested in improving the quality of life."/>
    <x v="156"/>
    <x v="116"/>
    <x v="1"/>
    <x v="0"/>
    <x v="0"/>
    <n v="1416933390"/>
    <n v="1411745790"/>
    <b v="0"/>
    <n v="1"/>
    <b v="0"/>
    <x v="7"/>
    <x v="2"/>
    <x v="7"/>
    <x v="120"/>
  </r>
  <r>
    <n v="620"/>
    <x v="620"/>
    <s v="iShopGreen.ca is an online marketplace that connects consumers and suppliers with green products &amp; services"/>
    <x v="11"/>
    <x v="452"/>
    <x v="1"/>
    <x v="5"/>
    <x v="5"/>
    <n v="1408986738"/>
    <n v="1405098738"/>
    <b v="0"/>
    <n v="1"/>
    <b v="0"/>
    <x v="7"/>
    <x v="2"/>
    <x v="7"/>
    <x v="462"/>
  </r>
  <r>
    <n v="621"/>
    <x v="621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n v="3"/>
    <b v="0"/>
    <x v="7"/>
    <x v="2"/>
    <x v="7"/>
    <x v="463"/>
  </r>
  <r>
    <n v="622"/>
    <x v="622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n v="9"/>
    <b v="0"/>
    <x v="7"/>
    <x v="2"/>
    <x v="7"/>
    <x v="464"/>
  </r>
  <r>
    <n v="623"/>
    <x v="623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n v="0"/>
    <b v="0"/>
    <x v="7"/>
    <x v="2"/>
    <x v="7"/>
    <x v="121"/>
  </r>
  <r>
    <n v="624"/>
    <x v="624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n v="0"/>
    <b v="0"/>
    <x v="7"/>
    <x v="2"/>
    <x v="7"/>
    <x v="121"/>
  </r>
  <r>
    <n v="625"/>
    <x v="625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n v="0"/>
    <b v="0"/>
    <x v="7"/>
    <x v="2"/>
    <x v="7"/>
    <x v="121"/>
  </r>
  <r>
    <n v="626"/>
    <x v="626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n v="39"/>
    <b v="0"/>
    <x v="7"/>
    <x v="2"/>
    <x v="7"/>
    <x v="465"/>
  </r>
  <r>
    <n v="627"/>
    <x v="627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n v="1"/>
    <b v="0"/>
    <x v="7"/>
    <x v="2"/>
    <x v="7"/>
    <x v="466"/>
  </r>
  <r>
    <n v="628"/>
    <x v="628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n v="0"/>
    <b v="0"/>
    <x v="7"/>
    <x v="2"/>
    <x v="7"/>
    <x v="121"/>
  </r>
  <r>
    <n v="629"/>
    <x v="629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n v="3"/>
    <b v="0"/>
    <x v="7"/>
    <x v="2"/>
    <x v="7"/>
    <x v="467"/>
  </r>
  <r>
    <n v="630"/>
    <x v="630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n v="1"/>
    <b v="0"/>
    <x v="7"/>
    <x v="2"/>
    <x v="7"/>
    <x v="119"/>
  </r>
  <r>
    <n v="631"/>
    <x v="631"/>
    <s v="A Powerful Multimedia-Rich Software that aims at making online publishing very simple."/>
    <x v="63"/>
    <x v="458"/>
    <x v="1"/>
    <x v="5"/>
    <x v="5"/>
    <n v="1464460329"/>
    <n v="1461954729"/>
    <b v="0"/>
    <n v="9"/>
    <b v="0"/>
    <x v="7"/>
    <x v="2"/>
    <x v="7"/>
    <x v="468"/>
  </r>
  <r>
    <n v="632"/>
    <x v="632"/>
    <s v="Our goal is to create a system, students can find universities that best match their interests."/>
    <x v="22"/>
    <x v="117"/>
    <x v="1"/>
    <x v="9"/>
    <x v="3"/>
    <n v="1448470165"/>
    <n v="1445874565"/>
    <b v="0"/>
    <n v="0"/>
    <b v="0"/>
    <x v="7"/>
    <x v="2"/>
    <x v="7"/>
    <x v="121"/>
  </r>
  <r>
    <n v="633"/>
    <x v="633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n v="25"/>
    <b v="0"/>
    <x v="7"/>
    <x v="2"/>
    <x v="7"/>
    <x v="469"/>
  </r>
  <r>
    <n v="634"/>
    <x v="634"/>
    <s v="We help companies to explain what they do in simple, grandma-would-understand terms."/>
    <x v="10"/>
    <x v="116"/>
    <x v="1"/>
    <x v="0"/>
    <x v="0"/>
    <n v="1424989029"/>
    <n v="1422397029"/>
    <b v="0"/>
    <n v="1"/>
    <b v="0"/>
    <x v="7"/>
    <x v="2"/>
    <x v="7"/>
    <x v="120"/>
  </r>
  <r>
    <n v="635"/>
    <x v="635"/>
    <s v="Network used for building technology development teams."/>
    <x v="31"/>
    <x v="369"/>
    <x v="1"/>
    <x v="0"/>
    <x v="0"/>
    <n v="1428804762"/>
    <n v="1426212762"/>
    <b v="0"/>
    <n v="1"/>
    <b v="0"/>
    <x v="7"/>
    <x v="2"/>
    <x v="7"/>
    <x v="447"/>
  </r>
  <r>
    <n v="636"/>
    <x v="636"/>
    <s v="With no central location for keto knowledge, keto advice will be a community run knowledge base."/>
    <x v="13"/>
    <x v="460"/>
    <x v="1"/>
    <x v="1"/>
    <x v="1"/>
    <n v="1433587620"/>
    <n v="1430996150"/>
    <b v="0"/>
    <n v="1"/>
    <b v="0"/>
    <x v="7"/>
    <x v="2"/>
    <x v="7"/>
    <x v="143"/>
  </r>
  <r>
    <n v="637"/>
    <x v="637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n v="0"/>
    <b v="0"/>
    <x v="7"/>
    <x v="2"/>
    <x v="7"/>
    <x v="121"/>
  </r>
  <r>
    <n v="638"/>
    <x v="638"/>
    <s v="O0"/>
    <x v="61"/>
    <x v="461"/>
    <x v="1"/>
    <x v="12"/>
    <x v="3"/>
    <n v="1490447662"/>
    <n v="1485267262"/>
    <b v="0"/>
    <n v="6"/>
    <b v="0"/>
    <x v="7"/>
    <x v="2"/>
    <x v="7"/>
    <x v="362"/>
  </r>
  <r>
    <n v="639"/>
    <x v="639"/>
    <s v="Development of a Safe and Educational Social Media site for kids."/>
    <x v="80"/>
    <x v="116"/>
    <x v="1"/>
    <x v="0"/>
    <x v="0"/>
    <n v="1413208795"/>
    <n v="1408024795"/>
    <b v="0"/>
    <n v="1"/>
    <b v="0"/>
    <x v="7"/>
    <x v="2"/>
    <x v="7"/>
    <x v="120"/>
  </r>
  <r>
    <n v="640"/>
    <x v="640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n v="2"/>
    <b v="1"/>
    <x v="8"/>
    <x v="2"/>
    <x v="8"/>
    <x v="470"/>
  </r>
  <r>
    <n v="641"/>
    <x v="641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n v="315"/>
    <b v="1"/>
    <x v="8"/>
    <x v="2"/>
    <x v="8"/>
    <x v="471"/>
  </r>
  <r>
    <n v="642"/>
    <x v="642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n v="2174"/>
    <b v="1"/>
    <x v="8"/>
    <x v="2"/>
    <x v="8"/>
    <x v="472"/>
  </r>
  <r>
    <n v="643"/>
    <x v="643"/>
    <s v="Stylish new phone carrier allows instant access to your smart phone while freeing up your hands."/>
    <x v="31"/>
    <x v="465"/>
    <x v="0"/>
    <x v="0"/>
    <x v="0"/>
    <n v="1433085875"/>
    <n v="1428333875"/>
    <b v="0"/>
    <n v="152"/>
    <b v="1"/>
    <x v="8"/>
    <x v="2"/>
    <x v="8"/>
    <x v="473"/>
  </r>
  <r>
    <n v="644"/>
    <x v="644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n v="1021"/>
    <b v="1"/>
    <x v="8"/>
    <x v="2"/>
    <x v="8"/>
    <x v="474"/>
  </r>
  <r>
    <n v="645"/>
    <x v="645"/>
    <s v="Ever wanted to own something made out of carbon fiber? Now you can!"/>
    <x v="13"/>
    <x v="467"/>
    <x v="0"/>
    <x v="0"/>
    <x v="0"/>
    <n v="1470962274"/>
    <n v="1468370274"/>
    <b v="0"/>
    <n v="237"/>
    <b v="1"/>
    <x v="8"/>
    <x v="2"/>
    <x v="8"/>
    <x v="475"/>
  </r>
  <r>
    <n v="646"/>
    <x v="646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n v="27"/>
    <b v="1"/>
    <x v="8"/>
    <x v="2"/>
    <x v="8"/>
    <x v="476"/>
  </r>
  <r>
    <n v="647"/>
    <x v="647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n v="17"/>
    <b v="1"/>
    <x v="8"/>
    <x v="2"/>
    <x v="8"/>
    <x v="477"/>
  </r>
  <r>
    <n v="648"/>
    <x v="648"/>
    <s v="Get ready for the next product that you canâ€™t live without"/>
    <x v="19"/>
    <x v="470"/>
    <x v="0"/>
    <x v="0"/>
    <x v="0"/>
    <n v="1413304708"/>
    <n v="1410280708"/>
    <b v="0"/>
    <n v="27"/>
    <b v="1"/>
    <x v="8"/>
    <x v="2"/>
    <x v="8"/>
    <x v="478"/>
  </r>
  <r>
    <n v="649"/>
    <x v="649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n v="82"/>
    <b v="1"/>
    <x v="8"/>
    <x v="2"/>
    <x v="8"/>
    <x v="479"/>
  </r>
  <r>
    <n v="650"/>
    <x v="650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n v="48"/>
    <b v="1"/>
    <x v="8"/>
    <x v="2"/>
    <x v="8"/>
    <x v="480"/>
  </r>
  <r>
    <n v="651"/>
    <x v="651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n v="105"/>
    <b v="1"/>
    <x v="8"/>
    <x v="2"/>
    <x v="8"/>
    <x v="481"/>
  </r>
  <r>
    <n v="652"/>
    <x v="652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n v="28"/>
    <b v="1"/>
    <x v="8"/>
    <x v="2"/>
    <x v="8"/>
    <x v="482"/>
  </r>
  <r>
    <n v="653"/>
    <x v="653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n v="1107"/>
    <b v="1"/>
    <x v="8"/>
    <x v="2"/>
    <x v="8"/>
    <x v="483"/>
  </r>
  <r>
    <n v="654"/>
    <x v="654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n v="1013"/>
    <b v="1"/>
    <x v="8"/>
    <x v="2"/>
    <x v="8"/>
    <x v="484"/>
  </r>
  <r>
    <n v="655"/>
    <x v="655"/>
    <s v="Meet Spark: The friendly companion that helps you stay awake during the day. Re-released with new features!"/>
    <x v="6"/>
    <x v="477"/>
    <x v="0"/>
    <x v="0"/>
    <x v="0"/>
    <n v="1426197512"/>
    <n v="1423609112"/>
    <b v="0"/>
    <n v="274"/>
    <b v="1"/>
    <x v="8"/>
    <x v="2"/>
    <x v="8"/>
    <x v="485"/>
  </r>
  <r>
    <n v="656"/>
    <x v="656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n v="87"/>
    <b v="1"/>
    <x v="8"/>
    <x v="2"/>
    <x v="8"/>
    <x v="486"/>
  </r>
  <r>
    <n v="657"/>
    <x v="657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n v="99"/>
    <b v="1"/>
    <x v="8"/>
    <x v="2"/>
    <x v="8"/>
    <x v="487"/>
  </r>
  <r>
    <n v="658"/>
    <x v="658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n v="276"/>
    <b v="1"/>
    <x v="8"/>
    <x v="2"/>
    <x v="8"/>
    <x v="488"/>
  </r>
  <r>
    <n v="659"/>
    <x v="659"/>
    <s v="Sync up your lifestyle"/>
    <x v="9"/>
    <x v="481"/>
    <x v="0"/>
    <x v="0"/>
    <x v="0"/>
    <n v="1440339295"/>
    <n v="1437747295"/>
    <b v="0"/>
    <n v="21"/>
    <b v="1"/>
    <x v="8"/>
    <x v="2"/>
    <x v="8"/>
    <x v="489"/>
  </r>
  <r>
    <n v="660"/>
    <x v="660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n v="18"/>
    <b v="0"/>
    <x v="8"/>
    <x v="2"/>
    <x v="8"/>
    <x v="490"/>
  </r>
  <r>
    <n v="661"/>
    <x v="661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n v="9"/>
    <b v="0"/>
    <x v="8"/>
    <x v="2"/>
    <x v="8"/>
    <x v="491"/>
  </r>
  <r>
    <n v="662"/>
    <x v="662"/>
    <s v="A stylish, durable safety light band on your wrist or ankle holds a watch or another modular accessory."/>
    <x v="130"/>
    <x v="484"/>
    <x v="2"/>
    <x v="0"/>
    <x v="0"/>
    <n v="1421404247"/>
    <n v="1418812247"/>
    <b v="0"/>
    <n v="4"/>
    <b v="0"/>
    <x v="8"/>
    <x v="2"/>
    <x v="8"/>
    <x v="492"/>
  </r>
  <r>
    <n v="663"/>
    <x v="663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n v="7"/>
    <b v="0"/>
    <x v="8"/>
    <x v="2"/>
    <x v="8"/>
    <x v="101"/>
  </r>
  <r>
    <n v="664"/>
    <x v="664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n v="29"/>
    <b v="0"/>
    <x v="8"/>
    <x v="2"/>
    <x v="8"/>
    <x v="493"/>
  </r>
  <r>
    <n v="665"/>
    <x v="665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n v="12"/>
    <b v="0"/>
    <x v="8"/>
    <x v="2"/>
    <x v="8"/>
    <x v="494"/>
  </r>
  <r>
    <n v="666"/>
    <x v="666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n v="4"/>
    <b v="0"/>
    <x v="8"/>
    <x v="2"/>
    <x v="8"/>
    <x v="447"/>
  </r>
  <r>
    <n v="667"/>
    <x v="667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n v="28"/>
    <b v="0"/>
    <x v="8"/>
    <x v="2"/>
    <x v="8"/>
    <x v="495"/>
  </r>
  <r>
    <n v="668"/>
    <x v="668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n v="25"/>
    <b v="0"/>
    <x v="8"/>
    <x v="2"/>
    <x v="8"/>
    <x v="496"/>
  </r>
  <r>
    <n v="669"/>
    <x v="669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n v="28"/>
    <b v="0"/>
    <x v="8"/>
    <x v="2"/>
    <x v="8"/>
    <x v="497"/>
  </r>
  <r>
    <n v="670"/>
    <x v="670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n v="310"/>
    <b v="0"/>
    <x v="8"/>
    <x v="2"/>
    <x v="8"/>
    <x v="498"/>
  </r>
  <r>
    <n v="671"/>
    <x v="671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n v="15"/>
    <b v="0"/>
    <x v="8"/>
    <x v="2"/>
    <x v="8"/>
    <x v="499"/>
  </r>
  <r>
    <n v="672"/>
    <x v="672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n v="215"/>
    <b v="0"/>
    <x v="8"/>
    <x v="2"/>
    <x v="8"/>
    <x v="500"/>
  </r>
  <r>
    <n v="673"/>
    <x v="673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n v="3"/>
    <b v="0"/>
    <x v="8"/>
    <x v="2"/>
    <x v="8"/>
    <x v="409"/>
  </r>
  <r>
    <n v="674"/>
    <x v="674"/>
    <s v="Listen to sounds by feeling an array of vibrational patterns against your body."/>
    <x v="63"/>
    <x v="493"/>
    <x v="2"/>
    <x v="0"/>
    <x v="0"/>
    <n v="1407811627"/>
    <n v="1402627627"/>
    <b v="0"/>
    <n v="2"/>
    <b v="0"/>
    <x v="8"/>
    <x v="2"/>
    <x v="8"/>
    <x v="501"/>
  </r>
  <r>
    <n v="675"/>
    <x v="675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n v="26"/>
    <b v="0"/>
    <x v="8"/>
    <x v="2"/>
    <x v="8"/>
    <x v="502"/>
  </r>
  <r>
    <n v="676"/>
    <x v="676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n v="24"/>
    <b v="0"/>
    <x v="8"/>
    <x v="2"/>
    <x v="8"/>
    <x v="503"/>
  </r>
  <r>
    <n v="677"/>
    <x v="677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n v="96"/>
    <b v="0"/>
    <x v="8"/>
    <x v="2"/>
    <x v="8"/>
    <x v="504"/>
  </r>
  <r>
    <n v="678"/>
    <x v="678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n v="17"/>
    <b v="0"/>
    <x v="8"/>
    <x v="2"/>
    <x v="8"/>
    <x v="505"/>
  </r>
  <r>
    <n v="679"/>
    <x v="679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n v="94"/>
    <b v="0"/>
    <x v="8"/>
    <x v="2"/>
    <x v="8"/>
    <x v="506"/>
  </r>
  <r>
    <n v="680"/>
    <x v="680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n v="129"/>
    <b v="0"/>
    <x v="8"/>
    <x v="2"/>
    <x v="8"/>
    <x v="507"/>
  </r>
  <r>
    <n v="681"/>
    <x v="681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n v="1"/>
    <b v="0"/>
    <x v="8"/>
    <x v="2"/>
    <x v="8"/>
    <x v="120"/>
  </r>
  <r>
    <n v="682"/>
    <x v="682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n v="4"/>
    <b v="0"/>
    <x v="8"/>
    <x v="2"/>
    <x v="8"/>
    <x v="508"/>
  </r>
  <r>
    <n v="683"/>
    <x v="683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n v="3"/>
    <b v="0"/>
    <x v="8"/>
    <x v="2"/>
    <x v="8"/>
    <x v="509"/>
  </r>
  <r>
    <n v="684"/>
    <x v="684"/>
    <s v="Arcus gives your fingers super powers."/>
    <x v="163"/>
    <x v="502"/>
    <x v="2"/>
    <x v="0"/>
    <x v="0"/>
    <n v="1406257200"/>
    <n v="1403176891"/>
    <b v="0"/>
    <n v="135"/>
    <b v="0"/>
    <x v="8"/>
    <x v="2"/>
    <x v="8"/>
    <x v="510"/>
  </r>
  <r>
    <n v="685"/>
    <x v="685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n v="10"/>
    <b v="0"/>
    <x v="8"/>
    <x v="2"/>
    <x v="8"/>
    <x v="511"/>
  </r>
  <r>
    <n v="686"/>
    <x v="686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n v="0"/>
    <b v="0"/>
    <x v="8"/>
    <x v="2"/>
    <x v="8"/>
    <x v="121"/>
  </r>
  <r>
    <n v="687"/>
    <x v="687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n v="6"/>
    <b v="0"/>
    <x v="8"/>
    <x v="2"/>
    <x v="8"/>
    <x v="512"/>
  </r>
  <r>
    <n v="688"/>
    <x v="688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n v="36"/>
    <b v="0"/>
    <x v="8"/>
    <x v="2"/>
    <x v="8"/>
    <x v="513"/>
  </r>
  <r>
    <n v="689"/>
    <x v="689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n v="336"/>
    <b v="0"/>
    <x v="8"/>
    <x v="2"/>
    <x v="8"/>
    <x v="514"/>
  </r>
  <r>
    <n v="690"/>
    <x v="690"/>
    <s v="A radiation shield for your fitness tracker, smartwatch or other wearable smart device"/>
    <x v="22"/>
    <x v="507"/>
    <x v="2"/>
    <x v="0"/>
    <x v="0"/>
    <n v="1473400800"/>
    <n v="1469718841"/>
    <b v="0"/>
    <n v="34"/>
    <b v="0"/>
    <x v="8"/>
    <x v="2"/>
    <x v="8"/>
    <x v="515"/>
  </r>
  <r>
    <n v="691"/>
    <x v="691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n v="10"/>
    <b v="0"/>
    <x v="8"/>
    <x v="2"/>
    <x v="8"/>
    <x v="433"/>
  </r>
  <r>
    <n v="692"/>
    <x v="692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n v="201"/>
    <b v="0"/>
    <x v="8"/>
    <x v="2"/>
    <x v="8"/>
    <x v="516"/>
  </r>
  <r>
    <n v="693"/>
    <x v="693"/>
    <s v="Prana is the first wearable combining breath and posture tracking to make your sitting time count."/>
    <x v="57"/>
    <x v="509"/>
    <x v="2"/>
    <x v="0"/>
    <x v="0"/>
    <n v="1430421827"/>
    <n v="1427829827"/>
    <b v="0"/>
    <n v="296"/>
    <b v="0"/>
    <x v="8"/>
    <x v="2"/>
    <x v="8"/>
    <x v="517"/>
  </r>
  <r>
    <n v="694"/>
    <x v="694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n v="7"/>
    <b v="0"/>
    <x v="8"/>
    <x v="2"/>
    <x v="8"/>
    <x v="518"/>
  </r>
  <r>
    <n v="695"/>
    <x v="695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n v="7"/>
    <b v="0"/>
    <x v="8"/>
    <x v="2"/>
    <x v="8"/>
    <x v="519"/>
  </r>
  <r>
    <n v="696"/>
    <x v="696"/>
    <s v="Show your fidelity by wearing the Trustee rings! Show where you are (at)!"/>
    <x v="164"/>
    <x v="116"/>
    <x v="2"/>
    <x v="9"/>
    <x v="3"/>
    <n v="1406326502"/>
    <n v="1403734502"/>
    <b v="0"/>
    <n v="1"/>
    <b v="0"/>
    <x v="8"/>
    <x v="2"/>
    <x v="8"/>
    <x v="120"/>
  </r>
  <r>
    <n v="697"/>
    <x v="697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n v="114"/>
    <b v="0"/>
    <x v="8"/>
    <x v="2"/>
    <x v="8"/>
    <x v="520"/>
  </r>
  <r>
    <n v="698"/>
    <x v="698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n v="29"/>
    <b v="0"/>
    <x v="8"/>
    <x v="2"/>
    <x v="8"/>
    <x v="521"/>
  </r>
  <r>
    <n v="699"/>
    <x v="699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n v="890"/>
    <b v="0"/>
    <x v="8"/>
    <x v="2"/>
    <x v="8"/>
    <x v="522"/>
  </r>
  <r>
    <n v="700"/>
    <x v="700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n v="31"/>
    <b v="0"/>
    <x v="8"/>
    <x v="2"/>
    <x v="8"/>
    <x v="31"/>
  </r>
  <r>
    <n v="701"/>
    <x v="701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n v="21"/>
    <b v="0"/>
    <x v="8"/>
    <x v="2"/>
    <x v="8"/>
    <x v="523"/>
  </r>
  <r>
    <n v="702"/>
    <x v="702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n v="37"/>
    <b v="0"/>
    <x v="8"/>
    <x v="2"/>
    <x v="8"/>
    <x v="524"/>
  </r>
  <r>
    <n v="703"/>
    <x v="703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n v="7"/>
    <b v="0"/>
    <x v="8"/>
    <x v="2"/>
    <x v="8"/>
    <x v="525"/>
  </r>
  <r>
    <n v="704"/>
    <x v="704"/>
    <s v="Turn you helmet into the safest helmet and don't worry about a thing,you will always have the right fit!!"/>
    <x v="56"/>
    <x v="517"/>
    <x v="2"/>
    <x v="5"/>
    <x v="5"/>
    <n v="1487565468"/>
    <n v="1482381468"/>
    <b v="0"/>
    <n v="4"/>
    <b v="0"/>
    <x v="8"/>
    <x v="2"/>
    <x v="8"/>
    <x v="526"/>
  </r>
  <r>
    <n v="705"/>
    <x v="705"/>
    <s v="The closest thing ever to the Holy Grail of wearables technology"/>
    <x v="57"/>
    <x v="518"/>
    <x v="2"/>
    <x v="9"/>
    <x v="3"/>
    <n v="1484999278"/>
    <n v="1482407278"/>
    <b v="0"/>
    <n v="5"/>
    <b v="0"/>
    <x v="8"/>
    <x v="2"/>
    <x v="8"/>
    <x v="527"/>
  </r>
  <r>
    <n v="706"/>
    <x v="706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n v="0"/>
    <b v="0"/>
    <x v="8"/>
    <x v="2"/>
    <x v="8"/>
    <x v="121"/>
  </r>
  <r>
    <n v="707"/>
    <x v="707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n v="456"/>
    <b v="0"/>
    <x v="8"/>
    <x v="2"/>
    <x v="8"/>
    <x v="528"/>
  </r>
  <r>
    <n v="708"/>
    <x v="708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n v="369"/>
    <b v="0"/>
    <x v="8"/>
    <x v="2"/>
    <x v="8"/>
    <x v="529"/>
  </r>
  <r>
    <n v="709"/>
    <x v="709"/>
    <s v="A &quot;handheld&quot; light, which eases the way you illuminate objects and/or paths."/>
    <x v="36"/>
    <x v="377"/>
    <x v="2"/>
    <x v="0"/>
    <x v="0"/>
    <n v="1417741159"/>
    <n v="1415149159"/>
    <b v="0"/>
    <n v="2"/>
    <b v="0"/>
    <x v="8"/>
    <x v="2"/>
    <x v="8"/>
    <x v="452"/>
  </r>
  <r>
    <n v="710"/>
    <x v="710"/>
    <s v="Shirts, so technologically advanced, they connect mentally to their audience upon sight."/>
    <x v="38"/>
    <x v="117"/>
    <x v="2"/>
    <x v="5"/>
    <x v="5"/>
    <n v="1408495440"/>
    <n v="1405640302"/>
    <b v="0"/>
    <n v="0"/>
    <b v="0"/>
    <x v="8"/>
    <x v="2"/>
    <x v="8"/>
    <x v="121"/>
  </r>
  <r>
    <n v="711"/>
    <x v="711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n v="338"/>
    <b v="0"/>
    <x v="8"/>
    <x v="2"/>
    <x v="8"/>
    <x v="530"/>
  </r>
  <r>
    <n v="712"/>
    <x v="712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n v="4"/>
    <b v="0"/>
    <x v="8"/>
    <x v="2"/>
    <x v="8"/>
    <x v="531"/>
  </r>
  <r>
    <n v="713"/>
    <x v="713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n v="1"/>
    <b v="0"/>
    <x v="8"/>
    <x v="2"/>
    <x v="8"/>
    <x v="532"/>
  </r>
  <r>
    <n v="714"/>
    <x v="714"/>
    <s v="The Prep Packs Survival Belt allows you to carry all of the essentials for outdoor survival inside your belt buckle"/>
    <x v="36"/>
    <x v="524"/>
    <x v="2"/>
    <x v="0"/>
    <x v="0"/>
    <n v="1488308082"/>
    <n v="1483124082"/>
    <b v="0"/>
    <n v="28"/>
    <b v="0"/>
    <x v="8"/>
    <x v="2"/>
    <x v="8"/>
    <x v="533"/>
  </r>
  <r>
    <n v="715"/>
    <x v="715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n v="12"/>
    <b v="0"/>
    <x v="8"/>
    <x v="2"/>
    <x v="8"/>
    <x v="534"/>
  </r>
  <r>
    <n v="716"/>
    <x v="716"/>
    <s v="Translate sight into touch with a wrist-mounted wearable. A revolution for visually impaired people everywhere."/>
    <x v="39"/>
    <x v="526"/>
    <x v="2"/>
    <x v="0"/>
    <x v="0"/>
    <n v="1417392000"/>
    <n v="1414511307"/>
    <b v="0"/>
    <n v="16"/>
    <b v="0"/>
    <x v="8"/>
    <x v="2"/>
    <x v="8"/>
    <x v="535"/>
  </r>
  <r>
    <n v="717"/>
    <x v="717"/>
    <s v="Cool air flowing under clothing keeps you cool."/>
    <x v="57"/>
    <x v="527"/>
    <x v="2"/>
    <x v="0"/>
    <x v="0"/>
    <n v="1409949002"/>
    <n v="1407357002"/>
    <b v="0"/>
    <n v="4"/>
    <b v="0"/>
    <x v="8"/>
    <x v="2"/>
    <x v="8"/>
    <x v="536"/>
  </r>
  <r>
    <n v="718"/>
    <x v="718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n v="4"/>
    <b v="0"/>
    <x v="8"/>
    <x v="2"/>
    <x v="8"/>
    <x v="377"/>
  </r>
  <r>
    <n v="719"/>
    <x v="719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n v="10"/>
    <b v="0"/>
    <x v="8"/>
    <x v="2"/>
    <x v="8"/>
    <x v="537"/>
  </r>
  <r>
    <n v="720"/>
    <x v="720"/>
    <s v="Without Utterance, a crushingly intimate literary memoir told from the inside of losing language, self, and world."/>
    <x v="168"/>
    <x v="529"/>
    <x v="0"/>
    <x v="0"/>
    <x v="0"/>
    <n v="1327851291"/>
    <n v="1325432091"/>
    <b v="0"/>
    <n v="41"/>
    <b v="1"/>
    <x v="9"/>
    <x v="3"/>
    <x v="9"/>
    <x v="538"/>
  </r>
  <r>
    <n v="721"/>
    <x v="721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n v="119"/>
    <b v="1"/>
    <x v="9"/>
    <x v="3"/>
    <x v="9"/>
    <x v="539"/>
  </r>
  <r>
    <n v="722"/>
    <x v="722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n v="153"/>
    <b v="1"/>
    <x v="9"/>
    <x v="3"/>
    <x v="9"/>
    <x v="540"/>
  </r>
  <r>
    <n v="723"/>
    <x v="723"/>
    <s v="The Definitive (and Slightly Ridiculous) Guide to Enjoying the 2015 Pro Football Season"/>
    <x v="10"/>
    <x v="532"/>
    <x v="0"/>
    <x v="0"/>
    <x v="0"/>
    <n v="1438228740"/>
    <n v="1435606549"/>
    <b v="0"/>
    <n v="100"/>
    <b v="1"/>
    <x v="9"/>
    <x v="3"/>
    <x v="9"/>
    <x v="541"/>
  </r>
  <r>
    <n v="724"/>
    <x v="724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n v="143"/>
    <b v="1"/>
    <x v="9"/>
    <x v="3"/>
    <x v="9"/>
    <x v="542"/>
  </r>
  <r>
    <n v="725"/>
    <x v="725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n v="140"/>
    <b v="1"/>
    <x v="9"/>
    <x v="3"/>
    <x v="9"/>
    <x v="543"/>
  </r>
  <r>
    <n v="726"/>
    <x v="726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n v="35"/>
    <b v="1"/>
    <x v="9"/>
    <x v="3"/>
    <x v="9"/>
    <x v="544"/>
  </r>
  <r>
    <n v="727"/>
    <x v="727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n v="149"/>
    <b v="1"/>
    <x v="9"/>
    <x v="3"/>
    <x v="9"/>
    <x v="545"/>
  </r>
  <r>
    <n v="728"/>
    <x v="728"/>
    <s v="A big idea non-fiction book by an impatient three-time author and insomniac willing to bet on himself."/>
    <x v="51"/>
    <x v="537"/>
    <x v="0"/>
    <x v="0"/>
    <x v="0"/>
    <n v="1313957157"/>
    <n v="1310069157"/>
    <b v="0"/>
    <n v="130"/>
    <b v="1"/>
    <x v="9"/>
    <x v="3"/>
    <x v="9"/>
    <x v="546"/>
  </r>
  <r>
    <n v="729"/>
    <x v="729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n v="120"/>
    <b v="1"/>
    <x v="9"/>
    <x v="3"/>
    <x v="9"/>
    <x v="547"/>
  </r>
  <r>
    <n v="730"/>
    <x v="730"/>
    <s v="A Massive but Cheerful Online Digital Archive of Surfing"/>
    <x v="22"/>
    <x v="539"/>
    <x v="0"/>
    <x v="0"/>
    <x v="0"/>
    <n v="1323280391"/>
    <n v="1320688391"/>
    <b v="0"/>
    <n v="265"/>
    <b v="1"/>
    <x v="9"/>
    <x v="3"/>
    <x v="9"/>
    <x v="548"/>
  </r>
  <r>
    <n v="731"/>
    <x v="731"/>
    <s v="Be part of the excitement by supporting our first season offering unique perspectives of Portland from the water."/>
    <x v="10"/>
    <x v="540"/>
    <x v="0"/>
    <x v="0"/>
    <x v="0"/>
    <n v="1327212000"/>
    <n v="1322852747"/>
    <b v="0"/>
    <n v="71"/>
    <b v="1"/>
    <x v="9"/>
    <x v="3"/>
    <x v="9"/>
    <x v="549"/>
  </r>
  <r>
    <n v="732"/>
    <x v="732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n v="13"/>
    <b v="1"/>
    <x v="9"/>
    <x v="3"/>
    <x v="9"/>
    <x v="550"/>
  </r>
  <r>
    <n v="733"/>
    <x v="733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n v="169"/>
    <b v="1"/>
    <x v="9"/>
    <x v="3"/>
    <x v="9"/>
    <x v="551"/>
  </r>
  <r>
    <n v="734"/>
    <x v="734"/>
    <s v="Sideswiped is my story of growing in and trusting God through the mess and mysteries of life."/>
    <x v="0"/>
    <x v="543"/>
    <x v="0"/>
    <x v="5"/>
    <x v="5"/>
    <n v="1431147600"/>
    <n v="1428465420"/>
    <b v="0"/>
    <n v="57"/>
    <b v="1"/>
    <x v="9"/>
    <x v="3"/>
    <x v="9"/>
    <x v="552"/>
  </r>
  <r>
    <n v="735"/>
    <x v="735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n v="229"/>
    <b v="1"/>
    <x v="9"/>
    <x v="3"/>
    <x v="9"/>
    <x v="553"/>
  </r>
  <r>
    <n v="736"/>
    <x v="736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n v="108"/>
    <b v="1"/>
    <x v="9"/>
    <x v="3"/>
    <x v="9"/>
    <x v="201"/>
  </r>
  <r>
    <n v="737"/>
    <x v="737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n v="108"/>
    <b v="1"/>
    <x v="9"/>
    <x v="3"/>
    <x v="9"/>
    <x v="98"/>
  </r>
  <r>
    <n v="738"/>
    <x v="738"/>
    <s v="The true story of a child's struggle with hunger, poverty, and war in El Salvador."/>
    <x v="15"/>
    <x v="547"/>
    <x v="0"/>
    <x v="0"/>
    <x v="0"/>
    <n v="1417409940"/>
    <n v="1414765794"/>
    <b v="0"/>
    <n v="41"/>
    <b v="1"/>
    <x v="9"/>
    <x v="3"/>
    <x v="9"/>
    <x v="554"/>
  </r>
  <r>
    <n v="739"/>
    <x v="739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n v="139"/>
    <b v="1"/>
    <x v="9"/>
    <x v="3"/>
    <x v="9"/>
    <x v="555"/>
  </r>
  <r>
    <n v="740"/>
    <x v="740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n v="19"/>
    <b v="1"/>
    <x v="9"/>
    <x v="3"/>
    <x v="9"/>
    <x v="556"/>
  </r>
  <r>
    <n v="741"/>
    <x v="741"/>
    <s v="A revolutionary digital mapping project of the Vilna Ghetto"/>
    <x v="93"/>
    <x v="550"/>
    <x v="0"/>
    <x v="0"/>
    <x v="0"/>
    <n v="1370964806"/>
    <n v="1367940806"/>
    <b v="0"/>
    <n v="94"/>
    <b v="1"/>
    <x v="9"/>
    <x v="3"/>
    <x v="9"/>
    <x v="557"/>
  </r>
  <r>
    <n v="742"/>
    <x v="742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n v="23"/>
    <b v="1"/>
    <x v="9"/>
    <x v="3"/>
    <x v="9"/>
    <x v="558"/>
  </r>
  <r>
    <n v="743"/>
    <x v="743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n v="15"/>
    <b v="1"/>
    <x v="9"/>
    <x v="3"/>
    <x v="9"/>
    <x v="559"/>
  </r>
  <r>
    <n v="744"/>
    <x v="744"/>
    <s v="Join others to help create a world that is possible -- in your workplace, community and society!"/>
    <x v="10"/>
    <x v="553"/>
    <x v="0"/>
    <x v="0"/>
    <x v="0"/>
    <n v="1355439503"/>
    <n v="1352847503"/>
    <b v="0"/>
    <n v="62"/>
    <b v="1"/>
    <x v="9"/>
    <x v="3"/>
    <x v="9"/>
    <x v="560"/>
  </r>
  <r>
    <n v="745"/>
    <x v="745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n v="74"/>
    <b v="1"/>
    <x v="9"/>
    <x v="3"/>
    <x v="9"/>
    <x v="561"/>
  </r>
  <r>
    <n v="746"/>
    <x v="746"/>
    <s v="This is a book of letters. Letters to our body parts."/>
    <x v="174"/>
    <x v="555"/>
    <x v="0"/>
    <x v="0"/>
    <x v="0"/>
    <n v="1348372740"/>
    <n v="1346806909"/>
    <b v="0"/>
    <n v="97"/>
    <b v="1"/>
    <x v="9"/>
    <x v="3"/>
    <x v="9"/>
    <x v="562"/>
  </r>
  <r>
    <n v="747"/>
    <x v="747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n v="55"/>
    <b v="1"/>
    <x v="9"/>
    <x v="3"/>
    <x v="9"/>
    <x v="563"/>
  </r>
  <r>
    <n v="748"/>
    <x v="748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n v="44"/>
    <b v="1"/>
    <x v="9"/>
    <x v="3"/>
    <x v="9"/>
    <x v="564"/>
  </r>
  <r>
    <n v="749"/>
    <x v="749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n v="110"/>
    <b v="1"/>
    <x v="9"/>
    <x v="3"/>
    <x v="9"/>
    <x v="565"/>
  </r>
  <r>
    <n v="750"/>
    <x v="750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n v="59"/>
    <b v="1"/>
    <x v="9"/>
    <x v="3"/>
    <x v="9"/>
    <x v="566"/>
  </r>
  <r>
    <n v="751"/>
    <x v="751"/>
    <s v="A young cancer survivor embarks on a cross country railroad adventure while writing her memoir through letters."/>
    <x v="9"/>
    <x v="560"/>
    <x v="0"/>
    <x v="0"/>
    <x v="0"/>
    <n v="1312470475"/>
    <n v="1308496075"/>
    <b v="0"/>
    <n v="62"/>
    <b v="1"/>
    <x v="9"/>
    <x v="3"/>
    <x v="9"/>
    <x v="567"/>
  </r>
  <r>
    <n v="752"/>
    <x v="752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n v="105"/>
    <b v="1"/>
    <x v="9"/>
    <x v="3"/>
    <x v="9"/>
    <x v="568"/>
  </r>
  <r>
    <n v="753"/>
    <x v="753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n v="26"/>
    <b v="1"/>
    <x v="9"/>
    <x v="3"/>
    <x v="9"/>
    <x v="569"/>
  </r>
  <r>
    <n v="754"/>
    <x v="754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n v="49"/>
    <b v="1"/>
    <x v="9"/>
    <x v="3"/>
    <x v="9"/>
    <x v="570"/>
  </r>
  <r>
    <n v="755"/>
    <x v="755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n v="68"/>
    <b v="1"/>
    <x v="9"/>
    <x v="3"/>
    <x v="9"/>
    <x v="571"/>
  </r>
  <r>
    <n v="756"/>
    <x v="756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n v="22"/>
    <b v="1"/>
    <x v="9"/>
    <x v="3"/>
    <x v="9"/>
    <x v="572"/>
  </r>
  <r>
    <n v="757"/>
    <x v="757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n v="18"/>
    <b v="1"/>
    <x v="9"/>
    <x v="3"/>
    <x v="9"/>
    <x v="573"/>
  </r>
  <r>
    <n v="758"/>
    <x v="758"/>
    <s v="I am publishing my book, Waiting on Humanity and need some finishing funds to do so."/>
    <x v="30"/>
    <x v="567"/>
    <x v="0"/>
    <x v="0"/>
    <x v="0"/>
    <n v="1286568268"/>
    <n v="1283976268"/>
    <b v="0"/>
    <n v="19"/>
    <b v="1"/>
    <x v="9"/>
    <x v="3"/>
    <x v="9"/>
    <x v="574"/>
  </r>
  <r>
    <n v="759"/>
    <x v="759"/>
    <s v="Help me search for the lost ruins of the UK. A unique guide to  lesser known and somewhat known ruins of Britain."/>
    <x v="10"/>
    <x v="568"/>
    <x v="0"/>
    <x v="1"/>
    <x v="1"/>
    <n v="1404892539"/>
    <n v="1401436539"/>
    <b v="0"/>
    <n v="99"/>
    <b v="1"/>
    <x v="9"/>
    <x v="3"/>
    <x v="9"/>
    <x v="575"/>
  </r>
  <r>
    <n v="760"/>
    <x v="760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n v="0"/>
    <b v="0"/>
    <x v="10"/>
    <x v="3"/>
    <x v="10"/>
    <x v="121"/>
  </r>
  <r>
    <n v="761"/>
    <x v="761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n v="6"/>
    <b v="0"/>
    <x v="10"/>
    <x v="3"/>
    <x v="10"/>
    <x v="576"/>
  </r>
  <r>
    <n v="762"/>
    <x v="762"/>
    <s v="An original-well-done eBook. Mainly about fiction, action, adventure, and mystery. A story that you've never read!"/>
    <x v="8"/>
    <x v="117"/>
    <x v="2"/>
    <x v="14"/>
    <x v="10"/>
    <n v="1480831200"/>
    <n v="1479328570"/>
    <b v="0"/>
    <n v="0"/>
    <b v="0"/>
    <x v="10"/>
    <x v="3"/>
    <x v="10"/>
    <x v="121"/>
  </r>
  <r>
    <n v="763"/>
    <x v="763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n v="1"/>
    <b v="0"/>
    <x v="10"/>
    <x v="3"/>
    <x v="10"/>
    <x v="144"/>
  </r>
  <r>
    <n v="764"/>
    <x v="764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n v="0"/>
    <b v="0"/>
    <x v="10"/>
    <x v="3"/>
    <x v="10"/>
    <x v="121"/>
  </r>
  <r>
    <n v="765"/>
    <x v="765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n v="44"/>
    <b v="0"/>
    <x v="10"/>
    <x v="3"/>
    <x v="10"/>
    <x v="577"/>
  </r>
  <r>
    <n v="766"/>
    <x v="766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n v="0"/>
    <b v="0"/>
    <x v="10"/>
    <x v="3"/>
    <x v="10"/>
    <x v="121"/>
  </r>
  <r>
    <n v="767"/>
    <x v="767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n v="3"/>
    <b v="0"/>
    <x v="10"/>
    <x v="3"/>
    <x v="10"/>
    <x v="578"/>
  </r>
  <r>
    <n v="768"/>
    <x v="768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n v="0"/>
    <b v="0"/>
    <x v="10"/>
    <x v="3"/>
    <x v="10"/>
    <x v="121"/>
  </r>
  <r>
    <n v="769"/>
    <x v="769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n v="52"/>
    <b v="0"/>
    <x v="10"/>
    <x v="3"/>
    <x v="10"/>
    <x v="579"/>
  </r>
  <r>
    <n v="770"/>
    <x v="770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n v="0"/>
    <b v="0"/>
    <x v="10"/>
    <x v="3"/>
    <x v="10"/>
    <x v="121"/>
  </r>
  <r>
    <n v="771"/>
    <x v="771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n v="1"/>
    <b v="0"/>
    <x v="10"/>
    <x v="3"/>
    <x v="10"/>
    <x v="119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n v="1"/>
    <b v="0"/>
    <x v="10"/>
    <x v="3"/>
    <x v="10"/>
    <x v="73"/>
  </r>
  <r>
    <n v="773"/>
    <x v="773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n v="2"/>
    <b v="0"/>
    <x v="10"/>
    <x v="3"/>
    <x v="10"/>
    <x v="580"/>
  </r>
  <r>
    <n v="774"/>
    <x v="774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n v="9"/>
    <b v="0"/>
    <x v="10"/>
    <x v="3"/>
    <x v="10"/>
    <x v="492"/>
  </r>
  <r>
    <n v="775"/>
    <x v="775"/>
    <s v="Scorned is the first in a series that I have been working on for two years and it's time to get it published."/>
    <x v="3"/>
    <x v="575"/>
    <x v="2"/>
    <x v="0"/>
    <x v="0"/>
    <n v="1323998795"/>
    <n v="1321406795"/>
    <b v="0"/>
    <n v="5"/>
    <b v="0"/>
    <x v="10"/>
    <x v="3"/>
    <x v="10"/>
    <x v="441"/>
  </r>
  <r>
    <n v="776"/>
    <x v="776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n v="57"/>
    <b v="0"/>
    <x v="10"/>
    <x v="3"/>
    <x v="10"/>
    <x v="581"/>
  </r>
  <r>
    <n v="777"/>
    <x v="777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n v="3"/>
    <b v="0"/>
    <x v="10"/>
    <x v="3"/>
    <x v="10"/>
    <x v="582"/>
  </r>
  <r>
    <n v="778"/>
    <x v="778"/>
    <s v="Laughter, tears and good times in the warm glow of Summer s Love. The perfect recipe for the winter blahs."/>
    <x v="2"/>
    <x v="369"/>
    <x v="2"/>
    <x v="0"/>
    <x v="0"/>
    <n v="1398876680"/>
    <n v="1396284680"/>
    <b v="0"/>
    <n v="1"/>
    <b v="0"/>
    <x v="10"/>
    <x v="3"/>
    <x v="10"/>
    <x v="447"/>
  </r>
  <r>
    <n v="779"/>
    <x v="779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n v="6"/>
    <b v="0"/>
    <x v="10"/>
    <x v="3"/>
    <x v="10"/>
    <x v="583"/>
  </r>
  <r>
    <n v="780"/>
    <x v="780"/>
    <s v="We are finishing up recording our new record and we would like help with its physical CD release."/>
    <x v="28"/>
    <x v="578"/>
    <x v="0"/>
    <x v="0"/>
    <x v="0"/>
    <n v="1304439025"/>
    <n v="1301847025"/>
    <b v="0"/>
    <n v="27"/>
    <b v="1"/>
    <x v="11"/>
    <x v="4"/>
    <x v="11"/>
    <x v="584"/>
  </r>
  <r>
    <n v="781"/>
    <x v="781"/>
    <s v="&quot;WE ARE ON A MISSION TO TOUR THE UNITED STATES NON-STOP. TO DO SO WE NEED TO PURCHASE A NEW VAN.&quot;"/>
    <x v="134"/>
    <x v="579"/>
    <x v="0"/>
    <x v="0"/>
    <x v="0"/>
    <n v="1370649674"/>
    <n v="1368057674"/>
    <b v="0"/>
    <n v="25"/>
    <b v="1"/>
    <x v="11"/>
    <x v="4"/>
    <x v="11"/>
    <x v="585"/>
  </r>
  <r>
    <n v="782"/>
    <x v="782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n v="14"/>
    <b v="1"/>
    <x v="11"/>
    <x v="4"/>
    <x v="11"/>
    <x v="73"/>
  </r>
  <r>
    <n v="783"/>
    <x v="783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n v="35"/>
    <b v="1"/>
    <x v="11"/>
    <x v="4"/>
    <x v="11"/>
    <x v="586"/>
  </r>
  <r>
    <n v="784"/>
    <x v="784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n v="10"/>
    <b v="1"/>
    <x v="11"/>
    <x v="4"/>
    <x v="11"/>
    <x v="587"/>
  </r>
  <r>
    <n v="785"/>
    <x v="785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n v="29"/>
    <b v="1"/>
    <x v="11"/>
    <x v="4"/>
    <x v="11"/>
    <x v="588"/>
  </r>
  <r>
    <n v="786"/>
    <x v="786"/>
    <s v="In June, Columbus rock veterans, Watershed, will release and tour behind a new album, BRICK AND MORTAR."/>
    <x v="10"/>
    <x v="583"/>
    <x v="0"/>
    <x v="0"/>
    <x v="0"/>
    <n v="1336751220"/>
    <n v="1331774434"/>
    <b v="0"/>
    <n v="44"/>
    <b v="1"/>
    <x v="11"/>
    <x v="4"/>
    <x v="11"/>
    <x v="589"/>
  </r>
  <r>
    <n v="787"/>
    <x v="787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n v="17"/>
    <b v="1"/>
    <x v="11"/>
    <x v="4"/>
    <x v="11"/>
    <x v="590"/>
  </r>
  <r>
    <n v="788"/>
    <x v="788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n v="34"/>
    <b v="1"/>
    <x v="11"/>
    <x v="4"/>
    <x v="11"/>
    <x v="591"/>
  </r>
  <r>
    <n v="789"/>
    <x v="789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n v="14"/>
    <b v="1"/>
    <x v="11"/>
    <x v="4"/>
    <x v="11"/>
    <x v="592"/>
  </r>
  <r>
    <n v="790"/>
    <x v="790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n v="156"/>
    <b v="1"/>
    <x v="11"/>
    <x v="4"/>
    <x v="11"/>
    <x v="593"/>
  </r>
  <r>
    <n v="791"/>
    <x v="791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n v="128"/>
    <b v="1"/>
    <x v="11"/>
    <x v="4"/>
    <x v="11"/>
    <x v="594"/>
  </r>
  <r>
    <n v="792"/>
    <x v="792"/>
    <s v="Rock n' Roll about the intersection of lies and belief: the Believable Lie."/>
    <x v="30"/>
    <x v="589"/>
    <x v="0"/>
    <x v="0"/>
    <x v="0"/>
    <n v="1383861483"/>
    <n v="1381265883"/>
    <b v="0"/>
    <n v="60"/>
    <b v="1"/>
    <x v="11"/>
    <x v="4"/>
    <x v="11"/>
    <x v="595"/>
  </r>
  <r>
    <n v="793"/>
    <x v="793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n v="32"/>
    <b v="1"/>
    <x v="11"/>
    <x v="4"/>
    <x v="11"/>
    <x v="596"/>
  </r>
  <r>
    <n v="794"/>
    <x v="794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n v="53"/>
    <b v="1"/>
    <x v="11"/>
    <x v="4"/>
    <x v="11"/>
    <x v="597"/>
  </r>
  <r>
    <n v="795"/>
    <x v="795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n v="184"/>
    <b v="1"/>
    <x v="11"/>
    <x v="4"/>
    <x v="11"/>
    <x v="598"/>
  </r>
  <r>
    <n v="796"/>
    <x v="796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n v="90"/>
    <b v="1"/>
    <x v="11"/>
    <x v="4"/>
    <x v="11"/>
    <x v="599"/>
  </r>
  <r>
    <n v="797"/>
    <x v="797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n v="71"/>
    <b v="1"/>
    <x v="11"/>
    <x v="4"/>
    <x v="11"/>
    <x v="600"/>
  </r>
  <r>
    <n v="798"/>
    <x v="798"/>
    <s v="We have some great new songs and want to record a special edition 4 song EP as our next Eric Stuart Band release"/>
    <x v="8"/>
    <x v="595"/>
    <x v="0"/>
    <x v="0"/>
    <x v="0"/>
    <n v="1412086187"/>
    <n v="1409494187"/>
    <b v="0"/>
    <n v="87"/>
    <b v="1"/>
    <x v="11"/>
    <x v="4"/>
    <x v="11"/>
    <x v="601"/>
  </r>
  <r>
    <n v="799"/>
    <x v="799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n v="28"/>
    <b v="1"/>
    <x v="11"/>
    <x v="4"/>
    <x v="11"/>
    <x v="602"/>
  </r>
  <r>
    <n v="800"/>
    <x v="800"/>
    <s v="Scotland's premier classic rock and metal festival, 3 days, 3-4 stages, family friendly,  for people of all ages"/>
    <x v="15"/>
    <x v="597"/>
    <x v="0"/>
    <x v="1"/>
    <x v="1"/>
    <n v="1410431054"/>
    <n v="1407839054"/>
    <b v="0"/>
    <n v="56"/>
    <b v="1"/>
    <x v="11"/>
    <x v="4"/>
    <x v="11"/>
    <x v="603"/>
  </r>
  <r>
    <n v="801"/>
    <x v="801"/>
    <s v="ALL WE WANT TO DO IS DRIVE AROUND AMERICA AND PLAY A BUNCH OF SHOWS, BUT WE DON'T HAVE ANY MONEY..."/>
    <x v="13"/>
    <x v="598"/>
    <x v="0"/>
    <x v="0"/>
    <x v="0"/>
    <n v="1309547120"/>
    <n v="1306955120"/>
    <b v="0"/>
    <n v="51"/>
    <b v="1"/>
    <x v="11"/>
    <x v="4"/>
    <x v="11"/>
    <x v="604"/>
  </r>
  <r>
    <n v="802"/>
    <x v="802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n v="75"/>
    <b v="1"/>
    <x v="11"/>
    <x v="4"/>
    <x v="11"/>
    <x v="605"/>
  </r>
  <r>
    <n v="803"/>
    <x v="803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n v="38"/>
    <b v="1"/>
    <x v="11"/>
    <x v="4"/>
    <x v="11"/>
    <x v="606"/>
  </r>
  <r>
    <n v="804"/>
    <x v="804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n v="18"/>
    <b v="1"/>
    <x v="11"/>
    <x v="4"/>
    <x v="11"/>
    <x v="607"/>
  </r>
  <r>
    <n v="805"/>
    <x v="805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n v="54"/>
    <b v="1"/>
    <x v="11"/>
    <x v="4"/>
    <x v="11"/>
    <x v="608"/>
  </r>
  <r>
    <n v="806"/>
    <x v="806"/>
    <s v="Help Golden Animals finish their NEW Album!"/>
    <x v="6"/>
    <x v="603"/>
    <x v="0"/>
    <x v="0"/>
    <x v="0"/>
    <n v="1315413339"/>
    <n v="1312821339"/>
    <b v="0"/>
    <n v="71"/>
    <b v="1"/>
    <x v="11"/>
    <x v="4"/>
    <x v="11"/>
    <x v="168"/>
  </r>
  <r>
    <n v="807"/>
    <x v="807"/>
    <s v="Join the Sic Vita family and lend a hand as we create a new album!"/>
    <x v="23"/>
    <x v="604"/>
    <x v="0"/>
    <x v="0"/>
    <x v="0"/>
    <n v="1488333600"/>
    <n v="1485270311"/>
    <b v="0"/>
    <n v="57"/>
    <b v="1"/>
    <x v="11"/>
    <x v="4"/>
    <x v="11"/>
    <x v="609"/>
  </r>
  <r>
    <n v="808"/>
    <x v="808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n v="43"/>
    <b v="1"/>
    <x v="11"/>
    <x v="4"/>
    <x v="11"/>
    <x v="610"/>
  </r>
  <r>
    <n v="809"/>
    <x v="809"/>
    <s v="Acknowledged songwriter looking to record album of new songs to secure a Publishing Contract"/>
    <x v="23"/>
    <x v="606"/>
    <x v="0"/>
    <x v="0"/>
    <x v="0"/>
    <n v="1390161630"/>
    <n v="1387569630"/>
    <b v="0"/>
    <n v="52"/>
    <b v="1"/>
    <x v="11"/>
    <x v="4"/>
    <x v="11"/>
    <x v="611"/>
  </r>
  <r>
    <n v="810"/>
    <x v="810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n v="27"/>
    <b v="1"/>
    <x v="11"/>
    <x v="4"/>
    <x v="11"/>
    <x v="608"/>
  </r>
  <r>
    <n v="811"/>
    <x v="811"/>
    <s v="We need your financial support to cover the tour costs!  (Sound, lights, travel, stage design)"/>
    <x v="28"/>
    <x v="578"/>
    <x v="0"/>
    <x v="0"/>
    <x v="0"/>
    <n v="1373475120"/>
    <n v="1371569202"/>
    <b v="0"/>
    <n v="12"/>
    <b v="1"/>
    <x v="11"/>
    <x v="4"/>
    <x v="11"/>
    <x v="64"/>
  </r>
  <r>
    <n v="812"/>
    <x v="812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n v="33"/>
    <b v="1"/>
    <x v="11"/>
    <x v="4"/>
    <x v="11"/>
    <x v="612"/>
  </r>
  <r>
    <n v="813"/>
    <x v="813"/>
    <s v="A pre order campaign to fund the pressing of our second full length vinyl LP"/>
    <x v="15"/>
    <x v="609"/>
    <x v="0"/>
    <x v="0"/>
    <x v="0"/>
    <n v="1342825365"/>
    <n v="1340233365"/>
    <b v="0"/>
    <n v="96"/>
    <b v="1"/>
    <x v="11"/>
    <x v="4"/>
    <x v="11"/>
    <x v="380"/>
  </r>
  <r>
    <n v="814"/>
    <x v="814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n v="28"/>
    <b v="1"/>
    <x v="11"/>
    <x v="4"/>
    <x v="11"/>
    <x v="613"/>
  </r>
  <r>
    <n v="815"/>
    <x v="815"/>
    <s v="Be a part of helping The Early Reset finish their new 7 song EP."/>
    <x v="23"/>
    <x v="611"/>
    <x v="0"/>
    <x v="0"/>
    <x v="0"/>
    <n v="1414879303"/>
    <n v="1412287303"/>
    <b v="0"/>
    <n v="43"/>
    <b v="1"/>
    <x v="11"/>
    <x v="4"/>
    <x v="11"/>
    <x v="614"/>
  </r>
  <r>
    <n v="816"/>
    <x v="816"/>
    <s v="Friends and Family have an album for you. They need your help to release it to the world."/>
    <x v="39"/>
    <x v="612"/>
    <x v="0"/>
    <x v="0"/>
    <x v="0"/>
    <n v="1365489000"/>
    <n v="1362776043"/>
    <b v="0"/>
    <n v="205"/>
    <b v="1"/>
    <x v="11"/>
    <x v="4"/>
    <x v="11"/>
    <x v="615"/>
  </r>
  <r>
    <n v="817"/>
    <x v="817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n v="23"/>
    <b v="1"/>
    <x v="11"/>
    <x v="4"/>
    <x v="11"/>
    <x v="616"/>
  </r>
  <r>
    <n v="818"/>
    <x v="818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n v="19"/>
    <b v="1"/>
    <x v="11"/>
    <x v="4"/>
    <x v="11"/>
    <x v="617"/>
  </r>
  <r>
    <n v="819"/>
    <x v="819"/>
    <s v="We are touring the Southeast in support of our new EP"/>
    <x v="44"/>
    <x v="140"/>
    <x v="0"/>
    <x v="0"/>
    <x v="0"/>
    <n v="1387601040"/>
    <n v="1386806254"/>
    <b v="0"/>
    <n v="14"/>
    <b v="1"/>
    <x v="11"/>
    <x v="4"/>
    <x v="11"/>
    <x v="618"/>
  </r>
  <r>
    <n v="820"/>
    <x v="820"/>
    <s v="Wyatt Lowe &amp; the Ottomatics will be hitting the road this June on a North and Southwest Summer 2014 tour!"/>
    <x v="13"/>
    <x v="615"/>
    <x v="0"/>
    <x v="0"/>
    <x v="0"/>
    <n v="1402290000"/>
    <n v="1399666342"/>
    <b v="0"/>
    <n v="38"/>
    <b v="1"/>
    <x v="11"/>
    <x v="4"/>
    <x v="11"/>
    <x v="619"/>
  </r>
  <r>
    <n v="821"/>
    <x v="821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n v="78"/>
    <b v="1"/>
    <x v="11"/>
    <x v="4"/>
    <x v="11"/>
    <x v="620"/>
  </r>
  <r>
    <n v="822"/>
    <x v="822"/>
    <s v="Soul Easy recording our first full length CD.  Inspired by lots of friends and lots of good times."/>
    <x v="9"/>
    <x v="617"/>
    <x v="0"/>
    <x v="0"/>
    <x v="0"/>
    <n v="1349477050"/>
    <n v="1346885050"/>
    <b v="0"/>
    <n v="69"/>
    <b v="1"/>
    <x v="11"/>
    <x v="4"/>
    <x v="11"/>
    <x v="621"/>
  </r>
  <r>
    <n v="823"/>
    <x v="823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n v="33"/>
    <b v="1"/>
    <x v="11"/>
    <x v="4"/>
    <x v="11"/>
    <x v="622"/>
  </r>
  <r>
    <n v="824"/>
    <x v="824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n v="54"/>
    <b v="1"/>
    <x v="11"/>
    <x v="4"/>
    <x v="11"/>
    <x v="623"/>
  </r>
  <r>
    <n v="825"/>
    <x v="825"/>
    <s v="Kickstarting Kill Freeman independently. Help fund the New Record, Video and Live Shows."/>
    <x v="78"/>
    <x v="620"/>
    <x v="0"/>
    <x v="0"/>
    <x v="0"/>
    <n v="1351495284"/>
    <n v="1349335284"/>
    <b v="0"/>
    <n v="99"/>
    <b v="1"/>
    <x v="11"/>
    <x v="4"/>
    <x v="11"/>
    <x v="624"/>
  </r>
  <r>
    <n v="826"/>
    <x v="826"/>
    <s v="Protect The Dream is preparing to record their debut album 8 years in the making. Lets make it happen Kickstarter!"/>
    <x v="62"/>
    <x v="621"/>
    <x v="0"/>
    <x v="0"/>
    <x v="0"/>
    <n v="1332719730"/>
    <n v="1330908930"/>
    <b v="0"/>
    <n v="49"/>
    <b v="1"/>
    <x v="11"/>
    <x v="4"/>
    <x v="11"/>
    <x v="625"/>
  </r>
  <r>
    <n v="827"/>
    <x v="827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n v="11"/>
    <b v="1"/>
    <x v="11"/>
    <x v="4"/>
    <x v="11"/>
    <x v="626"/>
  </r>
  <r>
    <n v="828"/>
    <x v="828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n v="38"/>
    <b v="1"/>
    <x v="11"/>
    <x v="4"/>
    <x v="11"/>
    <x v="247"/>
  </r>
  <r>
    <n v="829"/>
    <x v="829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n v="16"/>
    <b v="1"/>
    <x v="11"/>
    <x v="4"/>
    <x v="11"/>
    <x v="151"/>
  </r>
  <r>
    <n v="830"/>
    <x v="830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n v="32"/>
    <b v="1"/>
    <x v="11"/>
    <x v="4"/>
    <x v="11"/>
    <x v="627"/>
  </r>
  <r>
    <n v="831"/>
    <x v="831"/>
    <s v="7Horse is a new band with a self-funded album and a show they want to rock in your town!"/>
    <x v="15"/>
    <x v="98"/>
    <x v="0"/>
    <x v="0"/>
    <x v="0"/>
    <n v="1335540694"/>
    <n v="1332948694"/>
    <b v="0"/>
    <n v="20"/>
    <b v="1"/>
    <x v="11"/>
    <x v="4"/>
    <x v="11"/>
    <x v="628"/>
  </r>
  <r>
    <n v="832"/>
    <x v="832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n v="154"/>
    <b v="1"/>
    <x v="11"/>
    <x v="4"/>
    <x v="11"/>
    <x v="629"/>
  </r>
  <r>
    <n v="833"/>
    <x v="833"/>
    <s v="This is an American rock album."/>
    <x v="12"/>
    <x v="627"/>
    <x v="0"/>
    <x v="0"/>
    <x v="0"/>
    <n v="1397941475"/>
    <n v="1395349475"/>
    <b v="0"/>
    <n v="41"/>
    <b v="1"/>
    <x v="11"/>
    <x v="4"/>
    <x v="11"/>
    <x v="630"/>
  </r>
  <r>
    <n v="834"/>
    <x v="834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n v="75"/>
    <b v="1"/>
    <x v="11"/>
    <x v="4"/>
    <x v="11"/>
    <x v="631"/>
  </r>
  <r>
    <n v="835"/>
    <x v="835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n v="40"/>
    <b v="1"/>
    <x v="11"/>
    <x v="4"/>
    <x v="11"/>
    <x v="632"/>
  </r>
  <r>
    <n v="836"/>
    <x v="836"/>
    <s v="An album you can bring home to mom."/>
    <x v="10"/>
    <x v="630"/>
    <x v="0"/>
    <x v="0"/>
    <x v="0"/>
    <n v="1381108918"/>
    <n v="1378516918"/>
    <b v="0"/>
    <n v="46"/>
    <b v="1"/>
    <x v="11"/>
    <x v="4"/>
    <x v="11"/>
    <x v="633"/>
  </r>
  <r>
    <n v="837"/>
    <x v="837"/>
    <s v="Take 147 is currently in the process of recording the debut album called, &quot;Nothin' to Lose&quot;."/>
    <x v="30"/>
    <x v="631"/>
    <x v="0"/>
    <x v="0"/>
    <x v="0"/>
    <n v="1398988662"/>
    <n v="1396396662"/>
    <b v="0"/>
    <n v="62"/>
    <b v="1"/>
    <x v="11"/>
    <x v="4"/>
    <x v="11"/>
    <x v="634"/>
  </r>
  <r>
    <n v="838"/>
    <x v="838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n v="61"/>
    <b v="1"/>
    <x v="11"/>
    <x v="4"/>
    <x v="11"/>
    <x v="635"/>
  </r>
  <r>
    <n v="839"/>
    <x v="839"/>
    <s v="The Waffle Stompers need your support to keep doing what we love--go on tour, make music and music videos."/>
    <x v="10"/>
    <x v="633"/>
    <x v="0"/>
    <x v="0"/>
    <x v="0"/>
    <n v="1348337956"/>
    <n v="1345745956"/>
    <b v="0"/>
    <n v="96"/>
    <b v="1"/>
    <x v="11"/>
    <x v="4"/>
    <x v="11"/>
    <x v="636"/>
  </r>
  <r>
    <n v="840"/>
    <x v="840"/>
    <s v="Carl King / Sir Millard Mulch / Dr. Zoltan Ã˜belisk is making a new 45-minute instrumental sci-fi album!"/>
    <x v="3"/>
    <x v="634"/>
    <x v="0"/>
    <x v="0"/>
    <x v="0"/>
    <n v="1474694787"/>
    <n v="1472102787"/>
    <b v="0"/>
    <n v="190"/>
    <b v="1"/>
    <x v="12"/>
    <x v="4"/>
    <x v="12"/>
    <x v="637"/>
  </r>
  <r>
    <n v="841"/>
    <x v="841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n v="94"/>
    <b v="1"/>
    <x v="12"/>
    <x v="4"/>
    <x v="12"/>
    <x v="638"/>
  </r>
  <r>
    <n v="842"/>
    <x v="842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n v="39"/>
    <b v="1"/>
    <x v="12"/>
    <x v="4"/>
    <x v="12"/>
    <x v="639"/>
  </r>
  <r>
    <n v="843"/>
    <x v="843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n v="127"/>
    <b v="1"/>
    <x v="12"/>
    <x v="4"/>
    <x v="12"/>
    <x v="640"/>
  </r>
  <r>
    <n v="844"/>
    <x v="844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n v="159"/>
    <b v="1"/>
    <x v="12"/>
    <x v="4"/>
    <x v="12"/>
    <x v="641"/>
  </r>
  <r>
    <n v="845"/>
    <x v="845"/>
    <s v="Help Legend of Zelda tribute band Master Sword complete their latest heavy metal album: Shadow and Steel!"/>
    <x v="10"/>
    <x v="639"/>
    <x v="0"/>
    <x v="0"/>
    <x v="0"/>
    <n v="1473047940"/>
    <n v="1469595396"/>
    <b v="0"/>
    <n v="177"/>
    <b v="1"/>
    <x v="12"/>
    <x v="4"/>
    <x v="12"/>
    <x v="642"/>
  </r>
  <r>
    <n v="846"/>
    <x v="846"/>
    <s v="Pre-order and help me fund new merchandise so we can make the album release something amazing."/>
    <x v="184"/>
    <x v="640"/>
    <x v="0"/>
    <x v="1"/>
    <x v="1"/>
    <n v="1394460000"/>
    <n v="1393233855"/>
    <b v="0"/>
    <n v="47"/>
    <b v="1"/>
    <x v="12"/>
    <x v="4"/>
    <x v="12"/>
    <x v="643"/>
  </r>
  <r>
    <n v="847"/>
    <x v="847"/>
    <s v="MUSIC WITH MEANING!  MUSIC THAT MATTERS!!!"/>
    <x v="185"/>
    <x v="115"/>
    <x v="0"/>
    <x v="0"/>
    <x v="0"/>
    <n v="1436555376"/>
    <n v="1433963376"/>
    <b v="0"/>
    <n v="1"/>
    <b v="1"/>
    <x v="12"/>
    <x v="4"/>
    <x v="12"/>
    <x v="119"/>
  </r>
  <r>
    <n v="848"/>
    <x v="848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n v="16"/>
    <b v="1"/>
    <x v="12"/>
    <x v="4"/>
    <x v="12"/>
    <x v="644"/>
  </r>
  <r>
    <n v="849"/>
    <x v="849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n v="115"/>
    <b v="1"/>
    <x v="12"/>
    <x v="4"/>
    <x v="12"/>
    <x v="645"/>
  </r>
  <r>
    <n v="850"/>
    <x v="850"/>
    <s v="Help Chicago-based instrumental group Sioum complete the production of their 2nd full-length album."/>
    <x v="23"/>
    <x v="642"/>
    <x v="0"/>
    <x v="0"/>
    <x v="0"/>
    <n v="1461560340"/>
    <n v="1458762717"/>
    <b v="0"/>
    <n v="133"/>
    <b v="1"/>
    <x v="12"/>
    <x v="4"/>
    <x v="12"/>
    <x v="646"/>
  </r>
  <r>
    <n v="851"/>
    <x v="851"/>
    <s v="Salut, nous c'est M.F.Crew, on a besoin de vous pour produire notre premier album &quot;First Ride&quot; ! :)"/>
    <x v="13"/>
    <x v="643"/>
    <x v="0"/>
    <x v="6"/>
    <x v="3"/>
    <n v="1469994300"/>
    <n v="1464815253"/>
    <b v="0"/>
    <n v="70"/>
    <b v="1"/>
    <x v="12"/>
    <x v="4"/>
    <x v="12"/>
    <x v="647"/>
  </r>
  <r>
    <n v="852"/>
    <x v="852"/>
    <s v="Limited edition 2x12&quot; vinyl pressing of our latest album &quot;Who Do You Think We Are?&quot;"/>
    <x v="8"/>
    <x v="644"/>
    <x v="0"/>
    <x v="0"/>
    <x v="0"/>
    <n v="1477342800"/>
    <n v="1476386395"/>
    <b v="0"/>
    <n v="62"/>
    <b v="1"/>
    <x v="12"/>
    <x v="4"/>
    <x v="12"/>
    <x v="648"/>
  </r>
  <r>
    <n v="853"/>
    <x v="853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n v="10"/>
    <b v="1"/>
    <x v="12"/>
    <x v="4"/>
    <x v="12"/>
    <x v="179"/>
  </r>
  <r>
    <n v="854"/>
    <x v="854"/>
    <s v="Writing and Recording Sophomore record, and funding Tour to support Spring 2017 album release."/>
    <x v="186"/>
    <x v="645"/>
    <x v="0"/>
    <x v="0"/>
    <x v="0"/>
    <n v="1482901546"/>
    <n v="1480309546"/>
    <b v="0"/>
    <n v="499"/>
    <b v="1"/>
    <x v="12"/>
    <x v="4"/>
    <x v="12"/>
    <x v="649"/>
  </r>
  <r>
    <n v="855"/>
    <x v="855"/>
    <s v="AtteroTerra's &quot;Pray for Apocalypse&quot; is fully completed, and only being held up by funding."/>
    <x v="187"/>
    <x v="646"/>
    <x v="0"/>
    <x v="0"/>
    <x v="0"/>
    <n v="1469329217"/>
    <n v="1466737217"/>
    <b v="0"/>
    <n v="47"/>
    <b v="1"/>
    <x v="12"/>
    <x v="4"/>
    <x v="12"/>
    <x v="650"/>
  </r>
  <r>
    <n v="856"/>
    <x v="856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n v="28"/>
    <b v="1"/>
    <x v="12"/>
    <x v="4"/>
    <x v="12"/>
    <x v="651"/>
  </r>
  <r>
    <n v="857"/>
    <x v="857"/>
    <s v="Modern Post-Hardcore/Electro music (Hardstyle, EDM, Trap, Dubstep, Dembow, House)."/>
    <x v="38"/>
    <x v="647"/>
    <x v="0"/>
    <x v="3"/>
    <x v="3"/>
    <n v="1448463431"/>
    <n v="1444831031"/>
    <b v="0"/>
    <n v="24"/>
    <b v="1"/>
    <x v="12"/>
    <x v="4"/>
    <x v="12"/>
    <x v="73"/>
  </r>
  <r>
    <n v="858"/>
    <x v="858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n v="76"/>
    <b v="1"/>
    <x v="12"/>
    <x v="4"/>
    <x v="12"/>
    <x v="652"/>
  </r>
  <r>
    <n v="859"/>
    <x v="859"/>
    <s v="We are heading to the studio to create our second album and we want you to be right there with us!"/>
    <x v="23"/>
    <x v="649"/>
    <x v="0"/>
    <x v="0"/>
    <x v="0"/>
    <n v="1433376000"/>
    <n v="1430768468"/>
    <b v="0"/>
    <n v="98"/>
    <b v="1"/>
    <x v="12"/>
    <x v="4"/>
    <x v="12"/>
    <x v="653"/>
  </r>
  <r>
    <n v="860"/>
    <x v="860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n v="48"/>
    <b v="0"/>
    <x v="13"/>
    <x v="4"/>
    <x v="13"/>
    <x v="654"/>
  </r>
  <r>
    <n v="861"/>
    <x v="861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n v="2"/>
    <b v="0"/>
    <x v="13"/>
    <x v="4"/>
    <x v="13"/>
    <x v="470"/>
  </r>
  <r>
    <n v="862"/>
    <x v="862"/>
    <s v="I want to work with the great John Goodsall and Percy Jones from Brand X to create the ultimate new jazz album."/>
    <x v="63"/>
    <x v="575"/>
    <x v="2"/>
    <x v="1"/>
    <x v="1"/>
    <n v="1384179548"/>
    <n v="1381583948"/>
    <b v="0"/>
    <n v="4"/>
    <b v="0"/>
    <x v="13"/>
    <x v="4"/>
    <x v="13"/>
    <x v="655"/>
  </r>
  <r>
    <n v="863"/>
    <x v="863"/>
    <s v="I'm making the move from a side man in local groups to the leader with this debut jazz CD project."/>
    <x v="13"/>
    <x v="456"/>
    <x v="2"/>
    <x v="0"/>
    <x v="0"/>
    <n v="1329014966"/>
    <n v="1326422966"/>
    <b v="0"/>
    <n v="5"/>
    <b v="0"/>
    <x v="13"/>
    <x v="4"/>
    <x v="13"/>
    <x v="656"/>
  </r>
  <r>
    <n v="864"/>
    <x v="864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n v="79"/>
    <b v="0"/>
    <x v="13"/>
    <x v="4"/>
    <x v="13"/>
    <x v="657"/>
  </r>
  <r>
    <n v="865"/>
    <x v="865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n v="2"/>
    <b v="0"/>
    <x v="13"/>
    <x v="4"/>
    <x v="13"/>
    <x v="377"/>
  </r>
  <r>
    <n v="866"/>
    <x v="866"/>
    <s v="Drivetime heads to Cali for summer tour supported by @Smoothjazz.com &amp; @JJZPhilly  #Spaghettini #The Roxy"/>
    <x v="8"/>
    <x v="141"/>
    <x v="2"/>
    <x v="0"/>
    <x v="0"/>
    <n v="1425136200"/>
    <n v="1421853518"/>
    <b v="0"/>
    <n v="11"/>
    <b v="0"/>
    <x v="13"/>
    <x v="4"/>
    <x v="13"/>
    <x v="658"/>
  </r>
  <r>
    <n v="867"/>
    <x v="867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n v="11"/>
    <b v="0"/>
    <x v="13"/>
    <x v="4"/>
    <x v="13"/>
    <x v="659"/>
  </r>
  <r>
    <n v="868"/>
    <x v="868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n v="1"/>
    <b v="0"/>
    <x v="13"/>
    <x v="4"/>
    <x v="13"/>
    <x v="73"/>
  </r>
  <r>
    <n v="869"/>
    <x v="869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n v="3"/>
    <b v="0"/>
    <x v="13"/>
    <x v="4"/>
    <x v="13"/>
    <x v="660"/>
  </r>
  <r>
    <n v="870"/>
    <x v="870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n v="5"/>
    <b v="0"/>
    <x v="13"/>
    <x v="4"/>
    <x v="13"/>
    <x v="661"/>
  </r>
  <r>
    <n v="871"/>
    <x v="871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n v="12"/>
    <b v="0"/>
    <x v="13"/>
    <x v="4"/>
    <x v="13"/>
    <x v="662"/>
  </r>
  <r>
    <n v="872"/>
    <x v="872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n v="2"/>
    <b v="0"/>
    <x v="13"/>
    <x v="4"/>
    <x v="13"/>
    <x v="151"/>
  </r>
  <r>
    <n v="873"/>
    <x v="873"/>
    <s v="Fall in love with &quot;The Dreamer&quot;, new original music from trumpeter Freddie Dunn!"/>
    <x v="8"/>
    <x v="372"/>
    <x v="2"/>
    <x v="0"/>
    <x v="0"/>
    <n v="1352610040"/>
    <n v="1349150440"/>
    <b v="0"/>
    <n v="5"/>
    <b v="0"/>
    <x v="13"/>
    <x v="4"/>
    <x v="13"/>
    <x v="373"/>
  </r>
  <r>
    <n v="874"/>
    <x v="874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n v="21"/>
    <b v="0"/>
    <x v="13"/>
    <x v="4"/>
    <x v="13"/>
    <x v="663"/>
  </r>
  <r>
    <n v="875"/>
    <x v="875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n v="0"/>
    <b v="0"/>
    <x v="13"/>
    <x v="4"/>
    <x v="13"/>
    <x v="121"/>
  </r>
  <r>
    <n v="876"/>
    <x v="876"/>
    <s v="What was the greatest record shop ever?  DOBELLS!"/>
    <x v="189"/>
    <x v="656"/>
    <x v="2"/>
    <x v="1"/>
    <x v="1"/>
    <n v="1359978927"/>
    <n v="1357127727"/>
    <b v="0"/>
    <n v="45"/>
    <b v="0"/>
    <x v="13"/>
    <x v="4"/>
    <x v="13"/>
    <x v="232"/>
  </r>
  <r>
    <n v="877"/>
    <x v="877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n v="29"/>
    <b v="0"/>
    <x v="13"/>
    <x v="4"/>
    <x v="13"/>
    <x v="664"/>
  </r>
  <r>
    <n v="878"/>
    <x v="878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n v="2"/>
    <b v="0"/>
    <x v="13"/>
    <x v="4"/>
    <x v="13"/>
    <x v="151"/>
  </r>
  <r>
    <n v="879"/>
    <x v="879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n v="30"/>
    <b v="0"/>
    <x v="13"/>
    <x v="4"/>
    <x v="13"/>
    <x v="665"/>
  </r>
  <r>
    <n v="880"/>
    <x v="880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n v="8"/>
    <b v="0"/>
    <x v="14"/>
    <x v="4"/>
    <x v="14"/>
    <x v="666"/>
  </r>
  <r>
    <n v="881"/>
    <x v="881"/>
    <s v="To raise funds to finish the latest album by Chris Reed and the Anime Raiders, called &quot;Deep City Diving&quot;"/>
    <x v="192"/>
    <x v="134"/>
    <x v="2"/>
    <x v="0"/>
    <x v="0"/>
    <n v="1326520886"/>
    <n v="1322632886"/>
    <b v="0"/>
    <n v="1"/>
    <b v="0"/>
    <x v="14"/>
    <x v="4"/>
    <x v="14"/>
    <x v="179"/>
  </r>
  <r>
    <n v="882"/>
    <x v="882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n v="14"/>
    <b v="0"/>
    <x v="14"/>
    <x v="4"/>
    <x v="14"/>
    <x v="667"/>
  </r>
  <r>
    <n v="883"/>
    <x v="883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n v="24"/>
    <b v="0"/>
    <x v="14"/>
    <x v="4"/>
    <x v="14"/>
    <x v="668"/>
  </r>
  <r>
    <n v="884"/>
    <x v="884"/>
    <s v="We need to hire an animal trainer to have a chimpanzee actor perform in our music video with us!"/>
    <x v="13"/>
    <x v="170"/>
    <x v="2"/>
    <x v="0"/>
    <x v="0"/>
    <n v="1336789860"/>
    <n v="1331666146"/>
    <b v="0"/>
    <n v="2"/>
    <b v="0"/>
    <x v="14"/>
    <x v="4"/>
    <x v="14"/>
    <x v="119"/>
  </r>
  <r>
    <n v="885"/>
    <x v="885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n v="21"/>
    <b v="0"/>
    <x v="14"/>
    <x v="4"/>
    <x v="14"/>
    <x v="669"/>
  </r>
  <r>
    <n v="886"/>
    <x v="886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n v="7"/>
    <b v="0"/>
    <x v="14"/>
    <x v="4"/>
    <x v="14"/>
    <x v="670"/>
  </r>
  <r>
    <n v="887"/>
    <x v="887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n v="0"/>
    <b v="0"/>
    <x v="14"/>
    <x v="4"/>
    <x v="14"/>
    <x v="121"/>
  </r>
  <r>
    <n v="888"/>
    <x v="888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n v="4"/>
    <b v="0"/>
    <x v="14"/>
    <x v="4"/>
    <x v="14"/>
    <x v="656"/>
  </r>
  <r>
    <n v="889"/>
    <x v="889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n v="32"/>
    <b v="0"/>
    <x v="14"/>
    <x v="4"/>
    <x v="14"/>
    <x v="671"/>
  </r>
  <r>
    <n v="890"/>
    <x v="890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n v="4"/>
    <b v="0"/>
    <x v="14"/>
    <x v="4"/>
    <x v="14"/>
    <x v="672"/>
  </r>
  <r>
    <n v="891"/>
    <x v="891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n v="9"/>
    <b v="0"/>
    <x v="14"/>
    <x v="4"/>
    <x v="14"/>
    <x v="673"/>
  </r>
  <r>
    <n v="892"/>
    <x v="892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n v="17"/>
    <b v="0"/>
    <x v="14"/>
    <x v="4"/>
    <x v="14"/>
    <x v="674"/>
  </r>
  <r>
    <n v="893"/>
    <x v="893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n v="5"/>
    <b v="0"/>
    <x v="14"/>
    <x v="4"/>
    <x v="14"/>
    <x v="375"/>
  </r>
  <r>
    <n v="894"/>
    <x v="894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n v="53"/>
    <b v="0"/>
    <x v="14"/>
    <x v="4"/>
    <x v="14"/>
    <x v="675"/>
  </r>
  <r>
    <n v="895"/>
    <x v="895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n v="7"/>
    <b v="0"/>
    <x v="14"/>
    <x v="4"/>
    <x v="14"/>
    <x v="676"/>
  </r>
  <r>
    <n v="896"/>
    <x v="896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n v="72"/>
    <b v="0"/>
    <x v="14"/>
    <x v="4"/>
    <x v="14"/>
    <x v="677"/>
  </r>
  <r>
    <n v="897"/>
    <x v="897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n v="0"/>
    <b v="0"/>
    <x v="14"/>
    <x v="4"/>
    <x v="14"/>
    <x v="121"/>
  </r>
  <r>
    <n v="898"/>
    <x v="898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n v="2"/>
    <b v="0"/>
    <x v="14"/>
    <x v="4"/>
    <x v="14"/>
    <x v="431"/>
  </r>
  <r>
    <n v="899"/>
    <x v="899"/>
    <s v="Lets get 48/14 pressed and in your cd players,ipods,blogs, and facebook status'. Lets get it everywhere!"/>
    <x v="47"/>
    <x v="668"/>
    <x v="2"/>
    <x v="0"/>
    <x v="0"/>
    <n v="1306549362"/>
    <n v="1302661362"/>
    <b v="0"/>
    <n v="8"/>
    <b v="0"/>
    <x v="14"/>
    <x v="4"/>
    <x v="14"/>
    <x v="431"/>
  </r>
  <r>
    <n v="900"/>
    <x v="900"/>
    <s v="With Project Revive, I aim to protect and nurture the creative impulse through music."/>
    <x v="10"/>
    <x v="577"/>
    <x v="2"/>
    <x v="0"/>
    <x v="0"/>
    <n v="1459365802"/>
    <n v="1456777402"/>
    <b v="0"/>
    <n v="2"/>
    <b v="0"/>
    <x v="13"/>
    <x v="4"/>
    <x v="13"/>
    <x v="678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n v="0"/>
    <b v="0"/>
    <x v="13"/>
    <x v="4"/>
    <x v="13"/>
    <x v="121"/>
  </r>
  <r>
    <n v="902"/>
    <x v="902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n v="3"/>
    <b v="0"/>
    <x v="13"/>
    <x v="4"/>
    <x v="13"/>
    <x v="179"/>
  </r>
  <r>
    <n v="903"/>
    <x v="903"/>
    <s v="The U City Jazz Festival is offered for free to the community and features the best jazz talent from the midwest."/>
    <x v="10"/>
    <x v="669"/>
    <x v="2"/>
    <x v="0"/>
    <x v="0"/>
    <n v="1348367100"/>
    <n v="1346180780"/>
    <b v="0"/>
    <n v="4"/>
    <b v="0"/>
    <x v="13"/>
    <x v="4"/>
    <x v="13"/>
    <x v="375"/>
  </r>
  <r>
    <n v="904"/>
    <x v="904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n v="3"/>
    <b v="0"/>
    <x v="13"/>
    <x v="4"/>
    <x v="13"/>
    <x v="679"/>
  </r>
  <r>
    <n v="905"/>
    <x v="905"/>
    <s v="Working hard to get into the studio to record, produce, and edit my break out CD. I hope to realize my vision!"/>
    <x v="115"/>
    <x v="670"/>
    <x v="2"/>
    <x v="0"/>
    <x v="0"/>
    <n v="1295847926"/>
    <n v="1290663926"/>
    <b v="0"/>
    <n v="6"/>
    <b v="0"/>
    <x v="13"/>
    <x v="4"/>
    <x v="13"/>
    <x v="680"/>
  </r>
  <r>
    <n v="906"/>
    <x v="906"/>
    <s v="The DMV's most respected saxophonist pay tribute to Motown."/>
    <x v="36"/>
    <x v="117"/>
    <x v="2"/>
    <x v="0"/>
    <x v="0"/>
    <n v="1394681590"/>
    <n v="1392093190"/>
    <b v="0"/>
    <n v="0"/>
    <b v="0"/>
    <x v="13"/>
    <x v="4"/>
    <x v="13"/>
    <x v="121"/>
  </r>
  <r>
    <n v="907"/>
    <x v="907"/>
    <s v="Greg Chambers' self-titled CD needs support for post production, replication, and promotion."/>
    <x v="193"/>
    <x v="117"/>
    <x v="2"/>
    <x v="0"/>
    <x v="0"/>
    <n v="1315715823"/>
    <n v="1313123823"/>
    <b v="0"/>
    <n v="0"/>
    <b v="0"/>
    <x v="13"/>
    <x v="4"/>
    <x v="13"/>
    <x v="121"/>
  </r>
  <r>
    <n v="908"/>
    <x v="908"/>
    <s v="This project is designed to help protect the environment by using Eco-friendly product packaging."/>
    <x v="30"/>
    <x v="117"/>
    <x v="2"/>
    <x v="0"/>
    <x v="0"/>
    <n v="1280206740"/>
    <n v="1276283655"/>
    <b v="0"/>
    <n v="0"/>
    <b v="0"/>
    <x v="13"/>
    <x v="4"/>
    <x v="13"/>
    <x v="121"/>
  </r>
  <r>
    <n v="909"/>
    <x v="909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n v="8"/>
    <b v="0"/>
    <x v="13"/>
    <x v="4"/>
    <x v="13"/>
    <x v="177"/>
  </r>
  <r>
    <n v="910"/>
    <x v="910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n v="5"/>
    <b v="0"/>
    <x v="13"/>
    <x v="4"/>
    <x v="13"/>
    <x v="681"/>
  </r>
  <r>
    <n v="911"/>
    <x v="911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n v="0"/>
    <b v="0"/>
    <x v="13"/>
    <x v="4"/>
    <x v="13"/>
    <x v="121"/>
  </r>
  <r>
    <n v="912"/>
    <x v="912"/>
    <s v="My new album will be called Triad, an album of original music performed by me &amp; guest musical artists."/>
    <x v="8"/>
    <x v="134"/>
    <x v="2"/>
    <x v="0"/>
    <x v="0"/>
    <n v="1355197047"/>
    <n v="1350009447"/>
    <b v="0"/>
    <n v="2"/>
    <b v="0"/>
    <x v="13"/>
    <x v="4"/>
    <x v="13"/>
    <x v="2"/>
  </r>
  <r>
    <n v="913"/>
    <x v="913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n v="24"/>
    <b v="0"/>
    <x v="13"/>
    <x v="4"/>
    <x v="13"/>
    <x v="682"/>
  </r>
  <r>
    <n v="914"/>
    <x v="914"/>
    <s v="This project is for the making of a music video. All funds will go towards production costs for this event only."/>
    <x v="15"/>
    <x v="117"/>
    <x v="2"/>
    <x v="0"/>
    <x v="0"/>
    <n v="1345918747"/>
    <n v="1343326747"/>
    <b v="0"/>
    <n v="0"/>
    <b v="0"/>
    <x v="13"/>
    <x v="4"/>
    <x v="13"/>
    <x v="121"/>
  </r>
  <r>
    <n v="915"/>
    <x v="915"/>
    <s v="â€œThe Deep Brooklyn Suiteâ€ is a series of musical impressions about living and surviving in Brooklyn."/>
    <x v="115"/>
    <x v="672"/>
    <x v="2"/>
    <x v="0"/>
    <x v="0"/>
    <n v="1330577940"/>
    <n v="1327853914"/>
    <b v="0"/>
    <n v="9"/>
    <b v="0"/>
    <x v="13"/>
    <x v="4"/>
    <x v="13"/>
    <x v="683"/>
  </r>
  <r>
    <n v="916"/>
    <x v="916"/>
    <s v="Our next audio recording projects are scheduled for November 1 to 3, 2010 here in Kansas City, Missouri! "/>
    <x v="126"/>
    <x v="117"/>
    <x v="2"/>
    <x v="0"/>
    <x v="0"/>
    <n v="1287723600"/>
    <n v="1284409734"/>
    <b v="0"/>
    <n v="0"/>
    <b v="0"/>
    <x v="13"/>
    <x v="4"/>
    <x v="13"/>
    <x v="121"/>
  </r>
  <r>
    <n v="917"/>
    <x v="917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n v="1"/>
    <b v="0"/>
    <x v="13"/>
    <x v="4"/>
    <x v="13"/>
    <x v="179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n v="10"/>
    <b v="0"/>
    <x v="13"/>
    <x v="4"/>
    <x v="13"/>
    <x v="684"/>
  </r>
  <r>
    <n v="919"/>
    <x v="919"/>
    <s v="Cool jazz with a New Orleans flavor."/>
    <x v="22"/>
    <x v="173"/>
    <x v="2"/>
    <x v="0"/>
    <x v="0"/>
    <n v="1355930645"/>
    <n v="1352906645"/>
    <b v="0"/>
    <n v="1"/>
    <b v="0"/>
    <x v="13"/>
    <x v="4"/>
    <x v="13"/>
    <x v="101"/>
  </r>
  <r>
    <n v="920"/>
    <x v="920"/>
    <s v="Miami club band records powerhouse fusion album. You don't have to be a musician to understand the sound of jazz."/>
    <x v="62"/>
    <x v="117"/>
    <x v="2"/>
    <x v="0"/>
    <x v="0"/>
    <n v="1384448822"/>
    <n v="1381853222"/>
    <b v="0"/>
    <n v="0"/>
    <b v="0"/>
    <x v="13"/>
    <x v="4"/>
    <x v="13"/>
    <x v="121"/>
  </r>
  <r>
    <n v="921"/>
    <x v="921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n v="20"/>
    <b v="0"/>
    <x v="13"/>
    <x v="4"/>
    <x v="13"/>
    <x v="685"/>
  </r>
  <r>
    <n v="922"/>
    <x v="922"/>
    <s v="Our goal is to help educate the world about jazz and its components; how it relates to love, romance, and success."/>
    <x v="100"/>
    <x v="674"/>
    <x v="2"/>
    <x v="0"/>
    <x v="0"/>
    <n v="1412167393"/>
    <n v="1409143393"/>
    <b v="0"/>
    <n v="30"/>
    <b v="0"/>
    <x v="13"/>
    <x v="4"/>
    <x v="13"/>
    <x v="686"/>
  </r>
  <r>
    <n v="923"/>
    <x v="923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n v="6"/>
    <b v="0"/>
    <x v="13"/>
    <x v="4"/>
    <x v="13"/>
    <x v="687"/>
  </r>
  <r>
    <n v="924"/>
    <x v="924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n v="15"/>
    <b v="0"/>
    <x v="13"/>
    <x v="4"/>
    <x v="13"/>
    <x v="688"/>
  </r>
  <r>
    <n v="925"/>
    <x v="925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n v="5"/>
    <b v="0"/>
    <x v="13"/>
    <x v="4"/>
    <x v="13"/>
    <x v="689"/>
  </r>
  <r>
    <n v="926"/>
    <x v="926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n v="0"/>
    <b v="0"/>
    <x v="13"/>
    <x v="4"/>
    <x v="13"/>
    <x v="121"/>
  </r>
  <r>
    <n v="927"/>
    <x v="927"/>
    <s v="Studio CD/DVD Solo project of Pianist &amp; Keyboardist Jetro da Silva"/>
    <x v="22"/>
    <x v="117"/>
    <x v="2"/>
    <x v="0"/>
    <x v="0"/>
    <n v="1337024695"/>
    <n v="1334432695"/>
    <b v="0"/>
    <n v="0"/>
    <b v="0"/>
    <x v="13"/>
    <x v="4"/>
    <x v="13"/>
    <x v="121"/>
  </r>
  <r>
    <n v="928"/>
    <x v="928"/>
    <s v="A real Motown Backup singer on 22 gold and platinum albums headlines her own Jazz CD of Motown songs."/>
    <x v="107"/>
    <x v="607"/>
    <x v="2"/>
    <x v="0"/>
    <x v="0"/>
    <n v="1353196800"/>
    <n v="1348864913"/>
    <b v="0"/>
    <n v="28"/>
    <b v="0"/>
    <x v="13"/>
    <x v="4"/>
    <x v="13"/>
    <x v="690"/>
  </r>
  <r>
    <n v="929"/>
    <x v="929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n v="0"/>
    <b v="0"/>
    <x v="13"/>
    <x v="4"/>
    <x v="13"/>
    <x v="121"/>
  </r>
  <r>
    <n v="930"/>
    <x v="930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n v="5"/>
    <b v="0"/>
    <x v="13"/>
    <x v="4"/>
    <x v="13"/>
    <x v="159"/>
  </r>
  <r>
    <n v="931"/>
    <x v="931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n v="7"/>
    <b v="0"/>
    <x v="13"/>
    <x v="4"/>
    <x v="13"/>
    <x v="691"/>
  </r>
  <r>
    <n v="932"/>
    <x v="932"/>
    <s v="Help me to create my 3rd album, a Christmas CD with 16 Holiday/Original favorites!"/>
    <x v="196"/>
    <x v="677"/>
    <x v="2"/>
    <x v="0"/>
    <x v="0"/>
    <n v="1363990545"/>
    <n v="1360106145"/>
    <b v="0"/>
    <n v="30"/>
    <b v="0"/>
    <x v="13"/>
    <x v="4"/>
    <x v="13"/>
    <x v="692"/>
  </r>
  <r>
    <n v="933"/>
    <x v="933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n v="2"/>
    <b v="0"/>
    <x v="13"/>
    <x v="4"/>
    <x v="13"/>
    <x v="88"/>
  </r>
  <r>
    <n v="934"/>
    <x v="934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n v="30"/>
    <b v="0"/>
    <x v="13"/>
    <x v="4"/>
    <x v="13"/>
    <x v="693"/>
  </r>
  <r>
    <n v="935"/>
    <x v="935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n v="2"/>
    <b v="0"/>
    <x v="13"/>
    <x v="4"/>
    <x v="13"/>
    <x v="380"/>
  </r>
  <r>
    <n v="936"/>
    <x v="936"/>
    <s v="A CD of a live Jazz concert featuring Marti Mendenhall, George Mitchell, Scott Steed and Todd Strait."/>
    <x v="123"/>
    <x v="117"/>
    <x v="2"/>
    <x v="0"/>
    <x v="0"/>
    <n v="1326916800"/>
    <n v="1323131689"/>
    <b v="0"/>
    <n v="0"/>
    <b v="0"/>
    <x v="13"/>
    <x v="4"/>
    <x v="13"/>
    <x v="121"/>
  </r>
  <r>
    <n v="937"/>
    <x v="937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n v="2"/>
    <b v="0"/>
    <x v="13"/>
    <x v="4"/>
    <x v="13"/>
    <x v="135"/>
  </r>
  <r>
    <n v="938"/>
    <x v="938"/>
    <s v="Creating new avenues of exposure for young Jazz &amp; Soul artists_x000a_to express their Art of Music."/>
    <x v="39"/>
    <x v="379"/>
    <x v="2"/>
    <x v="0"/>
    <x v="0"/>
    <n v="1346585448"/>
    <n v="1343993448"/>
    <b v="0"/>
    <n v="1"/>
    <b v="0"/>
    <x v="13"/>
    <x v="4"/>
    <x v="13"/>
    <x v="380"/>
  </r>
  <r>
    <n v="939"/>
    <x v="939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n v="2"/>
    <b v="0"/>
    <x v="13"/>
    <x v="4"/>
    <x v="13"/>
    <x v="135"/>
  </r>
  <r>
    <n v="940"/>
    <x v="940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n v="14"/>
    <b v="0"/>
    <x v="8"/>
    <x v="2"/>
    <x v="8"/>
    <x v="694"/>
  </r>
  <r>
    <n v="941"/>
    <x v="941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n v="31"/>
    <b v="0"/>
    <x v="8"/>
    <x v="2"/>
    <x v="8"/>
    <x v="572"/>
  </r>
  <r>
    <n v="942"/>
    <x v="942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n v="16"/>
    <b v="0"/>
    <x v="8"/>
    <x v="2"/>
    <x v="8"/>
    <x v="695"/>
  </r>
  <r>
    <n v="943"/>
    <x v="943"/>
    <s v="A mask for home or travel that will give you the best, undisturbed sleep of your life."/>
    <x v="9"/>
    <x v="683"/>
    <x v="2"/>
    <x v="0"/>
    <x v="0"/>
    <n v="1480438905"/>
    <n v="1477843305"/>
    <b v="0"/>
    <n v="12"/>
    <b v="0"/>
    <x v="8"/>
    <x v="2"/>
    <x v="8"/>
    <x v="696"/>
  </r>
  <r>
    <n v="944"/>
    <x v="944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n v="96"/>
    <b v="0"/>
    <x v="8"/>
    <x v="2"/>
    <x v="8"/>
    <x v="697"/>
  </r>
  <r>
    <n v="945"/>
    <x v="945"/>
    <s v="Make your watch Smart ! CT Band is an ultra-thin, high-tech smart watch-strap awarded twice at CES 2017 las vegas"/>
    <x v="57"/>
    <x v="685"/>
    <x v="2"/>
    <x v="6"/>
    <x v="3"/>
    <n v="1487462340"/>
    <n v="1482958626"/>
    <b v="0"/>
    <n v="16"/>
    <b v="0"/>
    <x v="8"/>
    <x v="2"/>
    <x v="8"/>
    <x v="698"/>
  </r>
  <r>
    <n v="946"/>
    <x v="946"/>
    <s v="Soft edged-Hard working. The perfect wearable organization for the home and professional shop."/>
    <x v="36"/>
    <x v="686"/>
    <x v="2"/>
    <x v="0"/>
    <x v="0"/>
    <n v="1473444048"/>
    <n v="1470852048"/>
    <b v="0"/>
    <n v="5"/>
    <b v="0"/>
    <x v="8"/>
    <x v="2"/>
    <x v="8"/>
    <x v="699"/>
  </r>
  <r>
    <n v="947"/>
    <x v="947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n v="0"/>
    <b v="0"/>
    <x v="8"/>
    <x v="2"/>
    <x v="8"/>
    <x v="121"/>
  </r>
  <r>
    <n v="948"/>
    <x v="948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n v="8"/>
    <b v="0"/>
    <x v="8"/>
    <x v="2"/>
    <x v="8"/>
    <x v="88"/>
  </r>
  <r>
    <n v="949"/>
    <x v="949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n v="7"/>
    <b v="0"/>
    <x v="8"/>
    <x v="2"/>
    <x v="8"/>
    <x v="492"/>
  </r>
  <r>
    <n v="950"/>
    <x v="950"/>
    <s v="Rider worn tail light brake light. Adheres to virtually any coat, jacket or vest. Stays on even when you get off."/>
    <x v="10"/>
    <x v="688"/>
    <x v="2"/>
    <x v="5"/>
    <x v="5"/>
    <n v="1453053661"/>
    <n v="1450461661"/>
    <b v="0"/>
    <n v="24"/>
    <b v="0"/>
    <x v="8"/>
    <x v="2"/>
    <x v="8"/>
    <x v="700"/>
  </r>
  <r>
    <n v="951"/>
    <x v="951"/>
    <s v="Revolutionizing the way we walk our dogs!"/>
    <x v="63"/>
    <x v="689"/>
    <x v="2"/>
    <x v="0"/>
    <x v="0"/>
    <n v="1465054872"/>
    <n v="1461166872"/>
    <b v="0"/>
    <n v="121"/>
    <b v="0"/>
    <x v="8"/>
    <x v="2"/>
    <x v="8"/>
    <x v="701"/>
  </r>
  <r>
    <n v="952"/>
    <x v="952"/>
    <s v="Audionoggin: Wireless personal surround sound for the athlete in everyone."/>
    <x v="197"/>
    <x v="690"/>
    <x v="2"/>
    <x v="0"/>
    <x v="0"/>
    <n v="1479483812"/>
    <n v="1476888212"/>
    <b v="0"/>
    <n v="196"/>
    <b v="0"/>
    <x v="8"/>
    <x v="2"/>
    <x v="8"/>
    <x v="284"/>
  </r>
  <r>
    <n v="953"/>
    <x v="953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n v="5"/>
    <b v="0"/>
    <x v="8"/>
    <x v="2"/>
    <x v="8"/>
    <x v="702"/>
  </r>
  <r>
    <n v="954"/>
    <x v="954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n v="73"/>
    <b v="0"/>
    <x v="8"/>
    <x v="2"/>
    <x v="8"/>
    <x v="703"/>
  </r>
  <r>
    <n v="955"/>
    <x v="955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n v="93"/>
    <b v="0"/>
    <x v="8"/>
    <x v="2"/>
    <x v="8"/>
    <x v="704"/>
  </r>
  <r>
    <n v="956"/>
    <x v="956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n v="17"/>
    <b v="0"/>
    <x v="8"/>
    <x v="2"/>
    <x v="8"/>
    <x v="705"/>
  </r>
  <r>
    <n v="957"/>
    <x v="957"/>
    <s v="A Leather Smart watch Band, that NEVER needs to be charged for only $37!"/>
    <x v="14"/>
    <x v="694"/>
    <x v="2"/>
    <x v="0"/>
    <x v="0"/>
    <n v="1479392133"/>
    <n v="1476710133"/>
    <b v="0"/>
    <n v="7"/>
    <b v="0"/>
    <x v="8"/>
    <x v="2"/>
    <x v="8"/>
    <x v="706"/>
  </r>
  <r>
    <n v="958"/>
    <x v="958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n v="17"/>
    <b v="0"/>
    <x v="8"/>
    <x v="2"/>
    <x v="8"/>
    <x v="707"/>
  </r>
  <r>
    <n v="959"/>
    <x v="959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n v="171"/>
    <b v="0"/>
    <x v="8"/>
    <x v="2"/>
    <x v="8"/>
    <x v="708"/>
  </r>
  <r>
    <n v="960"/>
    <x v="960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n v="188"/>
    <b v="0"/>
    <x v="8"/>
    <x v="2"/>
    <x v="8"/>
    <x v="709"/>
  </r>
  <r>
    <n v="961"/>
    <x v="961"/>
    <s v="Active, happy &amp; healthy together! _x000a_Thatâ€™s our mission for all dogs and their parents."/>
    <x v="75"/>
    <x v="698"/>
    <x v="2"/>
    <x v="0"/>
    <x v="0"/>
    <n v="1487617200"/>
    <n v="1483634335"/>
    <b v="0"/>
    <n v="110"/>
    <b v="0"/>
    <x v="8"/>
    <x v="2"/>
    <x v="8"/>
    <x v="710"/>
  </r>
  <r>
    <n v="962"/>
    <x v="962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n v="37"/>
    <b v="0"/>
    <x v="8"/>
    <x v="2"/>
    <x v="8"/>
    <x v="711"/>
  </r>
  <r>
    <n v="963"/>
    <x v="963"/>
    <s v="WE are molding an educated, motivated, non violent GENERATION!"/>
    <x v="19"/>
    <x v="700"/>
    <x v="2"/>
    <x v="0"/>
    <x v="0"/>
    <n v="1476717319"/>
    <n v="1473693319"/>
    <b v="0"/>
    <n v="9"/>
    <b v="0"/>
    <x v="8"/>
    <x v="2"/>
    <x v="8"/>
    <x v="712"/>
  </r>
  <r>
    <n v="964"/>
    <x v="964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n v="29"/>
    <b v="0"/>
    <x v="8"/>
    <x v="2"/>
    <x v="8"/>
    <x v="713"/>
  </r>
  <r>
    <n v="965"/>
    <x v="965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n v="6"/>
    <b v="0"/>
    <x v="8"/>
    <x v="2"/>
    <x v="8"/>
    <x v="714"/>
  </r>
  <r>
    <n v="966"/>
    <x v="966"/>
    <s v="ICE SHIRT; running, multi-sport, cycling, &amp; athletic wear shirts that hold melting ice to cool you on hot days."/>
    <x v="14"/>
    <x v="702"/>
    <x v="2"/>
    <x v="0"/>
    <x v="0"/>
    <n v="1475766932"/>
    <n v="1473174932"/>
    <b v="0"/>
    <n v="30"/>
    <b v="0"/>
    <x v="8"/>
    <x v="2"/>
    <x v="8"/>
    <x v="715"/>
  </r>
  <r>
    <n v="967"/>
    <x v="967"/>
    <s v="Better Beanie is the new therapeutic wearable designed to assist you while keeping your hands free."/>
    <x v="22"/>
    <x v="703"/>
    <x v="2"/>
    <x v="0"/>
    <x v="0"/>
    <n v="1461301574"/>
    <n v="1456121174"/>
    <b v="0"/>
    <n v="81"/>
    <b v="0"/>
    <x v="8"/>
    <x v="2"/>
    <x v="8"/>
    <x v="716"/>
  </r>
  <r>
    <n v="968"/>
    <x v="968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n v="4"/>
    <b v="0"/>
    <x v="8"/>
    <x v="2"/>
    <x v="8"/>
    <x v="717"/>
  </r>
  <r>
    <n v="969"/>
    <x v="969"/>
    <s v="Geek &amp; Chic Smart Jewelry Collection, Wearables Meet Style!"/>
    <x v="11"/>
    <x v="704"/>
    <x v="2"/>
    <x v="14"/>
    <x v="10"/>
    <n v="1486624607"/>
    <n v="1483773407"/>
    <b v="0"/>
    <n v="11"/>
    <b v="0"/>
    <x v="8"/>
    <x v="2"/>
    <x v="8"/>
    <x v="718"/>
  </r>
  <r>
    <n v="970"/>
    <x v="970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n v="14"/>
    <b v="0"/>
    <x v="8"/>
    <x v="2"/>
    <x v="8"/>
    <x v="719"/>
  </r>
  <r>
    <n v="971"/>
    <x v="971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n v="5"/>
    <b v="0"/>
    <x v="8"/>
    <x v="2"/>
    <x v="8"/>
    <x v="720"/>
  </r>
  <r>
    <n v="972"/>
    <x v="972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n v="45"/>
    <b v="0"/>
    <x v="8"/>
    <x v="2"/>
    <x v="8"/>
    <x v="721"/>
  </r>
  <r>
    <n v="973"/>
    <x v="973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n v="8"/>
    <b v="0"/>
    <x v="8"/>
    <x v="2"/>
    <x v="8"/>
    <x v="722"/>
  </r>
  <r>
    <n v="974"/>
    <x v="974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n v="3"/>
    <b v="0"/>
    <x v="8"/>
    <x v="2"/>
    <x v="8"/>
    <x v="723"/>
  </r>
  <r>
    <n v="975"/>
    <x v="975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n v="24"/>
    <b v="0"/>
    <x v="8"/>
    <x v="2"/>
    <x v="8"/>
    <x v="724"/>
  </r>
  <r>
    <n v="976"/>
    <x v="976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n v="18"/>
    <b v="0"/>
    <x v="8"/>
    <x v="2"/>
    <x v="8"/>
    <x v="725"/>
  </r>
  <r>
    <n v="977"/>
    <x v="977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n v="12"/>
    <b v="0"/>
    <x v="8"/>
    <x v="2"/>
    <x v="8"/>
    <x v="726"/>
  </r>
  <r>
    <n v="978"/>
    <x v="978"/>
    <s v="hidn tempo is an intelligent watch band that allows you to monitor your stress and manage it anywhere, anytime."/>
    <x v="201"/>
    <x v="712"/>
    <x v="2"/>
    <x v="11"/>
    <x v="9"/>
    <n v="1456385101"/>
    <n v="1453793101"/>
    <b v="0"/>
    <n v="123"/>
    <b v="0"/>
    <x v="8"/>
    <x v="2"/>
    <x v="8"/>
    <x v="727"/>
  </r>
  <r>
    <n v="979"/>
    <x v="979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n v="96"/>
    <b v="0"/>
    <x v="8"/>
    <x v="2"/>
    <x v="8"/>
    <x v="728"/>
  </r>
  <r>
    <n v="980"/>
    <x v="980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n v="31"/>
    <b v="0"/>
    <x v="8"/>
    <x v="2"/>
    <x v="8"/>
    <x v="729"/>
  </r>
  <r>
    <n v="981"/>
    <x v="981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n v="4"/>
    <b v="0"/>
    <x v="8"/>
    <x v="2"/>
    <x v="8"/>
    <x v="730"/>
  </r>
  <r>
    <n v="982"/>
    <x v="982"/>
    <s v="revolutonary ultra-slim 2-in-1 Smart  2-in-1 I-PHONE handle/WALLETtm with 360 rotatiion"/>
    <x v="178"/>
    <x v="158"/>
    <x v="2"/>
    <x v="0"/>
    <x v="0"/>
    <n v="1475431486"/>
    <n v="1472839486"/>
    <b v="0"/>
    <n v="3"/>
    <b v="0"/>
    <x v="8"/>
    <x v="2"/>
    <x v="8"/>
    <x v="120"/>
  </r>
  <r>
    <n v="983"/>
    <x v="983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n v="179"/>
    <b v="0"/>
    <x v="8"/>
    <x v="2"/>
    <x v="8"/>
    <x v="731"/>
  </r>
  <r>
    <n v="984"/>
    <x v="984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n v="3"/>
    <b v="0"/>
    <x v="8"/>
    <x v="2"/>
    <x v="8"/>
    <x v="732"/>
  </r>
  <r>
    <n v="985"/>
    <x v="985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n v="23"/>
    <b v="0"/>
    <x v="8"/>
    <x v="2"/>
    <x v="8"/>
    <x v="733"/>
  </r>
  <r>
    <n v="986"/>
    <x v="986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n v="23"/>
    <b v="0"/>
    <x v="8"/>
    <x v="2"/>
    <x v="8"/>
    <x v="734"/>
  </r>
  <r>
    <n v="987"/>
    <x v="987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n v="41"/>
    <b v="0"/>
    <x v="8"/>
    <x v="2"/>
    <x v="8"/>
    <x v="735"/>
  </r>
  <r>
    <n v="988"/>
    <x v="988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n v="0"/>
    <b v="0"/>
    <x v="8"/>
    <x v="2"/>
    <x v="8"/>
    <x v="121"/>
  </r>
  <r>
    <n v="989"/>
    <x v="989"/>
    <s v="The most useful phone charger you will ever buy"/>
    <x v="3"/>
    <x v="718"/>
    <x v="2"/>
    <x v="0"/>
    <x v="0"/>
    <n v="1475101495"/>
    <n v="1472509495"/>
    <b v="0"/>
    <n v="32"/>
    <b v="0"/>
    <x v="8"/>
    <x v="2"/>
    <x v="8"/>
    <x v="736"/>
  </r>
  <r>
    <n v="990"/>
    <x v="990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n v="2"/>
    <b v="0"/>
    <x v="8"/>
    <x v="2"/>
    <x v="8"/>
    <x v="31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n v="7"/>
    <b v="0"/>
    <x v="8"/>
    <x v="2"/>
    <x v="8"/>
    <x v="737"/>
  </r>
  <r>
    <n v="992"/>
    <x v="992"/>
    <s v="The HOTTEST and COOLEST thing yet! WairConditioning... an entirely new level of comfortability!"/>
    <x v="57"/>
    <x v="720"/>
    <x v="2"/>
    <x v="0"/>
    <x v="0"/>
    <n v="1462655519"/>
    <n v="1457475119"/>
    <b v="0"/>
    <n v="4"/>
    <b v="0"/>
    <x v="8"/>
    <x v="2"/>
    <x v="8"/>
    <x v="738"/>
  </r>
  <r>
    <n v="993"/>
    <x v="993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n v="196"/>
    <b v="0"/>
    <x v="8"/>
    <x v="2"/>
    <x v="8"/>
    <x v="739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n v="11"/>
    <b v="0"/>
    <x v="8"/>
    <x v="2"/>
    <x v="8"/>
    <x v="740"/>
  </r>
  <r>
    <n v="995"/>
    <x v="995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n v="9"/>
    <b v="0"/>
    <x v="8"/>
    <x v="2"/>
    <x v="8"/>
    <x v="741"/>
  </r>
  <r>
    <n v="996"/>
    <x v="996"/>
    <s v="Study the behaviour of technical communities by tracking their movement  through wearables"/>
    <x v="23"/>
    <x v="654"/>
    <x v="2"/>
    <x v="0"/>
    <x v="0"/>
    <n v="1406474820"/>
    <n v="1403902060"/>
    <b v="0"/>
    <n v="5"/>
    <b v="0"/>
    <x v="8"/>
    <x v="2"/>
    <x v="8"/>
    <x v="31"/>
  </r>
  <r>
    <n v="997"/>
    <x v="997"/>
    <s v="The iPhanny keeps your iPhone 6 safe from bending in those dangerous pants pockets."/>
    <x v="10"/>
    <x v="654"/>
    <x v="2"/>
    <x v="0"/>
    <x v="0"/>
    <n v="1417145297"/>
    <n v="1414549697"/>
    <b v="0"/>
    <n v="8"/>
    <b v="0"/>
    <x v="8"/>
    <x v="2"/>
    <x v="8"/>
    <x v="742"/>
  </r>
  <r>
    <n v="998"/>
    <x v="998"/>
    <s v="Ollinfit is the first wearable fitness trainer with 3 sensors for superior accuracy, feedback and results."/>
    <x v="127"/>
    <x v="724"/>
    <x v="2"/>
    <x v="5"/>
    <x v="5"/>
    <n v="1447909401"/>
    <n v="1444017801"/>
    <b v="0"/>
    <n v="229"/>
    <b v="0"/>
    <x v="8"/>
    <x v="2"/>
    <x v="8"/>
    <x v="743"/>
  </r>
  <r>
    <n v="999"/>
    <x v="999"/>
    <s v="Built in running, cycling, pedometer, and golf features for the edge you need to perform at your very best!"/>
    <x v="60"/>
    <x v="725"/>
    <x v="2"/>
    <x v="5"/>
    <x v="5"/>
    <n v="1415865720"/>
    <n v="1413270690"/>
    <b v="0"/>
    <n v="40"/>
    <b v="0"/>
    <x v="8"/>
    <x v="2"/>
    <x v="8"/>
    <x v="744"/>
  </r>
  <r>
    <n v="1000"/>
    <x v="1000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n v="6"/>
    <b v="0"/>
    <x v="8"/>
    <x v="2"/>
    <x v="8"/>
    <x v="745"/>
  </r>
  <r>
    <n v="1001"/>
    <x v="1001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n v="4"/>
    <b v="0"/>
    <x v="8"/>
    <x v="2"/>
    <x v="8"/>
    <x v="746"/>
  </r>
  <r>
    <n v="1002"/>
    <x v="1002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n v="22"/>
    <b v="0"/>
    <x v="8"/>
    <x v="2"/>
    <x v="8"/>
    <x v="747"/>
  </r>
  <r>
    <n v="1003"/>
    <x v="1003"/>
    <s v="Connected, heating, premium quality and comfortable leather sneakers - hand-crafted in France."/>
    <x v="22"/>
    <x v="728"/>
    <x v="1"/>
    <x v="6"/>
    <x v="3"/>
    <n v="1489680061"/>
    <n v="1487091661"/>
    <b v="0"/>
    <n v="15"/>
    <b v="0"/>
    <x v="8"/>
    <x v="2"/>
    <x v="8"/>
    <x v="748"/>
  </r>
  <r>
    <n v="1004"/>
    <x v="1004"/>
    <s v="Harnessing wearable technology as a powerful defense for food-allergy children."/>
    <x v="31"/>
    <x v="729"/>
    <x v="1"/>
    <x v="0"/>
    <x v="0"/>
    <n v="1455814827"/>
    <n v="1453222827"/>
    <b v="0"/>
    <n v="95"/>
    <b v="0"/>
    <x v="8"/>
    <x v="2"/>
    <x v="8"/>
    <x v="749"/>
  </r>
  <r>
    <n v="1005"/>
    <x v="1005"/>
    <s v="The Forcite Alpine helmet records 4K footage and keeps you connected all in one sleek design."/>
    <x v="61"/>
    <x v="730"/>
    <x v="1"/>
    <x v="0"/>
    <x v="0"/>
    <n v="1446217183"/>
    <n v="1443538783"/>
    <b v="0"/>
    <n v="161"/>
    <b v="0"/>
    <x v="8"/>
    <x v="2"/>
    <x v="8"/>
    <x v="750"/>
  </r>
  <r>
    <n v="1006"/>
    <x v="1006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n v="8"/>
    <b v="0"/>
    <x v="8"/>
    <x v="2"/>
    <x v="8"/>
    <x v="751"/>
  </r>
  <r>
    <n v="1007"/>
    <x v="1007"/>
    <s v="Our knee sleeve monitors your muscles and recommends rest time (on a mobile app) when it detects overexertion!"/>
    <x v="11"/>
    <x v="732"/>
    <x v="1"/>
    <x v="0"/>
    <x v="0"/>
    <n v="1481727623"/>
    <n v="1478095223"/>
    <b v="0"/>
    <n v="76"/>
    <b v="0"/>
    <x v="8"/>
    <x v="2"/>
    <x v="8"/>
    <x v="752"/>
  </r>
  <r>
    <n v="1008"/>
    <x v="1008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n v="1"/>
    <b v="0"/>
    <x v="8"/>
    <x v="2"/>
    <x v="8"/>
    <x v="404"/>
  </r>
  <r>
    <n v="1009"/>
    <x v="1009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n v="101"/>
    <b v="0"/>
    <x v="8"/>
    <x v="2"/>
    <x v="8"/>
    <x v="177"/>
  </r>
  <r>
    <n v="1010"/>
    <x v="1010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n v="4"/>
    <b v="0"/>
    <x v="8"/>
    <x v="2"/>
    <x v="8"/>
    <x v="687"/>
  </r>
  <r>
    <n v="1011"/>
    <x v="1011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n v="1"/>
    <b v="0"/>
    <x v="8"/>
    <x v="2"/>
    <x v="8"/>
    <x v="753"/>
  </r>
  <r>
    <n v="1012"/>
    <x v="1012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n v="775"/>
    <b v="0"/>
    <x v="8"/>
    <x v="2"/>
    <x v="8"/>
    <x v="754"/>
  </r>
  <r>
    <n v="1013"/>
    <x v="1013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n v="90"/>
    <b v="0"/>
    <x v="8"/>
    <x v="2"/>
    <x v="8"/>
    <x v="755"/>
  </r>
  <r>
    <n v="1014"/>
    <x v="1014"/>
    <s v="CHEMION is an eyewear device that lets you show your creativity to the world."/>
    <x v="3"/>
    <x v="738"/>
    <x v="1"/>
    <x v="0"/>
    <x v="0"/>
    <n v="1420070615"/>
    <n v="1415750615"/>
    <b v="0"/>
    <n v="16"/>
    <b v="0"/>
    <x v="8"/>
    <x v="2"/>
    <x v="8"/>
    <x v="756"/>
  </r>
  <r>
    <n v="1015"/>
    <x v="1015"/>
    <s v="SKIN - The wearable music remote control which makes your fitness lifestyle a bit easier"/>
    <x v="7"/>
    <x v="739"/>
    <x v="1"/>
    <x v="16"/>
    <x v="11"/>
    <n v="1448489095"/>
    <n v="1445893495"/>
    <b v="0"/>
    <n v="6"/>
    <b v="0"/>
    <x v="8"/>
    <x v="2"/>
    <x v="8"/>
    <x v="375"/>
  </r>
  <r>
    <n v="1016"/>
    <x v="1016"/>
    <s v="Send an alert for help and find missing people, pets, and valuables with the touch of a button. Get yours today!"/>
    <x v="57"/>
    <x v="740"/>
    <x v="1"/>
    <x v="0"/>
    <x v="0"/>
    <n v="1459992856"/>
    <n v="1456108456"/>
    <b v="0"/>
    <n v="38"/>
    <b v="0"/>
    <x v="8"/>
    <x v="2"/>
    <x v="8"/>
    <x v="757"/>
  </r>
  <r>
    <n v="1017"/>
    <x v="1017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n v="355"/>
    <b v="0"/>
    <x v="8"/>
    <x v="2"/>
    <x v="8"/>
    <x v="758"/>
  </r>
  <r>
    <n v="1018"/>
    <x v="1018"/>
    <s v="Owl is a fitness tracker along with an accompanying iOS app, that is both fun and interactive for children."/>
    <x v="22"/>
    <x v="742"/>
    <x v="1"/>
    <x v="0"/>
    <x v="0"/>
    <n v="1468496933"/>
    <n v="1465904933"/>
    <b v="0"/>
    <n v="7"/>
    <b v="0"/>
    <x v="8"/>
    <x v="2"/>
    <x v="8"/>
    <x v="759"/>
  </r>
  <r>
    <n v="1019"/>
    <x v="1019"/>
    <s v="Tempi Is a Wearable Bluetooth Device That Gives Accurate Temperature and Humidity Readings."/>
    <x v="101"/>
    <x v="743"/>
    <x v="1"/>
    <x v="0"/>
    <x v="0"/>
    <n v="1423092149"/>
    <n v="1420500149"/>
    <b v="0"/>
    <n v="400"/>
    <b v="0"/>
    <x v="8"/>
    <x v="2"/>
    <x v="8"/>
    <x v="454"/>
  </r>
  <r>
    <n v="1020"/>
    <x v="1020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n v="30"/>
    <b v="1"/>
    <x v="15"/>
    <x v="4"/>
    <x v="15"/>
    <x v="760"/>
  </r>
  <r>
    <n v="1021"/>
    <x v="1021"/>
    <s v="Rick and Morty concept album written by Allie Goertz + music video directed by Paul B. Cummings!"/>
    <x v="9"/>
    <x v="745"/>
    <x v="0"/>
    <x v="0"/>
    <x v="0"/>
    <n v="1445054400"/>
    <n v="1443074571"/>
    <b v="1"/>
    <n v="478"/>
    <b v="1"/>
    <x v="15"/>
    <x v="4"/>
    <x v="15"/>
    <x v="761"/>
  </r>
  <r>
    <n v="1022"/>
    <x v="1022"/>
    <s v="Help get four new bootlegs onto vinyl in the second installment of my series!"/>
    <x v="13"/>
    <x v="746"/>
    <x v="0"/>
    <x v="0"/>
    <x v="0"/>
    <n v="1431876677"/>
    <n v="1429284677"/>
    <b v="1"/>
    <n v="74"/>
    <b v="1"/>
    <x v="15"/>
    <x v="4"/>
    <x v="15"/>
    <x v="762"/>
  </r>
  <r>
    <n v="1023"/>
    <x v="1023"/>
    <s v="A collaborative, electronic journey helmed by producer Christopher Bingham and guitarist Carlos Montero."/>
    <x v="13"/>
    <x v="747"/>
    <x v="0"/>
    <x v="1"/>
    <x v="1"/>
    <n v="1434837861"/>
    <n v="1432245861"/>
    <b v="0"/>
    <n v="131"/>
    <b v="1"/>
    <x v="15"/>
    <x v="4"/>
    <x v="15"/>
    <x v="763"/>
  </r>
  <r>
    <n v="1024"/>
    <x v="1024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n v="61"/>
    <b v="1"/>
    <x v="15"/>
    <x v="4"/>
    <x v="15"/>
    <x v="764"/>
  </r>
  <r>
    <n v="1025"/>
    <x v="1025"/>
    <s v="Jake Kaufman and Jessie Seely present THE WORLD'S FIRST VIRTUAL REALITY ROCK OPERA."/>
    <x v="54"/>
    <x v="749"/>
    <x v="0"/>
    <x v="0"/>
    <x v="0"/>
    <n v="1426532437"/>
    <n v="1423944037"/>
    <b v="1"/>
    <n v="1071"/>
    <b v="1"/>
    <x v="15"/>
    <x v="4"/>
    <x v="15"/>
    <x v="765"/>
  </r>
  <r>
    <n v="1026"/>
    <x v="1026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n v="122"/>
    <b v="1"/>
    <x v="15"/>
    <x v="4"/>
    <x v="15"/>
    <x v="766"/>
  </r>
  <r>
    <n v="1027"/>
    <x v="1027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n v="111"/>
    <b v="1"/>
    <x v="15"/>
    <x v="4"/>
    <x v="15"/>
    <x v="767"/>
  </r>
  <r>
    <n v="1028"/>
    <x v="1028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n v="255"/>
    <b v="1"/>
    <x v="15"/>
    <x v="4"/>
    <x v="15"/>
    <x v="768"/>
  </r>
  <r>
    <n v="1029"/>
    <x v="1029"/>
    <s v="We want to recreate last years massive Valborgparty in Lund but this time even bigger!"/>
    <x v="3"/>
    <x v="753"/>
    <x v="0"/>
    <x v="11"/>
    <x v="9"/>
    <n v="1428184740"/>
    <n v="1423501507"/>
    <b v="0"/>
    <n v="141"/>
    <b v="1"/>
    <x v="15"/>
    <x v="4"/>
    <x v="15"/>
    <x v="769"/>
  </r>
  <r>
    <n v="1030"/>
    <x v="1030"/>
    <s v="Help fund the latest Gothsicles mega-album, I FEEL SICLE!"/>
    <x v="13"/>
    <x v="754"/>
    <x v="0"/>
    <x v="0"/>
    <x v="0"/>
    <n v="1473680149"/>
    <n v="1472470549"/>
    <b v="0"/>
    <n v="159"/>
    <b v="1"/>
    <x v="15"/>
    <x v="4"/>
    <x v="15"/>
    <x v="770"/>
  </r>
  <r>
    <n v="1031"/>
    <x v="1031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n v="99"/>
    <b v="1"/>
    <x v="15"/>
    <x v="4"/>
    <x v="15"/>
    <x v="771"/>
  </r>
  <r>
    <n v="1032"/>
    <x v="1032"/>
    <s v="Ideal for living rooms and open spaces."/>
    <x v="105"/>
    <x v="756"/>
    <x v="0"/>
    <x v="0"/>
    <x v="0"/>
    <n v="1466697625"/>
    <n v="1464105625"/>
    <b v="0"/>
    <n v="96"/>
    <b v="1"/>
    <x v="15"/>
    <x v="4"/>
    <x v="15"/>
    <x v="772"/>
  </r>
  <r>
    <n v="1033"/>
    <x v="1033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n v="27"/>
    <b v="1"/>
    <x v="15"/>
    <x v="4"/>
    <x v="15"/>
    <x v="96"/>
  </r>
  <r>
    <n v="1034"/>
    <x v="1034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n v="166"/>
    <b v="1"/>
    <x v="15"/>
    <x v="4"/>
    <x v="15"/>
    <x v="773"/>
  </r>
  <r>
    <n v="1035"/>
    <x v="1035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n v="76"/>
    <b v="1"/>
    <x v="15"/>
    <x v="4"/>
    <x v="15"/>
    <x v="774"/>
  </r>
  <r>
    <n v="1036"/>
    <x v="1036"/>
    <s v="Help this Soulful &amp; Cinematic Glitch-Pop Songwriter Bring her Music to the World!  (And your Ears:)"/>
    <x v="37"/>
    <x v="759"/>
    <x v="0"/>
    <x v="0"/>
    <x v="0"/>
    <n v="1357545600"/>
    <n v="1354790790"/>
    <b v="0"/>
    <n v="211"/>
    <b v="1"/>
    <x v="15"/>
    <x v="4"/>
    <x v="15"/>
    <x v="775"/>
  </r>
  <r>
    <n v="1037"/>
    <x v="1037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n v="21"/>
    <b v="1"/>
    <x v="15"/>
    <x v="4"/>
    <x v="15"/>
    <x v="776"/>
  </r>
  <r>
    <n v="1038"/>
    <x v="1038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n v="61"/>
    <b v="1"/>
    <x v="15"/>
    <x v="4"/>
    <x v="15"/>
    <x v="777"/>
  </r>
  <r>
    <n v="1039"/>
    <x v="1039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n v="30"/>
    <b v="1"/>
    <x v="15"/>
    <x v="4"/>
    <x v="15"/>
    <x v="778"/>
  </r>
  <r>
    <n v="1040"/>
    <x v="1040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n v="1"/>
    <b v="0"/>
    <x v="16"/>
    <x v="5"/>
    <x v="16"/>
    <x v="404"/>
  </r>
  <r>
    <n v="1041"/>
    <x v="1041"/>
    <s v="I am trying to document what it is like to plunge head first into the music/audio industry as an intern."/>
    <x v="45"/>
    <x v="117"/>
    <x v="1"/>
    <x v="0"/>
    <x v="0"/>
    <n v="1406769992"/>
    <n v="1405041992"/>
    <b v="0"/>
    <n v="0"/>
    <b v="0"/>
    <x v="16"/>
    <x v="5"/>
    <x v="16"/>
    <x v="121"/>
  </r>
  <r>
    <n v="1042"/>
    <x v="1042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n v="1"/>
    <b v="0"/>
    <x v="16"/>
    <x v="5"/>
    <x v="16"/>
    <x v="119"/>
  </r>
  <r>
    <n v="1043"/>
    <x v="1043"/>
    <s v="We're seeking funding for a special 10th Anniversary PRINT EDITION! Receive your own copy for only $8"/>
    <x v="57"/>
    <x v="763"/>
    <x v="1"/>
    <x v="0"/>
    <x v="0"/>
    <n v="1432101855"/>
    <n v="1429509855"/>
    <b v="0"/>
    <n v="292"/>
    <b v="0"/>
    <x v="16"/>
    <x v="5"/>
    <x v="16"/>
    <x v="779"/>
  </r>
  <r>
    <n v="1044"/>
    <x v="1044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n v="2"/>
    <b v="0"/>
    <x v="16"/>
    <x v="5"/>
    <x v="16"/>
    <x v="362"/>
  </r>
  <r>
    <n v="1045"/>
    <x v="1045"/>
    <s v="In Case Of Emergency is a radio talk show for preppers, beginning preppers, and with preparedness in mind."/>
    <x v="3"/>
    <x v="764"/>
    <x v="1"/>
    <x v="0"/>
    <x v="0"/>
    <n v="1408827550"/>
    <n v="1406235550"/>
    <b v="0"/>
    <n v="8"/>
    <b v="0"/>
    <x v="16"/>
    <x v="5"/>
    <x v="16"/>
    <x v="780"/>
  </r>
  <r>
    <n v="1046"/>
    <x v="1046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n v="0"/>
    <b v="0"/>
    <x v="16"/>
    <x v="5"/>
    <x v="16"/>
    <x v="121"/>
  </r>
  <r>
    <n v="1047"/>
    <x v="1047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n v="1"/>
    <b v="0"/>
    <x v="16"/>
    <x v="5"/>
    <x v="16"/>
    <x v="120"/>
  </r>
  <r>
    <n v="1048"/>
    <x v="1048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n v="4"/>
    <b v="0"/>
    <x v="16"/>
    <x v="5"/>
    <x v="16"/>
    <x v="444"/>
  </r>
  <r>
    <n v="1049"/>
    <x v="1049"/>
    <s v="------"/>
    <x v="14"/>
    <x v="117"/>
    <x v="1"/>
    <x v="0"/>
    <x v="0"/>
    <n v="1455272445"/>
    <n v="1452680445"/>
    <b v="0"/>
    <n v="0"/>
    <b v="0"/>
    <x v="16"/>
    <x v="5"/>
    <x v="16"/>
    <x v="121"/>
  </r>
  <r>
    <n v="1050"/>
    <x v="1050"/>
    <s v="Secularism is on the rise and I hear you.Talk to me."/>
    <x v="30"/>
    <x v="117"/>
    <x v="1"/>
    <x v="0"/>
    <x v="0"/>
    <n v="1442257677"/>
    <n v="1439665677"/>
    <b v="0"/>
    <n v="0"/>
    <b v="0"/>
    <x v="16"/>
    <x v="5"/>
    <x v="16"/>
    <x v="121"/>
  </r>
  <r>
    <n v="1051"/>
    <x v="1051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n v="0"/>
    <b v="0"/>
    <x v="16"/>
    <x v="5"/>
    <x v="16"/>
    <x v="121"/>
  </r>
  <r>
    <n v="1052"/>
    <x v="1052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n v="0"/>
    <b v="0"/>
    <x v="16"/>
    <x v="5"/>
    <x v="16"/>
    <x v="121"/>
  </r>
  <r>
    <n v="1053"/>
    <x v="1053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n v="1"/>
    <b v="0"/>
    <x v="16"/>
    <x v="5"/>
    <x v="16"/>
    <x v="2"/>
  </r>
  <r>
    <n v="1054"/>
    <x v="1054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n v="0"/>
    <b v="0"/>
    <x v="16"/>
    <x v="5"/>
    <x v="16"/>
    <x v="121"/>
  </r>
  <r>
    <n v="1055"/>
    <x v="1055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n v="0"/>
    <b v="0"/>
    <x v="16"/>
    <x v="5"/>
    <x v="16"/>
    <x v="121"/>
  </r>
  <r>
    <n v="1056"/>
    <x v="1056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n v="0"/>
    <b v="0"/>
    <x v="16"/>
    <x v="5"/>
    <x v="16"/>
    <x v="121"/>
  </r>
  <r>
    <n v="1057"/>
    <x v="1057"/>
    <s v="Sayin it Plain is a Independent Radio Show created to inform the public and empower the community."/>
    <x v="3"/>
    <x v="117"/>
    <x v="1"/>
    <x v="0"/>
    <x v="0"/>
    <n v="1480888483"/>
    <n v="1478292883"/>
    <b v="0"/>
    <n v="0"/>
    <b v="0"/>
    <x v="16"/>
    <x v="5"/>
    <x v="16"/>
    <x v="121"/>
  </r>
  <r>
    <n v="1058"/>
    <x v="1058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n v="0"/>
    <b v="0"/>
    <x v="16"/>
    <x v="5"/>
    <x v="16"/>
    <x v="121"/>
  </r>
  <r>
    <n v="1059"/>
    <x v="1059"/>
    <s v="Turning myself into a vocal artist."/>
    <x v="184"/>
    <x v="117"/>
    <x v="1"/>
    <x v="0"/>
    <x v="0"/>
    <n v="1426269456"/>
    <n v="1423681056"/>
    <b v="0"/>
    <n v="0"/>
    <b v="0"/>
    <x v="16"/>
    <x v="5"/>
    <x v="16"/>
    <x v="121"/>
  </r>
  <r>
    <n v="1060"/>
    <x v="1060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n v="1"/>
    <b v="0"/>
    <x v="16"/>
    <x v="5"/>
    <x v="16"/>
    <x v="73"/>
  </r>
  <r>
    <n v="1061"/>
    <x v="1061"/>
    <s v="T.O., Adi &amp; Mercedes discuss their point of views, women's issues &amp; Hollywood Hotties."/>
    <x v="23"/>
    <x v="117"/>
    <x v="1"/>
    <x v="0"/>
    <x v="0"/>
    <n v="1462150800"/>
    <n v="1456987108"/>
    <b v="0"/>
    <n v="0"/>
    <b v="0"/>
    <x v="16"/>
    <x v="5"/>
    <x v="16"/>
    <x v="121"/>
  </r>
  <r>
    <n v="1062"/>
    <x v="1062"/>
    <s v="SEE US ON PATREON www.badgirlartwork.com"/>
    <x v="212"/>
    <x v="121"/>
    <x v="1"/>
    <x v="0"/>
    <x v="0"/>
    <n v="1468351341"/>
    <n v="1467746541"/>
    <b v="0"/>
    <n v="4"/>
    <b v="0"/>
    <x v="16"/>
    <x v="5"/>
    <x v="16"/>
    <x v="125"/>
  </r>
  <r>
    <n v="1063"/>
    <x v="1063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n v="0"/>
    <b v="0"/>
    <x v="16"/>
    <x v="5"/>
    <x v="16"/>
    <x v="121"/>
  </r>
  <r>
    <n v="1064"/>
    <x v="1064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n v="123"/>
    <b v="0"/>
    <x v="17"/>
    <x v="6"/>
    <x v="17"/>
    <x v="781"/>
  </r>
  <r>
    <n v="1065"/>
    <x v="1065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n v="5"/>
    <b v="0"/>
    <x v="17"/>
    <x v="6"/>
    <x v="17"/>
    <x v="782"/>
  </r>
  <r>
    <n v="1066"/>
    <x v="1066"/>
    <s v="A parody of old school RPGs where you are a new Dark Lord on a quest to amass monsters and allies on your side."/>
    <x v="60"/>
    <x v="766"/>
    <x v="2"/>
    <x v="0"/>
    <x v="0"/>
    <n v="1375657582"/>
    <n v="1371769582"/>
    <b v="0"/>
    <n v="148"/>
    <b v="0"/>
    <x v="17"/>
    <x v="6"/>
    <x v="17"/>
    <x v="783"/>
  </r>
  <r>
    <n v="1067"/>
    <x v="1067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n v="10"/>
    <b v="0"/>
    <x v="17"/>
    <x v="6"/>
    <x v="17"/>
    <x v="31"/>
  </r>
  <r>
    <n v="1068"/>
    <x v="1068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n v="4"/>
    <b v="0"/>
    <x v="17"/>
    <x v="6"/>
    <x v="17"/>
    <x v="784"/>
  </r>
  <r>
    <n v="1069"/>
    <x v="1069"/>
    <s v="A run-n-gun zombie survival game where you scavenge for items to make the night a little less scary."/>
    <x v="41"/>
    <x v="447"/>
    <x v="2"/>
    <x v="0"/>
    <x v="0"/>
    <n v="1385447459"/>
    <n v="1382679059"/>
    <b v="0"/>
    <n v="21"/>
    <b v="0"/>
    <x v="17"/>
    <x v="6"/>
    <x v="17"/>
    <x v="785"/>
  </r>
  <r>
    <n v="1070"/>
    <x v="1070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n v="2"/>
    <b v="0"/>
    <x v="17"/>
    <x v="6"/>
    <x v="17"/>
    <x v="431"/>
  </r>
  <r>
    <n v="1071"/>
    <x v="1071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n v="0"/>
    <b v="0"/>
    <x v="17"/>
    <x v="6"/>
    <x v="17"/>
    <x v="121"/>
  </r>
  <r>
    <n v="1072"/>
    <x v="1072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n v="4"/>
    <b v="0"/>
    <x v="17"/>
    <x v="6"/>
    <x v="17"/>
    <x v="786"/>
  </r>
  <r>
    <n v="1073"/>
    <x v="1073"/>
    <s v="We want to bring our Game Rainbow Ball to the iphone and to do that we need a little help"/>
    <x v="47"/>
    <x v="115"/>
    <x v="2"/>
    <x v="0"/>
    <x v="0"/>
    <n v="1318806541"/>
    <n v="1316214541"/>
    <b v="0"/>
    <n v="1"/>
    <b v="0"/>
    <x v="17"/>
    <x v="6"/>
    <x v="17"/>
    <x v="119"/>
  </r>
  <r>
    <n v="1074"/>
    <x v="1074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n v="30"/>
    <b v="0"/>
    <x v="17"/>
    <x v="6"/>
    <x v="17"/>
    <x v="787"/>
  </r>
  <r>
    <n v="1075"/>
    <x v="1075"/>
    <s v="Fully 3D, post Apocalyptic themed tower defense video game. New take on the genre."/>
    <x v="28"/>
    <x v="372"/>
    <x v="2"/>
    <x v="0"/>
    <x v="0"/>
    <n v="1336340516"/>
    <n v="1333748516"/>
    <b v="0"/>
    <n v="3"/>
    <b v="0"/>
    <x v="17"/>
    <x v="6"/>
    <x v="17"/>
    <x v="2"/>
  </r>
  <r>
    <n v="1076"/>
    <x v="1076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n v="975"/>
    <b v="0"/>
    <x v="17"/>
    <x v="6"/>
    <x v="17"/>
    <x v="788"/>
  </r>
  <r>
    <n v="1077"/>
    <x v="1077"/>
    <s v="An epic strategy game of world conquest with simultaneous turn-based multiplayer gameplay and no hotseat waiting"/>
    <x v="31"/>
    <x v="769"/>
    <x v="2"/>
    <x v="0"/>
    <x v="0"/>
    <n v="1452744011"/>
    <n v="1450152011"/>
    <b v="0"/>
    <n v="167"/>
    <b v="0"/>
    <x v="17"/>
    <x v="6"/>
    <x v="17"/>
    <x v="716"/>
  </r>
  <r>
    <n v="1078"/>
    <x v="1078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n v="5"/>
    <b v="0"/>
    <x v="17"/>
    <x v="6"/>
    <x v="17"/>
    <x v="373"/>
  </r>
  <r>
    <n v="1079"/>
    <x v="1079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n v="18"/>
    <b v="0"/>
    <x v="17"/>
    <x v="6"/>
    <x v="17"/>
    <x v="789"/>
  </r>
  <r>
    <n v="1080"/>
    <x v="1080"/>
    <s v="A fantasy action RPG which follows an elven ex-slave on a journey of magic, revenge, intrigue, and deceit."/>
    <x v="22"/>
    <x v="771"/>
    <x v="2"/>
    <x v="0"/>
    <x v="0"/>
    <n v="1399778333"/>
    <n v="1397186333"/>
    <b v="0"/>
    <n v="98"/>
    <b v="0"/>
    <x v="17"/>
    <x v="6"/>
    <x v="17"/>
    <x v="790"/>
  </r>
  <r>
    <n v="1081"/>
    <x v="1081"/>
    <s v="Finishing your last job before you retire until a disaster strikes the cargo ship can you survive The Creature?"/>
    <x v="118"/>
    <x v="433"/>
    <x v="2"/>
    <x v="0"/>
    <x v="0"/>
    <n v="1422483292"/>
    <n v="1419891292"/>
    <b v="0"/>
    <n v="4"/>
    <b v="0"/>
    <x v="17"/>
    <x v="6"/>
    <x v="17"/>
    <x v="362"/>
  </r>
  <r>
    <n v="1082"/>
    <x v="1082"/>
    <s v="Challenge your trivia skills in this action oriented game against several opponents across time."/>
    <x v="3"/>
    <x v="443"/>
    <x v="2"/>
    <x v="0"/>
    <x v="0"/>
    <n v="1344635088"/>
    <n v="1342043088"/>
    <b v="0"/>
    <n v="3"/>
    <b v="0"/>
    <x v="17"/>
    <x v="6"/>
    <x v="17"/>
    <x v="791"/>
  </r>
  <r>
    <n v="1083"/>
    <x v="1083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n v="1"/>
    <b v="0"/>
    <x v="17"/>
    <x v="6"/>
    <x v="17"/>
    <x v="792"/>
  </r>
  <r>
    <n v="1084"/>
    <x v="1084"/>
    <s v="I want to start my own channel for gaming"/>
    <x v="131"/>
    <x v="117"/>
    <x v="2"/>
    <x v="0"/>
    <x v="0"/>
    <n v="1407534804"/>
    <n v="1404942804"/>
    <b v="0"/>
    <n v="0"/>
    <b v="0"/>
    <x v="17"/>
    <x v="6"/>
    <x v="17"/>
    <x v="121"/>
  </r>
  <r>
    <n v="1085"/>
    <x v="1085"/>
    <s v="The new kid on the block. Re-imagining old games and creating new ones. Ship, Lazer, Rock is first."/>
    <x v="11"/>
    <x v="772"/>
    <x v="2"/>
    <x v="5"/>
    <x v="5"/>
    <n v="1457967975"/>
    <n v="1455379575"/>
    <b v="0"/>
    <n v="9"/>
    <b v="0"/>
    <x v="17"/>
    <x v="6"/>
    <x v="17"/>
    <x v="793"/>
  </r>
  <r>
    <n v="1086"/>
    <x v="1086"/>
    <s v="Humanity's future in the Galaxy"/>
    <x v="102"/>
    <x v="493"/>
    <x v="2"/>
    <x v="0"/>
    <x v="0"/>
    <n v="1408913291"/>
    <n v="1406321291"/>
    <b v="0"/>
    <n v="2"/>
    <b v="0"/>
    <x v="17"/>
    <x v="6"/>
    <x v="17"/>
    <x v="501"/>
  </r>
  <r>
    <n v="1087"/>
    <x v="1087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n v="0"/>
    <b v="0"/>
    <x v="17"/>
    <x v="6"/>
    <x v="17"/>
    <x v="121"/>
  </r>
  <r>
    <n v="1088"/>
    <x v="1088"/>
    <s v="A fresh twist on survival games. Intense, high-stakes 30 minute rounds for up to 10 players."/>
    <x v="101"/>
    <x v="773"/>
    <x v="2"/>
    <x v="0"/>
    <x v="0"/>
    <n v="1398366667"/>
    <n v="1395774667"/>
    <b v="0"/>
    <n v="147"/>
    <b v="0"/>
    <x v="17"/>
    <x v="6"/>
    <x v="17"/>
    <x v="794"/>
  </r>
  <r>
    <n v="1089"/>
    <x v="1089"/>
    <s v="Farabel is a single player turn-based fantasy strategy game for Mac/PC/Linux"/>
    <x v="36"/>
    <x v="774"/>
    <x v="2"/>
    <x v="6"/>
    <x v="3"/>
    <n v="1435293175"/>
    <n v="1432701175"/>
    <b v="0"/>
    <n v="49"/>
    <b v="0"/>
    <x v="17"/>
    <x v="6"/>
    <x v="17"/>
    <x v="775"/>
  </r>
  <r>
    <n v="1090"/>
    <x v="1090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n v="1"/>
    <b v="0"/>
    <x v="17"/>
    <x v="6"/>
    <x v="17"/>
    <x v="144"/>
  </r>
  <r>
    <n v="1091"/>
    <x v="1091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n v="2"/>
    <b v="0"/>
    <x v="17"/>
    <x v="6"/>
    <x v="17"/>
    <x v="381"/>
  </r>
  <r>
    <n v="1092"/>
    <x v="1092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n v="7"/>
    <b v="0"/>
    <x v="17"/>
    <x v="6"/>
    <x v="17"/>
    <x v="362"/>
  </r>
  <r>
    <n v="1093"/>
    <x v="1093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n v="4"/>
    <b v="0"/>
    <x v="17"/>
    <x v="6"/>
    <x v="17"/>
    <x v="491"/>
  </r>
  <r>
    <n v="1094"/>
    <x v="1094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n v="27"/>
    <b v="0"/>
    <x v="17"/>
    <x v="6"/>
    <x v="17"/>
    <x v="795"/>
  </r>
  <r>
    <n v="1095"/>
    <x v="1095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n v="94"/>
    <b v="0"/>
    <x v="17"/>
    <x v="6"/>
    <x v="17"/>
    <x v="796"/>
  </r>
  <r>
    <n v="1096"/>
    <x v="1096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n v="29"/>
    <b v="0"/>
    <x v="17"/>
    <x v="6"/>
    <x v="17"/>
    <x v="797"/>
  </r>
  <r>
    <n v="1097"/>
    <x v="1097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n v="7"/>
    <b v="0"/>
    <x v="17"/>
    <x v="6"/>
    <x v="17"/>
    <x v="798"/>
  </r>
  <r>
    <n v="1098"/>
    <x v="1098"/>
    <s v="Kick, Punch... Fireball is an FPS type arena game set inside the fantasy world."/>
    <x v="31"/>
    <x v="780"/>
    <x v="2"/>
    <x v="0"/>
    <x v="0"/>
    <n v="1397413095"/>
    <n v="1394821095"/>
    <b v="0"/>
    <n v="22"/>
    <b v="0"/>
    <x v="17"/>
    <x v="6"/>
    <x v="17"/>
    <x v="799"/>
  </r>
  <r>
    <n v="1099"/>
    <x v="1099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n v="1"/>
    <b v="0"/>
    <x v="17"/>
    <x v="6"/>
    <x v="17"/>
    <x v="380"/>
  </r>
  <r>
    <n v="1100"/>
    <x v="1100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n v="10"/>
    <b v="0"/>
    <x v="17"/>
    <x v="6"/>
    <x v="17"/>
    <x v="119"/>
  </r>
  <r>
    <n v="1101"/>
    <x v="1101"/>
    <s v="Different strains of marijuana leafs battling to the death to see which one is the top strain."/>
    <x v="57"/>
    <x v="781"/>
    <x v="2"/>
    <x v="0"/>
    <x v="0"/>
    <n v="1468519920"/>
    <n v="1466188338"/>
    <b v="0"/>
    <n v="6"/>
    <b v="0"/>
    <x v="17"/>
    <x v="6"/>
    <x v="17"/>
    <x v="800"/>
  </r>
  <r>
    <n v="1102"/>
    <x v="1102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n v="24"/>
    <b v="0"/>
    <x v="17"/>
    <x v="6"/>
    <x v="17"/>
    <x v="801"/>
  </r>
  <r>
    <n v="1103"/>
    <x v="1103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n v="15"/>
    <b v="0"/>
    <x v="17"/>
    <x v="6"/>
    <x v="17"/>
    <x v="782"/>
  </r>
  <r>
    <n v="1104"/>
    <x v="1104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n v="37"/>
    <b v="0"/>
    <x v="17"/>
    <x v="6"/>
    <x v="17"/>
    <x v="802"/>
  </r>
  <r>
    <n v="1105"/>
    <x v="1105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n v="20"/>
    <b v="0"/>
    <x v="17"/>
    <x v="6"/>
    <x v="17"/>
    <x v="803"/>
  </r>
  <r>
    <n v="1106"/>
    <x v="1106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n v="7"/>
    <b v="0"/>
    <x v="17"/>
    <x v="6"/>
    <x v="17"/>
    <x v="804"/>
  </r>
  <r>
    <n v="1107"/>
    <x v="1107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n v="0"/>
    <b v="0"/>
    <x v="17"/>
    <x v="6"/>
    <x v="17"/>
    <x v="121"/>
  </r>
  <r>
    <n v="1108"/>
    <x v="1108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n v="21"/>
    <b v="0"/>
    <x v="17"/>
    <x v="6"/>
    <x v="17"/>
    <x v="805"/>
  </r>
  <r>
    <n v="1109"/>
    <x v="1109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n v="3"/>
    <b v="0"/>
    <x v="17"/>
    <x v="6"/>
    <x v="17"/>
    <x v="2"/>
  </r>
  <r>
    <n v="1110"/>
    <x v="1110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n v="11"/>
    <b v="0"/>
    <x v="17"/>
    <x v="6"/>
    <x v="17"/>
    <x v="806"/>
  </r>
  <r>
    <n v="1111"/>
    <x v="1111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n v="1"/>
    <b v="0"/>
    <x v="17"/>
    <x v="6"/>
    <x v="17"/>
    <x v="120"/>
  </r>
  <r>
    <n v="1112"/>
    <x v="1112"/>
    <s v="Tarantino-esque Adventure Game on Steroids Inspired by LucasArts, Gritty Action Movies and 1940's Animation"/>
    <x v="217"/>
    <x v="788"/>
    <x v="2"/>
    <x v="0"/>
    <x v="0"/>
    <n v="1421656200"/>
    <n v="1416507211"/>
    <b v="0"/>
    <n v="312"/>
    <b v="0"/>
    <x v="17"/>
    <x v="6"/>
    <x v="17"/>
    <x v="807"/>
  </r>
  <r>
    <n v="1113"/>
    <x v="1113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n v="1"/>
    <b v="0"/>
    <x v="17"/>
    <x v="6"/>
    <x v="17"/>
    <x v="144"/>
  </r>
  <r>
    <n v="1114"/>
    <x v="1114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n v="3"/>
    <b v="0"/>
    <x v="17"/>
    <x v="6"/>
    <x v="17"/>
    <x v="808"/>
  </r>
  <r>
    <n v="1115"/>
    <x v="1115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n v="4"/>
    <b v="0"/>
    <x v="17"/>
    <x v="6"/>
    <x v="17"/>
    <x v="508"/>
  </r>
  <r>
    <n v="1116"/>
    <x v="1116"/>
    <s v="A medieval, post apocolyptic, Online, MMORPG. Class morphing, character customization game."/>
    <x v="69"/>
    <x v="789"/>
    <x v="2"/>
    <x v="0"/>
    <x v="0"/>
    <n v="1339273208"/>
    <n v="1334089208"/>
    <b v="0"/>
    <n v="10"/>
    <b v="0"/>
    <x v="17"/>
    <x v="6"/>
    <x v="17"/>
    <x v="809"/>
  </r>
  <r>
    <n v="1117"/>
    <x v="1117"/>
    <s v="Experience the Medieval in your own village. Increase your village into a city and walk through the streets."/>
    <x v="28"/>
    <x v="790"/>
    <x v="2"/>
    <x v="12"/>
    <x v="3"/>
    <n v="1451053313"/>
    <n v="1448461313"/>
    <b v="0"/>
    <n v="8"/>
    <b v="0"/>
    <x v="17"/>
    <x v="6"/>
    <x v="17"/>
    <x v="810"/>
  </r>
  <r>
    <n v="1118"/>
    <x v="1118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n v="3"/>
    <b v="0"/>
    <x v="17"/>
    <x v="6"/>
    <x v="17"/>
    <x v="811"/>
  </r>
  <r>
    <n v="1119"/>
    <x v="1119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n v="1"/>
    <b v="0"/>
    <x v="17"/>
    <x v="6"/>
    <x v="17"/>
    <x v="144"/>
  </r>
  <r>
    <n v="1120"/>
    <x v="1120"/>
    <s v="Planet Ninjahwah is a highly anticipated futuristic action adventure game that will blow your mind!!"/>
    <x v="31"/>
    <x v="117"/>
    <x v="2"/>
    <x v="0"/>
    <x v="0"/>
    <n v="1319835400"/>
    <n v="1315947400"/>
    <b v="0"/>
    <n v="0"/>
    <b v="0"/>
    <x v="17"/>
    <x v="6"/>
    <x v="17"/>
    <x v="121"/>
  </r>
  <r>
    <n v="1121"/>
    <x v="1121"/>
    <s v="An action packed, side scrolling, platform jumping, laser shooting ADVENTURE that will be fun for everyone."/>
    <x v="65"/>
    <x v="792"/>
    <x v="2"/>
    <x v="0"/>
    <x v="0"/>
    <n v="1457904316"/>
    <n v="1455315916"/>
    <b v="0"/>
    <n v="5"/>
    <b v="0"/>
    <x v="17"/>
    <x v="6"/>
    <x v="17"/>
    <x v="812"/>
  </r>
  <r>
    <n v="1122"/>
    <x v="1122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n v="0"/>
    <b v="0"/>
    <x v="17"/>
    <x v="6"/>
    <x v="17"/>
    <x v="121"/>
  </r>
  <r>
    <n v="1123"/>
    <x v="1123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n v="3"/>
    <b v="0"/>
    <x v="17"/>
    <x v="6"/>
    <x v="17"/>
    <x v="813"/>
  </r>
  <r>
    <n v="1124"/>
    <x v="1124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n v="7"/>
    <b v="0"/>
    <x v="18"/>
    <x v="6"/>
    <x v="18"/>
    <x v="814"/>
  </r>
  <r>
    <n v="1125"/>
    <x v="1125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n v="0"/>
    <b v="0"/>
    <x v="18"/>
    <x v="6"/>
    <x v="18"/>
    <x v="121"/>
  </r>
  <r>
    <n v="1126"/>
    <x v="1126"/>
    <s v="Imagine a science class where the teacher walks in a says &quot;Take out your cell phone and play a game.&quot;"/>
    <x v="13"/>
    <x v="115"/>
    <x v="2"/>
    <x v="0"/>
    <x v="0"/>
    <n v="1468482694"/>
    <n v="1465890694"/>
    <b v="0"/>
    <n v="2"/>
    <b v="0"/>
    <x v="18"/>
    <x v="6"/>
    <x v="18"/>
    <x v="144"/>
  </r>
  <r>
    <n v="1127"/>
    <x v="1127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n v="23"/>
    <b v="0"/>
    <x v="18"/>
    <x v="6"/>
    <x v="18"/>
    <x v="815"/>
  </r>
  <r>
    <n v="1128"/>
    <x v="1128"/>
    <s v="#havingfunFTW"/>
    <x v="28"/>
    <x v="116"/>
    <x v="2"/>
    <x v="1"/>
    <x v="1"/>
    <n v="1407425717"/>
    <n v="1404833717"/>
    <b v="0"/>
    <n v="1"/>
    <b v="0"/>
    <x v="18"/>
    <x v="6"/>
    <x v="18"/>
    <x v="120"/>
  </r>
  <r>
    <n v="1129"/>
    <x v="1129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n v="2"/>
    <b v="0"/>
    <x v="18"/>
    <x v="6"/>
    <x v="18"/>
    <x v="678"/>
  </r>
  <r>
    <n v="1130"/>
    <x v="1130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n v="3"/>
    <b v="0"/>
    <x v="18"/>
    <x v="6"/>
    <x v="18"/>
    <x v="813"/>
  </r>
  <r>
    <n v="1131"/>
    <x v="1131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n v="0"/>
    <b v="0"/>
    <x v="18"/>
    <x v="6"/>
    <x v="18"/>
    <x v="121"/>
  </r>
  <r>
    <n v="1132"/>
    <x v="1132"/>
    <s v="One is a simple mobile game about exploring the connections between all living things. Featuring hand-painted art."/>
    <x v="3"/>
    <x v="794"/>
    <x v="2"/>
    <x v="5"/>
    <x v="5"/>
    <n v="1483238771"/>
    <n v="1480646771"/>
    <b v="0"/>
    <n v="13"/>
    <b v="0"/>
    <x v="18"/>
    <x v="6"/>
    <x v="18"/>
    <x v="816"/>
  </r>
  <r>
    <n v="1133"/>
    <x v="1133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n v="1"/>
    <b v="0"/>
    <x v="18"/>
    <x v="6"/>
    <x v="18"/>
    <x v="135"/>
  </r>
  <r>
    <n v="1134"/>
    <x v="1134"/>
    <s v="We are creating a new Mario Bro's style game called KFK:Original. It's challenging, fun and totally awesome!!!"/>
    <x v="31"/>
    <x v="116"/>
    <x v="2"/>
    <x v="2"/>
    <x v="2"/>
    <n v="1417235580"/>
    <n v="1416034228"/>
    <b v="0"/>
    <n v="1"/>
    <b v="0"/>
    <x v="18"/>
    <x v="6"/>
    <x v="18"/>
    <x v="120"/>
  </r>
  <r>
    <n v="1135"/>
    <x v="1135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n v="1"/>
    <b v="0"/>
    <x v="18"/>
    <x v="6"/>
    <x v="18"/>
    <x v="73"/>
  </r>
  <r>
    <n v="1136"/>
    <x v="1136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n v="6"/>
    <b v="0"/>
    <x v="18"/>
    <x v="6"/>
    <x v="18"/>
    <x v="817"/>
  </r>
  <r>
    <n v="1137"/>
    <x v="1137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n v="39"/>
    <b v="0"/>
    <x v="18"/>
    <x v="6"/>
    <x v="18"/>
    <x v="818"/>
  </r>
  <r>
    <n v="1138"/>
    <x v="1138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n v="4"/>
    <b v="0"/>
    <x v="18"/>
    <x v="6"/>
    <x v="18"/>
    <x v="672"/>
  </r>
  <r>
    <n v="1139"/>
    <x v="1139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n v="1"/>
    <b v="0"/>
    <x v="18"/>
    <x v="6"/>
    <x v="18"/>
    <x v="144"/>
  </r>
  <r>
    <n v="1140"/>
    <x v="1140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n v="0"/>
    <b v="0"/>
    <x v="18"/>
    <x v="6"/>
    <x v="18"/>
    <x v="121"/>
  </r>
  <r>
    <n v="1141"/>
    <x v="1141"/>
    <s v="I think this will be a great game!"/>
    <x v="2"/>
    <x v="117"/>
    <x v="2"/>
    <x v="12"/>
    <x v="3"/>
    <n v="1436460450"/>
    <n v="1433868450"/>
    <b v="0"/>
    <n v="0"/>
    <b v="0"/>
    <x v="18"/>
    <x v="6"/>
    <x v="18"/>
    <x v="121"/>
  </r>
  <r>
    <n v="1142"/>
    <x v="1142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n v="0"/>
    <b v="0"/>
    <x v="18"/>
    <x v="6"/>
    <x v="18"/>
    <x v="121"/>
  </r>
  <r>
    <n v="1143"/>
    <x v="1143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n v="8"/>
    <b v="0"/>
    <x v="18"/>
    <x v="6"/>
    <x v="18"/>
    <x v="819"/>
  </r>
  <r>
    <n v="1144"/>
    <x v="1144"/>
    <s v="We need your help to finish our food truck. We are building a BBQ Food Truck to serve competition style BBQ."/>
    <x v="219"/>
    <x v="117"/>
    <x v="2"/>
    <x v="0"/>
    <x v="0"/>
    <n v="1430281320"/>
    <n v="1427689320"/>
    <b v="0"/>
    <n v="0"/>
    <b v="0"/>
    <x v="19"/>
    <x v="7"/>
    <x v="19"/>
    <x v="121"/>
  </r>
  <r>
    <n v="1145"/>
    <x v="1145"/>
    <s v="Emphasizing locally and responsibly raised ingredients, serving delicious food! I need your help."/>
    <x v="58"/>
    <x v="173"/>
    <x v="2"/>
    <x v="0"/>
    <x v="0"/>
    <n v="1412272592"/>
    <n v="1407088592"/>
    <b v="0"/>
    <n v="1"/>
    <b v="0"/>
    <x v="19"/>
    <x v="7"/>
    <x v="19"/>
    <x v="101"/>
  </r>
  <r>
    <n v="1146"/>
    <x v="1146"/>
    <s v="Bringing the flavor of competition BBQ to small town Auburn with the ease of a big city food truck."/>
    <x v="12"/>
    <x v="798"/>
    <x v="2"/>
    <x v="0"/>
    <x v="0"/>
    <n v="1399071173"/>
    <n v="1395787973"/>
    <b v="0"/>
    <n v="12"/>
    <b v="0"/>
    <x v="19"/>
    <x v="7"/>
    <x v="19"/>
    <x v="820"/>
  </r>
  <r>
    <n v="1147"/>
    <x v="1147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n v="0"/>
    <b v="0"/>
    <x v="19"/>
    <x v="7"/>
    <x v="19"/>
    <x v="121"/>
  </r>
  <r>
    <n v="1148"/>
    <x v="1148"/>
    <s v="New local (Louisville, KY.) food truck with a refreshing spin on rolling kitchens."/>
    <x v="36"/>
    <x v="799"/>
    <x v="2"/>
    <x v="0"/>
    <x v="0"/>
    <n v="1480568781"/>
    <n v="1477973181"/>
    <b v="0"/>
    <n v="3"/>
    <b v="0"/>
    <x v="19"/>
    <x v="7"/>
    <x v="19"/>
    <x v="821"/>
  </r>
  <r>
    <n v="1149"/>
    <x v="1149"/>
    <s v="Bringing culturally diverse Floridian cuisine to the people!"/>
    <x v="63"/>
    <x v="735"/>
    <x v="2"/>
    <x v="0"/>
    <x v="0"/>
    <n v="1466096566"/>
    <n v="1463504566"/>
    <b v="0"/>
    <n v="2"/>
    <b v="0"/>
    <x v="19"/>
    <x v="7"/>
    <x v="19"/>
    <x v="822"/>
  </r>
  <r>
    <n v="1150"/>
    <x v="1150"/>
    <s v="Bringing delicious authentic and fusion Taiwanese Food to the West Coast."/>
    <x v="30"/>
    <x v="800"/>
    <x v="2"/>
    <x v="0"/>
    <x v="0"/>
    <n v="1452293675"/>
    <n v="1447109675"/>
    <b v="0"/>
    <n v="6"/>
    <b v="0"/>
    <x v="19"/>
    <x v="7"/>
    <x v="19"/>
    <x v="823"/>
  </r>
  <r>
    <n v="1151"/>
    <x v="1151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n v="0"/>
    <b v="0"/>
    <x v="19"/>
    <x v="7"/>
    <x v="19"/>
    <x v="121"/>
  </r>
  <r>
    <n v="1152"/>
    <x v="1152"/>
    <s v="Peruvian food truck with an LA twist."/>
    <x v="194"/>
    <x v="608"/>
    <x v="2"/>
    <x v="0"/>
    <x v="0"/>
    <n v="1431709312"/>
    <n v="1429117312"/>
    <b v="0"/>
    <n v="15"/>
    <b v="0"/>
    <x v="19"/>
    <x v="7"/>
    <x v="19"/>
    <x v="824"/>
  </r>
  <r>
    <n v="1153"/>
    <x v="1153"/>
    <s v="A mobile concession trailer for snow cones, ice cream, smoothies and more"/>
    <x v="6"/>
    <x v="155"/>
    <x v="2"/>
    <x v="0"/>
    <x v="0"/>
    <n v="1434647305"/>
    <n v="1432055305"/>
    <b v="0"/>
    <n v="1"/>
    <b v="0"/>
    <x v="19"/>
    <x v="7"/>
    <x v="19"/>
    <x v="73"/>
  </r>
  <r>
    <n v="1154"/>
    <x v="1154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n v="3"/>
    <b v="0"/>
    <x v="19"/>
    <x v="7"/>
    <x v="19"/>
    <x v="149"/>
  </r>
  <r>
    <n v="1155"/>
    <x v="1155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n v="8"/>
    <b v="0"/>
    <x v="19"/>
    <x v="7"/>
    <x v="19"/>
    <x v="825"/>
  </r>
  <r>
    <n v="1156"/>
    <x v="1156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n v="0"/>
    <b v="0"/>
    <x v="19"/>
    <x v="7"/>
    <x v="19"/>
    <x v="121"/>
  </r>
  <r>
    <n v="1157"/>
    <x v="1157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n v="3"/>
    <b v="0"/>
    <x v="19"/>
    <x v="7"/>
    <x v="19"/>
    <x v="679"/>
  </r>
  <r>
    <n v="1158"/>
    <x v="1158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n v="3"/>
    <b v="0"/>
    <x v="19"/>
    <x v="7"/>
    <x v="19"/>
    <x v="123"/>
  </r>
  <r>
    <n v="1159"/>
    <x v="1159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n v="0"/>
    <b v="0"/>
    <x v="19"/>
    <x v="7"/>
    <x v="19"/>
    <x v="121"/>
  </r>
  <r>
    <n v="1160"/>
    <x v="1160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n v="19"/>
    <b v="0"/>
    <x v="19"/>
    <x v="7"/>
    <x v="19"/>
    <x v="826"/>
  </r>
  <r>
    <n v="1161"/>
    <x v="1161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n v="0"/>
    <b v="0"/>
    <x v="19"/>
    <x v="7"/>
    <x v="19"/>
    <x v="121"/>
  </r>
  <r>
    <n v="1162"/>
    <x v="1162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n v="2"/>
    <b v="0"/>
    <x v="19"/>
    <x v="7"/>
    <x v="19"/>
    <x v="827"/>
  </r>
  <r>
    <n v="1163"/>
    <x v="1163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n v="0"/>
    <b v="0"/>
    <x v="19"/>
    <x v="7"/>
    <x v="19"/>
    <x v="121"/>
  </r>
  <r>
    <n v="1164"/>
    <x v="1164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n v="0"/>
    <b v="0"/>
    <x v="19"/>
    <x v="7"/>
    <x v="19"/>
    <x v="121"/>
  </r>
  <r>
    <n v="1165"/>
    <x v="1165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n v="25"/>
    <b v="0"/>
    <x v="19"/>
    <x v="7"/>
    <x v="19"/>
    <x v="828"/>
  </r>
  <r>
    <n v="1166"/>
    <x v="1166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n v="8"/>
    <b v="0"/>
    <x v="19"/>
    <x v="7"/>
    <x v="19"/>
    <x v="829"/>
  </r>
  <r>
    <n v="1167"/>
    <x v="1167"/>
    <s v="A mobile food truck serving up a Latino-inspired fusion cuisine using fresh, local, &amp; organic ingredients!"/>
    <x v="127"/>
    <x v="805"/>
    <x v="2"/>
    <x v="0"/>
    <x v="0"/>
    <n v="1410543495"/>
    <n v="1407865095"/>
    <b v="0"/>
    <n v="16"/>
    <b v="0"/>
    <x v="19"/>
    <x v="7"/>
    <x v="19"/>
    <x v="830"/>
  </r>
  <r>
    <n v="1168"/>
    <x v="1168"/>
    <s v="Simply fresh farm to table on wheels working close with local farms to ensure the highest of quality of product ."/>
    <x v="102"/>
    <x v="806"/>
    <x v="2"/>
    <x v="0"/>
    <x v="0"/>
    <n v="1474507065"/>
    <n v="1471915065"/>
    <b v="0"/>
    <n v="3"/>
    <b v="0"/>
    <x v="19"/>
    <x v="7"/>
    <x v="19"/>
    <x v="831"/>
  </r>
  <r>
    <n v="1169"/>
    <x v="1169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n v="3"/>
    <b v="0"/>
    <x v="19"/>
    <x v="7"/>
    <x v="19"/>
    <x v="161"/>
  </r>
  <r>
    <n v="1170"/>
    <x v="1170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n v="2"/>
    <b v="0"/>
    <x v="19"/>
    <x v="7"/>
    <x v="19"/>
    <x v="73"/>
  </r>
  <r>
    <n v="1171"/>
    <x v="1171"/>
    <s v="Tulsa's first true biodiesel, alternative energy powered food truck! Oh yeah, and delicious food!"/>
    <x v="31"/>
    <x v="379"/>
    <x v="2"/>
    <x v="0"/>
    <x v="0"/>
    <n v="1415909927"/>
    <n v="1414351127"/>
    <b v="0"/>
    <n v="1"/>
    <b v="0"/>
    <x v="19"/>
    <x v="7"/>
    <x v="19"/>
    <x v="380"/>
  </r>
  <r>
    <n v="1172"/>
    <x v="1172"/>
    <s v="Bringing YOUR favorite dog recipes to the streets."/>
    <x v="7"/>
    <x v="117"/>
    <x v="2"/>
    <x v="0"/>
    <x v="0"/>
    <n v="1408551752"/>
    <n v="1405959752"/>
    <b v="0"/>
    <n v="0"/>
    <b v="0"/>
    <x v="19"/>
    <x v="7"/>
    <x v="19"/>
    <x v="121"/>
  </r>
  <r>
    <n v="1173"/>
    <x v="1173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n v="1"/>
    <b v="0"/>
    <x v="19"/>
    <x v="7"/>
    <x v="19"/>
    <x v="179"/>
  </r>
  <r>
    <n v="1174"/>
    <x v="1174"/>
    <s v="Help me purchase a parking space to be the Burro's permanant home, I need your help to raise $15,000!"/>
    <x v="36"/>
    <x v="807"/>
    <x v="2"/>
    <x v="0"/>
    <x v="0"/>
    <n v="1462738327"/>
    <n v="1460146327"/>
    <b v="0"/>
    <n v="19"/>
    <b v="0"/>
    <x v="19"/>
    <x v="7"/>
    <x v="19"/>
    <x v="832"/>
  </r>
  <r>
    <n v="1175"/>
    <x v="1175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n v="9"/>
    <b v="0"/>
    <x v="19"/>
    <x v="7"/>
    <x v="19"/>
    <x v="177"/>
  </r>
  <r>
    <n v="1176"/>
    <x v="1176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n v="1"/>
    <b v="0"/>
    <x v="19"/>
    <x v="7"/>
    <x v="19"/>
    <x v="119"/>
  </r>
  <r>
    <n v="1177"/>
    <x v="1177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n v="0"/>
    <b v="0"/>
    <x v="19"/>
    <x v="7"/>
    <x v="19"/>
    <x v="121"/>
  </r>
  <r>
    <n v="1178"/>
    <x v="1178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n v="1"/>
    <b v="0"/>
    <x v="19"/>
    <x v="7"/>
    <x v="19"/>
    <x v="144"/>
  </r>
  <r>
    <n v="1179"/>
    <x v="1179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n v="5"/>
    <b v="0"/>
    <x v="19"/>
    <x v="7"/>
    <x v="19"/>
    <x v="833"/>
  </r>
  <r>
    <n v="1180"/>
    <x v="1180"/>
    <s v="We would like to start a military-themed food truck to serve the Battle Creek/Kalamazoo area."/>
    <x v="63"/>
    <x v="808"/>
    <x v="2"/>
    <x v="0"/>
    <x v="0"/>
    <n v="1403983314"/>
    <n v="1400786514"/>
    <b v="0"/>
    <n v="85"/>
    <b v="0"/>
    <x v="19"/>
    <x v="7"/>
    <x v="19"/>
    <x v="834"/>
  </r>
  <r>
    <n v="1181"/>
    <x v="1181"/>
    <s v="Bringing the best tacos to the streets of Chicago!"/>
    <x v="63"/>
    <x v="460"/>
    <x v="2"/>
    <x v="0"/>
    <x v="0"/>
    <n v="1425197321"/>
    <n v="1422605321"/>
    <b v="0"/>
    <n v="3"/>
    <b v="0"/>
    <x v="19"/>
    <x v="7"/>
    <x v="19"/>
    <x v="835"/>
  </r>
  <r>
    <n v="1182"/>
    <x v="1182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n v="4"/>
    <b v="0"/>
    <x v="19"/>
    <x v="7"/>
    <x v="19"/>
    <x v="678"/>
  </r>
  <r>
    <n v="1183"/>
    <x v="1183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n v="3"/>
    <b v="0"/>
    <x v="19"/>
    <x v="7"/>
    <x v="19"/>
    <x v="836"/>
  </r>
  <r>
    <n v="1184"/>
    <x v="1184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n v="375"/>
    <b v="1"/>
    <x v="20"/>
    <x v="8"/>
    <x v="20"/>
    <x v="837"/>
  </r>
  <r>
    <n v="1185"/>
    <x v="1185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n v="111"/>
    <b v="1"/>
    <x v="20"/>
    <x v="8"/>
    <x v="20"/>
    <x v="838"/>
  </r>
  <r>
    <n v="1186"/>
    <x v="1186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n v="123"/>
    <b v="1"/>
    <x v="20"/>
    <x v="8"/>
    <x v="20"/>
    <x v="839"/>
  </r>
  <r>
    <n v="1187"/>
    <x v="1187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n v="70"/>
    <b v="1"/>
    <x v="20"/>
    <x v="8"/>
    <x v="20"/>
    <x v="840"/>
  </r>
  <r>
    <n v="1188"/>
    <x v="1188"/>
    <s v="A photobook of young dancers and their inspiring stories, photographed in beautiful and unique locations."/>
    <x v="13"/>
    <x v="728"/>
    <x v="0"/>
    <x v="5"/>
    <x v="5"/>
    <n v="1482943740"/>
    <n v="1481129340"/>
    <b v="0"/>
    <n v="85"/>
    <b v="1"/>
    <x v="20"/>
    <x v="8"/>
    <x v="20"/>
    <x v="841"/>
  </r>
  <r>
    <n v="1189"/>
    <x v="1189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n v="86"/>
    <b v="1"/>
    <x v="20"/>
    <x v="8"/>
    <x v="20"/>
    <x v="842"/>
  </r>
  <r>
    <n v="1190"/>
    <x v="1190"/>
    <s v="A pairing of self portraiture and writing to shed light on the reality of life with chronic illness."/>
    <x v="2"/>
    <x v="815"/>
    <x v="0"/>
    <x v="0"/>
    <x v="0"/>
    <n v="1409500725"/>
    <n v="1406908725"/>
    <b v="0"/>
    <n v="13"/>
    <b v="1"/>
    <x v="20"/>
    <x v="8"/>
    <x v="20"/>
    <x v="843"/>
  </r>
  <r>
    <n v="1191"/>
    <x v="1191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n v="33"/>
    <b v="1"/>
    <x v="20"/>
    <x v="8"/>
    <x v="20"/>
    <x v="844"/>
  </r>
  <r>
    <n v="1192"/>
    <x v="1192"/>
    <s v="A macro landscape photography art book &amp; limited edition prints. A Make 100 project."/>
    <x v="213"/>
    <x v="817"/>
    <x v="0"/>
    <x v="1"/>
    <x v="1"/>
    <n v="1486814978"/>
    <n v="1484222978"/>
    <b v="0"/>
    <n v="15"/>
    <b v="1"/>
    <x v="20"/>
    <x v="8"/>
    <x v="20"/>
    <x v="845"/>
  </r>
  <r>
    <n v="1193"/>
    <x v="1193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n v="273"/>
    <b v="1"/>
    <x v="20"/>
    <x v="8"/>
    <x v="20"/>
    <x v="846"/>
  </r>
  <r>
    <n v="1194"/>
    <x v="1194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n v="714"/>
    <b v="1"/>
    <x v="20"/>
    <x v="8"/>
    <x v="20"/>
    <x v="847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n v="170"/>
    <b v="1"/>
    <x v="20"/>
    <x v="8"/>
    <x v="20"/>
    <x v="848"/>
  </r>
  <r>
    <n v="1196"/>
    <x v="1196"/>
    <s v="A book of male nudes photographed on location in Ibiza over the last 4 years."/>
    <x v="107"/>
    <x v="821"/>
    <x v="0"/>
    <x v="1"/>
    <x v="1"/>
    <n v="1450467539"/>
    <n v="1447875539"/>
    <b v="0"/>
    <n v="512"/>
    <b v="1"/>
    <x v="20"/>
    <x v="8"/>
    <x v="20"/>
    <x v="849"/>
  </r>
  <r>
    <n v="1197"/>
    <x v="1197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n v="314"/>
    <b v="1"/>
    <x v="20"/>
    <x v="8"/>
    <x v="20"/>
    <x v="850"/>
  </r>
  <r>
    <n v="1198"/>
    <x v="1198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n v="167"/>
    <b v="1"/>
    <x v="20"/>
    <x v="8"/>
    <x v="20"/>
    <x v="851"/>
  </r>
  <r>
    <n v="1199"/>
    <x v="1199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n v="9"/>
    <b v="1"/>
    <x v="20"/>
    <x v="8"/>
    <x v="20"/>
    <x v="852"/>
  </r>
  <r>
    <n v="1200"/>
    <x v="1200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n v="103"/>
    <b v="1"/>
    <x v="20"/>
    <x v="8"/>
    <x v="20"/>
    <x v="853"/>
  </r>
  <r>
    <n v="1201"/>
    <x v="1201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n v="111"/>
    <b v="1"/>
    <x v="20"/>
    <x v="8"/>
    <x v="20"/>
    <x v="854"/>
  </r>
  <r>
    <n v="1202"/>
    <x v="1202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n v="271"/>
    <b v="1"/>
    <x v="20"/>
    <x v="8"/>
    <x v="20"/>
    <x v="855"/>
  </r>
  <r>
    <n v="1203"/>
    <x v="1203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n v="101"/>
    <b v="1"/>
    <x v="20"/>
    <x v="8"/>
    <x v="20"/>
    <x v="856"/>
  </r>
  <r>
    <n v="1204"/>
    <x v="1204"/>
    <s v="A fine art book capturing the beauty of nature in the Western United States by landscape photographer Cheyne Walls."/>
    <x v="93"/>
    <x v="829"/>
    <x v="0"/>
    <x v="0"/>
    <x v="0"/>
    <n v="1449205200"/>
    <n v="1445363833"/>
    <b v="0"/>
    <n v="57"/>
    <b v="1"/>
    <x v="20"/>
    <x v="8"/>
    <x v="20"/>
    <x v="857"/>
  </r>
  <r>
    <n v="1205"/>
    <x v="1205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n v="62"/>
    <b v="1"/>
    <x v="20"/>
    <x v="8"/>
    <x v="20"/>
    <x v="858"/>
  </r>
  <r>
    <n v="1206"/>
    <x v="1206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n v="32"/>
    <b v="1"/>
    <x v="20"/>
    <x v="8"/>
    <x v="20"/>
    <x v="859"/>
  </r>
  <r>
    <n v="1207"/>
    <x v="1207"/>
    <s v="A humanistic photo book about ancestral &amp; post-modern Italy."/>
    <x v="227"/>
    <x v="832"/>
    <x v="0"/>
    <x v="13"/>
    <x v="3"/>
    <n v="1459418400"/>
    <n v="1456827573"/>
    <b v="0"/>
    <n v="141"/>
    <b v="1"/>
    <x v="20"/>
    <x v="8"/>
    <x v="20"/>
    <x v="860"/>
  </r>
  <r>
    <n v="1208"/>
    <x v="1208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n v="75"/>
    <b v="1"/>
    <x v="20"/>
    <x v="8"/>
    <x v="20"/>
    <x v="861"/>
  </r>
  <r>
    <n v="1209"/>
    <x v="1209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n v="46"/>
    <b v="1"/>
    <x v="20"/>
    <x v="8"/>
    <x v="20"/>
    <x v="862"/>
  </r>
  <r>
    <n v="1210"/>
    <x v="1210"/>
    <s v="En fotobok om livet i det enda andra GÃ¶teborg i vÃ¤rlden"/>
    <x v="22"/>
    <x v="835"/>
    <x v="0"/>
    <x v="11"/>
    <x v="9"/>
    <n v="1433106000"/>
    <n v="1431124572"/>
    <b v="0"/>
    <n v="103"/>
    <b v="1"/>
    <x v="20"/>
    <x v="8"/>
    <x v="20"/>
    <x v="863"/>
  </r>
  <r>
    <n v="1211"/>
    <x v="1211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n v="6"/>
    <b v="1"/>
    <x v="20"/>
    <x v="8"/>
    <x v="20"/>
    <x v="864"/>
  </r>
  <r>
    <n v="1212"/>
    <x v="1212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n v="83"/>
    <b v="1"/>
    <x v="20"/>
    <x v="8"/>
    <x v="20"/>
    <x v="865"/>
  </r>
  <r>
    <n v="1213"/>
    <x v="1213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n v="108"/>
    <b v="1"/>
    <x v="20"/>
    <x v="8"/>
    <x v="20"/>
    <x v="866"/>
  </r>
  <r>
    <n v="1214"/>
    <x v="1214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n v="25"/>
    <b v="1"/>
    <x v="20"/>
    <x v="8"/>
    <x v="20"/>
    <x v="867"/>
  </r>
  <r>
    <n v="1215"/>
    <x v="1215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n v="549"/>
    <b v="1"/>
    <x v="20"/>
    <x v="8"/>
    <x v="20"/>
    <x v="868"/>
  </r>
  <r>
    <n v="1216"/>
    <x v="1216"/>
    <s v="A fine art photography book taking a new look at the art of bonsai."/>
    <x v="32"/>
    <x v="840"/>
    <x v="0"/>
    <x v="0"/>
    <x v="0"/>
    <n v="1443826980"/>
    <n v="1441032457"/>
    <b v="0"/>
    <n v="222"/>
    <b v="1"/>
    <x v="20"/>
    <x v="8"/>
    <x v="20"/>
    <x v="869"/>
  </r>
  <r>
    <n v="1217"/>
    <x v="1217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n v="183"/>
    <b v="1"/>
    <x v="20"/>
    <x v="8"/>
    <x v="20"/>
    <x v="870"/>
  </r>
  <r>
    <n v="1218"/>
    <x v="1218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n v="89"/>
    <b v="1"/>
    <x v="20"/>
    <x v="8"/>
    <x v="20"/>
    <x v="871"/>
  </r>
  <r>
    <n v="1219"/>
    <x v="1219"/>
    <s v="The Box is a fine art book of Ron Amato's innovative and seductive photography project."/>
    <x v="229"/>
    <x v="843"/>
    <x v="0"/>
    <x v="0"/>
    <x v="0"/>
    <n v="1476961513"/>
    <n v="1474369513"/>
    <b v="0"/>
    <n v="253"/>
    <b v="1"/>
    <x v="20"/>
    <x v="8"/>
    <x v="20"/>
    <x v="872"/>
  </r>
  <r>
    <n v="1220"/>
    <x v="1220"/>
    <s v="A beautiful photo art book of portraits and conversations with people that may expand your idea of gender."/>
    <x v="36"/>
    <x v="844"/>
    <x v="0"/>
    <x v="12"/>
    <x v="3"/>
    <n v="1440515112"/>
    <n v="1437923112"/>
    <b v="0"/>
    <n v="140"/>
    <b v="1"/>
    <x v="20"/>
    <x v="8"/>
    <x v="20"/>
    <x v="873"/>
  </r>
  <r>
    <n v="1221"/>
    <x v="1221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n v="103"/>
    <b v="1"/>
    <x v="20"/>
    <x v="8"/>
    <x v="20"/>
    <x v="874"/>
  </r>
  <r>
    <n v="1222"/>
    <x v="1222"/>
    <s v="Project Pilgrim is my effort to work towards normalizing mental health."/>
    <x v="23"/>
    <x v="846"/>
    <x v="0"/>
    <x v="5"/>
    <x v="5"/>
    <n v="1459483200"/>
    <n v="1456852647"/>
    <b v="0"/>
    <n v="138"/>
    <b v="1"/>
    <x v="20"/>
    <x v="8"/>
    <x v="20"/>
    <x v="875"/>
  </r>
  <r>
    <n v="1223"/>
    <x v="1223"/>
    <s v="A photography book focusing on the people rather than the nature at Yosemite National Park."/>
    <x v="230"/>
    <x v="847"/>
    <x v="0"/>
    <x v="0"/>
    <x v="0"/>
    <n v="1478754909"/>
    <n v="1476159309"/>
    <b v="0"/>
    <n v="191"/>
    <b v="1"/>
    <x v="20"/>
    <x v="8"/>
    <x v="20"/>
    <x v="876"/>
  </r>
  <r>
    <n v="1224"/>
    <x v="1224"/>
    <s v="Modern Celtic influenced CD.  Help me finish what I started before the stroke."/>
    <x v="36"/>
    <x v="848"/>
    <x v="1"/>
    <x v="0"/>
    <x v="0"/>
    <n v="1402060302"/>
    <n v="1396876302"/>
    <b v="0"/>
    <n v="18"/>
    <b v="0"/>
    <x v="21"/>
    <x v="4"/>
    <x v="21"/>
    <x v="877"/>
  </r>
  <r>
    <n v="1225"/>
    <x v="1225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n v="3"/>
    <b v="0"/>
    <x v="21"/>
    <x v="4"/>
    <x v="21"/>
    <x v="878"/>
  </r>
  <r>
    <n v="1226"/>
    <x v="1226"/>
    <s v="Pavlo will be independently filming his second full length PBS Special and DVD in May with director George Veras"/>
    <x v="63"/>
    <x v="850"/>
    <x v="1"/>
    <x v="0"/>
    <x v="0"/>
    <n v="1398042000"/>
    <n v="1395089981"/>
    <b v="0"/>
    <n v="40"/>
    <b v="0"/>
    <x v="21"/>
    <x v="4"/>
    <x v="21"/>
    <x v="879"/>
  </r>
  <r>
    <n v="1227"/>
    <x v="1227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n v="0"/>
    <b v="0"/>
    <x v="21"/>
    <x v="4"/>
    <x v="21"/>
    <x v="121"/>
  </r>
  <r>
    <n v="1228"/>
    <x v="1228"/>
    <s v="Kat is partnering with Kickstarter to raise the funds to complete her first solo World music CD &quot;Gypsy&quot;!"/>
    <x v="10"/>
    <x v="159"/>
    <x v="1"/>
    <x v="0"/>
    <x v="0"/>
    <n v="1317231008"/>
    <n v="1312047008"/>
    <b v="0"/>
    <n v="24"/>
    <b v="0"/>
    <x v="21"/>
    <x v="4"/>
    <x v="21"/>
    <x v="880"/>
  </r>
  <r>
    <n v="1229"/>
    <x v="1229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n v="1"/>
    <b v="0"/>
    <x v="21"/>
    <x v="4"/>
    <x v="21"/>
    <x v="380"/>
  </r>
  <r>
    <n v="1230"/>
    <x v="1230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n v="0"/>
    <b v="0"/>
    <x v="21"/>
    <x v="4"/>
    <x v="21"/>
    <x v="121"/>
  </r>
  <r>
    <n v="1231"/>
    <x v="1231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n v="0"/>
    <b v="0"/>
    <x v="21"/>
    <x v="4"/>
    <x v="21"/>
    <x v="121"/>
  </r>
  <r>
    <n v="1232"/>
    <x v="1232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n v="1"/>
    <b v="0"/>
    <x v="21"/>
    <x v="4"/>
    <x v="21"/>
    <x v="375"/>
  </r>
  <r>
    <n v="1233"/>
    <x v="1233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n v="6"/>
    <b v="0"/>
    <x v="21"/>
    <x v="4"/>
    <x v="21"/>
    <x v="845"/>
  </r>
  <r>
    <n v="1234"/>
    <x v="1234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n v="0"/>
    <b v="0"/>
    <x v="21"/>
    <x v="4"/>
    <x v="21"/>
    <x v="121"/>
  </r>
  <r>
    <n v="1235"/>
    <x v="1235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n v="6"/>
    <b v="0"/>
    <x v="21"/>
    <x v="4"/>
    <x v="21"/>
    <x v="431"/>
  </r>
  <r>
    <n v="1236"/>
    <x v="1236"/>
    <s v="Raising money to give the musicians their due."/>
    <x v="30"/>
    <x v="117"/>
    <x v="1"/>
    <x v="0"/>
    <x v="0"/>
    <n v="1343491200"/>
    <n v="1342801164"/>
    <b v="0"/>
    <n v="0"/>
    <b v="0"/>
    <x v="21"/>
    <x v="4"/>
    <x v="21"/>
    <x v="121"/>
  </r>
  <r>
    <n v="1237"/>
    <x v="1237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n v="0"/>
    <b v="0"/>
    <x v="21"/>
    <x v="4"/>
    <x v="21"/>
    <x v="121"/>
  </r>
  <r>
    <n v="1238"/>
    <x v="1238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n v="3"/>
    <b v="0"/>
    <x v="21"/>
    <x v="4"/>
    <x v="21"/>
    <x v="881"/>
  </r>
  <r>
    <n v="1239"/>
    <x v="1239"/>
    <s v="Please consider helping us with our new CD and Riverdance Tour"/>
    <x v="30"/>
    <x v="117"/>
    <x v="1"/>
    <x v="0"/>
    <x v="0"/>
    <n v="1325804767"/>
    <n v="1323212767"/>
    <b v="0"/>
    <n v="0"/>
    <b v="0"/>
    <x v="21"/>
    <x v="4"/>
    <x v="21"/>
    <x v="121"/>
  </r>
  <r>
    <n v="1240"/>
    <x v="1240"/>
    <s v="Sharing positive vibes of Peace, Love &amp; Unity with the World through conscious Reggae Music!"/>
    <x v="6"/>
    <x v="854"/>
    <x v="1"/>
    <x v="0"/>
    <x v="0"/>
    <n v="1373665860"/>
    <n v="1368579457"/>
    <b v="0"/>
    <n v="8"/>
    <b v="0"/>
    <x v="21"/>
    <x v="4"/>
    <x v="21"/>
    <x v="882"/>
  </r>
  <r>
    <n v="1241"/>
    <x v="1241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n v="34"/>
    <b v="0"/>
    <x v="21"/>
    <x v="4"/>
    <x v="21"/>
    <x v="883"/>
  </r>
  <r>
    <n v="1242"/>
    <x v="1242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n v="1"/>
    <b v="0"/>
    <x v="21"/>
    <x v="4"/>
    <x v="21"/>
    <x v="144"/>
  </r>
  <r>
    <n v="1243"/>
    <x v="1243"/>
    <s v="California's premier Latino cultural festival - music, theatre, film, workshops, visual arts, cuisine and more!"/>
    <x v="14"/>
    <x v="856"/>
    <x v="1"/>
    <x v="0"/>
    <x v="0"/>
    <n v="1310158800"/>
    <n v="1304888771"/>
    <b v="0"/>
    <n v="38"/>
    <b v="0"/>
    <x v="21"/>
    <x v="4"/>
    <x v="21"/>
    <x v="884"/>
  </r>
  <r>
    <n v="1244"/>
    <x v="1244"/>
    <s v="THEATRUM MUNDI releases DEBUT ALBUM! Pre-order &quot;The Eyes of the Realm&quot; and help make it happen!"/>
    <x v="13"/>
    <x v="857"/>
    <x v="0"/>
    <x v="0"/>
    <x v="0"/>
    <n v="1366664400"/>
    <n v="1363981723"/>
    <b v="1"/>
    <n v="45"/>
    <b v="1"/>
    <x v="11"/>
    <x v="4"/>
    <x v="11"/>
    <x v="885"/>
  </r>
  <r>
    <n v="1245"/>
    <x v="1245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n v="17"/>
    <b v="1"/>
    <x v="11"/>
    <x v="4"/>
    <x v="11"/>
    <x v="886"/>
  </r>
  <r>
    <n v="1246"/>
    <x v="1246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n v="31"/>
    <b v="1"/>
    <x v="11"/>
    <x v="4"/>
    <x v="11"/>
    <x v="887"/>
  </r>
  <r>
    <n v="1247"/>
    <x v="1247"/>
    <s v="BRAIN DEAD is going to record their debut EP and they need your help, Bozos!"/>
    <x v="8"/>
    <x v="860"/>
    <x v="0"/>
    <x v="0"/>
    <x v="0"/>
    <n v="1367823655"/>
    <n v="1365231655"/>
    <b v="1"/>
    <n v="50"/>
    <b v="1"/>
    <x v="11"/>
    <x v="4"/>
    <x v="11"/>
    <x v="888"/>
  </r>
  <r>
    <n v="1248"/>
    <x v="1248"/>
    <s v="The Vandies make pop rock in glorious Portland, Oregon. Help us fund our first full length album!"/>
    <x v="30"/>
    <x v="861"/>
    <x v="0"/>
    <x v="0"/>
    <x v="0"/>
    <n v="1402642740"/>
    <n v="1399563953"/>
    <b v="1"/>
    <n v="59"/>
    <b v="1"/>
    <x v="11"/>
    <x v="4"/>
    <x v="11"/>
    <x v="889"/>
  </r>
  <r>
    <n v="1249"/>
    <x v="1249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n v="81"/>
    <b v="1"/>
    <x v="11"/>
    <x v="4"/>
    <x v="11"/>
    <x v="890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n v="508"/>
    <b v="1"/>
    <x v="11"/>
    <x v="4"/>
    <x v="11"/>
    <x v="891"/>
  </r>
  <r>
    <n v="1251"/>
    <x v="1251"/>
    <s v="A tour of europe with 3 memphis artist, Jack Oblivian, Harlan T Bobo and Shawn Cripps."/>
    <x v="12"/>
    <x v="864"/>
    <x v="0"/>
    <x v="0"/>
    <x v="0"/>
    <n v="1316979167"/>
    <n v="1311795167"/>
    <b v="1"/>
    <n v="74"/>
    <b v="1"/>
    <x v="11"/>
    <x v="4"/>
    <x v="11"/>
    <x v="892"/>
  </r>
  <r>
    <n v="1252"/>
    <x v="1252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n v="141"/>
    <b v="1"/>
    <x v="11"/>
    <x v="4"/>
    <x v="11"/>
    <x v="893"/>
  </r>
  <r>
    <n v="1253"/>
    <x v="1253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n v="711"/>
    <b v="1"/>
    <x v="11"/>
    <x v="4"/>
    <x v="11"/>
    <x v="894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n v="141"/>
    <b v="1"/>
    <x v="11"/>
    <x v="4"/>
    <x v="11"/>
    <x v="895"/>
  </r>
  <r>
    <n v="1255"/>
    <x v="1255"/>
    <s v="Let the Space Bards abduct you on a quirky musical journey about two aliens struggling to fit in on planet Earth."/>
    <x v="9"/>
    <x v="868"/>
    <x v="0"/>
    <x v="0"/>
    <x v="0"/>
    <n v="1385932652"/>
    <n v="1383337052"/>
    <b v="1"/>
    <n v="109"/>
    <b v="1"/>
    <x v="11"/>
    <x v="4"/>
    <x v="11"/>
    <x v="896"/>
  </r>
  <r>
    <n v="1256"/>
    <x v="1256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n v="361"/>
    <b v="1"/>
    <x v="11"/>
    <x v="4"/>
    <x v="11"/>
    <x v="897"/>
  </r>
  <r>
    <n v="1257"/>
    <x v="1257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n v="176"/>
    <b v="1"/>
    <x v="11"/>
    <x v="4"/>
    <x v="11"/>
    <x v="898"/>
  </r>
  <r>
    <n v="1258"/>
    <x v="1258"/>
    <s v="Mustard Plug needs help funding their new record.  Please help the Grand Rapids, MI band put out their 7th record!"/>
    <x v="14"/>
    <x v="871"/>
    <x v="0"/>
    <x v="0"/>
    <x v="0"/>
    <n v="1377960012"/>
    <n v="1375368012"/>
    <b v="1"/>
    <n v="670"/>
    <b v="1"/>
    <x v="11"/>
    <x v="4"/>
    <x v="11"/>
    <x v="899"/>
  </r>
  <r>
    <n v="1259"/>
    <x v="1259"/>
    <s v="Falling From One is currently in the studio recording their first CD and they need your help!"/>
    <x v="30"/>
    <x v="872"/>
    <x v="0"/>
    <x v="0"/>
    <x v="0"/>
    <n v="1402286340"/>
    <n v="1399504664"/>
    <b v="1"/>
    <n v="96"/>
    <b v="1"/>
    <x v="11"/>
    <x v="4"/>
    <x v="11"/>
    <x v="900"/>
  </r>
  <r>
    <n v="1260"/>
    <x v="1260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n v="74"/>
    <b v="1"/>
    <x v="11"/>
    <x v="4"/>
    <x v="11"/>
    <x v="901"/>
  </r>
  <r>
    <n v="1261"/>
    <x v="1261"/>
    <s v="We just recorded a stellar EP and we're trying to put it out on vinyl.  Can you help these punx out?"/>
    <x v="13"/>
    <x v="874"/>
    <x v="0"/>
    <x v="0"/>
    <x v="0"/>
    <n v="1390983227"/>
    <n v="1388391227"/>
    <b v="1"/>
    <n v="52"/>
    <b v="1"/>
    <x v="11"/>
    <x v="4"/>
    <x v="11"/>
    <x v="902"/>
  </r>
  <r>
    <n v="1262"/>
    <x v="1262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n v="105"/>
    <b v="1"/>
    <x v="11"/>
    <x v="4"/>
    <x v="11"/>
    <x v="903"/>
  </r>
  <r>
    <n v="1263"/>
    <x v="1263"/>
    <s v="A fresh batch of chaos from Toledo, Ohio's reggae-rockers, Tropic Bombs!"/>
    <x v="15"/>
    <x v="137"/>
    <x v="0"/>
    <x v="0"/>
    <x v="0"/>
    <n v="1396054800"/>
    <n v="1393034470"/>
    <b v="1"/>
    <n v="41"/>
    <b v="1"/>
    <x v="11"/>
    <x v="4"/>
    <x v="11"/>
    <x v="904"/>
  </r>
  <r>
    <n v="1264"/>
    <x v="1264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n v="34"/>
    <b v="1"/>
    <x v="11"/>
    <x v="4"/>
    <x v="11"/>
    <x v="905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n v="66"/>
    <b v="1"/>
    <x v="11"/>
    <x v="4"/>
    <x v="11"/>
    <x v="906"/>
  </r>
  <r>
    <n v="1266"/>
    <x v="1266"/>
    <s v="We are looking to record our first EP produced by Aaron Harris (ISIS/Palms) at Studio West."/>
    <x v="196"/>
    <x v="878"/>
    <x v="0"/>
    <x v="0"/>
    <x v="0"/>
    <n v="1389474145"/>
    <n v="1386882145"/>
    <b v="1"/>
    <n v="50"/>
    <b v="1"/>
    <x v="11"/>
    <x v="4"/>
    <x v="11"/>
    <x v="907"/>
  </r>
  <r>
    <n v="1267"/>
    <x v="1267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n v="159"/>
    <b v="1"/>
    <x v="11"/>
    <x v="4"/>
    <x v="11"/>
    <x v="908"/>
  </r>
  <r>
    <n v="1268"/>
    <x v="1268"/>
    <s v="Full Devil Jacket Is releasing their first record in over 12 yrs and we want you to be a part of it!"/>
    <x v="14"/>
    <x v="704"/>
    <x v="0"/>
    <x v="0"/>
    <x v="0"/>
    <n v="1379708247"/>
    <n v="1377116247"/>
    <b v="1"/>
    <n v="182"/>
    <b v="1"/>
    <x v="11"/>
    <x v="4"/>
    <x v="11"/>
    <x v="909"/>
  </r>
  <r>
    <n v="1269"/>
    <x v="1269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n v="206"/>
    <b v="1"/>
    <x v="11"/>
    <x v="4"/>
    <x v="11"/>
    <x v="910"/>
  </r>
  <r>
    <n v="1270"/>
    <x v="1270"/>
    <s v="We make awake metal using violins in place of guitars and want to record a full length album."/>
    <x v="3"/>
    <x v="881"/>
    <x v="0"/>
    <x v="0"/>
    <x v="0"/>
    <n v="1332704042"/>
    <n v="1327523642"/>
    <b v="1"/>
    <n v="169"/>
    <b v="1"/>
    <x v="11"/>
    <x v="4"/>
    <x v="11"/>
    <x v="911"/>
  </r>
  <r>
    <n v="1271"/>
    <x v="1271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n v="31"/>
    <b v="1"/>
    <x v="11"/>
    <x v="4"/>
    <x v="11"/>
    <x v="912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n v="28"/>
    <b v="1"/>
    <x v="11"/>
    <x v="4"/>
    <x v="11"/>
    <x v="913"/>
  </r>
  <r>
    <n v="1273"/>
    <x v="1273"/>
    <s v="Run Coyote is raising funds to produce their debut album - &quot;Youth Haunts&quot; - on vinyl LP and CD"/>
    <x v="23"/>
    <x v="884"/>
    <x v="0"/>
    <x v="5"/>
    <x v="5"/>
    <n v="1409506291"/>
    <n v="1406914291"/>
    <b v="1"/>
    <n v="54"/>
    <b v="1"/>
    <x v="11"/>
    <x v="4"/>
    <x v="11"/>
    <x v="468"/>
  </r>
  <r>
    <n v="1274"/>
    <x v="1274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n v="467"/>
    <b v="1"/>
    <x v="11"/>
    <x v="4"/>
    <x v="11"/>
    <x v="914"/>
  </r>
  <r>
    <n v="1275"/>
    <x v="1275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n v="389"/>
    <b v="1"/>
    <x v="11"/>
    <x v="4"/>
    <x v="11"/>
    <x v="915"/>
  </r>
  <r>
    <n v="1276"/>
    <x v="1276"/>
    <s v="Sponsor this Brooklyn punk band's debut seven-inch, MR. DREAM GOES TO JAIL."/>
    <x v="9"/>
    <x v="887"/>
    <x v="0"/>
    <x v="0"/>
    <x v="0"/>
    <n v="1251777600"/>
    <n v="1247504047"/>
    <b v="1"/>
    <n v="68"/>
    <b v="1"/>
    <x v="11"/>
    <x v="4"/>
    <x v="11"/>
    <x v="916"/>
  </r>
  <r>
    <n v="1277"/>
    <x v="1277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n v="413"/>
    <b v="1"/>
    <x v="11"/>
    <x v="4"/>
    <x v="11"/>
    <x v="917"/>
  </r>
  <r>
    <n v="1278"/>
    <x v="1278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n v="190"/>
    <b v="1"/>
    <x v="11"/>
    <x v="4"/>
    <x v="11"/>
    <x v="918"/>
  </r>
  <r>
    <n v="1279"/>
    <x v="1279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n v="189"/>
    <b v="1"/>
    <x v="11"/>
    <x v="4"/>
    <x v="11"/>
    <x v="919"/>
  </r>
  <r>
    <n v="1280"/>
    <x v="1280"/>
    <s v="Nothing More is recording their forthcoming record and needs to join forces with you to make this album HUGE! "/>
    <x v="36"/>
    <x v="891"/>
    <x v="0"/>
    <x v="0"/>
    <x v="0"/>
    <n v="1299003054"/>
    <n v="1291227054"/>
    <b v="1"/>
    <n v="130"/>
    <b v="1"/>
    <x v="11"/>
    <x v="4"/>
    <x v="11"/>
    <x v="920"/>
  </r>
  <r>
    <n v="1281"/>
    <x v="1281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n v="74"/>
    <b v="1"/>
    <x v="11"/>
    <x v="4"/>
    <x v="11"/>
    <x v="921"/>
  </r>
  <r>
    <n v="1282"/>
    <x v="1282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n v="274"/>
    <b v="1"/>
    <x v="11"/>
    <x v="4"/>
    <x v="11"/>
    <x v="922"/>
  </r>
  <r>
    <n v="1283"/>
    <x v="1283"/>
    <s v="Our 3rd album is halfway complete, but we need your help to record, mix and master the final product!"/>
    <x v="28"/>
    <x v="894"/>
    <x v="0"/>
    <x v="0"/>
    <x v="0"/>
    <n v="1362974400"/>
    <n v="1360948389"/>
    <b v="1"/>
    <n v="22"/>
    <b v="1"/>
    <x v="11"/>
    <x v="4"/>
    <x v="11"/>
    <x v="923"/>
  </r>
  <r>
    <n v="1284"/>
    <x v="1284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n v="31"/>
    <b v="1"/>
    <x v="6"/>
    <x v="1"/>
    <x v="6"/>
    <x v="774"/>
  </r>
  <r>
    <n v="1285"/>
    <x v="1285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n v="63"/>
    <b v="1"/>
    <x v="6"/>
    <x v="1"/>
    <x v="6"/>
    <x v="924"/>
  </r>
  <r>
    <n v="1286"/>
    <x v="1286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n v="20"/>
    <b v="1"/>
    <x v="6"/>
    <x v="1"/>
    <x v="6"/>
    <x v="925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n v="25"/>
    <b v="1"/>
    <x v="6"/>
    <x v="1"/>
    <x v="6"/>
    <x v="926"/>
  </r>
  <r>
    <n v="1288"/>
    <x v="1288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n v="61"/>
    <b v="1"/>
    <x v="6"/>
    <x v="1"/>
    <x v="6"/>
    <x v="927"/>
  </r>
  <r>
    <n v="1289"/>
    <x v="1289"/>
    <s v="A chilling original Edwardian Comedy of errors and foolishness made for the Patrick Henry College stage."/>
    <x v="15"/>
    <x v="367"/>
    <x v="0"/>
    <x v="0"/>
    <x v="0"/>
    <n v="1483499645"/>
    <n v="1480907645"/>
    <b v="0"/>
    <n v="52"/>
    <b v="1"/>
    <x v="6"/>
    <x v="1"/>
    <x v="6"/>
    <x v="928"/>
  </r>
  <r>
    <n v="1290"/>
    <x v="1290"/>
    <s v="Sometimes your Heart has to STOP for your Life to START."/>
    <x v="8"/>
    <x v="900"/>
    <x v="0"/>
    <x v="0"/>
    <x v="0"/>
    <n v="1429772340"/>
    <n v="1427121931"/>
    <b v="0"/>
    <n v="86"/>
    <b v="1"/>
    <x v="6"/>
    <x v="1"/>
    <x v="6"/>
    <x v="929"/>
  </r>
  <r>
    <n v="1291"/>
    <x v="1291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n v="42"/>
    <b v="1"/>
    <x v="6"/>
    <x v="1"/>
    <x v="6"/>
    <x v="930"/>
  </r>
  <r>
    <n v="1292"/>
    <x v="1292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n v="52"/>
    <b v="1"/>
    <x v="6"/>
    <x v="1"/>
    <x v="6"/>
    <x v="931"/>
  </r>
  <r>
    <n v="1293"/>
    <x v="1293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n v="120"/>
    <b v="1"/>
    <x v="6"/>
    <x v="1"/>
    <x v="6"/>
    <x v="932"/>
  </r>
  <r>
    <n v="1294"/>
    <x v="1294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n v="22"/>
    <b v="1"/>
    <x v="6"/>
    <x v="1"/>
    <x v="6"/>
    <x v="933"/>
  </r>
  <r>
    <n v="1295"/>
    <x v="1295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n v="64"/>
    <b v="1"/>
    <x v="6"/>
    <x v="1"/>
    <x v="6"/>
    <x v="934"/>
  </r>
  <r>
    <n v="1296"/>
    <x v="1296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n v="23"/>
    <b v="1"/>
    <x v="6"/>
    <x v="1"/>
    <x v="6"/>
    <x v="935"/>
  </r>
  <r>
    <n v="1297"/>
    <x v="1297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n v="238"/>
    <b v="1"/>
    <x v="6"/>
    <x v="1"/>
    <x v="6"/>
    <x v="936"/>
  </r>
  <r>
    <n v="1298"/>
    <x v="1298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n v="33"/>
    <b v="1"/>
    <x v="6"/>
    <x v="1"/>
    <x v="6"/>
    <x v="937"/>
  </r>
  <r>
    <n v="1299"/>
    <x v="1299"/>
    <s v="A new work inspired by the classic novel and created by Dallas teens under the direction of professional artists."/>
    <x v="8"/>
    <x v="908"/>
    <x v="0"/>
    <x v="0"/>
    <x v="0"/>
    <n v="1436902359"/>
    <n v="1434310359"/>
    <b v="0"/>
    <n v="32"/>
    <b v="1"/>
    <x v="6"/>
    <x v="1"/>
    <x v="6"/>
    <x v="938"/>
  </r>
  <r>
    <n v="1300"/>
    <x v="1300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n v="24"/>
    <b v="1"/>
    <x v="6"/>
    <x v="1"/>
    <x v="6"/>
    <x v="939"/>
  </r>
  <r>
    <n v="1301"/>
    <x v="1301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n v="29"/>
    <b v="1"/>
    <x v="6"/>
    <x v="1"/>
    <x v="6"/>
    <x v="940"/>
  </r>
  <r>
    <n v="1302"/>
    <x v="1302"/>
    <s v="Boys of a Certain Age is a unique and special show that we're trying to remount in New York City in 2017."/>
    <x v="30"/>
    <x v="911"/>
    <x v="0"/>
    <x v="0"/>
    <x v="0"/>
    <n v="1480559011"/>
    <n v="1477963411"/>
    <b v="0"/>
    <n v="50"/>
    <b v="1"/>
    <x v="6"/>
    <x v="1"/>
    <x v="6"/>
    <x v="73"/>
  </r>
  <r>
    <n v="1303"/>
    <x v="1303"/>
    <s v="Groundbreaking queer theatre."/>
    <x v="8"/>
    <x v="912"/>
    <x v="0"/>
    <x v="1"/>
    <x v="1"/>
    <n v="1469962800"/>
    <n v="1468578920"/>
    <b v="0"/>
    <n v="108"/>
    <b v="1"/>
    <x v="6"/>
    <x v="1"/>
    <x v="6"/>
    <x v="941"/>
  </r>
  <r>
    <n v="1304"/>
    <x v="1304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n v="104"/>
    <b v="0"/>
    <x v="8"/>
    <x v="2"/>
    <x v="8"/>
    <x v="942"/>
  </r>
  <r>
    <n v="1305"/>
    <x v="1305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n v="86"/>
    <b v="0"/>
    <x v="8"/>
    <x v="2"/>
    <x v="8"/>
    <x v="330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n v="356"/>
    <b v="0"/>
    <x v="8"/>
    <x v="2"/>
    <x v="8"/>
    <x v="943"/>
  </r>
  <r>
    <n v="1307"/>
    <x v="1307"/>
    <s v="Get VR to Everyone with Mailable, Ready to Use Viewers"/>
    <x v="63"/>
    <x v="916"/>
    <x v="1"/>
    <x v="0"/>
    <x v="0"/>
    <n v="1455710679"/>
    <n v="1453118679"/>
    <b v="0"/>
    <n v="45"/>
    <b v="0"/>
    <x v="8"/>
    <x v="2"/>
    <x v="8"/>
    <x v="944"/>
  </r>
  <r>
    <n v="1308"/>
    <x v="1308"/>
    <s v="Boost Band, a wristband that charges any device"/>
    <x v="3"/>
    <x v="917"/>
    <x v="1"/>
    <x v="0"/>
    <x v="0"/>
    <n v="1475937812"/>
    <n v="1472481812"/>
    <b v="0"/>
    <n v="38"/>
    <b v="0"/>
    <x v="8"/>
    <x v="2"/>
    <x v="8"/>
    <x v="945"/>
  </r>
  <r>
    <n v="1309"/>
    <x v="1309"/>
    <s v="Wicked fun and built for excitement, CORE is the safest and most versatile speaker you've ever worn."/>
    <x v="236"/>
    <x v="918"/>
    <x v="1"/>
    <x v="0"/>
    <x v="0"/>
    <n v="1444943468"/>
    <n v="1441919468"/>
    <b v="0"/>
    <n v="35"/>
    <b v="0"/>
    <x v="8"/>
    <x v="2"/>
    <x v="8"/>
    <x v="946"/>
  </r>
  <r>
    <n v="1310"/>
    <x v="1310"/>
    <s v="An essential hoodie that holds all sized smart phones and keep your headphone wires tangle free."/>
    <x v="22"/>
    <x v="109"/>
    <x v="1"/>
    <x v="0"/>
    <x v="0"/>
    <n v="1471622450"/>
    <n v="1467734450"/>
    <b v="0"/>
    <n v="24"/>
    <b v="0"/>
    <x v="8"/>
    <x v="2"/>
    <x v="8"/>
    <x v="947"/>
  </r>
  <r>
    <n v="1311"/>
    <x v="1311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n v="100"/>
    <b v="0"/>
    <x v="8"/>
    <x v="2"/>
    <x v="8"/>
    <x v="948"/>
  </r>
  <r>
    <n v="1312"/>
    <x v="1312"/>
    <s v="People loved the original Black and Gray GoSolo hats and asked for more. So we received sample for 3 more colors!"/>
    <x v="210"/>
    <x v="920"/>
    <x v="1"/>
    <x v="0"/>
    <x v="0"/>
    <n v="1429375922"/>
    <n v="1426783922"/>
    <b v="0"/>
    <n v="1"/>
    <b v="0"/>
    <x v="8"/>
    <x v="2"/>
    <x v="8"/>
    <x v="138"/>
  </r>
  <r>
    <n v="1313"/>
    <x v="1313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n v="122"/>
    <b v="0"/>
    <x v="8"/>
    <x v="2"/>
    <x v="8"/>
    <x v="949"/>
  </r>
  <r>
    <n v="1314"/>
    <x v="1314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n v="11"/>
    <b v="0"/>
    <x v="8"/>
    <x v="2"/>
    <x v="8"/>
    <x v="950"/>
  </r>
  <r>
    <n v="1315"/>
    <x v="1315"/>
    <s v="Zoom will happen - THANK YOU! Received outside funding due amazing early success!"/>
    <x v="57"/>
    <x v="923"/>
    <x v="1"/>
    <x v="0"/>
    <x v="0"/>
    <n v="1446771600"/>
    <n v="1443700648"/>
    <b v="0"/>
    <n v="248"/>
    <b v="0"/>
    <x v="8"/>
    <x v="2"/>
    <x v="8"/>
    <x v="951"/>
  </r>
  <r>
    <n v="1316"/>
    <x v="1316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n v="1"/>
    <b v="0"/>
    <x v="8"/>
    <x v="2"/>
    <x v="8"/>
    <x v="120"/>
  </r>
  <r>
    <n v="1317"/>
    <x v="1317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n v="19"/>
    <b v="0"/>
    <x v="8"/>
    <x v="2"/>
    <x v="8"/>
    <x v="952"/>
  </r>
  <r>
    <n v="1318"/>
    <x v="1318"/>
    <s v="Your Dog's Best Friend._x000a_Revolutionize the way you care about your pups and brings you peace of mind."/>
    <x v="79"/>
    <x v="925"/>
    <x v="1"/>
    <x v="0"/>
    <x v="0"/>
    <n v="1420938172"/>
    <n v="1418346172"/>
    <b v="0"/>
    <n v="135"/>
    <b v="0"/>
    <x v="8"/>
    <x v="2"/>
    <x v="8"/>
    <x v="953"/>
  </r>
  <r>
    <n v="1319"/>
    <x v="1319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n v="9"/>
    <b v="0"/>
    <x v="8"/>
    <x v="2"/>
    <x v="8"/>
    <x v="954"/>
  </r>
  <r>
    <n v="1320"/>
    <x v="1320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n v="3"/>
    <b v="0"/>
    <x v="8"/>
    <x v="2"/>
    <x v="8"/>
    <x v="955"/>
  </r>
  <r>
    <n v="1321"/>
    <x v="1321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n v="7"/>
    <b v="0"/>
    <x v="8"/>
    <x v="2"/>
    <x v="8"/>
    <x v="956"/>
  </r>
  <r>
    <n v="1322"/>
    <x v="1322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n v="4"/>
    <b v="0"/>
    <x v="8"/>
    <x v="2"/>
    <x v="8"/>
    <x v="717"/>
  </r>
  <r>
    <n v="1323"/>
    <x v="1323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n v="44"/>
    <b v="0"/>
    <x v="8"/>
    <x v="2"/>
    <x v="8"/>
    <x v="957"/>
  </r>
  <r>
    <n v="1324"/>
    <x v="1324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n v="90"/>
    <b v="0"/>
    <x v="8"/>
    <x v="2"/>
    <x v="8"/>
    <x v="958"/>
  </r>
  <r>
    <n v="1325"/>
    <x v="1325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n v="8"/>
    <b v="0"/>
    <x v="8"/>
    <x v="2"/>
    <x v="8"/>
    <x v="959"/>
  </r>
  <r>
    <n v="1326"/>
    <x v="1326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n v="11"/>
    <b v="0"/>
    <x v="8"/>
    <x v="2"/>
    <x v="8"/>
    <x v="960"/>
  </r>
  <r>
    <n v="1327"/>
    <x v="1327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n v="41"/>
    <b v="0"/>
    <x v="8"/>
    <x v="2"/>
    <x v="8"/>
    <x v="961"/>
  </r>
  <r>
    <n v="1328"/>
    <x v="1328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n v="15"/>
    <b v="0"/>
    <x v="8"/>
    <x v="2"/>
    <x v="8"/>
    <x v="962"/>
  </r>
  <r>
    <n v="1329"/>
    <x v="1329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n v="9"/>
    <b v="0"/>
    <x v="8"/>
    <x v="2"/>
    <x v="8"/>
    <x v="963"/>
  </r>
  <r>
    <n v="1330"/>
    <x v="1330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n v="50"/>
    <b v="0"/>
    <x v="8"/>
    <x v="2"/>
    <x v="8"/>
    <x v="964"/>
  </r>
  <r>
    <n v="1331"/>
    <x v="1331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n v="34"/>
    <b v="0"/>
    <x v="8"/>
    <x v="2"/>
    <x v="8"/>
    <x v="965"/>
  </r>
  <r>
    <n v="1332"/>
    <x v="1332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n v="0"/>
    <b v="0"/>
    <x v="8"/>
    <x v="2"/>
    <x v="8"/>
    <x v="121"/>
  </r>
  <r>
    <n v="1333"/>
    <x v="1333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n v="0"/>
    <b v="0"/>
    <x v="8"/>
    <x v="2"/>
    <x v="8"/>
    <x v="121"/>
  </r>
  <r>
    <n v="1334"/>
    <x v="1334"/>
    <s v="A wearable device that allows you to dock and operate your phone hands-free anywhere and everywhere!"/>
    <x v="242"/>
    <x v="938"/>
    <x v="1"/>
    <x v="0"/>
    <x v="0"/>
    <n v="1457721287"/>
    <n v="1455129287"/>
    <b v="0"/>
    <n v="276"/>
    <b v="0"/>
    <x v="8"/>
    <x v="2"/>
    <x v="8"/>
    <x v="707"/>
  </r>
  <r>
    <n v="1335"/>
    <x v="1335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n v="16"/>
    <b v="0"/>
    <x v="8"/>
    <x v="2"/>
    <x v="8"/>
    <x v="966"/>
  </r>
  <r>
    <n v="1336"/>
    <x v="1336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n v="224"/>
    <b v="0"/>
    <x v="8"/>
    <x v="2"/>
    <x v="8"/>
    <x v="967"/>
  </r>
  <r>
    <n v="1337"/>
    <x v="1337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n v="140"/>
    <b v="0"/>
    <x v="8"/>
    <x v="2"/>
    <x v="8"/>
    <x v="968"/>
  </r>
  <r>
    <n v="1338"/>
    <x v="1338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n v="15"/>
    <b v="0"/>
    <x v="8"/>
    <x v="2"/>
    <x v="8"/>
    <x v="969"/>
  </r>
  <r>
    <n v="1339"/>
    <x v="1339"/>
    <s v="World's Smallest customizable Phone &amp; GPS Watch for kids !"/>
    <x v="63"/>
    <x v="943"/>
    <x v="1"/>
    <x v="0"/>
    <x v="0"/>
    <n v="1418056315"/>
    <n v="1414164715"/>
    <b v="0"/>
    <n v="37"/>
    <b v="0"/>
    <x v="8"/>
    <x v="2"/>
    <x v="8"/>
    <x v="970"/>
  </r>
  <r>
    <n v="1340"/>
    <x v="1340"/>
    <s v="I would like to make nicer, more stylish looking frames for the Google Glass using 3D printing technology."/>
    <x v="243"/>
    <x v="117"/>
    <x v="1"/>
    <x v="0"/>
    <x v="0"/>
    <n v="1408112253"/>
    <n v="1405520253"/>
    <b v="0"/>
    <n v="0"/>
    <b v="0"/>
    <x v="8"/>
    <x v="2"/>
    <x v="8"/>
    <x v="121"/>
  </r>
  <r>
    <n v="1341"/>
    <x v="1341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n v="46"/>
    <b v="0"/>
    <x v="8"/>
    <x v="2"/>
    <x v="8"/>
    <x v="971"/>
  </r>
  <r>
    <n v="1342"/>
    <x v="1342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n v="1"/>
    <b v="0"/>
    <x v="8"/>
    <x v="2"/>
    <x v="8"/>
    <x v="101"/>
  </r>
  <r>
    <n v="1343"/>
    <x v="1343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n v="323"/>
    <b v="0"/>
    <x v="8"/>
    <x v="2"/>
    <x v="8"/>
    <x v="972"/>
  </r>
  <r>
    <n v="1344"/>
    <x v="1344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n v="139"/>
    <b v="1"/>
    <x v="9"/>
    <x v="3"/>
    <x v="9"/>
    <x v="291"/>
  </r>
  <r>
    <n v="1345"/>
    <x v="1345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n v="7"/>
    <b v="1"/>
    <x v="9"/>
    <x v="3"/>
    <x v="9"/>
    <x v="973"/>
  </r>
  <r>
    <n v="1346"/>
    <x v="1346"/>
    <s v="An anthology of nonfiction stories written by Nepal's Lesbian, Gay, Bisexual, and Transgender (LGBT) community."/>
    <x v="244"/>
    <x v="947"/>
    <x v="0"/>
    <x v="0"/>
    <x v="0"/>
    <n v="1372297751"/>
    <n v="1369705751"/>
    <b v="0"/>
    <n v="149"/>
    <b v="1"/>
    <x v="9"/>
    <x v="3"/>
    <x v="9"/>
    <x v="974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n v="31"/>
    <b v="1"/>
    <x v="9"/>
    <x v="3"/>
    <x v="9"/>
    <x v="975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n v="26"/>
    <b v="1"/>
    <x v="9"/>
    <x v="3"/>
    <x v="9"/>
    <x v="976"/>
  </r>
  <r>
    <n v="1349"/>
    <x v="1349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n v="172"/>
    <b v="1"/>
    <x v="9"/>
    <x v="3"/>
    <x v="9"/>
    <x v="977"/>
  </r>
  <r>
    <n v="1350"/>
    <x v="1350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n v="78"/>
    <b v="1"/>
    <x v="9"/>
    <x v="3"/>
    <x v="9"/>
    <x v="199"/>
  </r>
  <r>
    <n v="1351"/>
    <x v="1351"/>
    <s v="Discover your purpose, live a more fulfilling life, leave a positive footprint on society."/>
    <x v="22"/>
    <x v="952"/>
    <x v="0"/>
    <x v="0"/>
    <x v="0"/>
    <n v="1455299144"/>
    <n v="1452707144"/>
    <b v="0"/>
    <n v="120"/>
    <b v="1"/>
    <x v="9"/>
    <x v="3"/>
    <x v="9"/>
    <x v="978"/>
  </r>
  <r>
    <n v="1352"/>
    <x v="1352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n v="227"/>
    <b v="1"/>
    <x v="9"/>
    <x v="3"/>
    <x v="9"/>
    <x v="979"/>
  </r>
  <r>
    <n v="1353"/>
    <x v="1353"/>
    <s v="A book that teaches aspiring writers how to get from a basic idea to a fully rewritten screenplay."/>
    <x v="28"/>
    <x v="954"/>
    <x v="0"/>
    <x v="0"/>
    <x v="0"/>
    <n v="1362960000"/>
    <n v="1359946188"/>
    <b v="0"/>
    <n v="42"/>
    <b v="1"/>
    <x v="9"/>
    <x v="3"/>
    <x v="9"/>
    <x v="980"/>
  </r>
  <r>
    <n v="1354"/>
    <x v="1354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n v="64"/>
    <b v="1"/>
    <x v="9"/>
    <x v="3"/>
    <x v="9"/>
    <x v="981"/>
  </r>
  <r>
    <n v="1355"/>
    <x v="1355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n v="121"/>
    <b v="1"/>
    <x v="9"/>
    <x v="3"/>
    <x v="9"/>
    <x v="982"/>
  </r>
  <r>
    <n v="1356"/>
    <x v="1356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n v="87"/>
    <b v="1"/>
    <x v="9"/>
    <x v="3"/>
    <x v="9"/>
    <x v="983"/>
  </r>
  <r>
    <n v="1357"/>
    <x v="1357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n v="65"/>
    <b v="1"/>
    <x v="9"/>
    <x v="3"/>
    <x v="9"/>
    <x v="984"/>
  </r>
  <r>
    <n v="1358"/>
    <x v="1358"/>
    <s v="I am working on a book about what people do when they visit Masada, an ancient fortress in the Judean desert."/>
    <x v="9"/>
    <x v="959"/>
    <x v="0"/>
    <x v="0"/>
    <x v="0"/>
    <n v="1309009323"/>
    <n v="1306417323"/>
    <b v="0"/>
    <n v="49"/>
    <b v="1"/>
    <x v="9"/>
    <x v="3"/>
    <x v="9"/>
    <x v="985"/>
  </r>
  <r>
    <n v="1359"/>
    <x v="1359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n v="19"/>
    <b v="1"/>
    <x v="9"/>
    <x v="3"/>
    <x v="9"/>
    <x v="986"/>
  </r>
  <r>
    <n v="1360"/>
    <x v="1360"/>
    <s v="So Bad, It's Good! is a guide to finding the best films for your bad movie night."/>
    <x v="15"/>
    <x v="961"/>
    <x v="0"/>
    <x v="0"/>
    <x v="0"/>
    <n v="1343943420"/>
    <n v="1341524220"/>
    <b v="0"/>
    <n v="81"/>
    <b v="1"/>
    <x v="9"/>
    <x v="3"/>
    <x v="9"/>
    <x v="987"/>
  </r>
  <r>
    <n v="1361"/>
    <x v="1361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n v="264"/>
    <b v="1"/>
    <x v="9"/>
    <x v="3"/>
    <x v="9"/>
    <x v="988"/>
  </r>
  <r>
    <n v="1362"/>
    <x v="1362"/>
    <s v="The never-before-told story of Karl Barth's (first and only) journey to the United States in 1962."/>
    <x v="28"/>
    <x v="963"/>
    <x v="0"/>
    <x v="0"/>
    <x v="0"/>
    <n v="1378592731"/>
    <n v="1373408731"/>
    <b v="0"/>
    <n v="25"/>
    <b v="1"/>
    <x v="9"/>
    <x v="3"/>
    <x v="9"/>
    <x v="989"/>
  </r>
  <r>
    <n v="1363"/>
    <x v="1363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n v="5"/>
    <b v="1"/>
    <x v="9"/>
    <x v="3"/>
    <x v="9"/>
    <x v="375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n v="144"/>
    <b v="1"/>
    <x v="11"/>
    <x v="4"/>
    <x v="11"/>
    <x v="990"/>
  </r>
  <r>
    <n v="1365"/>
    <x v="1365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n v="92"/>
    <b v="1"/>
    <x v="11"/>
    <x v="4"/>
    <x v="11"/>
    <x v="991"/>
  </r>
  <r>
    <n v="1366"/>
    <x v="1366"/>
    <s v="A musical memorial for Alexi Petersen."/>
    <x v="51"/>
    <x v="966"/>
    <x v="0"/>
    <x v="0"/>
    <x v="0"/>
    <n v="1417049663"/>
    <n v="1413158063"/>
    <b v="0"/>
    <n v="147"/>
    <b v="1"/>
    <x v="11"/>
    <x v="4"/>
    <x v="11"/>
    <x v="992"/>
  </r>
  <r>
    <n v="1367"/>
    <x v="1367"/>
    <s v="House of Rabbits are recording our full-length, debut album! Support independent music, receive great rewards!"/>
    <x v="10"/>
    <x v="967"/>
    <x v="0"/>
    <x v="0"/>
    <x v="0"/>
    <n v="1447463050"/>
    <n v="1444867450"/>
    <b v="0"/>
    <n v="90"/>
    <b v="1"/>
    <x v="11"/>
    <x v="4"/>
    <x v="11"/>
    <x v="993"/>
  </r>
  <r>
    <n v="1368"/>
    <x v="1368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n v="87"/>
    <b v="1"/>
    <x v="11"/>
    <x v="4"/>
    <x v="11"/>
    <x v="994"/>
  </r>
  <r>
    <n v="1369"/>
    <x v="1369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n v="406"/>
    <b v="1"/>
    <x v="11"/>
    <x v="4"/>
    <x v="11"/>
    <x v="995"/>
  </r>
  <r>
    <n v="1370"/>
    <x v="1370"/>
    <s v="Songs about the first year of parenthood, often inappropriate for children"/>
    <x v="15"/>
    <x v="970"/>
    <x v="0"/>
    <x v="0"/>
    <x v="0"/>
    <n v="1381881890"/>
    <n v="1380585890"/>
    <b v="0"/>
    <n v="20"/>
    <b v="1"/>
    <x v="11"/>
    <x v="4"/>
    <x v="11"/>
    <x v="996"/>
  </r>
  <r>
    <n v="1371"/>
    <x v="1371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n v="70"/>
    <b v="1"/>
    <x v="11"/>
    <x v="4"/>
    <x v="11"/>
    <x v="997"/>
  </r>
  <r>
    <n v="1372"/>
    <x v="1372"/>
    <s v="Please help us raise funds to press our new CD!"/>
    <x v="2"/>
    <x v="972"/>
    <x v="0"/>
    <x v="0"/>
    <x v="0"/>
    <n v="1342115132"/>
    <n v="1339523132"/>
    <b v="0"/>
    <n v="16"/>
    <b v="1"/>
    <x v="11"/>
    <x v="4"/>
    <x v="11"/>
    <x v="998"/>
  </r>
  <r>
    <n v="1373"/>
    <x v="1373"/>
    <s v="Help Broccoli Samurai raise money to get a new van and continue bringing you the jams!"/>
    <x v="3"/>
    <x v="973"/>
    <x v="0"/>
    <x v="0"/>
    <x v="0"/>
    <n v="1483138233"/>
    <n v="1480546233"/>
    <b v="0"/>
    <n v="52"/>
    <b v="1"/>
    <x v="11"/>
    <x v="4"/>
    <x v="11"/>
    <x v="999"/>
  </r>
  <r>
    <n v="1374"/>
    <x v="1374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n v="66"/>
    <b v="1"/>
    <x v="11"/>
    <x v="4"/>
    <x v="11"/>
    <x v="1000"/>
  </r>
  <r>
    <n v="1375"/>
    <x v="1375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n v="109"/>
    <b v="1"/>
    <x v="11"/>
    <x v="4"/>
    <x v="11"/>
    <x v="1001"/>
  </r>
  <r>
    <n v="1376"/>
    <x v="1376"/>
    <s v="Dead Pirates are planning a second pressing of HIGHMARE LP, who wants one ?"/>
    <x v="250"/>
    <x v="975"/>
    <x v="0"/>
    <x v="1"/>
    <x v="1"/>
    <n v="1480784606"/>
    <n v="1478189006"/>
    <b v="0"/>
    <n v="168"/>
    <b v="1"/>
    <x v="11"/>
    <x v="4"/>
    <x v="11"/>
    <x v="1002"/>
  </r>
  <r>
    <n v="1377"/>
    <x v="1377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n v="31"/>
    <b v="1"/>
    <x v="11"/>
    <x v="4"/>
    <x v="11"/>
    <x v="1003"/>
  </r>
  <r>
    <n v="1378"/>
    <x v="1378"/>
    <s v="A psychedelic post rock masterpiece!"/>
    <x v="13"/>
    <x v="976"/>
    <x v="0"/>
    <x v="1"/>
    <x v="1"/>
    <n v="1470075210"/>
    <n v="1468779210"/>
    <b v="0"/>
    <n v="133"/>
    <b v="1"/>
    <x v="11"/>
    <x v="4"/>
    <x v="11"/>
    <x v="1004"/>
  </r>
  <r>
    <n v="1379"/>
    <x v="1379"/>
    <s v="---------The long-awaited debut full-length from Justin Ruddy--------"/>
    <x v="3"/>
    <x v="977"/>
    <x v="0"/>
    <x v="0"/>
    <x v="0"/>
    <n v="1433504876"/>
    <n v="1430912876"/>
    <b v="0"/>
    <n v="151"/>
    <b v="1"/>
    <x v="11"/>
    <x v="4"/>
    <x v="11"/>
    <x v="1005"/>
  </r>
  <r>
    <n v="1380"/>
    <x v="1380"/>
    <s v="A DIY MUSIC FESTIVAL FROM ST. LOUIS MO! Bands make their own festival, help make it legit!"/>
    <x v="251"/>
    <x v="437"/>
    <x v="0"/>
    <x v="0"/>
    <x v="0"/>
    <n v="1433815200"/>
    <n v="1431886706"/>
    <b v="0"/>
    <n v="5"/>
    <b v="1"/>
    <x v="11"/>
    <x v="4"/>
    <x v="11"/>
    <x v="1006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n v="73"/>
    <b v="1"/>
    <x v="11"/>
    <x v="4"/>
    <x v="11"/>
    <x v="919"/>
  </r>
  <r>
    <n v="1382"/>
    <x v="1382"/>
    <s v="We're making a new record -- independently! We've got some great new songs we're really excited to bring to you!"/>
    <x v="6"/>
    <x v="979"/>
    <x v="0"/>
    <x v="0"/>
    <x v="0"/>
    <n v="1367867536"/>
    <n v="1365275536"/>
    <b v="0"/>
    <n v="148"/>
    <b v="1"/>
    <x v="11"/>
    <x v="4"/>
    <x v="11"/>
    <x v="847"/>
  </r>
  <r>
    <n v="1383"/>
    <x v="1383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n v="93"/>
    <b v="1"/>
    <x v="11"/>
    <x v="4"/>
    <x v="11"/>
    <x v="1007"/>
  </r>
  <r>
    <n v="1384"/>
    <x v="1384"/>
    <s v="Outland Warrior is my first solo musical project, featuring songs written by me and recorded at my home studio."/>
    <x v="8"/>
    <x v="981"/>
    <x v="0"/>
    <x v="0"/>
    <x v="0"/>
    <n v="1436117922"/>
    <n v="1433525922"/>
    <b v="0"/>
    <n v="63"/>
    <b v="1"/>
    <x v="11"/>
    <x v="4"/>
    <x v="11"/>
    <x v="1008"/>
  </r>
  <r>
    <n v="1385"/>
    <x v="1385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n v="134"/>
    <b v="1"/>
    <x v="11"/>
    <x v="4"/>
    <x v="11"/>
    <x v="1009"/>
  </r>
  <r>
    <n v="1386"/>
    <x v="1386"/>
    <s v="We are a classic hard rock/heavy metal band just trying to keep rock alive!"/>
    <x v="44"/>
    <x v="983"/>
    <x v="0"/>
    <x v="0"/>
    <x v="0"/>
    <n v="1438183889"/>
    <n v="1435591889"/>
    <b v="0"/>
    <n v="14"/>
    <b v="1"/>
    <x v="11"/>
    <x v="4"/>
    <x v="11"/>
    <x v="368"/>
  </r>
  <r>
    <n v="1387"/>
    <x v="1387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n v="78"/>
    <b v="1"/>
    <x v="11"/>
    <x v="4"/>
    <x v="11"/>
    <x v="1010"/>
  </r>
  <r>
    <n v="1388"/>
    <x v="1388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n v="112"/>
    <b v="1"/>
    <x v="11"/>
    <x v="4"/>
    <x v="11"/>
    <x v="1011"/>
  </r>
  <r>
    <n v="1389"/>
    <x v="1389"/>
    <s v="Help fund the pressing of DANCEHALL's first record by pre-ordering it in advance!!!"/>
    <x v="2"/>
    <x v="986"/>
    <x v="0"/>
    <x v="1"/>
    <x v="1"/>
    <n v="1471087957"/>
    <n v="1468495957"/>
    <b v="0"/>
    <n v="34"/>
    <b v="1"/>
    <x v="11"/>
    <x v="4"/>
    <x v="11"/>
    <x v="1012"/>
  </r>
  <r>
    <n v="1390"/>
    <x v="1390"/>
    <s v="Breakout Artist Management will be working with us on a brand new music video and we need your help!"/>
    <x v="70"/>
    <x v="987"/>
    <x v="0"/>
    <x v="0"/>
    <x v="0"/>
    <n v="1430154720"/>
    <n v="1427224606"/>
    <b v="0"/>
    <n v="19"/>
    <b v="1"/>
    <x v="11"/>
    <x v="4"/>
    <x v="11"/>
    <x v="1013"/>
  </r>
  <r>
    <n v="1391"/>
    <x v="1391"/>
    <s v="With the money donated through this project we intend on investing in sound equipment for live shows"/>
    <x v="2"/>
    <x v="988"/>
    <x v="0"/>
    <x v="0"/>
    <x v="0"/>
    <n v="1440219540"/>
    <n v="1436369818"/>
    <b v="0"/>
    <n v="13"/>
    <b v="1"/>
    <x v="11"/>
    <x v="4"/>
    <x v="11"/>
    <x v="1014"/>
  </r>
  <r>
    <n v="1392"/>
    <x v="1392"/>
    <s v="Telesomniac is a rock band from Provo, UT releasing their debut album Thirty-One Flashes in the Dark."/>
    <x v="30"/>
    <x v="989"/>
    <x v="0"/>
    <x v="0"/>
    <x v="0"/>
    <n v="1456976586"/>
    <n v="1454298186"/>
    <b v="0"/>
    <n v="104"/>
    <b v="1"/>
    <x v="11"/>
    <x v="4"/>
    <x v="11"/>
    <x v="1015"/>
  </r>
  <r>
    <n v="1393"/>
    <x v="1393"/>
    <s v="Rock n' Roll tales of our times"/>
    <x v="3"/>
    <x v="990"/>
    <x v="0"/>
    <x v="0"/>
    <x v="0"/>
    <n v="1470068523"/>
    <n v="1467476523"/>
    <b v="0"/>
    <n v="52"/>
    <b v="1"/>
    <x v="11"/>
    <x v="4"/>
    <x v="11"/>
    <x v="1016"/>
  </r>
  <r>
    <n v="1394"/>
    <x v="1394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n v="17"/>
    <b v="1"/>
    <x v="11"/>
    <x v="4"/>
    <x v="11"/>
    <x v="1017"/>
  </r>
  <r>
    <n v="1395"/>
    <x v="1395"/>
    <s v="Help Quiet Oaks record their debut album!!!"/>
    <x v="8"/>
    <x v="992"/>
    <x v="0"/>
    <x v="0"/>
    <x v="0"/>
    <n v="1484430481"/>
    <n v="1481838481"/>
    <b v="0"/>
    <n v="82"/>
    <b v="1"/>
    <x v="11"/>
    <x v="4"/>
    <x v="11"/>
    <x v="1018"/>
  </r>
  <r>
    <n v="1396"/>
    <x v="1396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n v="73"/>
    <b v="1"/>
    <x v="11"/>
    <x v="4"/>
    <x v="11"/>
    <x v="1019"/>
  </r>
  <r>
    <n v="1397"/>
    <x v="1397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n v="158"/>
    <b v="1"/>
    <x v="11"/>
    <x v="4"/>
    <x v="11"/>
    <x v="1020"/>
  </r>
  <r>
    <n v="1398"/>
    <x v="1398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n v="65"/>
    <b v="1"/>
    <x v="11"/>
    <x v="4"/>
    <x v="11"/>
    <x v="1021"/>
  </r>
  <r>
    <n v="1399"/>
    <x v="1399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n v="184"/>
    <b v="1"/>
    <x v="11"/>
    <x v="4"/>
    <x v="11"/>
    <x v="1022"/>
  </r>
  <r>
    <n v="1400"/>
    <x v="1400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n v="34"/>
    <b v="1"/>
    <x v="11"/>
    <x v="4"/>
    <x v="11"/>
    <x v="1023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n v="240"/>
    <b v="1"/>
    <x v="11"/>
    <x v="4"/>
    <x v="11"/>
    <x v="246"/>
  </r>
  <r>
    <n v="1402"/>
    <x v="1402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n v="113"/>
    <b v="1"/>
    <x v="11"/>
    <x v="4"/>
    <x v="11"/>
    <x v="1024"/>
  </r>
  <r>
    <n v="1403"/>
    <x v="1403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n v="66"/>
    <b v="1"/>
    <x v="11"/>
    <x v="4"/>
    <x v="11"/>
    <x v="1025"/>
  </r>
  <r>
    <n v="1404"/>
    <x v="1404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n v="5"/>
    <b v="0"/>
    <x v="22"/>
    <x v="3"/>
    <x v="22"/>
    <x v="1026"/>
  </r>
  <r>
    <n v="1405"/>
    <x v="1405"/>
    <s v="Will more people read the Bible if it were translated into Emoticons?"/>
    <x v="31"/>
    <x v="522"/>
    <x v="2"/>
    <x v="0"/>
    <x v="0"/>
    <n v="1417195201"/>
    <n v="1414599601"/>
    <b v="1"/>
    <n v="17"/>
    <b v="0"/>
    <x v="22"/>
    <x v="3"/>
    <x v="22"/>
    <x v="1027"/>
  </r>
  <r>
    <n v="1406"/>
    <x v="1406"/>
    <s v="The White coat and the battle dress uniform"/>
    <x v="14"/>
    <x v="493"/>
    <x v="2"/>
    <x v="13"/>
    <x v="3"/>
    <n v="1449914400"/>
    <n v="1445336607"/>
    <b v="0"/>
    <n v="3"/>
    <b v="0"/>
    <x v="22"/>
    <x v="3"/>
    <x v="22"/>
    <x v="144"/>
  </r>
  <r>
    <n v="1407"/>
    <x v="1407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n v="2"/>
    <b v="0"/>
    <x v="22"/>
    <x v="3"/>
    <x v="22"/>
    <x v="501"/>
  </r>
  <r>
    <n v="1408"/>
    <x v="1408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n v="6"/>
    <b v="0"/>
    <x v="22"/>
    <x v="3"/>
    <x v="22"/>
    <x v="1028"/>
  </r>
  <r>
    <n v="1409"/>
    <x v="1409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n v="0"/>
    <b v="0"/>
    <x v="22"/>
    <x v="3"/>
    <x v="22"/>
    <x v="121"/>
  </r>
  <r>
    <n v="1410"/>
    <x v="1410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n v="1"/>
    <b v="0"/>
    <x v="22"/>
    <x v="3"/>
    <x v="22"/>
    <x v="120"/>
  </r>
  <r>
    <n v="1411"/>
    <x v="1411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n v="3"/>
    <b v="0"/>
    <x v="22"/>
    <x v="3"/>
    <x v="22"/>
    <x v="1029"/>
  </r>
  <r>
    <n v="1412"/>
    <x v="1412"/>
    <s v="â€œClimbing Silver!â€- An English translation of the Young Adult Shogi novella"/>
    <x v="39"/>
    <x v="1002"/>
    <x v="2"/>
    <x v="0"/>
    <x v="0"/>
    <n v="1417656699"/>
    <n v="1415064699"/>
    <b v="0"/>
    <n v="13"/>
    <b v="0"/>
    <x v="22"/>
    <x v="3"/>
    <x v="22"/>
    <x v="1030"/>
  </r>
  <r>
    <n v="1413"/>
    <x v="1413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n v="1"/>
    <b v="0"/>
    <x v="22"/>
    <x v="3"/>
    <x v="22"/>
    <x v="101"/>
  </r>
  <r>
    <n v="1414"/>
    <x v="1414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n v="1"/>
    <b v="0"/>
    <x v="22"/>
    <x v="3"/>
    <x v="22"/>
    <x v="120"/>
  </r>
  <r>
    <n v="1415"/>
    <x v="1415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n v="9"/>
    <b v="0"/>
    <x v="22"/>
    <x v="3"/>
    <x v="22"/>
    <x v="1031"/>
  </r>
  <r>
    <n v="1416"/>
    <x v="1416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n v="0"/>
    <b v="0"/>
    <x v="22"/>
    <x v="3"/>
    <x v="22"/>
    <x v="121"/>
  </r>
  <r>
    <n v="1417"/>
    <x v="1417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n v="2"/>
    <b v="0"/>
    <x v="22"/>
    <x v="3"/>
    <x v="22"/>
    <x v="440"/>
  </r>
  <r>
    <n v="1418"/>
    <x v="1418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n v="1"/>
    <b v="0"/>
    <x v="22"/>
    <x v="3"/>
    <x v="22"/>
    <x v="1032"/>
  </r>
  <r>
    <n v="1419"/>
    <x v="1419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n v="10"/>
    <b v="0"/>
    <x v="22"/>
    <x v="3"/>
    <x v="22"/>
    <x v="884"/>
  </r>
  <r>
    <n v="1420"/>
    <x v="1420"/>
    <s v="Help me butcher Shakespeare in a satirical fashion."/>
    <x v="252"/>
    <x v="158"/>
    <x v="2"/>
    <x v="0"/>
    <x v="0"/>
    <n v="1467129686"/>
    <n v="1464969686"/>
    <b v="0"/>
    <n v="3"/>
    <b v="0"/>
    <x v="22"/>
    <x v="3"/>
    <x v="22"/>
    <x v="120"/>
  </r>
  <r>
    <n v="1421"/>
    <x v="1421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n v="2"/>
    <b v="0"/>
    <x v="22"/>
    <x v="3"/>
    <x v="22"/>
    <x v="101"/>
  </r>
  <r>
    <n v="1422"/>
    <x v="1422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n v="2"/>
    <b v="0"/>
    <x v="22"/>
    <x v="3"/>
    <x v="22"/>
    <x v="31"/>
  </r>
  <r>
    <n v="1423"/>
    <x v="1423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n v="1"/>
    <b v="0"/>
    <x v="22"/>
    <x v="3"/>
    <x v="22"/>
    <x v="101"/>
  </r>
  <r>
    <n v="1424"/>
    <x v="1424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n v="14"/>
    <b v="0"/>
    <x v="22"/>
    <x v="3"/>
    <x v="22"/>
    <x v="1033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n v="0"/>
    <b v="0"/>
    <x v="22"/>
    <x v="3"/>
    <x v="22"/>
    <x v="121"/>
  </r>
  <r>
    <n v="1426"/>
    <x v="1426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n v="0"/>
    <b v="0"/>
    <x v="22"/>
    <x v="3"/>
    <x v="22"/>
    <x v="121"/>
  </r>
  <r>
    <n v="1427"/>
    <x v="1427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n v="4"/>
    <b v="0"/>
    <x v="22"/>
    <x v="3"/>
    <x v="22"/>
    <x v="1034"/>
  </r>
  <r>
    <n v="1428"/>
    <x v="1428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n v="3"/>
    <b v="0"/>
    <x v="22"/>
    <x v="3"/>
    <x v="22"/>
    <x v="2"/>
  </r>
  <r>
    <n v="1429"/>
    <x v="1429"/>
    <s v="A guy in his 30's tries to live his &quot;American Dream&quot;, but quickly it turns into a nightmare. (A Novel)"/>
    <x v="3"/>
    <x v="117"/>
    <x v="2"/>
    <x v="0"/>
    <x v="0"/>
    <n v="1428629242"/>
    <n v="1426037242"/>
    <b v="0"/>
    <n v="0"/>
    <b v="0"/>
    <x v="22"/>
    <x v="3"/>
    <x v="22"/>
    <x v="121"/>
  </r>
  <r>
    <n v="1430"/>
    <x v="1430"/>
    <s v="Profesional translation and publishing of the book on unique synthesis of project management and meditation"/>
    <x v="10"/>
    <x v="124"/>
    <x v="2"/>
    <x v="0"/>
    <x v="0"/>
    <n v="1419017488"/>
    <n v="1416339088"/>
    <b v="0"/>
    <n v="5"/>
    <b v="0"/>
    <x v="22"/>
    <x v="3"/>
    <x v="22"/>
    <x v="128"/>
  </r>
  <r>
    <n v="1431"/>
    <x v="1431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n v="47"/>
    <b v="0"/>
    <x v="22"/>
    <x v="3"/>
    <x v="22"/>
    <x v="1035"/>
  </r>
  <r>
    <n v="1432"/>
    <x v="1432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n v="0"/>
    <b v="0"/>
    <x v="22"/>
    <x v="3"/>
    <x v="22"/>
    <x v="121"/>
  </r>
  <r>
    <n v="1433"/>
    <x v="1433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n v="10"/>
    <b v="0"/>
    <x v="22"/>
    <x v="3"/>
    <x v="22"/>
    <x v="1036"/>
  </r>
  <r>
    <n v="1434"/>
    <x v="1434"/>
    <s v="Interest from abroad to publish my book SOCIALCAPITALISM. Need translation to English master. Help appreciated."/>
    <x v="253"/>
    <x v="1008"/>
    <x v="2"/>
    <x v="8"/>
    <x v="7"/>
    <n v="1433775600"/>
    <n v="1431973478"/>
    <b v="0"/>
    <n v="11"/>
    <b v="0"/>
    <x v="22"/>
    <x v="3"/>
    <x v="22"/>
    <x v="1037"/>
  </r>
  <r>
    <n v="1435"/>
    <x v="1435"/>
    <s v="English translation of the first book from a sword and sorcery Fantasy trilogy, by Paolo Parente"/>
    <x v="36"/>
    <x v="493"/>
    <x v="2"/>
    <x v="13"/>
    <x v="3"/>
    <n v="1444589020"/>
    <n v="1441997020"/>
    <b v="0"/>
    <n v="2"/>
    <b v="0"/>
    <x v="22"/>
    <x v="3"/>
    <x v="22"/>
    <x v="501"/>
  </r>
  <r>
    <n v="1436"/>
    <x v="1436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n v="2"/>
    <b v="0"/>
    <x v="22"/>
    <x v="3"/>
    <x v="22"/>
    <x v="1038"/>
  </r>
  <r>
    <n v="1437"/>
    <x v="1437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n v="22"/>
    <b v="0"/>
    <x v="22"/>
    <x v="3"/>
    <x v="22"/>
    <x v="1039"/>
  </r>
  <r>
    <n v="1438"/>
    <x v="1438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n v="8"/>
    <b v="0"/>
    <x v="22"/>
    <x v="3"/>
    <x v="22"/>
    <x v="753"/>
  </r>
  <r>
    <n v="1439"/>
    <x v="1439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n v="6"/>
    <b v="0"/>
    <x v="22"/>
    <x v="3"/>
    <x v="22"/>
    <x v="179"/>
  </r>
  <r>
    <n v="1440"/>
    <x v="1440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n v="1"/>
    <b v="0"/>
    <x v="22"/>
    <x v="3"/>
    <x v="22"/>
    <x v="120"/>
  </r>
  <r>
    <n v="1441"/>
    <x v="1441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n v="3"/>
    <b v="0"/>
    <x v="22"/>
    <x v="3"/>
    <x v="22"/>
    <x v="1040"/>
  </r>
  <r>
    <n v="1442"/>
    <x v="1442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n v="0"/>
    <b v="0"/>
    <x v="22"/>
    <x v="3"/>
    <x v="22"/>
    <x v="121"/>
  </r>
  <r>
    <n v="1443"/>
    <x v="1443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n v="0"/>
    <b v="0"/>
    <x v="22"/>
    <x v="3"/>
    <x v="22"/>
    <x v="121"/>
  </r>
  <r>
    <n v="1444"/>
    <x v="1444"/>
    <s v="We as a successfull german stock market newsletter publisher want expand in the US market!"/>
    <x v="255"/>
    <x v="117"/>
    <x v="2"/>
    <x v="12"/>
    <x v="3"/>
    <n v="1442091462"/>
    <n v="1436907462"/>
    <b v="0"/>
    <n v="0"/>
    <b v="0"/>
    <x v="22"/>
    <x v="3"/>
    <x v="22"/>
    <x v="121"/>
  </r>
  <r>
    <n v="1445"/>
    <x v="1445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n v="0"/>
    <b v="0"/>
    <x v="22"/>
    <x v="3"/>
    <x v="22"/>
    <x v="121"/>
  </r>
  <r>
    <n v="1446"/>
    <x v="1446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n v="0"/>
    <b v="0"/>
    <x v="22"/>
    <x v="3"/>
    <x v="22"/>
    <x v="121"/>
  </r>
  <r>
    <n v="1447"/>
    <x v="1447"/>
    <s v="I'm creating a dictionary of multiple Indian languages."/>
    <x v="69"/>
    <x v="735"/>
    <x v="2"/>
    <x v="0"/>
    <x v="0"/>
    <n v="1467999134"/>
    <n v="1465407134"/>
    <b v="0"/>
    <n v="3"/>
    <b v="0"/>
    <x v="22"/>
    <x v="3"/>
    <x v="22"/>
    <x v="380"/>
  </r>
  <r>
    <n v="1448"/>
    <x v="1448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n v="0"/>
    <b v="0"/>
    <x v="22"/>
    <x v="3"/>
    <x v="22"/>
    <x v="121"/>
  </r>
  <r>
    <n v="1449"/>
    <x v="1449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n v="0"/>
    <b v="0"/>
    <x v="22"/>
    <x v="3"/>
    <x v="22"/>
    <x v="121"/>
  </r>
  <r>
    <n v="1450"/>
    <x v="1450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n v="1"/>
    <b v="0"/>
    <x v="22"/>
    <x v="3"/>
    <x v="22"/>
    <x v="120"/>
  </r>
  <r>
    <n v="1451"/>
    <x v="1451"/>
    <s v="Modern Literal Translation of the Torah in English and Russian with sub-linear and interlinear layout."/>
    <x v="256"/>
    <x v="369"/>
    <x v="1"/>
    <x v="0"/>
    <x v="0"/>
    <n v="1416355259"/>
    <n v="1413759659"/>
    <b v="0"/>
    <n v="2"/>
    <b v="0"/>
    <x v="22"/>
    <x v="3"/>
    <x v="22"/>
    <x v="120"/>
  </r>
  <r>
    <n v="1452"/>
    <x v="1452"/>
    <s v="I am gathering rare, out-of-print Judo books for preservation, translation and sharing."/>
    <x v="32"/>
    <x v="117"/>
    <x v="1"/>
    <x v="0"/>
    <x v="0"/>
    <n v="1406566363"/>
    <n v="1403974363"/>
    <b v="0"/>
    <n v="0"/>
    <b v="0"/>
    <x v="22"/>
    <x v="3"/>
    <x v="22"/>
    <x v="121"/>
  </r>
  <r>
    <n v="1453"/>
    <x v="1453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n v="0"/>
    <b v="0"/>
    <x v="22"/>
    <x v="3"/>
    <x v="22"/>
    <x v="121"/>
  </r>
  <r>
    <n v="1454"/>
    <x v="1454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n v="1"/>
    <b v="0"/>
    <x v="22"/>
    <x v="3"/>
    <x v="22"/>
    <x v="2"/>
  </r>
  <r>
    <n v="1455"/>
    <x v="1455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n v="7"/>
    <b v="0"/>
    <x v="22"/>
    <x v="3"/>
    <x v="22"/>
    <x v="1041"/>
  </r>
  <r>
    <n v="1456"/>
    <x v="1456"/>
    <s v="English Version of my auto-published novel"/>
    <x v="10"/>
    <x v="1011"/>
    <x v="1"/>
    <x v="13"/>
    <x v="3"/>
    <n v="1483459365"/>
    <n v="1480867365"/>
    <b v="0"/>
    <n v="3"/>
    <b v="0"/>
    <x v="22"/>
    <x v="3"/>
    <x v="22"/>
    <x v="1042"/>
  </r>
  <r>
    <n v="1457"/>
    <x v="1457"/>
    <s v="Age is more than just a number, I hope your younger than you feel."/>
    <x v="12"/>
    <x v="117"/>
    <x v="1"/>
    <x v="0"/>
    <x v="0"/>
    <n v="1447281044"/>
    <n v="1444685444"/>
    <b v="0"/>
    <n v="0"/>
    <b v="0"/>
    <x v="22"/>
    <x v="3"/>
    <x v="22"/>
    <x v="121"/>
  </r>
  <r>
    <n v="1458"/>
    <x v="1458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n v="0"/>
    <b v="0"/>
    <x v="22"/>
    <x v="3"/>
    <x v="22"/>
    <x v="121"/>
  </r>
  <r>
    <n v="1459"/>
    <x v="1459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n v="0"/>
    <b v="0"/>
    <x v="22"/>
    <x v="3"/>
    <x v="22"/>
    <x v="121"/>
  </r>
  <r>
    <n v="1460"/>
    <x v="1460"/>
    <s v="KJV2015 Easier to understand for our kids and family not leaving out one verse or changing a meaning one bit."/>
    <x v="259"/>
    <x v="117"/>
    <x v="1"/>
    <x v="0"/>
    <x v="0"/>
    <n v="1417391100"/>
    <n v="1412371898"/>
    <b v="0"/>
    <n v="0"/>
    <b v="0"/>
    <x v="22"/>
    <x v="3"/>
    <x v="22"/>
    <x v="121"/>
  </r>
  <r>
    <n v="1461"/>
    <x v="1461"/>
    <s v="Series 2 of Relatively Prime, a podcast of stories from the Mathematical Domain"/>
    <x v="36"/>
    <x v="1012"/>
    <x v="0"/>
    <x v="0"/>
    <x v="0"/>
    <n v="1413849600"/>
    <n v="1410967754"/>
    <b v="1"/>
    <n v="340"/>
    <b v="1"/>
    <x v="23"/>
    <x v="3"/>
    <x v="23"/>
    <x v="1043"/>
  </r>
  <r>
    <n v="1462"/>
    <x v="1462"/>
    <s v="A new radio show focused on short fiction produced by Louisville Public Media"/>
    <x v="23"/>
    <x v="1013"/>
    <x v="0"/>
    <x v="0"/>
    <x v="0"/>
    <n v="1365609271"/>
    <n v="1363017271"/>
    <b v="1"/>
    <n v="150"/>
    <b v="1"/>
    <x v="23"/>
    <x v="3"/>
    <x v="23"/>
    <x v="1044"/>
  </r>
  <r>
    <n v="1463"/>
    <x v="1463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n v="25"/>
    <b v="1"/>
    <x v="23"/>
    <x v="3"/>
    <x v="23"/>
    <x v="1045"/>
  </r>
  <r>
    <n v="1464"/>
    <x v="1464"/>
    <s v="The Best Science Media on the Web"/>
    <x v="10"/>
    <x v="1014"/>
    <x v="0"/>
    <x v="0"/>
    <x v="0"/>
    <n v="1361029958"/>
    <n v="1358437958"/>
    <b v="1"/>
    <n v="234"/>
    <b v="1"/>
    <x v="23"/>
    <x v="3"/>
    <x v="23"/>
    <x v="1046"/>
  </r>
  <r>
    <n v="1465"/>
    <x v="1465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n v="2602"/>
    <b v="1"/>
    <x v="23"/>
    <x v="3"/>
    <x v="23"/>
    <x v="1047"/>
  </r>
  <r>
    <n v="1466"/>
    <x v="1466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n v="248"/>
    <b v="1"/>
    <x v="23"/>
    <x v="3"/>
    <x v="23"/>
    <x v="1048"/>
  </r>
  <r>
    <n v="1467"/>
    <x v="1467"/>
    <s v="We are a new Spanish language podcast telling uniquely Latin American stories."/>
    <x v="79"/>
    <x v="1017"/>
    <x v="0"/>
    <x v="0"/>
    <x v="0"/>
    <n v="1332699285"/>
    <n v="1327518885"/>
    <b v="1"/>
    <n v="600"/>
    <b v="1"/>
    <x v="23"/>
    <x v="3"/>
    <x v="23"/>
    <x v="1049"/>
  </r>
  <r>
    <n v="1468"/>
    <x v="1468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n v="293"/>
    <b v="1"/>
    <x v="23"/>
    <x v="3"/>
    <x v="23"/>
    <x v="1050"/>
  </r>
  <r>
    <n v="1469"/>
    <x v="1469"/>
    <s v="Get the inside edge on the stories that connect Americans to the world -- in your ear every week."/>
    <x v="260"/>
    <x v="1019"/>
    <x v="0"/>
    <x v="0"/>
    <x v="0"/>
    <n v="1360938109"/>
    <n v="1358346109"/>
    <b v="1"/>
    <n v="321"/>
    <b v="1"/>
    <x v="23"/>
    <x v="3"/>
    <x v="23"/>
    <x v="1051"/>
  </r>
  <r>
    <n v="1470"/>
    <x v="1470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n v="81"/>
    <b v="1"/>
    <x v="23"/>
    <x v="3"/>
    <x v="23"/>
    <x v="1052"/>
  </r>
  <r>
    <n v="1471"/>
    <x v="1471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n v="343"/>
    <b v="1"/>
    <x v="23"/>
    <x v="3"/>
    <x v="23"/>
    <x v="1053"/>
  </r>
  <r>
    <n v="1472"/>
    <x v="147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n v="336"/>
    <b v="1"/>
    <x v="23"/>
    <x v="3"/>
    <x v="23"/>
    <x v="1054"/>
  </r>
  <r>
    <n v="1473"/>
    <x v="1473"/>
    <s v="Public Radio Project"/>
    <x v="15"/>
    <x v="1023"/>
    <x v="0"/>
    <x v="0"/>
    <x v="0"/>
    <n v="1330644639"/>
    <n v="1328052639"/>
    <b v="1"/>
    <n v="47"/>
    <b v="1"/>
    <x v="23"/>
    <x v="3"/>
    <x v="23"/>
    <x v="1055"/>
  </r>
  <r>
    <n v="1474"/>
    <x v="1474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n v="76"/>
    <b v="1"/>
    <x v="23"/>
    <x v="3"/>
    <x v="23"/>
    <x v="1056"/>
  </r>
  <r>
    <n v="1475"/>
    <x v="1475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n v="441"/>
    <b v="1"/>
    <x v="23"/>
    <x v="3"/>
    <x v="23"/>
    <x v="1057"/>
  </r>
  <r>
    <n v="1476"/>
    <x v="1476"/>
    <s v="The Comedy Button is a brand new nerd pop culture podcast with weekly video sketches."/>
    <x v="12"/>
    <x v="1026"/>
    <x v="0"/>
    <x v="0"/>
    <x v="0"/>
    <n v="1315616422"/>
    <n v="1313024422"/>
    <b v="1"/>
    <n v="916"/>
    <b v="1"/>
    <x v="23"/>
    <x v="3"/>
    <x v="23"/>
    <x v="1058"/>
  </r>
  <r>
    <n v="1477"/>
    <x v="1477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n v="369"/>
    <b v="1"/>
    <x v="23"/>
    <x v="3"/>
    <x v="23"/>
    <x v="1059"/>
  </r>
  <r>
    <n v="1478"/>
    <x v="1478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n v="20242"/>
    <b v="1"/>
    <x v="23"/>
    <x v="3"/>
    <x v="23"/>
    <x v="1060"/>
  </r>
  <r>
    <n v="1479"/>
    <x v="1479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n v="71"/>
    <b v="1"/>
    <x v="23"/>
    <x v="3"/>
    <x v="23"/>
    <x v="1061"/>
  </r>
  <r>
    <n v="1480"/>
    <x v="1480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n v="635"/>
    <b v="1"/>
    <x v="23"/>
    <x v="3"/>
    <x v="23"/>
    <x v="1062"/>
  </r>
  <r>
    <n v="1481"/>
    <x v="1481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n v="6"/>
    <b v="0"/>
    <x v="10"/>
    <x v="3"/>
    <x v="10"/>
    <x v="827"/>
  </r>
  <r>
    <n v="1482"/>
    <x v="1482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n v="1"/>
    <b v="0"/>
    <x v="10"/>
    <x v="3"/>
    <x v="10"/>
    <x v="144"/>
  </r>
  <r>
    <n v="1483"/>
    <x v="1483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n v="2"/>
    <b v="0"/>
    <x v="10"/>
    <x v="3"/>
    <x v="10"/>
    <x v="380"/>
  </r>
  <r>
    <n v="1484"/>
    <x v="1484"/>
    <s v="The mussings of an old wizard"/>
    <x v="13"/>
    <x v="117"/>
    <x v="2"/>
    <x v="0"/>
    <x v="0"/>
    <n v="1342882260"/>
    <n v="1337834963"/>
    <b v="0"/>
    <n v="0"/>
    <b v="0"/>
    <x v="10"/>
    <x v="3"/>
    <x v="10"/>
    <x v="121"/>
  </r>
  <r>
    <n v="1485"/>
    <x v="1485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n v="3"/>
    <b v="0"/>
    <x v="10"/>
    <x v="3"/>
    <x v="10"/>
    <x v="73"/>
  </r>
  <r>
    <n v="1486"/>
    <x v="1486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n v="3"/>
    <b v="0"/>
    <x v="10"/>
    <x v="3"/>
    <x v="10"/>
    <x v="580"/>
  </r>
  <r>
    <n v="1487"/>
    <x v="1487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n v="0"/>
    <b v="0"/>
    <x v="10"/>
    <x v="3"/>
    <x v="10"/>
    <x v="121"/>
  </r>
  <r>
    <n v="1488"/>
    <x v="1488"/>
    <s v="A blockbuster sci-fi adventure. What would you do if one day your life changed to beyond the imaginable?"/>
    <x v="36"/>
    <x v="175"/>
    <x v="2"/>
    <x v="2"/>
    <x v="2"/>
    <n v="1388928660"/>
    <n v="1386336660"/>
    <b v="0"/>
    <n v="6"/>
    <b v="0"/>
    <x v="10"/>
    <x v="3"/>
    <x v="10"/>
    <x v="88"/>
  </r>
  <r>
    <n v="1489"/>
    <x v="1489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n v="0"/>
    <b v="0"/>
    <x v="10"/>
    <x v="3"/>
    <x v="10"/>
    <x v="121"/>
  </r>
  <r>
    <n v="1490"/>
    <x v="1490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n v="19"/>
    <b v="0"/>
    <x v="10"/>
    <x v="3"/>
    <x v="10"/>
    <x v="1063"/>
  </r>
  <r>
    <n v="1491"/>
    <x v="1491"/>
    <s v="What do you get when you take outlaws, guns, gold and and old beagle in the old west? Adventure!"/>
    <x v="38"/>
    <x v="173"/>
    <x v="2"/>
    <x v="0"/>
    <x v="0"/>
    <n v="1424014680"/>
    <n v="1418922443"/>
    <b v="0"/>
    <n v="1"/>
    <b v="0"/>
    <x v="10"/>
    <x v="3"/>
    <x v="10"/>
    <x v="101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n v="2"/>
    <b v="0"/>
    <x v="10"/>
    <x v="3"/>
    <x v="10"/>
    <x v="2"/>
  </r>
  <r>
    <n v="1493"/>
    <x v="1493"/>
    <s v="Help illustrate the sequel to the bestselling _x000a_The Transylvania Flying Squad of Detectives"/>
    <x v="262"/>
    <x v="117"/>
    <x v="2"/>
    <x v="0"/>
    <x v="0"/>
    <n v="1371415675"/>
    <n v="1368823675"/>
    <b v="0"/>
    <n v="0"/>
    <b v="0"/>
    <x v="10"/>
    <x v="3"/>
    <x v="10"/>
    <x v="121"/>
  </r>
  <r>
    <n v="1494"/>
    <x v="1494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n v="11"/>
    <b v="0"/>
    <x v="10"/>
    <x v="3"/>
    <x v="10"/>
    <x v="1064"/>
  </r>
  <r>
    <n v="1495"/>
    <x v="1495"/>
    <s v="The Adventures of Penelope Hawthorne. Part One: The Spellbook of Dracone."/>
    <x v="13"/>
    <x v="117"/>
    <x v="2"/>
    <x v="0"/>
    <x v="0"/>
    <n v="1314471431"/>
    <n v="1311879431"/>
    <b v="0"/>
    <n v="0"/>
    <b v="0"/>
    <x v="10"/>
    <x v="3"/>
    <x v="10"/>
    <x v="121"/>
  </r>
  <r>
    <n v="1496"/>
    <x v="1496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n v="0"/>
    <b v="0"/>
    <x v="10"/>
    <x v="3"/>
    <x v="10"/>
    <x v="121"/>
  </r>
  <r>
    <n v="1497"/>
    <x v="1497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n v="1"/>
    <b v="0"/>
    <x v="10"/>
    <x v="3"/>
    <x v="10"/>
    <x v="120"/>
  </r>
  <r>
    <n v="1498"/>
    <x v="1498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n v="3"/>
    <b v="0"/>
    <x v="10"/>
    <x v="3"/>
    <x v="10"/>
    <x v="1065"/>
  </r>
  <r>
    <n v="1499"/>
    <x v="1499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n v="1"/>
    <b v="0"/>
    <x v="10"/>
    <x v="3"/>
    <x v="10"/>
    <x v="144"/>
  </r>
  <r>
    <n v="1500"/>
    <x v="1500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n v="15"/>
    <b v="0"/>
    <x v="10"/>
    <x v="3"/>
    <x v="10"/>
    <x v="1066"/>
  </r>
  <r>
    <n v="1501"/>
    <x v="1501"/>
    <s v="A hardcover book of surf, outdoor and nature photos from the British Columbia coast."/>
    <x v="263"/>
    <x v="1035"/>
    <x v="0"/>
    <x v="5"/>
    <x v="5"/>
    <n v="1436364023"/>
    <n v="1433772023"/>
    <b v="1"/>
    <n v="885"/>
    <b v="1"/>
    <x v="20"/>
    <x v="8"/>
    <x v="20"/>
    <x v="1067"/>
  </r>
  <r>
    <n v="1502"/>
    <x v="1502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n v="329"/>
    <b v="1"/>
    <x v="20"/>
    <x v="8"/>
    <x v="20"/>
    <x v="1068"/>
  </r>
  <r>
    <n v="1503"/>
    <x v="1503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n v="71"/>
    <b v="1"/>
    <x v="20"/>
    <x v="8"/>
    <x v="20"/>
    <x v="1069"/>
  </r>
  <r>
    <n v="1504"/>
    <x v="1504"/>
    <s v="A football photography book like no other about the 2014 World Cup in Brazil, by Ryu Voelkel."/>
    <x v="115"/>
    <x v="1038"/>
    <x v="0"/>
    <x v="1"/>
    <x v="1"/>
    <n v="1402389180"/>
    <n v="1399996024"/>
    <b v="1"/>
    <n v="269"/>
    <b v="1"/>
    <x v="20"/>
    <x v="8"/>
    <x v="20"/>
    <x v="107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n v="345"/>
    <b v="1"/>
    <x v="20"/>
    <x v="8"/>
    <x v="20"/>
    <x v="1071"/>
  </r>
  <r>
    <n v="1506"/>
    <x v="1506"/>
    <s v="A photographic book consisting of 36 colour photographs that explore Holden Lane High School in its final state."/>
    <x v="15"/>
    <x v="1040"/>
    <x v="0"/>
    <x v="1"/>
    <x v="1"/>
    <n v="1406227904"/>
    <n v="1403635904"/>
    <b v="1"/>
    <n v="43"/>
    <b v="1"/>
    <x v="20"/>
    <x v="8"/>
    <x v="20"/>
    <x v="1072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n v="33"/>
    <b v="1"/>
    <x v="20"/>
    <x v="8"/>
    <x v="20"/>
    <x v="1073"/>
  </r>
  <r>
    <n v="1508"/>
    <x v="1508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n v="211"/>
    <b v="1"/>
    <x v="20"/>
    <x v="8"/>
    <x v="20"/>
    <x v="1074"/>
  </r>
  <r>
    <n v="1509"/>
    <x v="1509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n v="196"/>
    <b v="1"/>
    <x v="20"/>
    <x v="8"/>
    <x v="20"/>
    <x v="1075"/>
  </r>
  <r>
    <n v="1510"/>
    <x v="1510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n v="405"/>
    <b v="1"/>
    <x v="20"/>
    <x v="8"/>
    <x v="20"/>
    <x v="1076"/>
  </r>
  <r>
    <n v="1511"/>
    <x v="1511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n v="206"/>
    <b v="1"/>
    <x v="20"/>
    <x v="8"/>
    <x v="20"/>
    <x v="1077"/>
  </r>
  <r>
    <n v="1512"/>
    <x v="1512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n v="335"/>
    <b v="1"/>
    <x v="20"/>
    <x v="8"/>
    <x v="20"/>
    <x v="1078"/>
  </r>
  <r>
    <n v="1513"/>
    <x v="1513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n v="215"/>
    <b v="1"/>
    <x v="20"/>
    <x v="8"/>
    <x v="20"/>
    <x v="1079"/>
  </r>
  <r>
    <n v="1514"/>
    <x v="1514"/>
    <s v="Racing Age is a documentary photography book about masters track &amp; field athletes of retirement age and older."/>
    <x v="31"/>
    <x v="1048"/>
    <x v="0"/>
    <x v="0"/>
    <x v="0"/>
    <n v="1443363640"/>
    <n v="1439907640"/>
    <b v="1"/>
    <n v="176"/>
    <b v="1"/>
    <x v="20"/>
    <x v="8"/>
    <x v="20"/>
    <x v="1080"/>
  </r>
  <r>
    <n v="1515"/>
    <x v="1515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n v="555"/>
    <b v="1"/>
    <x v="20"/>
    <x v="8"/>
    <x v="20"/>
    <x v="1081"/>
  </r>
  <r>
    <n v="1516"/>
    <x v="1516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n v="116"/>
    <b v="1"/>
    <x v="20"/>
    <x v="8"/>
    <x v="20"/>
    <x v="1082"/>
  </r>
  <r>
    <n v="1517"/>
    <x v="1517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n v="615"/>
    <b v="1"/>
    <x v="20"/>
    <x v="8"/>
    <x v="20"/>
    <x v="1083"/>
  </r>
  <r>
    <n v="1518"/>
    <x v="1518"/>
    <s v="A photobook of Robin Schwartz's ongoing series with her daughter Amelia."/>
    <x v="36"/>
    <x v="1052"/>
    <x v="0"/>
    <x v="0"/>
    <x v="0"/>
    <n v="1401565252"/>
    <n v="1398973252"/>
    <b v="1"/>
    <n v="236"/>
    <b v="1"/>
    <x v="20"/>
    <x v="8"/>
    <x v="20"/>
    <x v="1084"/>
  </r>
  <r>
    <n v="1519"/>
    <x v="1519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n v="145"/>
    <b v="1"/>
    <x v="20"/>
    <x v="8"/>
    <x v="20"/>
    <x v="1085"/>
  </r>
  <r>
    <n v="1520"/>
    <x v="1520"/>
    <s v="A self-published photography book by Andrew Miksys from his new series about Belarus"/>
    <x v="102"/>
    <x v="1054"/>
    <x v="0"/>
    <x v="0"/>
    <x v="0"/>
    <n v="1418961600"/>
    <n v="1415824513"/>
    <b v="1"/>
    <n v="167"/>
    <b v="1"/>
    <x v="20"/>
    <x v="8"/>
    <x v="20"/>
    <x v="1086"/>
  </r>
  <r>
    <n v="1521"/>
    <x v="1521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n v="235"/>
    <b v="1"/>
    <x v="20"/>
    <x v="8"/>
    <x v="20"/>
    <x v="1087"/>
  </r>
  <r>
    <n v="1522"/>
    <x v="1522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n v="452"/>
    <b v="1"/>
    <x v="20"/>
    <x v="8"/>
    <x v="20"/>
    <x v="1088"/>
  </r>
  <r>
    <n v="1523"/>
    <x v="1523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n v="241"/>
    <b v="1"/>
    <x v="20"/>
    <x v="8"/>
    <x v="20"/>
    <x v="483"/>
  </r>
  <r>
    <n v="1524"/>
    <x v="1524"/>
    <s v="Limited edition split zine by photographers AdeY and Kersti K. 100 signed and hand numbered copies!"/>
    <x v="9"/>
    <x v="1058"/>
    <x v="0"/>
    <x v="11"/>
    <x v="9"/>
    <n v="1487592090"/>
    <n v="1485000090"/>
    <b v="1"/>
    <n v="28"/>
    <b v="1"/>
    <x v="20"/>
    <x v="8"/>
    <x v="20"/>
    <x v="1089"/>
  </r>
  <r>
    <n v="1525"/>
    <x v="1525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n v="140"/>
    <b v="1"/>
    <x v="20"/>
    <x v="8"/>
    <x v="20"/>
    <x v="1090"/>
  </r>
  <r>
    <n v="1526"/>
    <x v="1526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n v="280"/>
    <b v="1"/>
    <x v="20"/>
    <x v="8"/>
    <x v="20"/>
    <x v="1091"/>
  </r>
  <r>
    <n v="1527"/>
    <x v="1527"/>
    <s v="Eight creatives visited Japan. This is a unique photo-book of their separate but collected experiences."/>
    <x v="8"/>
    <x v="1061"/>
    <x v="0"/>
    <x v="0"/>
    <x v="0"/>
    <n v="1489497886"/>
    <n v="1487082286"/>
    <b v="1"/>
    <n v="70"/>
    <b v="1"/>
    <x v="20"/>
    <x v="8"/>
    <x v="20"/>
    <x v="216"/>
  </r>
  <r>
    <n v="1528"/>
    <x v="1528"/>
    <s v="A book of street photos from around Shibuya that I've made between 2011-2016."/>
    <x v="9"/>
    <x v="1062"/>
    <x v="0"/>
    <x v="0"/>
    <x v="0"/>
    <n v="1485907200"/>
    <n v="1483292122"/>
    <b v="1"/>
    <n v="160"/>
    <b v="1"/>
    <x v="20"/>
    <x v="8"/>
    <x v="20"/>
    <x v="1092"/>
  </r>
  <r>
    <n v="1529"/>
    <x v="1529"/>
    <s v="An empowering photo book that transforms hurtful experiences into strength and solidarity."/>
    <x v="266"/>
    <x v="1063"/>
    <x v="0"/>
    <x v="0"/>
    <x v="0"/>
    <n v="1426773920"/>
    <n v="1424185520"/>
    <b v="1"/>
    <n v="141"/>
    <b v="1"/>
    <x v="20"/>
    <x v="8"/>
    <x v="20"/>
    <x v="1093"/>
  </r>
  <r>
    <n v="1530"/>
    <x v="1530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n v="874"/>
    <b v="1"/>
    <x v="20"/>
    <x v="8"/>
    <x v="20"/>
    <x v="1094"/>
  </r>
  <r>
    <n v="1531"/>
    <x v="1531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n v="73"/>
    <b v="1"/>
    <x v="20"/>
    <x v="8"/>
    <x v="20"/>
    <x v="1095"/>
  </r>
  <r>
    <n v="1532"/>
    <x v="1532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n v="294"/>
    <b v="1"/>
    <x v="20"/>
    <x v="8"/>
    <x v="20"/>
    <x v="1096"/>
  </r>
  <r>
    <n v="1533"/>
    <x v="1533"/>
    <s v="This is an intimate story about a family, focusing on their love and strength in the face of mortality."/>
    <x v="101"/>
    <x v="1067"/>
    <x v="0"/>
    <x v="0"/>
    <x v="0"/>
    <n v="1462161540"/>
    <n v="1457913777"/>
    <b v="1"/>
    <n v="740"/>
    <b v="1"/>
    <x v="20"/>
    <x v="8"/>
    <x v="20"/>
    <x v="1097"/>
  </r>
  <r>
    <n v="1534"/>
    <x v="1534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n v="369"/>
    <b v="1"/>
    <x v="20"/>
    <x v="8"/>
    <x v="20"/>
    <x v="1098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n v="110"/>
    <b v="1"/>
    <x v="20"/>
    <x v="8"/>
    <x v="20"/>
    <x v="1099"/>
  </r>
  <r>
    <n v="1536"/>
    <x v="1536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n v="455"/>
    <b v="1"/>
    <x v="20"/>
    <x v="8"/>
    <x v="20"/>
    <x v="1100"/>
  </r>
  <r>
    <n v="1537"/>
    <x v="1537"/>
    <s v="A Photobook about one of the most fascinating places on earth -     the sacred Mount Kailash in Tibet."/>
    <x v="14"/>
    <x v="1071"/>
    <x v="0"/>
    <x v="12"/>
    <x v="3"/>
    <n v="1470506400"/>
    <n v="1467358427"/>
    <b v="1"/>
    <n v="224"/>
    <b v="1"/>
    <x v="20"/>
    <x v="8"/>
    <x v="20"/>
    <x v="1101"/>
  </r>
  <r>
    <n v="1538"/>
    <x v="1538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n v="46"/>
    <b v="1"/>
    <x v="20"/>
    <x v="8"/>
    <x v="20"/>
    <x v="1102"/>
  </r>
  <r>
    <n v="1539"/>
    <x v="1539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n v="284"/>
    <b v="1"/>
    <x v="20"/>
    <x v="8"/>
    <x v="20"/>
    <x v="1103"/>
  </r>
  <r>
    <n v="1540"/>
    <x v="1540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n v="98"/>
    <b v="1"/>
    <x v="20"/>
    <x v="8"/>
    <x v="20"/>
    <x v="1104"/>
  </r>
  <r>
    <n v="1541"/>
    <x v="1541"/>
    <s v="My Goal is to travel across Panama with my team and capture the beauty and wildlife throughout the canal."/>
    <x v="102"/>
    <x v="360"/>
    <x v="2"/>
    <x v="0"/>
    <x v="0"/>
    <n v="1420045538"/>
    <n v="1417453538"/>
    <b v="0"/>
    <n v="2"/>
    <b v="0"/>
    <x v="24"/>
    <x v="8"/>
    <x v="24"/>
    <x v="362"/>
  </r>
  <r>
    <n v="1542"/>
    <x v="1542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n v="1"/>
    <b v="0"/>
    <x v="24"/>
    <x v="8"/>
    <x v="24"/>
    <x v="135"/>
  </r>
  <r>
    <n v="1543"/>
    <x v="1543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n v="1"/>
    <b v="0"/>
    <x v="24"/>
    <x v="8"/>
    <x v="24"/>
    <x v="119"/>
  </r>
  <r>
    <n v="1544"/>
    <x v="1544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n v="0"/>
    <b v="0"/>
    <x v="24"/>
    <x v="8"/>
    <x v="24"/>
    <x v="121"/>
  </r>
  <r>
    <n v="1545"/>
    <x v="1545"/>
    <s v="&quot;He will not be a wise man who does not study human hearts!&quot;_x000a_Hope in natural art, creation!"/>
    <x v="9"/>
    <x v="116"/>
    <x v="2"/>
    <x v="0"/>
    <x v="0"/>
    <n v="1425330960"/>
    <n v="1422393234"/>
    <b v="0"/>
    <n v="1"/>
    <b v="0"/>
    <x v="24"/>
    <x v="8"/>
    <x v="24"/>
    <x v="120"/>
  </r>
  <r>
    <n v="1546"/>
    <x v="1546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n v="11"/>
    <b v="0"/>
    <x v="24"/>
    <x v="8"/>
    <x v="24"/>
    <x v="1105"/>
  </r>
  <r>
    <n v="1547"/>
    <x v="1547"/>
    <s v="I have produced a limited number (100) of five 8x10 prints of mixed photography I would like to share with you."/>
    <x v="269"/>
    <x v="117"/>
    <x v="2"/>
    <x v="0"/>
    <x v="0"/>
    <n v="1487844882"/>
    <n v="1487240082"/>
    <b v="0"/>
    <n v="0"/>
    <b v="0"/>
    <x v="24"/>
    <x v="8"/>
    <x v="24"/>
    <x v="121"/>
  </r>
  <r>
    <n v="1548"/>
    <x v="1548"/>
    <s v="Beauty is in the eye of the beholder and I want to inspire conservation through color."/>
    <x v="176"/>
    <x v="177"/>
    <x v="2"/>
    <x v="0"/>
    <x v="0"/>
    <n v="1447020620"/>
    <n v="1444425020"/>
    <b v="0"/>
    <n v="1"/>
    <b v="0"/>
    <x v="24"/>
    <x v="8"/>
    <x v="24"/>
    <x v="88"/>
  </r>
  <r>
    <n v="1549"/>
    <x v="1549"/>
    <s v="A 2016 calendar collection of landscape and wildlife photographs from award winning photographer, Steve Marler."/>
    <x v="2"/>
    <x v="575"/>
    <x v="2"/>
    <x v="0"/>
    <x v="0"/>
    <n v="1446524159"/>
    <n v="1443928559"/>
    <b v="0"/>
    <n v="6"/>
    <b v="0"/>
    <x v="24"/>
    <x v="8"/>
    <x v="24"/>
    <x v="1106"/>
  </r>
  <r>
    <n v="1550"/>
    <x v="1550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n v="7"/>
    <b v="0"/>
    <x v="24"/>
    <x v="8"/>
    <x v="24"/>
    <x v="1107"/>
  </r>
  <r>
    <n v="1551"/>
    <x v="1551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n v="0"/>
    <b v="0"/>
    <x v="24"/>
    <x v="8"/>
    <x v="24"/>
    <x v="121"/>
  </r>
  <r>
    <n v="1552"/>
    <x v="1552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n v="16"/>
    <b v="0"/>
    <x v="24"/>
    <x v="8"/>
    <x v="24"/>
    <x v="1108"/>
  </r>
  <r>
    <n v="1553"/>
    <x v="1553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n v="0"/>
    <b v="0"/>
    <x v="24"/>
    <x v="8"/>
    <x v="24"/>
    <x v="121"/>
  </r>
  <r>
    <n v="1554"/>
    <x v="1554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n v="0"/>
    <b v="0"/>
    <x v="24"/>
    <x v="8"/>
    <x v="24"/>
    <x v="121"/>
  </r>
  <r>
    <n v="1555"/>
    <x v="1555"/>
    <s v="I am traveling the coastline of Maine and will be taking pictures of all the scenery and lighthouses in the area."/>
    <x v="47"/>
    <x v="117"/>
    <x v="2"/>
    <x v="0"/>
    <x v="0"/>
    <n v="1442509200"/>
    <n v="1440513832"/>
    <b v="0"/>
    <n v="0"/>
    <b v="0"/>
    <x v="24"/>
    <x v="8"/>
    <x v="24"/>
    <x v="121"/>
  </r>
  <r>
    <n v="1556"/>
    <x v="1556"/>
    <s v="To gather a collection of photographs for a coffee table book that displays the beauty of Canada's west."/>
    <x v="15"/>
    <x v="1076"/>
    <x v="2"/>
    <x v="5"/>
    <x v="5"/>
    <n v="1467603624"/>
    <n v="1465011624"/>
    <b v="0"/>
    <n v="12"/>
    <b v="0"/>
    <x v="24"/>
    <x v="8"/>
    <x v="24"/>
    <x v="1109"/>
  </r>
  <r>
    <n v="1557"/>
    <x v="1557"/>
    <s v="I have always been captivated by photography, Now I am trying to set up my own company and publish my pictures."/>
    <x v="30"/>
    <x v="173"/>
    <x v="2"/>
    <x v="0"/>
    <x v="0"/>
    <n v="1411227633"/>
    <n v="1408549233"/>
    <b v="0"/>
    <n v="1"/>
    <b v="0"/>
    <x v="24"/>
    <x v="8"/>
    <x v="24"/>
    <x v="101"/>
  </r>
  <r>
    <n v="1558"/>
    <x v="1558"/>
    <s v="A large 2016 wall-calendar (A3 when open) featuring 12 stunning photographs by Lucy Wood."/>
    <x v="47"/>
    <x v="428"/>
    <x v="2"/>
    <x v="1"/>
    <x v="1"/>
    <n v="1440763920"/>
    <n v="1435656759"/>
    <b v="0"/>
    <n v="3"/>
    <b v="0"/>
    <x v="24"/>
    <x v="8"/>
    <x v="24"/>
    <x v="123"/>
  </r>
  <r>
    <n v="1559"/>
    <x v="1559"/>
    <s v="The goal of this project is to provide scientific evidence of bigfoot in the North Cascades."/>
    <x v="36"/>
    <x v="155"/>
    <x v="2"/>
    <x v="0"/>
    <x v="0"/>
    <n v="1430270199"/>
    <n v="1428974199"/>
    <b v="0"/>
    <n v="1"/>
    <b v="0"/>
    <x v="24"/>
    <x v="8"/>
    <x v="24"/>
    <x v="73"/>
  </r>
  <r>
    <n v="1560"/>
    <x v="1560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n v="4"/>
    <b v="0"/>
    <x v="24"/>
    <x v="8"/>
    <x v="24"/>
    <x v="825"/>
  </r>
  <r>
    <n v="1561"/>
    <x v="1561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n v="1"/>
    <b v="0"/>
    <x v="25"/>
    <x v="3"/>
    <x v="25"/>
    <x v="402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n v="0"/>
    <b v="0"/>
    <x v="25"/>
    <x v="3"/>
    <x v="25"/>
    <x v="121"/>
  </r>
  <r>
    <n v="1563"/>
    <x v="1563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n v="2"/>
    <b v="0"/>
    <x v="25"/>
    <x v="3"/>
    <x v="25"/>
    <x v="655"/>
  </r>
  <r>
    <n v="1564"/>
    <x v="1564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n v="1"/>
    <b v="0"/>
    <x v="25"/>
    <x v="3"/>
    <x v="25"/>
    <x v="119"/>
  </r>
  <r>
    <n v="1565"/>
    <x v="1565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n v="1"/>
    <b v="0"/>
    <x v="25"/>
    <x v="3"/>
    <x v="25"/>
    <x v="101"/>
  </r>
  <r>
    <n v="1566"/>
    <x v="1566"/>
    <s v="Joe DeVito's first Art Book and original King Kong novellas available in both Limited and Deluxe Editions."/>
    <x v="11"/>
    <x v="1080"/>
    <x v="1"/>
    <x v="0"/>
    <x v="0"/>
    <n v="1469656800"/>
    <n v="1467151204"/>
    <b v="0"/>
    <n v="59"/>
    <b v="0"/>
    <x v="25"/>
    <x v="3"/>
    <x v="25"/>
    <x v="1110"/>
  </r>
  <r>
    <n v="1567"/>
    <x v="1567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n v="13"/>
    <b v="0"/>
    <x v="25"/>
    <x v="3"/>
    <x v="25"/>
    <x v="1111"/>
  </r>
  <r>
    <n v="1568"/>
    <x v="1568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n v="22"/>
    <b v="0"/>
    <x v="25"/>
    <x v="3"/>
    <x v="25"/>
    <x v="1112"/>
  </r>
  <r>
    <n v="1569"/>
    <x v="1569"/>
    <s v="to be removed"/>
    <x v="11"/>
    <x v="117"/>
    <x v="1"/>
    <x v="0"/>
    <x v="0"/>
    <n v="1369498714"/>
    <n v="1366906714"/>
    <b v="0"/>
    <n v="0"/>
    <b v="0"/>
    <x v="25"/>
    <x v="3"/>
    <x v="25"/>
    <x v="121"/>
  </r>
  <r>
    <n v="1570"/>
    <x v="1570"/>
    <s v="A Coloring Book of Breathtaking Beauties_x000a_To Calm the Heart and Soul"/>
    <x v="12"/>
    <x v="685"/>
    <x v="1"/>
    <x v="0"/>
    <x v="0"/>
    <n v="1460140282"/>
    <n v="1457551882"/>
    <b v="0"/>
    <n v="52"/>
    <b v="0"/>
    <x v="25"/>
    <x v="3"/>
    <x v="25"/>
    <x v="1113"/>
  </r>
  <r>
    <n v="1571"/>
    <x v="1571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n v="4"/>
    <b v="0"/>
    <x v="25"/>
    <x v="3"/>
    <x v="25"/>
    <x v="135"/>
  </r>
  <r>
    <n v="1572"/>
    <x v="1572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n v="3"/>
    <b v="0"/>
    <x v="25"/>
    <x v="3"/>
    <x v="25"/>
    <x v="683"/>
  </r>
  <r>
    <n v="1573"/>
    <x v="1573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n v="3"/>
    <b v="0"/>
    <x v="25"/>
    <x v="3"/>
    <x v="25"/>
    <x v="1114"/>
  </r>
  <r>
    <n v="1574"/>
    <x v="1574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n v="6"/>
    <b v="0"/>
    <x v="25"/>
    <x v="3"/>
    <x v="25"/>
    <x v="1115"/>
  </r>
  <r>
    <n v="1575"/>
    <x v="1575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n v="35"/>
    <b v="0"/>
    <x v="25"/>
    <x v="3"/>
    <x v="25"/>
    <x v="1116"/>
  </r>
  <r>
    <n v="1576"/>
    <x v="1576"/>
    <s v="For the publication of my first 3 books: an Art book, a graphic novel, and a coloring book"/>
    <x v="10"/>
    <x v="1084"/>
    <x v="1"/>
    <x v="0"/>
    <x v="0"/>
    <n v="1435698368"/>
    <n v="1431810368"/>
    <b v="0"/>
    <n v="10"/>
    <b v="0"/>
    <x v="25"/>
    <x v="3"/>
    <x v="25"/>
    <x v="177"/>
  </r>
  <r>
    <n v="1577"/>
    <x v="1577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n v="2"/>
    <b v="0"/>
    <x v="25"/>
    <x v="3"/>
    <x v="25"/>
    <x v="440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n v="4"/>
    <b v="0"/>
    <x v="25"/>
    <x v="3"/>
    <x v="25"/>
    <x v="22"/>
  </r>
  <r>
    <n v="1579"/>
    <x v="1579"/>
    <s v="'Compilation of visual and literary art through fine art photography, graphic art, and poetry."/>
    <x v="273"/>
    <x v="920"/>
    <x v="1"/>
    <x v="0"/>
    <x v="0"/>
    <n v="1377734091"/>
    <n v="1374882891"/>
    <b v="0"/>
    <n v="2"/>
    <b v="0"/>
    <x v="25"/>
    <x v="3"/>
    <x v="25"/>
    <x v="448"/>
  </r>
  <r>
    <n v="1580"/>
    <x v="1580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n v="0"/>
    <b v="0"/>
    <x v="25"/>
    <x v="3"/>
    <x v="25"/>
    <x v="121"/>
  </r>
  <r>
    <n v="1581"/>
    <x v="1581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n v="1"/>
    <b v="0"/>
    <x v="26"/>
    <x v="8"/>
    <x v="26"/>
    <x v="144"/>
  </r>
  <r>
    <n v="1582"/>
    <x v="1582"/>
    <s v="I create canvas prints of images from in and around New Orleans"/>
    <x v="28"/>
    <x v="1085"/>
    <x v="2"/>
    <x v="0"/>
    <x v="0"/>
    <n v="1445894400"/>
    <n v="1440961053"/>
    <b v="0"/>
    <n v="3"/>
    <b v="0"/>
    <x v="26"/>
    <x v="8"/>
    <x v="26"/>
    <x v="1117"/>
  </r>
  <r>
    <n v="1583"/>
    <x v="1583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n v="1"/>
    <b v="0"/>
    <x v="26"/>
    <x v="8"/>
    <x v="26"/>
    <x v="2"/>
  </r>
  <r>
    <n v="1584"/>
    <x v="1584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n v="0"/>
    <b v="0"/>
    <x v="26"/>
    <x v="8"/>
    <x v="26"/>
    <x v="121"/>
  </r>
  <r>
    <n v="1585"/>
    <x v="1585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n v="12"/>
    <b v="0"/>
    <x v="26"/>
    <x v="8"/>
    <x v="26"/>
    <x v="1118"/>
  </r>
  <r>
    <n v="1586"/>
    <x v="1586"/>
    <s v="Show the world the beauty that is in all of our back yards!"/>
    <x v="15"/>
    <x v="117"/>
    <x v="2"/>
    <x v="0"/>
    <x v="0"/>
    <n v="1428197422"/>
    <n v="1425609022"/>
    <b v="0"/>
    <n v="0"/>
    <b v="0"/>
    <x v="26"/>
    <x v="8"/>
    <x v="26"/>
    <x v="121"/>
  </r>
  <r>
    <n v="1587"/>
    <x v="1587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n v="1"/>
    <b v="0"/>
    <x v="26"/>
    <x v="8"/>
    <x v="26"/>
    <x v="120"/>
  </r>
  <r>
    <n v="1588"/>
    <x v="1588"/>
    <s v="Southeast Texas as seen through the lens of a cell phone camera"/>
    <x v="274"/>
    <x v="117"/>
    <x v="2"/>
    <x v="0"/>
    <x v="0"/>
    <n v="1422735120"/>
    <n v="1420091999"/>
    <b v="0"/>
    <n v="0"/>
    <b v="0"/>
    <x v="26"/>
    <x v="8"/>
    <x v="26"/>
    <x v="121"/>
  </r>
  <r>
    <n v="1589"/>
    <x v="1589"/>
    <s v="I want to be able to have my own photography inside a canvas and have it be displayed everywhere."/>
    <x v="38"/>
    <x v="117"/>
    <x v="2"/>
    <x v="0"/>
    <x v="0"/>
    <n v="1444433886"/>
    <n v="1441841886"/>
    <b v="0"/>
    <n v="0"/>
    <b v="0"/>
    <x v="26"/>
    <x v="8"/>
    <x v="26"/>
    <x v="121"/>
  </r>
  <r>
    <n v="1590"/>
    <x v="1590"/>
    <s v="Discover Italy through photography."/>
    <x v="127"/>
    <x v="806"/>
    <x v="2"/>
    <x v="13"/>
    <x v="3"/>
    <n v="1443040464"/>
    <n v="1440448464"/>
    <b v="0"/>
    <n v="2"/>
    <b v="0"/>
    <x v="26"/>
    <x v="8"/>
    <x v="26"/>
    <x v="1119"/>
  </r>
  <r>
    <n v="1591"/>
    <x v="1591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n v="92"/>
    <b v="0"/>
    <x v="26"/>
    <x v="8"/>
    <x v="26"/>
    <x v="1120"/>
  </r>
  <r>
    <n v="1592"/>
    <x v="1592"/>
    <s v="A portfolio collage of beautiful pictures of authentic Pittsburgh locations and scenery."/>
    <x v="251"/>
    <x v="117"/>
    <x v="2"/>
    <x v="0"/>
    <x v="0"/>
    <n v="1427503485"/>
    <n v="1423619085"/>
    <b v="0"/>
    <n v="0"/>
    <b v="0"/>
    <x v="26"/>
    <x v="8"/>
    <x v="26"/>
    <x v="121"/>
  </r>
  <r>
    <n v="1593"/>
    <x v="1593"/>
    <s v="A trip to fulfill a dream of capturing the wonders and history of ancient Italy in person."/>
    <x v="29"/>
    <x v="158"/>
    <x v="2"/>
    <x v="0"/>
    <x v="0"/>
    <n v="1425154655"/>
    <n v="1422562655"/>
    <b v="0"/>
    <n v="3"/>
    <b v="0"/>
    <x v="26"/>
    <x v="8"/>
    <x v="26"/>
    <x v="120"/>
  </r>
  <r>
    <n v="1594"/>
    <x v="1594"/>
    <s v="I photograph my love of New Orleans, create canvases and share those memories with you."/>
    <x v="28"/>
    <x v="82"/>
    <x v="2"/>
    <x v="0"/>
    <x v="0"/>
    <n v="1463329260"/>
    <n v="1458147982"/>
    <b v="0"/>
    <n v="10"/>
    <b v="0"/>
    <x v="26"/>
    <x v="8"/>
    <x v="26"/>
    <x v="372"/>
  </r>
  <r>
    <n v="1595"/>
    <x v="1595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n v="7"/>
    <b v="0"/>
    <x v="26"/>
    <x v="8"/>
    <x v="26"/>
    <x v="375"/>
  </r>
  <r>
    <n v="1596"/>
    <x v="1596"/>
    <s v="London is beautiful. I want to create a book of stunning images from in and around our great city"/>
    <x v="53"/>
    <x v="735"/>
    <x v="2"/>
    <x v="1"/>
    <x v="1"/>
    <n v="1418469569"/>
    <n v="1414577969"/>
    <b v="0"/>
    <n v="3"/>
    <b v="0"/>
    <x v="26"/>
    <x v="8"/>
    <x v="26"/>
    <x v="380"/>
  </r>
  <r>
    <n v="1597"/>
    <x v="1597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n v="0"/>
    <b v="0"/>
    <x v="26"/>
    <x v="8"/>
    <x v="26"/>
    <x v="121"/>
  </r>
  <r>
    <n v="1598"/>
    <x v="1598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n v="1"/>
    <b v="0"/>
    <x v="26"/>
    <x v="8"/>
    <x v="26"/>
    <x v="120"/>
  </r>
  <r>
    <n v="1599"/>
    <x v="1599"/>
    <s v="A London photographer trekking 5,895m up Africa's Mount Kilimanjaro to pursue and enrich a career."/>
    <x v="2"/>
    <x v="117"/>
    <x v="2"/>
    <x v="1"/>
    <x v="1"/>
    <n v="1460116576"/>
    <n v="1457528176"/>
    <b v="0"/>
    <n v="0"/>
    <b v="0"/>
    <x v="26"/>
    <x v="8"/>
    <x v="26"/>
    <x v="121"/>
  </r>
  <r>
    <n v="1600"/>
    <x v="1600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n v="9"/>
    <b v="0"/>
    <x v="26"/>
    <x v="8"/>
    <x v="26"/>
    <x v="99"/>
  </r>
  <r>
    <n v="1601"/>
    <x v="1601"/>
    <s v="We're so close to releasing our long-awaited debut album! A little help will go a long way... let's do this!"/>
    <x v="30"/>
    <x v="1089"/>
    <x v="0"/>
    <x v="0"/>
    <x v="0"/>
    <n v="1304561633"/>
    <n v="1301969633"/>
    <b v="0"/>
    <n v="56"/>
    <b v="1"/>
    <x v="11"/>
    <x v="4"/>
    <x v="11"/>
    <x v="1042"/>
  </r>
  <r>
    <n v="1602"/>
    <x v="1602"/>
    <s v="We need the help of fans of both music and film alike to help us create our collective vision for this song."/>
    <x v="15"/>
    <x v="1090"/>
    <x v="0"/>
    <x v="0"/>
    <x v="0"/>
    <n v="1318633200"/>
    <n v="1314947317"/>
    <b v="0"/>
    <n v="32"/>
    <b v="1"/>
    <x v="11"/>
    <x v="4"/>
    <x v="11"/>
    <x v="1121"/>
  </r>
  <r>
    <n v="1603"/>
    <x v="1603"/>
    <s v="An exercise in the wild and dangerous world of solo musicianship by Maxwell D Feinstein."/>
    <x v="13"/>
    <x v="1091"/>
    <x v="0"/>
    <x v="0"/>
    <x v="0"/>
    <n v="1327723459"/>
    <n v="1322539459"/>
    <b v="0"/>
    <n v="30"/>
    <b v="1"/>
    <x v="11"/>
    <x v="4"/>
    <x v="11"/>
    <x v="1122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n v="70"/>
    <b v="1"/>
    <x v="11"/>
    <x v="4"/>
    <x v="11"/>
    <x v="1123"/>
  </r>
  <r>
    <n v="1605"/>
    <x v="1605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n v="44"/>
    <b v="1"/>
    <x v="11"/>
    <x v="4"/>
    <x v="11"/>
    <x v="1124"/>
  </r>
  <r>
    <n v="1606"/>
    <x v="1606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n v="92"/>
    <b v="1"/>
    <x v="11"/>
    <x v="4"/>
    <x v="11"/>
    <x v="1125"/>
  </r>
  <r>
    <n v="1607"/>
    <x v="1607"/>
    <s v="The world's only all-Asian American dance rock band, The Slants, needs a bus to tour cons, shows, and festivals."/>
    <x v="3"/>
    <x v="1095"/>
    <x v="0"/>
    <x v="0"/>
    <x v="0"/>
    <n v="1339701851"/>
    <n v="1337887451"/>
    <b v="0"/>
    <n v="205"/>
    <b v="1"/>
    <x v="11"/>
    <x v="4"/>
    <x v="11"/>
    <x v="1126"/>
  </r>
  <r>
    <n v="1608"/>
    <x v="1608"/>
    <s v="The Devil &amp; Me's Debut album, &quot;...It's Not A Dream&quot;, featuring 9 original, Hard Rock songs."/>
    <x v="38"/>
    <x v="1096"/>
    <x v="0"/>
    <x v="0"/>
    <x v="0"/>
    <n v="1388553960"/>
    <n v="1385754986"/>
    <b v="0"/>
    <n v="23"/>
    <b v="1"/>
    <x v="11"/>
    <x v="4"/>
    <x v="11"/>
    <x v="1127"/>
  </r>
  <r>
    <n v="1609"/>
    <x v="1609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n v="4"/>
    <b v="1"/>
    <x v="11"/>
    <x v="4"/>
    <x v="11"/>
    <x v="1128"/>
  </r>
  <r>
    <n v="1610"/>
    <x v="1610"/>
    <s v="So The Story Goes is the upcoming album from &quot;Just Joe&quot; Altier."/>
    <x v="13"/>
    <x v="1098"/>
    <x v="0"/>
    <x v="0"/>
    <x v="0"/>
    <n v="1355609510"/>
    <n v="1353017510"/>
    <b v="0"/>
    <n v="112"/>
    <b v="1"/>
    <x v="11"/>
    <x v="4"/>
    <x v="11"/>
    <x v="1129"/>
  </r>
  <r>
    <n v="1611"/>
    <x v="1611"/>
    <s v="Skelton-Luns CD/7&quot; No Big Deal."/>
    <x v="134"/>
    <x v="1099"/>
    <x v="0"/>
    <x v="0"/>
    <x v="0"/>
    <n v="1370390432"/>
    <n v="1368576032"/>
    <b v="0"/>
    <n v="27"/>
    <b v="1"/>
    <x v="11"/>
    <x v="4"/>
    <x v="11"/>
    <x v="1130"/>
  </r>
  <r>
    <n v="1612"/>
    <x v="1612"/>
    <s v="Help us achieve our goal to get our van repaired, gassed up, and road-ready for our winter tour!"/>
    <x v="2"/>
    <x v="1100"/>
    <x v="0"/>
    <x v="0"/>
    <x v="0"/>
    <n v="1357160384"/>
    <n v="1354568384"/>
    <b v="0"/>
    <n v="11"/>
    <b v="1"/>
    <x v="11"/>
    <x v="4"/>
    <x v="11"/>
    <x v="73"/>
  </r>
  <r>
    <n v="1613"/>
    <x v="1613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n v="26"/>
    <b v="1"/>
    <x v="11"/>
    <x v="4"/>
    <x v="11"/>
    <x v="1131"/>
  </r>
  <r>
    <n v="1614"/>
    <x v="1614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n v="77"/>
    <b v="1"/>
    <x v="11"/>
    <x v="4"/>
    <x v="11"/>
    <x v="1122"/>
  </r>
  <r>
    <n v="1615"/>
    <x v="1615"/>
    <s v="We are Reno Divorce!! Here is a taste of our upcoming release and we invite you to be a part of it."/>
    <x v="6"/>
    <x v="1103"/>
    <x v="0"/>
    <x v="0"/>
    <x v="0"/>
    <n v="1323742396"/>
    <n v="1319850796"/>
    <b v="0"/>
    <n v="136"/>
    <b v="1"/>
    <x v="11"/>
    <x v="4"/>
    <x v="11"/>
    <x v="1132"/>
  </r>
  <r>
    <n v="1616"/>
    <x v="1616"/>
    <s v="HELP! We don't have much time.....Join Aly Jados in making her new EP a reality before the world ends!!!!"/>
    <x v="3"/>
    <x v="1104"/>
    <x v="0"/>
    <x v="0"/>
    <x v="0"/>
    <n v="1353621600"/>
    <n v="1350061821"/>
    <b v="0"/>
    <n v="157"/>
    <b v="1"/>
    <x v="11"/>
    <x v="4"/>
    <x v="11"/>
    <x v="1133"/>
  </r>
  <r>
    <n v="1617"/>
    <x v="1617"/>
    <s v="The Coffis Brothers &amp;The Mountain Men are recording a brand new full length record."/>
    <x v="39"/>
    <x v="950"/>
    <x v="0"/>
    <x v="0"/>
    <x v="0"/>
    <n v="1383332400"/>
    <n v="1380470188"/>
    <b v="0"/>
    <n v="158"/>
    <b v="1"/>
    <x v="11"/>
    <x v="4"/>
    <x v="11"/>
    <x v="1134"/>
  </r>
  <r>
    <n v="1618"/>
    <x v="1618"/>
    <s v="Janus Word combines hard rock with melodic acoustic music for a unique and awesome sound."/>
    <x v="15"/>
    <x v="1105"/>
    <x v="0"/>
    <x v="0"/>
    <x v="0"/>
    <n v="1362757335"/>
    <n v="1359301335"/>
    <b v="0"/>
    <n v="27"/>
    <b v="1"/>
    <x v="11"/>
    <x v="4"/>
    <x v="11"/>
    <x v="1135"/>
  </r>
  <r>
    <n v="1619"/>
    <x v="1619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n v="23"/>
    <b v="1"/>
    <x v="11"/>
    <x v="4"/>
    <x v="11"/>
    <x v="1136"/>
  </r>
  <r>
    <n v="1620"/>
    <x v="1620"/>
    <s v="Kickstarting my music career with 300 hard copy CDs of my first release."/>
    <x v="28"/>
    <x v="932"/>
    <x v="0"/>
    <x v="0"/>
    <x v="0"/>
    <n v="1361606940"/>
    <n v="1361002140"/>
    <b v="0"/>
    <n v="17"/>
    <b v="1"/>
    <x v="11"/>
    <x v="4"/>
    <x v="11"/>
    <x v="1137"/>
  </r>
  <r>
    <n v="1621"/>
    <x v="1621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n v="37"/>
    <b v="1"/>
    <x v="11"/>
    <x v="4"/>
    <x v="11"/>
    <x v="1138"/>
  </r>
  <r>
    <n v="1622"/>
    <x v="1622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n v="65"/>
    <b v="1"/>
    <x v="11"/>
    <x v="4"/>
    <x v="11"/>
    <x v="1139"/>
  </r>
  <r>
    <n v="1623"/>
    <x v="1623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n v="18"/>
    <b v="1"/>
    <x v="11"/>
    <x v="4"/>
    <x v="11"/>
    <x v="1140"/>
  </r>
  <r>
    <n v="1624"/>
    <x v="1624"/>
    <s v="Joey De Noble is raising money to help record his latest music, and he wants YOU to be a part of it!"/>
    <x v="28"/>
    <x v="1109"/>
    <x v="0"/>
    <x v="0"/>
    <x v="0"/>
    <n v="1357721335"/>
    <n v="1354265335"/>
    <b v="0"/>
    <n v="25"/>
    <b v="1"/>
    <x v="11"/>
    <x v="4"/>
    <x v="11"/>
    <x v="1141"/>
  </r>
  <r>
    <n v="1625"/>
    <x v="1625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n v="104"/>
    <b v="1"/>
    <x v="11"/>
    <x v="4"/>
    <x v="11"/>
    <x v="1142"/>
  </r>
  <r>
    <n v="1626"/>
    <x v="1626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n v="108"/>
    <b v="1"/>
    <x v="11"/>
    <x v="4"/>
    <x v="11"/>
    <x v="1143"/>
  </r>
  <r>
    <n v="1627"/>
    <x v="1627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n v="38"/>
    <b v="1"/>
    <x v="11"/>
    <x v="4"/>
    <x v="11"/>
    <x v="1144"/>
  </r>
  <r>
    <n v="1628"/>
    <x v="1628"/>
    <s v="Original Jewish rock music on human relationships and identity"/>
    <x v="23"/>
    <x v="1112"/>
    <x v="0"/>
    <x v="0"/>
    <x v="0"/>
    <n v="1403026882"/>
    <n v="1400175682"/>
    <b v="0"/>
    <n v="88"/>
    <b v="1"/>
    <x v="11"/>
    <x v="4"/>
    <x v="11"/>
    <x v="1145"/>
  </r>
  <r>
    <n v="1629"/>
    <x v="1629"/>
    <s v="Help Off The Turnpike release new music, and set fire to everything!"/>
    <x v="12"/>
    <x v="1113"/>
    <x v="0"/>
    <x v="0"/>
    <x v="0"/>
    <n v="1392929333"/>
    <n v="1389041333"/>
    <b v="0"/>
    <n v="82"/>
    <b v="1"/>
    <x v="11"/>
    <x v="4"/>
    <x v="11"/>
    <x v="1146"/>
  </r>
  <r>
    <n v="1630"/>
    <x v="1630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n v="126"/>
    <b v="1"/>
    <x v="11"/>
    <x v="4"/>
    <x v="11"/>
    <x v="1147"/>
  </r>
  <r>
    <n v="1631"/>
    <x v="1631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n v="133"/>
    <b v="1"/>
    <x v="11"/>
    <x v="4"/>
    <x v="11"/>
    <x v="1148"/>
  </r>
  <r>
    <n v="1632"/>
    <x v="1632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n v="47"/>
    <b v="1"/>
    <x v="11"/>
    <x v="4"/>
    <x v="11"/>
    <x v="1149"/>
  </r>
  <r>
    <n v="1633"/>
    <x v="1633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n v="58"/>
    <b v="1"/>
    <x v="11"/>
    <x v="4"/>
    <x v="11"/>
    <x v="1150"/>
  </r>
  <r>
    <n v="1634"/>
    <x v="1634"/>
    <s v="Recording Debut  Album w/ Producer Ikey Owens from Free Moral Agents/ The Mars Volta"/>
    <x v="13"/>
    <x v="1118"/>
    <x v="0"/>
    <x v="0"/>
    <x v="0"/>
    <n v="1306994340"/>
    <n v="1303706001"/>
    <b v="0"/>
    <n v="32"/>
    <b v="1"/>
    <x v="11"/>
    <x v="4"/>
    <x v="11"/>
    <x v="1151"/>
  </r>
  <r>
    <n v="1635"/>
    <x v="1635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n v="37"/>
    <b v="1"/>
    <x v="11"/>
    <x v="4"/>
    <x v="11"/>
    <x v="1152"/>
  </r>
  <r>
    <n v="1636"/>
    <x v="1636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n v="87"/>
    <b v="1"/>
    <x v="11"/>
    <x v="4"/>
    <x v="11"/>
    <x v="1153"/>
  </r>
  <r>
    <n v="1637"/>
    <x v="1637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n v="15"/>
    <b v="1"/>
    <x v="11"/>
    <x v="4"/>
    <x v="11"/>
    <x v="1154"/>
  </r>
  <r>
    <n v="1638"/>
    <x v="1638"/>
    <s v="Avenues will be going in to the studio to record a new EP with Matt Allison!"/>
    <x v="28"/>
    <x v="1121"/>
    <x v="0"/>
    <x v="0"/>
    <x v="0"/>
    <n v="1362086700"/>
    <n v="1358180968"/>
    <b v="0"/>
    <n v="27"/>
    <b v="1"/>
    <x v="11"/>
    <x v="4"/>
    <x v="11"/>
    <x v="1155"/>
  </r>
  <r>
    <n v="1639"/>
    <x v="1639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n v="19"/>
    <b v="1"/>
    <x v="11"/>
    <x v="4"/>
    <x v="11"/>
    <x v="1156"/>
  </r>
  <r>
    <n v="1640"/>
    <x v="1640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n v="17"/>
    <b v="1"/>
    <x v="11"/>
    <x v="4"/>
    <x v="11"/>
    <x v="1157"/>
  </r>
  <r>
    <n v="1641"/>
    <x v="1641"/>
    <s v="Music Video For Upbeat and Inspiring Song - Run For Your Life"/>
    <x v="30"/>
    <x v="535"/>
    <x v="0"/>
    <x v="0"/>
    <x v="0"/>
    <n v="1418998744"/>
    <n v="1416406744"/>
    <b v="0"/>
    <n v="26"/>
    <b v="1"/>
    <x v="27"/>
    <x v="4"/>
    <x v="27"/>
    <x v="1158"/>
  </r>
  <r>
    <n v="1642"/>
    <x v="1642"/>
    <s v="Pop Garden Radio Presents: The Rock on the Road Tour Season 2 CD. 23 great Pop tracks from independent Pop artists."/>
    <x v="38"/>
    <x v="647"/>
    <x v="0"/>
    <x v="0"/>
    <x v="0"/>
    <n v="1308011727"/>
    <n v="1306283727"/>
    <b v="0"/>
    <n v="28"/>
    <b v="1"/>
    <x v="27"/>
    <x v="4"/>
    <x v="27"/>
    <x v="314"/>
  </r>
  <r>
    <n v="1643"/>
    <x v="1643"/>
    <s v="This Is All Now is putting out a brand new record, and we need YOUR help to do it!"/>
    <x v="10"/>
    <x v="1124"/>
    <x v="0"/>
    <x v="0"/>
    <x v="0"/>
    <n v="1348516012"/>
    <n v="1345924012"/>
    <b v="0"/>
    <n v="37"/>
    <b v="1"/>
    <x v="27"/>
    <x v="4"/>
    <x v="27"/>
    <x v="1159"/>
  </r>
  <r>
    <n v="1644"/>
    <x v="1644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n v="128"/>
    <b v="1"/>
    <x v="27"/>
    <x v="4"/>
    <x v="27"/>
    <x v="1160"/>
  </r>
  <r>
    <n v="1645"/>
    <x v="1645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n v="10"/>
    <b v="1"/>
    <x v="27"/>
    <x v="4"/>
    <x v="27"/>
    <x v="1161"/>
  </r>
  <r>
    <n v="1646"/>
    <x v="1646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n v="83"/>
    <b v="1"/>
    <x v="27"/>
    <x v="4"/>
    <x v="27"/>
    <x v="1162"/>
  </r>
  <r>
    <n v="1647"/>
    <x v="1647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n v="46"/>
    <b v="1"/>
    <x v="27"/>
    <x v="4"/>
    <x v="27"/>
    <x v="1163"/>
  </r>
  <r>
    <n v="1648"/>
    <x v="1648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n v="90"/>
    <b v="1"/>
    <x v="27"/>
    <x v="4"/>
    <x v="27"/>
    <x v="1164"/>
  </r>
  <r>
    <n v="1649"/>
    <x v="1649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n v="81"/>
    <b v="1"/>
    <x v="27"/>
    <x v="4"/>
    <x v="27"/>
    <x v="1165"/>
  </r>
  <r>
    <n v="1650"/>
    <x v="1650"/>
    <s v="Help me record a CD that uses pop styling to give a fresh sound to ancient wisdom from scripture!"/>
    <x v="13"/>
    <x v="1131"/>
    <x v="0"/>
    <x v="0"/>
    <x v="0"/>
    <n v="1381314437"/>
    <n v="1378722437"/>
    <b v="0"/>
    <n v="32"/>
    <b v="1"/>
    <x v="27"/>
    <x v="4"/>
    <x v="27"/>
    <x v="1166"/>
  </r>
  <r>
    <n v="1651"/>
    <x v="1651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n v="20"/>
    <b v="1"/>
    <x v="27"/>
    <x v="4"/>
    <x v="27"/>
    <x v="1167"/>
  </r>
  <r>
    <n v="1652"/>
    <x v="1652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n v="70"/>
    <b v="1"/>
    <x v="27"/>
    <x v="4"/>
    <x v="27"/>
    <x v="1168"/>
  </r>
  <r>
    <n v="1653"/>
    <x v="1653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n v="168"/>
    <b v="1"/>
    <x v="27"/>
    <x v="4"/>
    <x v="27"/>
    <x v="1169"/>
  </r>
  <r>
    <n v="1654"/>
    <x v="1654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n v="34"/>
    <b v="1"/>
    <x v="27"/>
    <x v="4"/>
    <x v="27"/>
    <x v="1170"/>
  </r>
  <r>
    <n v="1655"/>
    <x v="1655"/>
    <s v="Berklee College of Music student, Meg Porter needs YOUR help to fund her very first EP!"/>
    <x v="15"/>
    <x v="1136"/>
    <x v="0"/>
    <x v="0"/>
    <x v="0"/>
    <n v="1333648820"/>
    <n v="1331060420"/>
    <b v="0"/>
    <n v="48"/>
    <b v="1"/>
    <x v="27"/>
    <x v="4"/>
    <x v="27"/>
    <x v="1171"/>
  </r>
  <r>
    <n v="1656"/>
    <x v="1656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n v="48"/>
    <b v="1"/>
    <x v="27"/>
    <x v="4"/>
    <x v="27"/>
    <x v="1172"/>
  </r>
  <r>
    <n v="1657"/>
    <x v="1657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n v="221"/>
    <b v="1"/>
    <x v="27"/>
    <x v="4"/>
    <x v="27"/>
    <x v="1173"/>
  </r>
  <r>
    <n v="1658"/>
    <x v="1658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n v="107"/>
    <b v="1"/>
    <x v="27"/>
    <x v="4"/>
    <x v="27"/>
    <x v="1174"/>
  </r>
  <r>
    <n v="1659"/>
    <x v="1659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n v="45"/>
    <b v="1"/>
    <x v="27"/>
    <x v="4"/>
    <x v="27"/>
    <x v="1175"/>
  </r>
  <r>
    <n v="1660"/>
    <x v="1660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n v="36"/>
    <b v="1"/>
    <x v="27"/>
    <x v="4"/>
    <x v="27"/>
    <x v="676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n v="101"/>
    <b v="1"/>
    <x v="27"/>
    <x v="4"/>
    <x v="27"/>
    <x v="1176"/>
  </r>
  <r>
    <n v="1662"/>
    <x v="1662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n v="62"/>
    <b v="1"/>
    <x v="27"/>
    <x v="4"/>
    <x v="27"/>
    <x v="1177"/>
  </r>
  <r>
    <n v="1663"/>
    <x v="1663"/>
    <s v="music is as important to the eyes as it is to the ears. help bring ghost to life in front of your eyes."/>
    <x v="28"/>
    <x v="1144"/>
    <x v="0"/>
    <x v="0"/>
    <x v="0"/>
    <n v="1422750707"/>
    <n v="1420158707"/>
    <b v="0"/>
    <n v="32"/>
    <b v="1"/>
    <x v="27"/>
    <x v="4"/>
    <x v="27"/>
    <x v="1178"/>
  </r>
  <r>
    <n v="1664"/>
    <x v="1664"/>
    <s v="Korean-American Soprano Grace's Debut Album - coming up in June 2012. Come and be part of this exciting project!"/>
    <x v="30"/>
    <x v="1145"/>
    <x v="0"/>
    <x v="0"/>
    <x v="0"/>
    <n v="1331870340"/>
    <n v="1328033818"/>
    <b v="0"/>
    <n v="89"/>
    <b v="1"/>
    <x v="27"/>
    <x v="4"/>
    <x v="27"/>
    <x v="1179"/>
  </r>
  <r>
    <n v="1665"/>
    <x v="1665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n v="93"/>
    <b v="1"/>
    <x v="27"/>
    <x v="4"/>
    <x v="27"/>
    <x v="1180"/>
  </r>
  <r>
    <n v="1666"/>
    <x v="1666"/>
    <s v="Play a KEY role in Venus On Fire's success - Working with a World Class Producer to make a memorable EP."/>
    <x v="30"/>
    <x v="1147"/>
    <x v="0"/>
    <x v="0"/>
    <x v="0"/>
    <n v="1364447073"/>
    <n v="1361858673"/>
    <b v="0"/>
    <n v="98"/>
    <b v="1"/>
    <x v="27"/>
    <x v="4"/>
    <x v="27"/>
    <x v="1181"/>
  </r>
  <r>
    <n v="1667"/>
    <x v="1667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n v="82"/>
    <b v="1"/>
    <x v="27"/>
    <x v="4"/>
    <x v="27"/>
    <x v="1182"/>
  </r>
  <r>
    <n v="1668"/>
    <x v="1668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n v="116"/>
    <b v="1"/>
    <x v="27"/>
    <x v="4"/>
    <x v="27"/>
    <x v="1183"/>
  </r>
  <r>
    <n v="1669"/>
    <x v="1669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n v="52"/>
    <b v="1"/>
    <x v="27"/>
    <x v="4"/>
    <x v="27"/>
    <x v="399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n v="23"/>
    <b v="1"/>
    <x v="27"/>
    <x v="4"/>
    <x v="27"/>
    <x v="1184"/>
  </r>
  <r>
    <n v="1671"/>
    <x v="1671"/>
    <s v="I am seeking funding in order to help take my music from a hobby to a career."/>
    <x v="13"/>
    <x v="1150"/>
    <x v="0"/>
    <x v="0"/>
    <x v="0"/>
    <n v="1470056614"/>
    <n v="1467464614"/>
    <b v="0"/>
    <n v="77"/>
    <b v="1"/>
    <x v="27"/>
    <x v="4"/>
    <x v="27"/>
    <x v="1185"/>
  </r>
  <r>
    <n v="1672"/>
    <x v="1672"/>
    <s v="Sweet, sweet harmonies from Portland Oregon's premiere high school women's a cappella group."/>
    <x v="180"/>
    <x v="1151"/>
    <x v="0"/>
    <x v="0"/>
    <x v="0"/>
    <n v="1338824730"/>
    <n v="1336232730"/>
    <b v="0"/>
    <n v="49"/>
    <b v="1"/>
    <x v="27"/>
    <x v="4"/>
    <x v="27"/>
    <x v="1186"/>
  </r>
  <r>
    <n v="1673"/>
    <x v="1673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n v="59"/>
    <b v="1"/>
    <x v="27"/>
    <x v="4"/>
    <x v="27"/>
    <x v="1187"/>
  </r>
  <r>
    <n v="1674"/>
    <x v="1674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n v="113"/>
    <b v="1"/>
    <x v="27"/>
    <x v="4"/>
    <x v="27"/>
    <x v="1188"/>
  </r>
  <r>
    <n v="1675"/>
    <x v="1675"/>
    <s v="The Great Party is releasing their debut album. Here's your chance to be a part of it!"/>
    <x v="28"/>
    <x v="1153"/>
    <x v="0"/>
    <x v="0"/>
    <x v="0"/>
    <n v="1318802580"/>
    <n v="1316194540"/>
    <b v="0"/>
    <n v="34"/>
    <b v="1"/>
    <x v="27"/>
    <x v="4"/>
    <x v="27"/>
    <x v="208"/>
  </r>
  <r>
    <n v="1676"/>
    <x v="1676"/>
    <s v="Help fund Bridge 19's tour in support of their first duo record, to be released in May 2012."/>
    <x v="9"/>
    <x v="1154"/>
    <x v="0"/>
    <x v="0"/>
    <x v="0"/>
    <n v="1334980740"/>
    <n v="1330968347"/>
    <b v="0"/>
    <n v="42"/>
    <b v="1"/>
    <x v="27"/>
    <x v="4"/>
    <x v="27"/>
    <x v="1189"/>
  </r>
  <r>
    <n v="1677"/>
    <x v="1677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n v="42"/>
    <b v="1"/>
    <x v="27"/>
    <x v="4"/>
    <x v="27"/>
    <x v="1190"/>
  </r>
  <r>
    <n v="1678"/>
    <x v="1678"/>
    <s v="Help me make an amazing music video so that I can take my music to the next level and get a manager!"/>
    <x v="15"/>
    <x v="702"/>
    <x v="0"/>
    <x v="0"/>
    <x v="0"/>
    <n v="1391718671"/>
    <n v="1390509071"/>
    <b v="0"/>
    <n v="49"/>
    <b v="1"/>
    <x v="27"/>
    <x v="4"/>
    <x v="27"/>
    <x v="1191"/>
  </r>
  <r>
    <n v="1679"/>
    <x v="1679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n v="56"/>
    <b v="1"/>
    <x v="27"/>
    <x v="4"/>
    <x v="27"/>
    <x v="368"/>
  </r>
  <r>
    <n v="1680"/>
    <x v="1680"/>
    <s v="Working Musician dilemma #164: how the taxman put Kick the Record 2.0 on hold"/>
    <x v="28"/>
    <x v="1156"/>
    <x v="0"/>
    <x v="0"/>
    <x v="0"/>
    <n v="1405188667"/>
    <n v="1402596667"/>
    <b v="0"/>
    <n v="25"/>
    <b v="1"/>
    <x v="27"/>
    <x v="4"/>
    <x v="27"/>
    <x v="1192"/>
  </r>
  <r>
    <n v="1681"/>
    <x v="1681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n v="884"/>
    <b v="0"/>
    <x v="28"/>
    <x v="4"/>
    <x v="28"/>
    <x v="1193"/>
  </r>
  <r>
    <n v="1682"/>
    <x v="1682"/>
    <s v="Christian singer-wongerwriter searching for funding to record CD of original Christian music."/>
    <x v="12"/>
    <x v="117"/>
    <x v="3"/>
    <x v="0"/>
    <x v="0"/>
    <n v="1492142860"/>
    <n v="1486962460"/>
    <b v="0"/>
    <n v="0"/>
    <b v="0"/>
    <x v="28"/>
    <x v="4"/>
    <x v="28"/>
    <x v="121"/>
  </r>
  <r>
    <n v="1683"/>
    <x v="1683"/>
    <s v="Rendre tÃ©moignage de ce que Dieu fait chaque jour pour moi et venir en  aide  aux autres, c'est  mon but."/>
    <x v="8"/>
    <x v="1158"/>
    <x v="3"/>
    <x v="6"/>
    <x v="3"/>
    <n v="1491590738"/>
    <n v="1489517138"/>
    <b v="0"/>
    <n v="10"/>
    <b v="0"/>
    <x v="28"/>
    <x v="4"/>
    <x v="28"/>
    <x v="1194"/>
  </r>
  <r>
    <n v="1684"/>
    <x v="1684"/>
    <s v="New Music from Marty Mikles!  A new EP all about God's Goodness &amp; Mercy."/>
    <x v="6"/>
    <x v="1159"/>
    <x v="3"/>
    <x v="0"/>
    <x v="0"/>
    <n v="1489775641"/>
    <n v="1487360041"/>
    <b v="0"/>
    <n v="101"/>
    <b v="0"/>
    <x v="28"/>
    <x v="4"/>
    <x v="28"/>
    <x v="1195"/>
  </r>
  <r>
    <n v="1685"/>
    <x v="1685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n v="15"/>
    <b v="0"/>
    <x v="28"/>
    <x v="4"/>
    <x v="28"/>
    <x v="1196"/>
  </r>
  <r>
    <n v="1686"/>
    <x v="1686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n v="1"/>
    <b v="0"/>
    <x v="28"/>
    <x v="4"/>
    <x v="28"/>
    <x v="656"/>
  </r>
  <r>
    <n v="1687"/>
    <x v="1687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n v="39"/>
    <b v="0"/>
    <x v="28"/>
    <x v="4"/>
    <x v="28"/>
    <x v="1197"/>
  </r>
  <r>
    <n v="1688"/>
    <x v="1688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n v="7"/>
    <b v="0"/>
    <x v="28"/>
    <x v="4"/>
    <x v="28"/>
    <x v="1198"/>
  </r>
  <r>
    <n v="1689"/>
    <x v="1689"/>
    <s v="Praising the Living God in the second half of life."/>
    <x v="262"/>
    <x v="1162"/>
    <x v="3"/>
    <x v="0"/>
    <x v="0"/>
    <n v="1489700230"/>
    <n v="1487111830"/>
    <b v="0"/>
    <n v="14"/>
    <b v="0"/>
    <x v="28"/>
    <x v="4"/>
    <x v="28"/>
    <x v="1199"/>
  </r>
  <r>
    <n v="1690"/>
    <x v="1690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n v="11"/>
    <b v="0"/>
    <x v="28"/>
    <x v="4"/>
    <x v="28"/>
    <x v="1200"/>
  </r>
  <r>
    <n v="1691"/>
    <x v="1691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n v="38"/>
    <b v="0"/>
    <x v="28"/>
    <x v="4"/>
    <x v="28"/>
    <x v="1201"/>
  </r>
  <r>
    <n v="1692"/>
    <x v="1692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n v="15"/>
    <b v="0"/>
    <x v="28"/>
    <x v="4"/>
    <x v="28"/>
    <x v="1202"/>
  </r>
  <r>
    <n v="1693"/>
    <x v="1693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n v="8"/>
    <b v="0"/>
    <x v="28"/>
    <x v="4"/>
    <x v="28"/>
    <x v="431"/>
  </r>
  <r>
    <n v="1694"/>
    <x v="1694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n v="1"/>
    <b v="0"/>
    <x v="28"/>
    <x v="4"/>
    <x v="28"/>
    <x v="144"/>
  </r>
  <r>
    <n v="1695"/>
    <x v="1695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n v="23"/>
    <b v="0"/>
    <x v="28"/>
    <x v="4"/>
    <x v="28"/>
    <x v="1203"/>
  </r>
  <r>
    <n v="1696"/>
    <x v="1696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n v="0"/>
    <b v="0"/>
    <x v="28"/>
    <x v="4"/>
    <x v="28"/>
    <x v="121"/>
  </r>
  <r>
    <n v="1697"/>
    <x v="1697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n v="22"/>
    <b v="0"/>
    <x v="28"/>
    <x v="4"/>
    <x v="28"/>
    <x v="1204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n v="0"/>
    <b v="0"/>
    <x v="28"/>
    <x v="4"/>
    <x v="28"/>
    <x v="121"/>
  </r>
  <r>
    <n v="1699"/>
    <x v="1699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n v="4"/>
    <b v="0"/>
    <x v="28"/>
    <x v="4"/>
    <x v="28"/>
    <x v="1205"/>
  </r>
  <r>
    <n v="1700"/>
    <x v="1700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n v="79"/>
    <b v="0"/>
    <x v="28"/>
    <x v="4"/>
    <x v="28"/>
    <x v="1206"/>
  </r>
  <r>
    <n v="1701"/>
    <x v="1701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n v="2"/>
    <b v="0"/>
    <x v="28"/>
    <x v="4"/>
    <x v="28"/>
    <x v="144"/>
  </r>
  <r>
    <n v="1702"/>
    <x v="1702"/>
    <s v="I can do all things through christ jesus"/>
    <x v="281"/>
    <x v="116"/>
    <x v="2"/>
    <x v="0"/>
    <x v="0"/>
    <n v="1427745150"/>
    <n v="1425156750"/>
    <b v="0"/>
    <n v="1"/>
    <b v="0"/>
    <x v="28"/>
    <x v="4"/>
    <x v="28"/>
    <x v="120"/>
  </r>
  <r>
    <n v="1703"/>
    <x v="1703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n v="2"/>
    <b v="0"/>
    <x v="28"/>
    <x v="4"/>
    <x v="28"/>
    <x v="156"/>
  </r>
  <r>
    <n v="1704"/>
    <x v="1704"/>
    <s v="We want to record an album of popular praise &amp; worship songs with our own influence and style."/>
    <x v="13"/>
    <x v="1170"/>
    <x v="2"/>
    <x v="0"/>
    <x v="0"/>
    <n v="1424056873"/>
    <n v="1421464873"/>
    <b v="0"/>
    <n v="11"/>
    <b v="0"/>
    <x v="28"/>
    <x v="4"/>
    <x v="28"/>
    <x v="1207"/>
  </r>
  <r>
    <n v="1705"/>
    <x v="1705"/>
    <s v="An instrumental album that ranges from hymns to contemporary music. All the music is recorded by myself."/>
    <x v="13"/>
    <x v="117"/>
    <x v="2"/>
    <x v="0"/>
    <x v="0"/>
    <n v="1441814400"/>
    <n v="1440807846"/>
    <b v="0"/>
    <n v="0"/>
    <b v="0"/>
    <x v="28"/>
    <x v="4"/>
    <x v="28"/>
    <x v="121"/>
  </r>
  <r>
    <n v="1706"/>
    <x v="1706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n v="0"/>
    <b v="0"/>
    <x v="28"/>
    <x v="4"/>
    <x v="28"/>
    <x v="121"/>
  </r>
  <r>
    <n v="1707"/>
    <x v="1707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n v="9"/>
    <b v="0"/>
    <x v="28"/>
    <x v="4"/>
    <x v="28"/>
    <x v="1208"/>
  </r>
  <r>
    <n v="1708"/>
    <x v="1708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n v="0"/>
    <b v="0"/>
    <x v="28"/>
    <x v="4"/>
    <x v="28"/>
    <x v="121"/>
  </r>
  <r>
    <n v="1709"/>
    <x v="1709"/>
    <s v="A project to set psalms to music. The psalms are taken from the English Standard Version (ESV) of the Bible."/>
    <x v="257"/>
    <x v="1079"/>
    <x v="2"/>
    <x v="0"/>
    <x v="0"/>
    <n v="1409513940"/>
    <n v="1405949514"/>
    <b v="0"/>
    <n v="4"/>
    <b v="0"/>
    <x v="28"/>
    <x v="4"/>
    <x v="28"/>
    <x v="1209"/>
  </r>
  <r>
    <n v="1710"/>
    <x v="1710"/>
    <s v="We want to create a gospel live album which has never been produced before."/>
    <x v="10"/>
    <x v="1172"/>
    <x v="2"/>
    <x v="12"/>
    <x v="3"/>
    <n v="1453122000"/>
    <n v="1449151888"/>
    <b v="0"/>
    <n v="1"/>
    <b v="0"/>
    <x v="28"/>
    <x v="4"/>
    <x v="28"/>
    <x v="441"/>
  </r>
  <r>
    <n v="1711"/>
    <x v="1711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n v="2"/>
    <b v="0"/>
    <x v="28"/>
    <x v="4"/>
    <x v="28"/>
    <x v="1210"/>
  </r>
  <r>
    <n v="1712"/>
    <x v="1712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n v="0"/>
    <b v="0"/>
    <x v="28"/>
    <x v="4"/>
    <x v="28"/>
    <x v="121"/>
  </r>
  <r>
    <n v="1713"/>
    <x v="1713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n v="1"/>
    <b v="0"/>
    <x v="28"/>
    <x v="4"/>
    <x v="28"/>
    <x v="73"/>
  </r>
  <r>
    <n v="1714"/>
    <x v="1714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n v="17"/>
    <b v="0"/>
    <x v="28"/>
    <x v="4"/>
    <x v="28"/>
    <x v="1211"/>
  </r>
  <r>
    <n v="1715"/>
    <x v="1715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n v="2"/>
    <b v="0"/>
    <x v="28"/>
    <x v="4"/>
    <x v="28"/>
    <x v="148"/>
  </r>
  <r>
    <n v="1716"/>
    <x v="1716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n v="3"/>
    <b v="0"/>
    <x v="28"/>
    <x v="4"/>
    <x v="28"/>
    <x v="73"/>
  </r>
  <r>
    <n v="1717"/>
    <x v="1717"/>
    <s v="Our first record created to reach, inspire, and ultimately express the love of Jesus to our generation."/>
    <x v="282"/>
    <x v="1174"/>
    <x v="2"/>
    <x v="0"/>
    <x v="0"/>
    <n v="1461211200"/>
    <n v="1459467238"/>
    <b v="0"/>
    <n v="41"/>
    <b v="0"/>
    <x v="28"/>
    <x v="4"/>
    <x v="28"/>
    <x v="1212"/>
  </r>
  <r>
    <n v="1718"/>
    <x v="1718"/>
    <s v="A melody for the galaxy."/>
    <x v="19"/>
    <x v="735"/>
    <x v="2"/>
    <x v="0"/>
    <x v="0"/>
    <n v="1463201940"/>
    <n v="1459435149"/>
    <b v="0"/>
    <n v="2"/>
    <b v="0"/>
    <x v="28"/>
    <x v="4"/>
    <x v="28"/>
    <x v="822"/>
  </r>
  <r>
    <n v="1719"/>
    <x v="1719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n v="3"/>
    <b v="0"/>
    <x v="28"/>
    <x v="4"/>
    <x v="28"/>
    <x v="123"/>
  </r>
  <r>
    <n v="1720"/>
    <x v="1720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n v="8"/>
    <b v="0"/>
    <x v="28"/>
    <x v="4"/>
    <x v="28"/>
    <x v="1213"/>
  </r>
  <r>
    <n v="1721"/>
    <x v="1721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n v="0"/>
    <b v="0"/>
    <x v="28"/>
    <x v="4"/>
    <x v="28"/>
    <x v="121"/>
  </r>
  <r>
    <n v="1722"/>
    <x v="1722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n v="1"/>
    <b v="0"/>
    <x v="28"/>
    <x v="4"/>
    <x v="28"/>
    <x v="120"/>
  </r>
  <r>
    <n v="1723"/>
    <x v="1723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n v="3"/>
    <b v="0"/>
    <x v="28"/>
    <x v="4"/>
    <x v="28"/>
    <x v="1214"/>
  </r>
  <r>
    <n v="1724"/>
    <x v="1724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n v="4"/>
    <b v="0"/>
    <x v="28"/>
    <x v="4"/>
    <x v="28"/>
    <x v="435"/>
  </r>
  <r>
    <n v="1725"/>
    <x v="1725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n v="9"/>
    <b v="0"/>
    <x v="28"/>
    <x v="4"/>
    <x v="28"/>
    <x v="1215"/>
  </r>
  <r>
    <n v="1726"/>
    <x v="1726"/>
    <s v="Amanda Joy Hall's sophomore album, &quot;Every Day&quot;. Release expected July 2014"/>
    <x v="115"/>
    <x v="1176"/>
    <x v="2"/>
    <x v="0"/>
    <x v="0"/>
    <n v="1403906664"/>
    <n v="1401401064"/>
    <b v="0"/>
    <n v="16"/>
    <b v="0"/>
    <x v="28"/>
    <x v="4"/>
    <x v="28"/>
    <x v="1216"/>
  </r>
  <r>
    <n v="1727"/>
    <x v="1727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n v="1"/>
    <b v="0"/>
    <x v="28"/>
    <x v="4"/>
    <x v="28"/>
    <x v="120"/>
  </r>
  <r>
    <n v="1728"/>
    <x v="1728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n v="7"/>
    <b v="0"/>
    <x v="28"/>
    <x v="4"/>
    <x v="28"/>
    <x v="1217"/>
  </r>
  <r>
    <n v="1729"/>
    <x v="1729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n v="0"/>
    <b v="0"/>
    <x v="28"/>
    <x v="4"/>
    <x v="28"/>
    <x v="121"/>
  </r>
  <r>
    <n v="1730"/>
    <x v="1730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n v="0"/>
    <b v="0"/>
    <x v="28"/>
    <x v="4"/>
    <x v="28"/>
    <x v="121"/>
  </r>
  <r>
    <n v="1731"/>
    <x v="1731"/>
    <s v="We are a Christin Worship band looking to midwest tour. God Bless!"/>
    <x v="28"/>
    <x v="117"/>
    <x v="2"/>
    <x v="0"/>
    <x v="0"/>
    <n v="1434034800"/>
    <n v="1432849552"/>
    <b v="0"/>
    <n v="0"/>
    <b v="0"/>
    <x v="28"/>
    <x v="4"/>
    <x v="28"/>
    <x v="121"/>
  </r>
  <r>
    <n v="1732"/>
    <x v="1732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n v="0"/>
    <b v="0"/>
    <x v="28"/>
    <x v="4"/>
    <x v="28"/>
    <x v="121"/>
  </r>
  <r>
    <n v="1733"/>
    <x v="1733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n v="0"/>
    <b v="0"/>
    <x v="28"/>
    <x v="4"/>
    <x v="28"/>
    <x v="121"/>
  </r>
  <r>
    <n v="1734"/>
    <x v="1734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n v="1"/>
    <b v="0"/>
    <x v="28"/>
    <x v="4"/>
    <x v="28"/>
    <x v="120"/>
  </r>
  <r>
    <n v="1735"/>
    <x v="1735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n v="2"/>
    <b v="0"/>
    <x v="28"/>
    <x v="4"/>
    <x v="28"/>
    <x v="687"/>
  </r>
  <r>
    <n v="1736"/>
    <x v="1736"/>
    <s v="A unique meditative album reflecting on the life of Christ, inviting Him into your presence"/>
    <x v="9"/>
    <x v="1178"/>
    <x v="2"/>
    <x v="0"/>
    <x v="0"/>
    <n v="1447018833"/>
    <n v="1444423233"/>
    <b v="0"/>
    <n v="1"/>
    <b v="0"/>
    <x v="28"/>
    <x v="4"/>
    <x v="28"/>
    <x v="1218"/>
  </r>
  <r>
    <n v="1737"/>
    <x v="1737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n v="15"/>
    <b v="0"/>
    <x v="28"/>
    <x v="4"/>
    <x v="28"/>
    <x v="98"/>
  </r>
  <r>
    <n v="1738"/>
    <x v="1738"/>
    <s v="Music that inspires and gives hope for overcoming and change. And it is good music."/>
    <x v="10"/>
    <x v="170"/>
    <x v="2"/>
    <x v="0"/>
    <x v="0"/>
    <n v="1412283542"/>
    <n v="1409691542"/>
    <b v="0"/>
    <n v="1"/>
    <b v="0"/>
    <x v="28"/>
    <x v="4"/>
    <x v="28"/>
    <x v="135"/>
  </r>
  <r>
    <n v="1739"/>
    <x v="1739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n v="1"/>
    <b v="0"/>
    <x v="28"/>
    <x v="4"/>
    <x v="28"/>
    <x v="120"/>
  </r>
  <r>
    <n v="1740"/>
    <x v="1740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n v="0"/>
    <b v="0"/>
    <x v="28"/>
    <x v="4"/>
    <x v="28"/>
    <x v="121"/>
  </r>
  <r>
    <n v="1741"/>
    <x v="1741"/>
    <s v="A photo journal documenting my experiences and travels across New Zealand"/>
    <x v="38"/>
    <x v="414"/>
    <x v="0"/>
    <x v="1"/>
    <x v="1"/>
    <n v="1433948671"/>
    <n v="1430060671"/>
    <b v="0"/>
    <n v="52"/>
    <b v="1"/>
    <x v="20"/>
    <x v="8"/>
    <x v="20"/>
    <x v="1219"/>
  </r>
  <r>
    <n v="1742"/>
    <x v="1742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n v="34"/>
    <b v="1"/>
    <x v="20"/>
    <x v="8"/>
    <x v="20"/>
    <x v="1220"/>
  </r>
  <r>
    <n v="1743"/>
    <x v="1743"/>
    <s v="Visual documentation of the endangered IÃ±upiat language, captured in the form of a printed photography book."/>
    <x v="12"/>
    <x v="11"/>
    <x v="0"/>
    <x v="0"/>
    <x v="0"/>
    <n v="1472270340"/>
    <n v="1470348775"/>
    <b v="0"/>
    <n v="67"/>
    <b v="1"/>
    <x v="20"/>
    <x v="8"/>
    <x v="20"/>
    <x v="1221"/>
  </r>
  <r>
    <n v="1744"/>
    <x v="1744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n v="70"/>
    <b v="1"/>
    <x v="20"/>
    <x v="8"/>
    <x v="20"/>
    <x v="1222"/>
  </r>
  <r>
    <n v="1745"/>
    <x v="1745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n v="89"/>
    <b v="1"/>
    <x v="20"/>
    <x v="8"/>
    <x v="20"/>
    <x v="1223"/>
  </r>
  <r>
    <n v="1746"/>
    <x v="1746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n v="107"/>
    <b v="1"/>
    <x v="20"/>
    <x v="8"/>
    <x v="20"/>
    <x v="1224"/>
  </r>
  <r>
    <n v="1747"/>
    <x v="1747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n v="159"/>
    <b v="1"/>
    <x v="20"/>
    <x v="8"/>
    <x v="20"/>
    <x v="1225"/>
  </r>
  <r>
    <n v="1748"/>
    <x v="1748"/>
    <s v="Telling the story of the city through remarkable people who live in Vancouver today."/>
    <x v="63"/>
    <x v="1184"/>
    <x v="0"/>
    <x v="5"/>
    <x v="5"/>
    <n v="1441234143"/>
    <n v="1438642143"/>
    <b v="0"/>
    <n v="181"/>
    <b v="1"/>
    <x v="20"/>
    <x v="8"/>
    <x v="20"/>
    <x v="1226"/>
  </r>
  <r>
    <n v="1749"/>
    <x v="1749"/>
    <s v="Help me fund the production run of my first book by local Photographer Sandro Ortolani."/>
    <x v="284"/>
    <x v="1185"/>
    <x v="0"/>
    <x v="19"/>
    <x v="3"/>
    <n v="1488394800"/>
    <n v="1485213921"/>
    <b v="0"/>
    <n v="131"/>
    <b v="1"/>
    <x v="20"/>
    <x v="8"/>
    <x v="20"/>
    <x v="1156"/>
  </r>
  <r>
    <n v="1750"/>
    <x v="1750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n v="125"/>
    <b v="1"/>
    <x v="20"/>
    <x v="8"/>
    <x v="20"/>
    <x v="1227"/>
  </r>
  <r>
    <n v="1751"/>
    <x v="1751"/>
    <s v="Photographs and stories culled from 10 years of road trips through rural Greece"/>
    <x v="3"/>
    <x v="1187"/>
    <x v="0"/>
    <x v="0"/>
    <x v="0"/>
    <n v="1426787123"/>
    <n v="1424198723"/>
    <b v="0"/>
    <n v="61"/>
    <b v="1"/>
    <x v="20"/>
    <x v="8"/>
    <x v="20"/>
    <x v="1228"/>
  </r>
  <r>
    <n v="1752"/>
    <x v="1752"/>
    <s v="A little book of calm, in picture form, that will soothe the soul and un-furrow the brow."/>
    <x v="38"/>
    <x v="1188"/>
    <x v="0"/>
    <x v="1"/>
    <x v="1"/>
    <n v="1476425082"/>
    <n v="1473833082"/>
    <b v="0"/>
    <n v="90"/>
    <b v="1"/>
    <x v="20"/>
    <x v="8"/>
    <x v="20"/>
    <x v="1229"/>
  </r>
  <r>
    <n v="1753"/>
    <x v="1753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n v="35"/>
    <b v="1"/>
    <x v="20"/>
    <x v="8"/>
    <x v="20"/>
    <x v="1230"/>
  </r>
  <r>
    <n v="1754"/>
    <x v="1754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n v="90"/>
    <b v="1"/>
    <x v="20"/>
    <x v="8"/>
    <x v="20"/>
    <x v="1231"/>
  </r>
  <r>
    <n v="1755"/>
    <x v="1755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n v="4"/>
    <b v="1"/>
    <x v="20"/>
    <x v="8"/>
    <x v="20"/>
    <x v="501"/>
  </r>
  <r>
    <n v="1756"/>
    <x v="1756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n v="120"/>
    <b v="1"/>
    <x v="20"/>
    <x v="8"/>
    <x v="20"/>
    <x v="1232"/>
  </r>
  <r>
    <n v="1757"/>
    <x v="1757"/>
    <s v="I want to create a self published photo art book on the topic of the resurgence of femininity."/>
    <x v="10"/>
    <x v="1192"/>
    <x v="0"/>
    <x v="0"/>
    <x v="0"/>
    <n v="1485631740"/>
    <n v="1483041083"/>
    <b v="0"/>
    <n v="14"/>
    <b v="1"/>
    <x v="20"/>
    <x v="8"/>
    <x v="20"/>
    <x v="1233"/>
  </r>
  <r>
    <n v="1758"/>
    <x v="1758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n v="27"/>
    <b v="1"/>
    <x v="20"/>
    <x v="8"/>
    <x v="20"/>
    <x v="1234"/>
  </r>
  <r>
    <n v="1759"/>
    <x v="1759"/>
    <s v="Death Valley will be the first photo book of Andi State"/>
    <x v="10"/>
    <x v="1194"/>
    <x v="0"/>
    <x v="0"/>
    <x v="0"/>
    <n v="1427309629"/>
    <n v="1425585229"/>
    <b v="0"/>
    <n v="49"/>
    <b v="1"/>
    <x v="20"/>
    <x v="8"/>
    <x v="20"/>
    <x v="1235"/>
  </r>
  <r>
    <n v="1760"/>
    <x v="1760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n v="102"/>
    <b v="1"/>
    <x v="20"/>
    <x v="8"/>
    <x v="20"/>
    <x v="1236"/>
  </r>
  <r>
    <n v="1761"/>
    <x v="1761"/>
    <s v="A hardcover photobook telling the naked truth of a young photographers journey."/>
    <x v="213"/>
    <x v="1196"/>
    <x v="0"/>
    <x v="1"/>
    <x v="1"/>
    <n v="1442065060"/>
    <n v="1437745060"/>
    <b v="0"/>
    <n v="3"/>
    <b v="1"/>
    <x v="20"/>
    <x v="8"/>
    <x v="20"/>
    <x v="1237"/>
  </r>
  <r>
    <n v="1762"/>
    <x v="1762"/>
    <s v="Project rewards $25 gets you 190+ digital images"/>
    <x v="213"/>
    <x v="1197"/>
    <x v="0"/>
    <x v="0"/>
    <x v="0"/>
    <n v="1457739245"/>
    <n v="1455147245"/>
    <b v="0"/>
    <n v="25"/>
    <b v="1"/>
    <x v="20"/>
    <x v="8"/>
    <x v="20"/>
    <x v="1238"/>
  </r>
  <r>
    <n v="1763"/>
    <x v="1763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n v="118"/>
    <b v="1"/>
    <x v="20"/>
    <x v="8"/>
    <x v="20"/>
    <x v="1239"/>
  </r>
  <r>
    <n v="1764"/>
    <x v="1764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n v="39"/>
    <b v="0"/>
    <x v="20"/>
    <x v="8"/>
    <x v="20"/>
    <x v="1240"/>
  </r>
  <r>
    <n v="1765"/>
    <x v="1765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n v="103"/>
    <b v="0"/>
    <x v="20"/>
    <x v="8"/>
    <x v="20"/>
    <x v="1241"/>
  </r>
  <r>
    <n v="1766"/>
    <x v="1766"/>
    <s v="I want to create a beautiful book which documents the Melbourne music scene."/>
    <x v="15"/>
    <x v="117"/>
    <x v="2"/>
    <x v="2"/>
    <x v="2"/>
    <n v="1408999088"/>
    <n v="1407184688"/>
    <b v="1"/>
    <n v="0"/>
    <b v="0"/>
    <x v="20"/>
    <x v="8"/>
    <x v="20"/>
    <x v="121"/>
  </r>
  <r>
    <n v="1767"/>
    <x v="1767"/>
    <s v="A photographic search for the true meaning of pride for ones country during the World Cup"/>
    <x v="10"/>
    <x v="1201"/>
    <x v="2"/>
    <x v="0"/>
    <x v="0"/>
    <n v="1407080884"/>
    <n v="1404488884"/>
    <b v="1"/>
    <n v="39"/>
    <b v="0"/>
    <x v="20"/>
    <x v="8"/>
    <x v="20"/>
    <x v="1242"/>
  </r>
  <r>
    <n v="1768"/>
    <x v="1768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n v="15"/>
    <b v="0"/>
    <x v="20"/>
    <x v="8"/>
    <x v="20"/>
    <x v="1243"/>
  </r>
  <r>
    <n v="1769"/>
    <x v="1769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n v="22"/>
    <b v="0"/>
    <x v="20"/>
    <x v="8"/>
    <x v="20"/>
    <x v="1244"/>
  </r>
  <r>
    <n v="1770"/>
    <x v="1770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n v="92"/>
    <b v="0"/>
    <x v="20"/>
    <x v="8"/>
    <x v="20"/>
    <x v="450"/>
  </r>
  <r>
    <n v="1771"/>
    <x v="1771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n v="25"/>
    <b v="0"/>
    <x v="20"/>
    <x v="8"/>
    <x v="20"/>
    <x v="1245"/>
  </r>
  <r>
    <n v="1772"/>
    <x v="1772"/>
    <s v="A photobook and a short documentary film telling the story of Holocaust in Northwestern Lithuania"/>
    <x v="62"/>
    <x v="1205"/>
    <x v="2"/>
    <x v="1"/>
    <x v="1"/>
    <n v="1404666836"/>
    <n v="1399482836"/>
    <b v="1"/>
    <n v="19"/>
    <b v="0"/>
    <x v="20"/>
    <x v="8"/>
    <x v="20"/>
    <x v="1246"/>
  </r>
  <r>
    <n v="1773"/>
    <x v="1773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n v="19"/>
    <b v="0"/>
    <x v="20"/>
    <x v="8"/>
    <x v="20"/>
    <x v="1247"/>
  </r>
  <r>
    <n v="1774"/>
    <x v="1774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n v="13"/>
    <b v="0"/>
    <x v="20"/>
    <x v="8"/>
    <x v="20"/>
    <x v="1248"/>
  </r>
  <r>
    <n v="1775"/>
    <x v="1775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n v="124"/>
    <b v="0"/>
    <x v="20"/>
    <x v="8"/>
    <x v="20"/>
    <x v="1249"/>
  </r>
  <r>
    <n v="1776"/>
    <x v="1776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n v="4"/>
    <b v="0"/>
    <x v="20"/>
    <x v="8"/>
    <x v="20"/>
    <x v="33"/>
  </r>
  <r>
    <n v="1777"/>
    <x v="1777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n v="10"/>
    <b v="0"/>
    <x v="20"/>
    <x v="8"/>
    <x v="20"/>
    <x v="1250"/>
  </r>
  <r>
    <n v="1778"/>
    <x v="1778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n v="15"/>
    <b v="0"/>
    <x v="20"/>
    <x v="8"/>
    <x v="20"/>
    <x v="1251"/>
  </r>
  <r>
    <n v="1779"/>
    <x v="1779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n v="38"/>
    <b v="0"/>
    <x v="20"/>
    <x v="8"/>
    <x v="20"/>
    <x v="1252"/>
  </r>
  <r>
    <n v="1780"/>
    <x v="1780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n v="152"/>
    <b v="0"/>
    <x v="20"/>
    <x v="8"/>
    <x v="20"/>
    <x v="1253"/>
  </r>
  <r>
    <n v="1781"/>
    <x v="1781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n v="24"/>
    <b v="0"/>
    <x v="20"/>
    <x v="8"/>
    <x v="20"/>
    <x v="1254"/>
  </r>
  <r>
    <n v="1782"/>
    <x v="1782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n v="76"/>
    <b v="0"/>
    <x v="20"/>
    <x v="8"/>
    <x v="20"/>
    <x v="1255"/>
  </r>
  <r>
    <n v="1783"/>
    <x v="1783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n v="185"/>
    <b v="0"/>
    <x v="20"/>
    <x v="8"/>
    <x v="20"/>
    <x v="1256"/>
  </r>
  <r>
    <n v="1784"/>
    <x v="1784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n v="33"/>
    <b v="0"/>
    <x v="20"/>
    <x v="8"/>
    <x v="20"/>
    <x v="1257"/>
  </r>
  <r>
    <n v="1785"/>
    <x v="1785"/>
    <s v="A book about a school bus converted into a living space, and the adventure shared by friends on its maiden voyage."/>
    <x v="95"/>
    <x v="1216"/>
    <x v="2"/>
    <x v="0"/>
    <x v="0"/>
    <n v="1413417600"/>
    <n v="1410750855"/>
    <b v="1"/>
    <n v="108"/>
    <b v="0"/>
    <x v="20"/>
    <x v="8"/>
    <x v="20"/>
    <x v="1258"/>
  </r>
  <r>
    <n v="1786"/>
    <x v="178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n v="29"/>
    <b v="0"/>
    <x v="20"/>
    <x v="8"/>
    <x v="20"/>
    <x v="1259"/>
  </r>
  <r>
    <n v="1787"/>
    <x v="1787"/>
    <s v="Raising awareness to the effects of global warming through photographs of the high mountains of Peru."/>
    <x v="3"/>
    <x v="1218"/>
    <x v="2"/>
    <x v="0"/>
    <x v="0"/>
    <n v="1428158637"/>
    <n v="1425570237"/>
    <b v="1"/>
    <n v="24"/>
    <b v="0"/>
    <x v="20"/>
    <x v="8"/>
    <x v="20"/>
    <x v="1260"/>
  </r>
  <r>
    <n v="1788"/>
    <x v="1788"/>
    <s v="A photo book celebrating Goths, exploring their lives and giving an insight into what Goth is for them."/>
    <x v="62"/>
    <x v="382"/>
    <x v="2"/>
    <x v="1"/>
    <x v="1"/>
    <n v="1414795542"/>
    <n v="1412203542"/>
    <b v="1"/>
    <n v="4"/>
    <b v="0"/>
    <x v="20"/>
    <x v="8"/>
    <x v="20"/>
    <x v="1065"/>
  </r>
  <r>
    <n v="1789"/>
    <x v="1789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n v="4"/>
    <b v="0"/>
    <x v="20"/>
    <x v="8"/>
    <x v="20"/>
    <x v="119"/>
  </r>
  <r>
    <n v="1790"/>
    <x v="1790"/>
    <s v="70 years of incredible photography sits patiently in old film sheet boxes, waiting for a return to relevance."/>
    <x v="287"/>
    <x v="1219"/>
    <x v="2"/>
    <x v="0"/>
    <x v="0"/>
    <n v="1423152678"/>
    <n v="1420560678"/>
    <b v="1"/>
    <n v="15"/>
    <b v="0"/>
    <x v="20"/>
    <x v="8"/>
    <x v="20"/>
    <x v="1033"/>
  </r>
  <r>
    <n v="1791"/>
    <x v="1791"/>
    <s v="For the love of street photography and the beauty of traditional cultures in southern Italy."/>
    <x v="9"/>
    <x v="1220"/>
    <x v="2"/>
    <x v="1"/>
    <x v="1"/>
    <n v="1422553565"/>
    <n v="1417369565"/>
    <b v="1"/>
    <n v="4"/>
    <b v="0"/>
    <x v="20"/>
    <x v="8"/>
    <x v="20"/>
    <x v="1261"/>
  </r>
  <r>
    <n v="1792"/>
    <x v="1792"/>
    <s v="In 1970 Helaine Garren shot a series of images at Bensingerâ€™s Pool Hall in Chicago, Illinois."/>
    <x v="31"/>
    <x v="1221"/>
    <x v="2"/>
    <x v="0"/>
    <x v="0"/>
    <n v="1439189940"/>
    <n v="1435970682"/>
    <b v="1"/>
    <n v="139"/>
    <b v="0"/>
    <x v="20"/>
    <x v="8"/>
    <x v="20"/>
    <x v="1262"/>
  </r>
  <r>
    <n v="1793"/>
    <x v="1793"/>
    <s v="The beginning of a long term project to document life of the Karen ethnic group on the border of Thailand and Burma."/>
    <x v="9"/>
    <x v="130"/>
    <x v="2"/>
    <x v="2"/>
    <x v="2"/>
    <n v="1417127040"/>
    <n v="1414531440"/>
    <b v="1"/>
    <n v="2"/>
    <b v="0"/>
    <x v="20"/>
    <x v="8"/>
    <x v="20"/>
    <x v="135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n v="18"/>
    <b v="0"/>
    <x v="20"/>
    <x v="8"/>
    <x v="20"/>
    <x v="1263"/>
  </r>
  <r>
    <n v="1795"/>
    <x v="1795"/>
    <s v="A photography book documenting the impact of the ISAF mission on the Afghan people of Mazar-e Sharif."/>
    <x v="89"/>
    <x v="1223"/>
    <x v="2"/>
    <x v="12"/>
    <x v="3"/>
    <n v="1476460800"/>
    <n v="1473922541"/>
    <b v="1"/>
    <n v="81"/>
    <b v="0"/>
    <x v="20"/>
    <x v="8"/>
    <x v="20"/>
    <x v="1264"/>
  </r>
  <r>
    <n v="1796"/>
    <x v="1796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n v="86"/>
    <b v="0"/>
    <x v="20"/>
    <x v="8"/>
    <x v="20"/>
    <x v="1265"/>
  </r>
  <r>
    <n v="1797"/>
    <x v="1797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n v="140"/>
    <b v="0"/>
    <x v="20"/>
    <x v="8"/>
    <x v="20"/>
    <x v="1266"/>
  </r>
  <r>
    <n v="1798"/>
    <x v="1798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n v="37"/>
    <b v="0"/>
    <x v="20"/>
    <x v="8"/>
    <x v="20"/>
    <x v="1267"/>
  </r>
  <r>
    <n v="1799"/>
    <x v="1799"/>
    <s v="The UnDiscovered Image, a monthly publication dedicated to photographers."/>
    <x v="23"/>
    <x v="1227"/>
    <x v="2"/>
    <x v="1"/>
    <x v="1"/>
    <n v="1415740408"/>
    <n v="1414008808"/>
    <b v="1"/>
    <n v="6"/>
    <b v="0"/>
    <x v="20"/>
    <x v="8"/>
    <x v="20"/>
    <x v="1268"/>
  </r>
  <r>
    <n v="1800"/>
    <x v="1800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n v="113"/>
    <b v="0"/>
    <x v="20"/>
    <x v="8"/>
    <x v="20"/>
    <x v="1269"/>
  </r>
  <r>
    <n v="1801"/>
    <x v="1801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n v="37"/>
    <b v="0"/>
    <x v="20"/>
    <x v="8"/>
    <x v="20"/>
    <x v="1270"/>
  </r>
  <r>
    <n v="1802"/>
    <x v="1802"/>
    <s v="Inner Darkness turned into a photobook. Personal work i shot during my recovery...in Berlin."/>
    <x v="8"/>
    <x v="1230"/>
    <x v="2"/>
    <x v="12"/>
    <x v="3"/>
    <n v="1435442340"/>
    <n v="1433416830"/>
    <b v="1"/>
    <n v="18"/>
    <b v="0"/>
    <x v="20"/>
    <x v="8"/>
    <x v="20"/>
    <x v="1271"/>
  </r>
  <r>
    <n v="1803"/>
    <x v="1803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n v="75"/>
    <b v="0"/>
    <x v="20"/>
    <x v="8"/>
    <x v="20"/>
    <x v="1272"/>
  </r>
  <r>
    <n v="1804"/>
    <x v="1804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n v="52"/>
    <b v="0"/>
    <x v="20"/>
    <x v="8"/>
    <x v="20"/>
    <x v="1273"/>
  </r>
  <r>
    <n v="1805"/>
    <x v="1805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n v="122"/>
    <b v="0"/>
    <x v="20"/>
    <x v="8"/>
    <x v="20"/>
    <x v="1274"/>
  </r>
  <r>
    <n v="1806"/>
    <x v="1806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n v="8"/>
    <b v="0"/>
    <x v="20"/>
    <x v="8"/>
    <x v="20"/>
    <x v="1275"/>
  </r>
  <r>
    <n v="1807"/>
    <x v="1807"/>
    <s v="I want to explore alternative cultures and lifestyles in America."/>
    <x v="10"/>
    <x v="503"/>
    <x v="2"/>
    <x v="0"/>
    <x v="0"/>
    <n v="1411868313"/>
    <n v="1409276313"/>
    <b v="1"/>
    <n v="8"/>
    <b v="0"/>
    <x v="20"/>
    <x v="8"/>
    <x v="20"/>
    <x v="1276"/>
  </r>
  <r>
    <n v="1808"/>
    <x v="1808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n v="96"/>
    <b v="0"/>
    <x v="20"/>
    <x v="8"/>
    <x v="20"/>
    <x v="1277"/>
  </r>
  <r>
    <n v="1809"/>
    <x v="1809"/>
    <s v="A stunning photo book highlighting the visual diversity of the City of Hamilton and showcasing it in a new light."/>
    <x v="8"/>
    <x v="163"/>
    <x v="2"/>
    <x v="5"/>
    <x v="5"/>
    <n v="1425246439"/>
    <n v="1422222439"/>
    <b v="1"/>
    <n v="9"/>
    <b v="0"/>
    <x v="20"/>
    <x v="8"/>
    <x v="20"/>
    <x v="1278"/>
  </r>
  <r>
    <n v="1810"/>
    <x v="1810"/>
    <s v="Film Speed is a series of Zines focusing on architecture shot completely on 35 and 120mm film."/>
    <x v="52"/>
    <x v="493"/>
    <x v="2"/>
    <x v="0"/>
    <x v="0"/>
    <n v="1408657826"/>
    <n v="1407621026"/>
    <b v="0"/>
    <n v="2"/>
    <b v="0"/>
    <x v="20"/>
    <x v="8"/>
    <x v="20"/>
    <x v="501"/>
  </r>
  <r>
    <n v="1811"/>
    <x v="1811"/>
    <s v="A collection of 365 color photographs of sunsets in 2014, beautifully presented in a hardcover book."/>
    <x v="214"/>
    <x v="130"/>
    <x v="2"/>
    <x v="0"/>
    <x v="0"/>
    <n v="1414123200"/>
    <n v="1408962270"/>
    <b v="0"/>
    <n v="26"/>
    <b v="0"/>
    <x v="20"/>
    <x v="8"/>
    <x v="20"/>
    <x v="1279"/>
  </r>
  <r>
    <n v="1812"/>
    <x v="1812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n v="23"/>
    <b v="0"/>
    <x v="20"/>
    <x v="8"/>
    <x v="20"/>
    <x v="1280"/>
  </r>
  <r>
    <n v="1813"/>
    <x v="1813"/>
    <s v="This project aims to document, Libyan photographic history; through both print and artisan mediums ."/>
    <x v="222"/>
    <x v="117"/>
    <x v="2"/>
    <x v="1"/>
    <x v="1"/>
    <n v="1407532812"/>
    <n v="1404940812"/>
    <b v="0"/>
    <n v="0"/>
    <b v="0"/>
    <x v="20"/>
    <x v="8"/>
    <x v="20"/>
    <x v="121"/>
  </r>
  <r>
    <n v="1814"/>
    <x v="1814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n v="140"/>
    <b v="0"/>
    <x v="20"/>
    <x v="8"/>
    <x v="20"/>
    <x v="1281"/>
  </r>
  <r>
    <n v="1815"/>
    <x v="1815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n v="0"/>
    <b v="0"/>
    <x v="20"/>
    <x v="8"/>
    <x v="20"/>
    <x v="121"/>
  </r>
  <r>
    <n v="1816"/>
    <x v="1816"/>
    <s v="A unique Photographic Book Project about the Passionate Moments and Strong Emotions that lie within Karate"/>
    <x v="31"/>
    <x v="1238"/>
    <x v="2"/>
    <x v="16"/>
    <x v="11"/>
    <n v="1469473200"/>
    <n v="1467061303"/>
    <b v="0"/>
    <n v="6"/>
    <b v="0"/>
    <x v="20"/>
    <x v="8"/>
    <x v="20"/>
    <x v="1282"/>
  </r>
  <r>
    <n v="1817"/>
    <x v="1817"/>
    <s v="Hundreds of breathtaking rodeo photographs collected in a beautiful coffee table book."/>
    <x v="102"/>
    <x v="1239"/>
    <x v="2"/>
    <x v="0"/>
    <x v="0"/>
    <n v="1485759540"/>
    <n v="1480607607"/>
    <b v="0"/>
    <n v="100"/>
    <b v="0"/>
    <x v="20"/>
    <x v="8"/>
    <x v="20"/>
    <x v="1283"/>
  </r>
  <r>
    <n v="1818"/>
    <x v="1818"/>
    <s v="We are all different, this is a way to honor and celebrate the authenticity in being different."/>
    <x v="36"/>
    <x v="117"/>
    <x v="2"/>
    <x v="0"/>
    <x v="0"/>
    <n v="1428035850"/>
    <n v="1425447450"/>
    <b v="0"/>
    <n v="0"/>
    <b v="0"/>
    <x v="20"/>
    <x v="8"/>
    <x v="20"/>
    <x v="121"/>
  </r>
  <r>
    <n v="1819"/>
    <x v="1819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n v="4"/>
    <b v="0"/>
    <x v="20"/>
    <x v="8"/>
    <x v="20"/>
    <x v="1284"/>
  </r>
  <r>
    <n v="1820"/>
    <x v="1820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n v="8"/>
    <b v="0"/>
    <x v="20"/>
    <x v="8"/>
    <x v="20"/>
    <x v="1285"/>
  </r>
  <r>
    <n v="1821"/>
    <x v="1821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n v="57"/>
    <b v="1"/>
    <x v="11"/>
    <x v="4"/>
    <x v="11"/>
    <x v="1286"/>
  </r>
  <r>
    <n v="1822"/>
    <x v="1822"/>
    <s v="Wood Butcher needs your help to make this happen. Buy a CD, support local music!"/>
    <x v="43"/>
    <x v="452"/>
    <x v="0"/>
    <x v="5"/>
    <x v="5"/>
    <n v="1391194860"/>
    <n v="1388084862"/>
    <b v="0"/>
    <n v="11"/>
    <b v="1"/>
    <x v="11"/>
    <x v="4"/>
    <x v="11"/>
    <x v="50"/>
  </r>
  <r>
    <n v="1823"/>
    <x v="1823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n v="33"/>
    <b v="1"/>
    <x v="11"/>
    <x v="4"/>
    <x v="11"/>
    <x v="1287"/>
  </r>
  <r>
    <n v="1824"/>
    <x v="1824"/>
    <s v="cd fund raiser"/>
    <x v="9"/>
    <x v="1243"/>
    <x v="0"/>
    <x v="0"/>
    <x v="0"/>
    <n v="1389146880"/>
    <n v="1387403967"/>
    <b v="0"/>
    <n v="40"/>
    <b v="1"/>
    <x v="11"/>
    <x v="4"/>
    <x v="11"/>
    <x v="1288"/>
  </r>
  <r>
    <n v="1825"/>
    <x v="1825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n v="50"/>
    <b v="1"/>
    <x v="11"/>
    <x v="4"/>
    <x v="11"/>
    <x v="1289"/>
  </r>
  <r>
    <n v="1826"/>
    <x v="1826"/>
    <s v="Hear your favorite Bear Ghost in eargasmic quality!"/>
    <x v="13"/>
    <x v="895"/>
    <x v="0"/>
    <x v="0"/>
    <x v="0"/>
    <n v="1392675017"/>
    <n v="1390083017"/>
    <b v="0"/>
    <n v="38"/>
    <b v="1"/>
    <x v="11"/>
    <x v="4"/>
    <x v="11"/>
    <x v="1290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n v="96"/>
    <b v="1"/>
    <x v="11"/>
    <x v="4"/>
    <x v="11"/>
    <x v="129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n v="48"/>
    <b v="1"/>
    <x v="11"/>
    <x v="4"/>
    <x v="11"/>
    <x v="1292"/>
  </r>
  <r>
    <n v="1829"/>
    <x v="1829"/>
    <s v="Everything is set to record are EP except for our finances. Please donate if you can! Any amount is appreciated. "/>
    <x v="15"/>
    <x v="1247"/>
    <x v="0"/>
    <x v="0"/>
    <x v="0"/>
    <n v="1295647200"/>
    <n v="1291428371"/>
    <b v="0"/>
    <n v="33"/>
    <b v="1"/>
    <x v="11"/>
    <x v="4"/>
    <x v="11"/>
    <x v="1293"/>
  </r>
  <r>
    <n v="1830"/>
    <x v="1830"/>
    <s v="We have come a long way on our new record, but now we need your help.  Help us, and together we can make magic!"/>
    <x v="36"/>
    <x v="1248"/>
    <x v="0"/>
    <x v="0"/>
    <x v="0"/>
    <n v="1393259107"/>
    <n v="1390667107"/>
    <b v="0"/>
    <n v="226"/>
    <b v="1"/>
    <x v="11"/>
    <x v="4"/>
    <x v="11"/>
    <x v="558"/>
  </r>
  <r>
    <n v="1831"/>
    <x v="1831"/>
    <s v="After a 2 year Odyssey, Darling Waste's trailer is still not home! We need $3,500 to get it through U.S. Customs!"/>
    <x v="28"/>
    <x v="1249"/>
    <x v="0"/>
    <x v="0"/>
    <x v="0"/>
    <n v="1336866863"/>
    <n v="1335570863"/>
    <b v="0"/>
    <n v="14"/>
    <b v="1"/>
    <x v="11"/>
    <x v="4"/>
    <x v="11"/>
    <x v="1294"/>
  </r>
  <r>
    <n v="1832"/>
    <x v="1832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n v="20"/>
    <b v="1"/>
    <x v="11"/>
    <x v="4"/>
    <x v="11"/>
    <x v="380"/>
  </r>
  <r>
    <n v="1833"/>
    <x v="1833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n v="25"/>
    <b v="1"/>
    <x v="11"/>
    <x v="4"/>
    <x v="11"/>
    <x v="823"/>
  </r>
  <r>
    <n v="1834"/>
    <x v="1834"/>
    <s v="Help us fund our first tour and promote our new EP!"/>
    <x v="3"/>
    <x v="1250"/>
    <x v="0"/>
    <x v="0"/>
    <x v="0"/>
    <n v="1422140895"/>
    <n v="1418684895"/>
    <b v="0"/>
    <n v="90"/>
    <b v="1"/>
    <x v="11"/>
    <x v="4"/>
    <x v="11"/>
    <x v="1295"/>
  </r>
  <r>
    <n v="1835"/>
    <x v="1835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n v="11"/>
    <b v="1"/>
    <x v="11"/>
    <x v="4"/>
    <x v="11"/>
    <x v="1296"/>
  </r>
  <r>
    <n v="1836"/>
    <x v="1836"/>
    <s v="Help fund our 2013 Sound &amp; Lighting Touring rig!"/>
    <x v="10"/>
    <x v="1251"/>
    <x v="0"/>
    <x v="0"/>
    <x v="0"/>
    <n v="1361129129"/>
    <n v="1359660329"/>
    <b v="0"/>
    <n v="55"/>
    <b v="1"/>
    <x v="11"/>
    <x v="4"/>
    <x v="11"/>
    <x v="1297"/>
  </r>
  <r>
    <n v="1837"/>
    <x v="1837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n v="30"/>
    <b v="1"/>
    <x v="11"/>
    <x v="4"/>
    <x v="11"/>
    <x v="1298"/>
  </r>
  <r>
    <n v="1838"/>
    <x v="1838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n v="28"/>
    <b v="1"/>
    <x v="11"/>
    <x v="4"/>
    <x v="11"/>
    <x v="1299"/>
  </r>
  <r>
    <n v="1839"/>
    <x v="1839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n v="45"/>
    <b v="1"/>
    <x v="11"/>
    <x v="4"/>
    <x v="11"/>
    <x v="1300"/>
  </r>
  <r>
    <n v="1840"/>
    <x v="1840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n v="13"/>
    <b v="1"/>
    <x v="11"/>
    <x v="4"/>
    <x v="11"/>
    <x v="1301"/>
  </r>
  <r>
    <n v="1841"/>
    <x v="1841"/>
    <s v="Hard Rock with a Positive Message. Help us fund, release and promote our debut EP!"/>
    <x v="13"/>
    <x v="1256"/>
    <x v="0"/>
    <x v="0"/>
    <x v="0"/>
    <n v="1400561940"/>
    <n v="1397679445"/>
    <b v="0"/>
    <n v="40"/>
    <b v="1"/>
    <x v="11"/>
    <x v="4"/>
    <x v="11"/>
    <x v="1302"/>
  </r>
  <r>
    <n v="1842"/>
    <x v="1842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n v="21"/>
    <b v="1"/>
    <x v="11"/>
    <x v="4"/>
    <x v="11"/>
    <x v="1303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n v="134"/>
    <b v="1"/>
    <x v="11"/>
    <x v="4"/>
    <x v="11"/>
    <x v="1304"/>
  </r>
  <r>
    <n v="1844"/>
    <x v="1844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n v="20"/>
    <b v="1"/>
    <x v="11"/>
    <x v="4"/>
    <x v="11"/>
    <x v="1305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n v="19"/>
    <b v="1"/>
    <x v="11"/>
    <x v="4"/>
    <x v="11"/>
    <x v="1306"/>
  </r>
  <r>
    <n v="1846"/>
    <x v="1846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n v="209"/>
    <b v="1"/>
    <x v="11"/>
    <x v="4"/>
    <x v="11"/>
    <x v="1307"/>
  </r>
  <r>
    <n v="1847"/>
    <x v="1847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n v="38"/>
    <b v="1"/>
    <x v="11"/>
    <x v="4"/>
    <x v="11"/>
    <x v="1308"/>
  </r>
  <r>
    <n v="1848"/>
    <x v="1848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n v="24"/>
    <b v="1"/>
    <x v="11"/>
    <x v="4"/>
    <x v="11"/>
    <x v="574"/>
  </r>
  <r>
    <n v="1849"/>
    <x v="1849"/>
    <s v="Release the Skylines is a small, local Cleveland metal band looking to record an album."/>
    <x v="43"/>
    <x v="356"/>
    <x v="0"/>
    <x v="0"/>
    <x v="0"/>
    <n v="1350505059"/>
    <n v="1347913059"/>
    <b v="0"/>
    <n v="8"/>
    <b v="1"/>
    <x v="11"/>
    <x v="4"/>
    <x v="11"/>
    <x v="1309"/>
  </r>
  <r>
    <n v="1850"/>
    <x v="1850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n v="179"/>
    <b v="1"/>
    <x v="11"/>
    <x v="4"/>
    <x v="11"/>
    <x v="1310"/>
  </r>
  <r>
    <n v="1851"/>
    <x v="1851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n v="26"/>
    <b v="1"/>
    <x v="11"/>
    <x v="4"/>
    <x v="11"/>
    <x v="1311"/>
  </r>
  <r>
    <n v="1852"/>
    <x v="1852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n v="131"/>
    <b v="1"/>
    <x v="11"/>
    <x v="4"/>
    <x v="11"/>
    <x v="1312"/>
  </r>
  <r>
    <n v="1853"/>
    <x v="1853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n v="14"/>
    <b v="1"/>
    <x v="11"/>
    <x v="4"/>
    <x v="11"/>
    <x v="1313"/>
  </r>
  <r>
    <n v="1854"/>
    <x v="1854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n v="174"/>
    <b v="1"/>
    <x v="11"/>
    <x v="4"/>
    <x v="11"/>
    <x v="1314"/>
  </r>
  <r>
    <n v="1855"/>
    <x v="1855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n v="191"/>
    <b v="1"/>
    <x v="11"/>
    <x v="4"/>
    <x v="11"/>
    <x v="1315"/>
  </r>
  <r>
    <n v="1856"/>
    <x v="1856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n v="38"/>
    <b v="1"/>
    <x v="11"/>
    <x v="4"/>
    <x v="11"/>
    <x v="1316"/>
  </r>
  <r>
    <n v="1857"/>
    <x v="1857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n v="22"/>
    <b v="1"/>
    <x v="11"/>
    <x v="4"/>
    <x v="11"/>
    <x v="1317"/>
  </r>
  <r>
    <n v="1858"/>
    <x v="1858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n v="149"/>
    <b v="1"/>
    <x v="11"/>
    <x v="4"/>
    <x v="11"/>
    <x v="1318"/>
  </r>
  <r>
    <n v="1859"/>
    <x v="1859"/>
    <s v="Queen Kwong is going ON TOUR to London and Paris!"/>
    <x v="9"/>
    <x v="1270"/>
    <x v="0"/>
    <x v="0"/>
    <x v="0"/>
    <n v="1316716129"/>
    <n v="1314124129"/>
    <b v="0"/>
    <n v="56"/>
    <b v="1"/>
    <x v="11"/>
    <x v="4"/>
    <x v="11"/>
    <x v="1319"/>
  </r>
  <r>
    <n v="1860"/>
    <x v="1860"/>
    <s v="ASC had a one-of-a-kind CD release party in 2013, and we want to share it with the world - in DVD format!"/>
    <x v="47"/>
    <x v="1099"/>
    <x v="0"/>
    <x v="0"/>
    <x v="0"/>
    <n v="1391706084"/>
    <n v="1389891684"/>
    <b v="0"/>
    <n v="19"/>
    <b v="1"/>
    <x v="11"/>
    <x v="4"/>
    <x v="11"/>
    <x v="1320"/>
  </r>
  <r>
    <n v="1861"/>
    <x v="1861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n v="0"/>
    <b v="0"/>
    <x v="18"/>
    <x v="6"/>
    <x v="18"/>
    <x v="121"/>
  </r>
  <r>
    <n v="1862"/>
    <x v="1862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n v="16"/>
    <b v="0"/>
    <x v="18"/>
    <x v="6"/>
    <x v="18"/>
    <x v="1321"/>
  </r>
  <r>
    <n v="1863"/>
    <x v="1863"/>
    <s v="This is an Android game where you take control of the zombies and try to eat your way to world domination!"/>
    <x v="30"/>
    <x v="115"/>
    <x v="2"/>
    <x v="0"/>
    <x v="0"/>
    <n v="1402600085"/>
    <n v="1400008085"/>
    <b v="0"/>
    <n v="2"/>
    <b v="0"/>
    <x v="18"/>
    <x v="6"/>
    <x v="18"/>
    <x v="144"/>
  </r>
  <r>
    <n v="1864"/>
    <x v="1864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n v="48"/>
    <b v="0"/>
    <x v="18"/>
    <x v="6"/>
    <x v="18"/>
    <x v="1322"/>
  </r>
  <r>
    <n v="1865"/>
    <x v="1865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n v="2"/>
    <b v="0"/>
    <x v="18"/>
    <x v="6"/>
    <x v="18"/>
    <x v="447"/>
  </r>
  <r>
    <n v="1866"/>
    <x v="1866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n v="2"/>
    <b v="0"/>
    <x v="18"/>
    <x v="6"/>
    <x v="18"/>
    <x v="368"/>
  </r>
  <r>
    <n v="1867"/>
    <x v="1867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n v="1"/>
    <b v="0"/>
    <x v="18"/>
    <x v="6"/>
    <x v="18"/>
    <x v="119"/>
  </r>
  <r>
    <n v="1868"/>
    <x v="1868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n v="17"/>
    <b v="0"/>
    <x v="18"/>
    <x v="6"/>
    <x v="18"/>
    <x v="868"/>
  </r>
  <r>
    <n v="1869"/>
    <x v="1869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n v="0"/>
    <b v="0"/>
    <x v="18"/>
    <x v="6"/>
    <x v="18"/>
    <x v="121"/>
  </r>
  <r>
    <n v="1870"/>
    <x v="1870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n v="11"/>
    <b v="0"/>
    <x v="18"/>
    <x v="6"/>
    <x v="18"/>
    <x v="1323"/>
  </r>
  <r>
    <n v="1871"/>
    <x v="1871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n v="95"/>
    <b v="0"/>
    <x v="18"/>
    <x v="6"/>
    <x v="18"/>
    <x v="1324"/>
  </r>
  <r>
    <n v="1872"/>
    <x v="1872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n v="13"/>
    <b v="0"/>
    <x v="18"/>
    <x v="6"/>
    <x v="18"/>
    <x v="1325"/>
  </r>
  <r>
    <n v="1873"/>
    <x v="1873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n v="2"/>
    <b v="0"/>
    <x v="18"/>
    <x v="6"/>
    <x v="18"/>
    <x v="656"/>
  </r>
  <r>
    <n v="1874"/>
    <x v="1874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n v="2"/>
    <b v="0"/>
    <x v="18"/>
    <x v="6"/>
    <x v="18"/>
    <x v="31"/>
  </r>
  <r>
    <n v="1875"/>
    <x v="1875"/>
    <s v="Sea opposition of Crab's family and angry fishes. Who is going to win, and who is going to loose ?!"/>
    <x v="3"/>
    <x v="152"/>
    <x v="2"/>
    <x v="0"/>
    <x v="0"/>
    <n v="1470519308"/>
    <n v="1465335308"/>
    <b v="0"/>
    <n v="3"/>
    <b v="0"/>
    <x v="18"/>
    <x v="6"/>
    <x v="18"/>
    <x v="1326"/>
  </r>
  <r>
    <n v="1876"/>
    <x v="1876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n v="0"/>
    <b v="0"/>
    <x v="18"/>
    <x v="6"/>
    <x v="18"/>
    <x v="121"/>
  </r>
  <r>
    <n v="1877"/>
    <x v="1877"/>
    <s v="It's obvious you won't survive by your wits alone. Unfortunately that's all you've got, Chip. Run!"/>
    <x v="294"/>
    <x v="117"/>
    <x v="2"/>
    <x v="0"/>
    <x v="0"/>
    <n v="1425170525"/>
    <n v="1422664925"/>
    <b v="0"/>
    <n v="0"/>
    <b v="0"/>
    <x v="18"/>
    <x v="6"/>
    <x v="18"/>
    <x v="121"/>
  </r>
  <r>
    <n v="1878"/>
    <x v="1878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n v="0"/>
    <b v="0"/>
    <x v="18"/>
    <x v="6"/>
    <x v="18"/>
    <x v="121"/>
  </r>
  <r>
    <n v="1879"/>
    <x v="1879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n v="2"/>
    <b v="0"/>
    <x v="18"/>
    <x v="6"/>
    <x v="18"/>
    <x v="362"/>
  </r>
  <r>
    <n v="1880"/>
    <x v="1880"/>
    <s v="Sim Betting Football is the only football (soccer) betting simulation  game."/>
    <x v="10"/>
    <x v="1276"/>
    <x v="2"/>
    <x v="1"/>
    <x v="1"/>
    <n v="1459341380"/>
    <n v="1456839380"/>
    <b v="0"/>
    <n v="24"/>
    <b v="0"/>
    <x v="18"/>
    <x v="6"/>
    <x v="18"/>
    <x v="1327"/>
  </r>
  <r>
    <n v="1881"/>
    <x v="1881"/>
    <s v="We're now raising money to produce a music video. Those who donate get a vote in deciding which song!"/>
    <x v="13"/>
    <x v="1277"/>
    <x v="0"/>
    <x v="0"/>
    <x v="0"/>
    <n v="1425955189"/>
    <n v="1423366789"/>
    <b v="0"/>
    <n v="70"/>
    <b v="1"/>
    <x v="14"/>
    <x v="4"/>
    <x v="14"/>
    <x v="1328"/>
  </r>
  <r>
    <n v="1882"/>
    <x v="1882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n v="81"/>
    <b v="1"/>
    <x v="14"/>
    <x v="4"/>
    <x v="14"/>
    <x v="1329"/>
  </r>
  <r>
    <n v="1883"/>
    <x v="1883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n v="32"/>
    <b v="1"/>
    <x v="14"/>
    <x v="4"/>
    <x v="14"/>
    <x v="1330"/>
  </r>
  <r>
    <n v="1884"/>
    <x v="1884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n v="26"/>
    <b v="1"/>
    <x v="14"/>
    <x v="4"/>
    <x v="14"/>
    <x v="1331"/>
  </r>
  <r>
    <n v="1885"/>
    <x v="1885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n v="105"/>
    <b v="1"/>
    <x v="14"/>
    <x v="4"/>
    <x v="14"/>
    <x v="901"/>
  </r>
  <r>
    <n v="1886"/>
    <x v="1886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n v="29"/>
    <b v="1"/>
    <x v="14"/>
    <x v="4"/>
    <x v="14"/>
    <x v="1332"/>
  </r>
  <r>
    <n v="1887"/>
    <x v="1887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n v="8"/>
    <b v="1"/>
    <x v="14"/>
    <x v="4"/>
    <x v="14"/>
    <x v="1333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n v="89"/>
    <b v="1"/>
    <x v="14"/>
    <x v="4"/>
    <x v="14"/>
    <x v="1334"/>
  </r>
  <r>
    <n v="1889"/>
    <x v="1889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n v="44"/>
    <b v="1"/>
    <x v="14"/>
    <x v="4"/>
    <x v="14"/>
    <x v="974"/>
  </r>
  <r>
    <n v="1890"/>
    <x v="1890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n v="246"/>
    <b v="1"/>
    <x v="14"/>
    <x v="4"/>
    <x v="14"/>
    <x v="1335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n v="120"/>
    <b v="1"/>
    <x v="14"/>
    <x v="4"/>
    <x v="14"/>
    <x v="1336"/>
  </r>
  <r>
    <n v="1892"/>
    <x v="1892"/>
    <s v="Nemes has just recorded a new album and is raising $500 to get it mixed and mastered professionally."/>
    <x v="2"/>
    <x v="1286"/>
    <x v="0"/>
    <x v="0"/>
    <x v="0"/>
    <n v="1307459881"/>
    <n v="1304867881"/>
    <b v="0"/>
    <n v="26"/>
    <b v="1"/>
    <x v="14"/>
    <x v="4"/>
    <x v="14"/>
    <x v="1105"/>
  </r>
  <r>
    <n v="1893"/>
    <x v="1893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n v="45"/>
    <b v="1"/>
    <x v="14"/>
    <x v="4"/>
    <x v="14"/>
    <x v="1337"/>
  </r>
  <r>
    <n v="1894"/>
    <x v="1894"/>
    <s v="Im trying to raise $1000 for a 3 song EP in a studio!"/>
    <x v="28"/>
    <x v="1288"/>
    <x v="0"/>
    <x v="0"/>
    <x v="0"/>
    <n v="1329082983"/>
    <n v="1326404583"/>
    <b v="0"/>
    <n v="20"/>
    <b v="1"/>
    <x v="14"/>
    <x v="4"/>
    <x v="14"/>
    <x v="1338"/>
  </r>
  <r>
    <n v="1895"/>
    <x v="1895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n v="47"/>
    <b v="1"/>
    <x v="14"/>
    <x v="4"/>
    <x v="14"/>
    <x v="1339"/>
  </r>
  <r>
    <n v="1896"/>
    <x v="1896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n v="13"/>
    <b v="1"/>
    <x v="14"/>
    <x v="4"/>
    <x v="14"/>
    <x v="1340"/>
  </r>
  <r>
    <n v="1897"/>
    <x v="1897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n v="183"/>
    <b v="1"/>
    <x v="14"/>
    <x v="4"/>
    <x v="14"/>
    <x v="1341"/>
  </r>
  <r>
    <n v="1898"/>
    <x v="1898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n v="21"/>
    <b v="1"/>
    <x v="14"/>
    <x v="4"/>
    <x v="14"/>
    <x v="1342"/>
  </r>
  <r>
    <n v="1899"/>
    <x v="1899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n v="42"/>
    <b v="1"/>
    <x v="14"/>
    <x v="4"/>
    <x v="14"/>
    <x v="1343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n v="54"/>
    <b v="1"/>
    <x v="14"/>
    <x v="4"/>
    <x v="14"/>
    <x v="1344"/>
  </r>
  <r>
    <n v="1901"/>
    <x v="1901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n v="25"/>
    <b v="0"/>
    <x v="29"/>
    <x v="2"/>
    <x v="29"/>
    <x v="1345"/>
  </r>
  <r>
    <n v="1902"/>
    <x v="1902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n v="3"/>
    <b v="0"/>
    <x v="29"/>
    <x v="2"/>
    <x v="29"/>
    <x v="143"/>
  </r>
  <r>
    <n v="1903"/>
    <x v="1903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n v="41"/>
    <b v="0"/>
    <x v="29"/>
    <x v="2"/>
    <x v="29"/>
    <x v="1346"/>
  </r>
  <r>
    <n v="1904"/>
    <x v="1904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n v="2"/>
    <b v="0"/>
    <x v="29"/>
    <x v="2"/>
    <x v="29"/>
    <x v="380"/>
  </r>
  <r>
    <n v="1905"/>
    <x v="1905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n v="4"/>
    <b v="0"/>
    <x v="29"/>
    <x v="2"/>
    <x v="29"/>
    <x v="678"/>
  </r>
  <r>
    <n v="1906"/>
    <x v="1906"/>
    <s v="Max 5Tb storage, Wired lan, Additional USB ports and Hi-res DAC, 10000mAh battery, Real portable docking station"/>
    <x v="63"/>
    <x v="1295"/>
    <x v="2"/>
    <x v="0"/>
    <x v="0"/>
    <n v="1466697983"/>
    <n v="1464105983"/>
    <b v="0"/>
    <n v="99"/>
    <b v="0"/>
    <x v="29"/>
    <x v="2"/>
    <x v="29"/>
    <x v="1347"/>
  </r>
  <r>
    <n v="1907"/>
    <x v="1907"/>
    <s v="Litter-Buddy is great economical alternative to leading pet waste disposal systems with cartridge bag elements."/>
    <x v="11"/>
    <x v="1079"/>
    <x v="2"/>
    <x v="0"/>
    <x v="0"/>
    <n v="1400853925"/>
    <n v="1399557925"/>
    <b v="0"/>
    <n v="4"/>
    <b v="0"/>
    <x v="29"/>
    <x v="2"/>
    <x v="29"/>
    <x v="1209"/>
  </r>
  <r>
    <n v="1908"/>
    <x v="1908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n v="4"/>
    <b v="0"/>
    <x v="29"/>
    <x v="2"/>
    <x v="29"/>
    <x v="1348"/>
  </r>
  <r>
    <n v="1909"/>
    <x v="1909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n v="38"/>
    <b v="0"/>
    <x v="29"/>
    <x v="2"/>
    <x v="29"/>
    <x v="1349"/>
  </r>
  <r>
    <n v="1910"/>
    <x v="1910"/>
    <s v="Thinking Cleaner is an add-on for your iRobotÂ® RoombaÂ® 700/800 that makes it smarter and aware of its owner."/>
    <x v="94"/>
    <x v="1298"/>
    <x v="2"/>
    <x v="9"/>
    <x v="3"/>
    <n v="1446331500"/>
    <n v="1442531217"/>
    <b v="0"/>
    <n v="285"/>
    <b v="0"/>
    <x v="29"/>
    <x v="2"/>
    <x v="29"/>
    <x v="1350"/>
  </r>
  <r>
    <n v="1911"/>
    <x v="1911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n v="1"/>
    <b v="0"/>
    <x v="29"/>
    <x v="2"/>
    <x v="29"/>
    <x v="119"/>
  </r>
  <r>
    <n v="1912"/>
    <x v="1912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n v="42"/>
    <b v="0"/>
    <x v="29"/>
    <x v="2"/>
    <x v="29"/>
    <x v="1351"/>
  </r>
  <r>
    <n v="1913"/>
    <x v="1913"/>
    <s v="Tibio is a revolutionary new product designed to solve an age old problem."/>
    <x v="240"/>
    <x v="1300"/>
    <x v="2"/>
    <x v="1"/>
    <x v="1"/>
    <n v="1412770578"/>
    <n v="1410178578"/>
    <b v="0"/>
    <n v="26"/>
    <b v="0"/>
    <x v="29"/>
    <x v="2"/>
    <x v="29"/>
    <x v="1352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n v="2"/>
    <b v="0"/>
    <x v="29"/>
    <x v="2"/>
    <x v="29"/>
    <x v="179"/>
  </r>
  <r>
    <n v="1915"/>
    <x v="1915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n v="4"/>
    <b v="0"/>
    <x v="29"/>
    <x v="2"/>
    <x v="29"/>
    <x v="447"/>
  </r>
  <r>
    <n v="1916"/>
    <x v="1916"/>
    <s v="The Paint Can Holder Makes Painting Easier and Safer on Extension Ladders."/>
    <x v="22"/>
    <x v="1301"/>
    <x v="2"/>
    <x v="0"/>
    <x v="0"/>
    <n v="1478542375"/>
    <n v="1476378775"/>
    <b v="0"/>
    <n v="6"/>
    <b v="0"/>
    <x v="29"/>
    <x v="2"/>
    <x v="29"/>
    <x v="1326"/>
  </r>
  <r>
    <n v="1917"/>
    <x v="1917"/>
    <s v="Let's build a legendary brand altogether"/>
    <x v="303"/>
    <x v="1302"/>
    <x v="2"/>
    <x v="7"/>
    <x v="6"/>
    <n v="1486708133"/>
    <n v="1484116133"/>
    <b v="0"/>
    <n v="70"/>
    <b v="0"/>
    <x v="29"/>
    <x v="2"/>
    <x v="29"/>
    <x v="1353"/>
  </r>
  <r>
    <n v="1918"/>
    <x v="1918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n v="9"/>
    <b v="0"/>
    <x v="29"/>
    <x v="2"/>
    <x v="29"/>
    <x v="673"/>
  </r>
  <r>
    <n v="1919"/>
    <x v="1919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n v="8"/>
    <b v="0"/>
    <x v="29"/>
    <x v="2"/>
    <x v="29"/>
    <x v="1354"/>
  </r>
  <r>
    <n v="1920"/>
    <x v="1920"/>
    <s v="A new concept in bike light safety, protecting cyclists from being hit in the side. Bright, amber sideways."/>
    <x v="3"/>
    <x v="1304"/>
    <x v="2"/>
    <x v="1"/>
    <x v="1"/>
    <n v="1445468400"/>
    <n v="1443042061"/>
    <b v="0"/>
    <n v="105"/>
    <b v="0"/>
    <x v="29"/>
    <x v="2"/>
    <x v="29"/>
    <x v="1355"/>
  </r>
  <r>
    <n v="1921"/>
    <x v="1921"/>
    <s v="The Fine Spirits are making an album, but we need your help!"/>
    <x v="15"/>
    <x v="1305"/>
    <x v="0"/>
    <x v="0"/>
    <x v="0"/>
    <n v="1342243143"/>
    <n v="1339651143"/>
    <b v="0"/>
    <n v="38"/>
    <b v="1"/>
    <x v="14"/>
    <x v="4"/>
    <x v="14"/>
    <x v="1205"/>
  </r>
  <r>
    <n v="1922"/>
    <x v="1922"/>
    <s v="Low Weather's debut album is halfway finished.  With your help and your help alone we can record the rest!"/>
    <x v="13"/>
    <x v="1306"/>
    <x v="0"/>
    <x v="0"/>
    <x v="0"/>
    <n v="1386828507"/>
    <n v="1384236507"/>
    <b v="0"/>
    <n v="64"/>
    <b v="1"/>
    <x v="14"/>
    <x v="4"/>
    <x v="14"/>
    <x v="1356"/>
  </r>
  <r>
    <n v="1923"/>
    <x v="1923"/>
    <s v="We just finished recording our first album! All we need is a little extra help to be able to get it printed!"/>
    <x v="304"/>
    <x v="356"/>
    <x v="0"/>
    <x v="0"/>
    <x v="0"/>
    <n v="1317099540"/>
    <n v="1313612532"/>
    <b v="0"/>
    <n v="13"/>
    <b v="1"/>
    <x v="14"/>
    <x v="4"/>
    <x v="14"/>
    <x v="1357"/>
  </r>
  <r>
    <n v="1924"/>
    <x v="1924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n v="33"/>
    <b v="1"/>
    <x v="14"/>
    <x v="4"/>
    <x v="14"/>
    <x v="1358"/>
  </r>
  <r>
    <n v="1925"/>
    <x v="1925"/>
    <s v="The Freakniks are making their psychedelic freak-folk debut studio album and they need your help."/>
    <x v="15"/>
    <x v="1308"/>
    <x v="0"/>
    <x v="0"/>
    <x v="0"/>
    <n v="1381449600"/>
    <n v="1379540288"/>
    <b v="0"/>
    <n v="52"/>
    <b v="1"/>
    <x v="14"/>
    <x v="4"/>
    <x v="14"/>
    <x v="1359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n v="107"/>
    <b v="1"/>
    <x v="14"/>
    <x v="4"/>
    <x v="14"/>
    <x v="1360"/>
  </r>
  <r>
    <n v="1927"/>
    <x v="1927"/>
    <s v="Hampshire is headed to GBS Detroit."/>
    <x v="20"/>
    <x v="972"/>
    <x v="0"/>
    <x v="0"/>
    <x v="0"/>
    <n v="1331182740"/>
    <n v="1329856839"/>
    <b v="0"/>
    <n v="11"/>
    <b v="1"/>
    <x v="14"/>
    <x v="4"/>
    <x v="14"/>
    <x v="1361"/>
  </r>
  <r>
    <n v="1928"/>
    <x v="1928"/>
    <s v="Help us master and release our debut album &quot;The Kaleidoscope Dawn&quot;"/>
    <x v="305"/>
    <x v="1310"/>
    <x v="0"/>
    <x v="0"/>
    <x v="0"/>
    <n v="1367940794"/>
    <n v="1365348794"/>
    <b v="0"/>
    <n v="34"/>
    <b v="1"/>
    <x v="14"/>
    <x v="4"/>
    <x v="14"/>
    <x v="1362"/>
  </r>
  <r>
    <n v="1929"/>
    <x v="1929"/>
    <s v="Trying to raise funds to release a full-length album on LP and CD by my post-punk studio project, Surplus 1980."/>
    <x v="50"/>
    <x v="1311"/>
    <x v="0"/>
    <x v="0"/>
    <x v="0"/>
    <n v="1309825866"/>
    <n v="1306197066"/>
    <b v="0"/>
    <n v="75"/>
    <b v="1"/>
    <x v="14"/>
    <x v="4"/>
    <x v="14"/>
    <x v="1363"/>
  </r>
  <r>
    <n v="1930"/>
    <x v="1930"/>
    <s v="We're nearly done recording, but we're out of money! Help us release the record!!!"/>
    <x v="28"/>
    <x v="1312"/>
    <x v="0"/>
    <x v="0"/>
    <x v="0"/>
    <n v="1373203482"/>
    <n v="1368019482"/>
    <b v="0"/>
    <n v="26"/>
    <b v="1"/>
    <x v="14"/>
    <x v="4"/>
    <x v="14"/>
    <x v="1364"/>
  </r>
  <r>
    <n v="1931"/>
    <x v="1931"/>
    <s v="We're an indie rock band from Clearwater, FL headed back into the studio to finish our latest EP."/>
    <x v="13"/>
    <x v="1313"/>
    <x v="0"/>
    <x v="0"/>
    <x v="0"/>
    <n v="1337657400"/>
    <n v="1336512309"/>
    <b v="0"/>
    <n v="50"/>
    <b v="1"/>
    <x v="14"/>
    <x v="4"/>
    <x v="14"/>
    <x v="1365"/>
  </r>
  <r>
    <n v="1932"/>
    <x v="1932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n v="80"/>
    <b v="1"/>
    <x v="14"/>
    <x v="4"/>
    <x v="14"/>
    <x v="1366"/>
  </r>
  <r>
    <n v="1933"/>
    <x v="1933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n v="110"/>
    <b v="1"/>
    <x v="14"/>
    <x v="4"/>
    <x v="14"/>
    <x v="1367"/>
  </r>
  <r>
    <n v="1934"/>
    <x v="1934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n v="77"/>
    <b v="1"/>
    <x v="14"/>
    <x v="4"/>
    <x v="14"/>
    <x v="1368"/>
  </r>
  <r>
    <n v="1935"/>
    <x v="1935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n v="50"/>
    <b v="1"/>
    <x v="14"/>
    <x v="4"/>
    <x v="14"/>
    <x v="1369"/>
  </r>
  <r>
    <n v="1936"/>
    <x v="1936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n v="145"/>
    <b v="1"/>
    <x v="14"/>
    <x v="4"/>
    <x v="14"/>
    <x v="1370"/>
  </r>
  <r>
    <n v="1937"/>
    <x v="1937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n v="29"/>
    <b v="1"/>
    <x v="14"/>
    <x v="4"/>
    <x v="14"/>
    <x v="1371"/>
  </r>
  <r>
    <n v="1938"/>
    <x v="1938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n v="114"/>
    <b v="1"/>
    <x v="14"/>
    <x v="4"/>
    <x v="14"/>
    <x v="1372"/>
  </r>
  <r>
    <n v="1939"/>
    <x v="1939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n v="96"/>
    <b v="1"/>
    <x v="14"/>
    <x v="4"/>
    <x v="14"/>
    <x v="1373"/>
  </r>
  <r>
    <n v="1940"/>
    <x v="1940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n v="31"/>
    <b v="1"/>
    <x v="14"/>
    <x v="4"/>
    <x v="14"/>
    <x v="1374"/>
  </r>
  <r>
    <n v="1941"/>
    <x v="1941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n v="4883"/>
    <b v="1"/>
    <x v="30"/>
    <x v="2"/>
    <x v="30"/>
    <x v="1375"/>
  </r>
  <r>
    <n v="1942"/>
    <x v="1942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n v="95"/>
    <b v="1"/>
    <x v="30"/>
    <x v="2"/>
    <x v="30"/>
    <x v="1376"/>
  </r>
  <r>
    <n v="1943"/>
    <x v="1943"/>
    <s v="Next-gen 100% open-source sensor beacon platform designed especially for makers, developers and IoT companies."/>
    <x v="3"/>
    <x v="1325"/>
    <x v="0"/>
    <x v="0"/>
    <x v="0"/>
    <n v="1470896916"/>
    <n v="1467008916"/>
    <b v="1"/>
    <n v="2478"/>
    <b v="1"/>
    <x v="30"/>
    <x v="2"/>
    <x v="30"/>
    <x v="1377"/>
  </r>
  <r>
    <n v="1944"/>
    <x v="1944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n v="1789"/>
    <b v="1"/>
    <x v="30"/>
    <x v="2"/>
    <x v="30"/>
    <x v="1378"/>
  </r>
  <r>
    <n v="1945"/>
    <x v="1945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n v="680"/>
    <b v="1"/>
    <x v="30"/>
    <x v="2"/>
    <x v="30"/>
    <x v="1379"/>
  </r>
  <r>
    <n v="1946"/>
    <x v="1946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n v="70"/>
    <b v="1"/>
    <x v="30"/>
    <x v="2"/>
    <x v="30"/>
    <x v="138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n v="23"/>
    <b v="1"/>
    <x v="30"/>
    <x v="2"/>
    <x v="30"/>
    <x v="431"/>
  </r>
  <r>
    <n v="1948"/>
    <x v="1948"/>
    <s v="10 times more powerful than Raspberry Pi 3, x86 64-bit architecture"/>
    <x v="57"/>
    <x v="1330"/>
    <x v="0"/>
    <x v="0"/>
    <x v="0"/>
    <n v="1465232520"/>
    <n v="1460557809"/>
    <b v="1"/>
    <n v="4245"/>
    <b v="1"/>
    <x v="30"/>
    <x v="2"/>
    <x v="30"/>
    <x v="1381"/>
  </r>
  <r>
    <n v="1949"/>
    <x v="1949"/>
    <s v="#ShakeYourPower brings clean energy to places in the world without electricity through the power of music."/>
    <x v="63"/>
    <x v="1331"/>
    <x v="0"/>
    <x v="1"/>
    <x v="1"/>
    <n v="1404986951"/>
    <n v="1402394951"/>
    <b v="1"/>
    <n v="943"/>
    <b v="1"/>
    <x v="30"/>
    <x v="2"/>
    <x v="30"/>
    <x v="1382"/>
  </r>
  <r>
    <n v="1950"/>
    <x v="1950"/>
    <s v="We're building snap-together model trebuchets that are perfect for office warfare or annoying your roommate!"/>
    <x v="240"/>
    <x v="1332"/>
    <x v="0"/>
    <x v="0"/>
    <x v="0"/>
    <n v="1303446073"/>
    <n v="1300767673"/>
    <b v="1"/>
    <n v="1876"/>
    <b v="1"/>
    <x v="30"/>
    <x v="2"/>
    <x v="30"/>
    <x v="1383"/>
  </r>
  <r>
    <n v="1951"/>
    <x v="1951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n v="834"/>
    <b v="1"/>
    <x v="30"/>
    <x v="2"/>
    <x v="30"/>
    <x v="1384"/>
  </r>
  <r>
    <n v="1952"/>
    <x v="1952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n v="682"/>
    <b v="1"/>
    <x v="30"/>
    <x v="2"/>
    <x v="30"/>
    <x v="1385"/>
  </r>
  <r>
    <n v="1953"/>
    <x v="1953"/>
    <s v="The NTH is an open source music synthesizer featuring instant fun, awesome sound, and a hackable design."/>
    <x v="36"/>
    <x v="1335"/>
    <x v="0"/>
    <x v="0"/>
    <x v="0"/>
    <n v="1330657200"/>
    <n v="1328158065"/>
    <b v="1"/>
    <n v="147"/>
    <b v="1"/>
    <x v="30"/>
    <x v="2"/>
    <x v="30"/>
    <x v="1386"/>
  </r>
  <r>
    <n v="1954"/>
    <x v="1954"/>
    <s v="The First Home Battery System You Simply Plug in to Install"/>
    <x v="63"/>
    <x v="1336"/>
    <x v="0"/>
    <x v="0"/>
    <x v="0"/>
    <n v="1457758800"/>
    <n v="1453730176"/>
    <b v="1"/>
    <n v="415"/>
    <b v="1"/>
    <x v="30"/>
    <x v="2"/>
    <x v="30"/>
    <x v="1387"/>
  </r>
  <r>
    <n v="1955"/>
    <x v="1955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n v="290"/>
    <b v="1"/>
    <x v="30"/>
    <x v="2"/>
    <x v="30"/>
    <x v="1388"/>
  </r>
  <r>
    <n v="1956"/>
    <x v="1956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n v="365"/>
    <b v="1"/>
    <x v="30"/>
    <x v="2"/>
    <x v="30"/>
    <x v="1389"/>
  </r>
  <r>
    <n v="1957"/>
    <x v="1957"/>
    <s v="An open hardware platform for the best microcontroller in the world."/>
    <x v="11"/>
    <x v="1339"/>
    <x v="0"/>
    <x v="0"/>
    <x v="0"/>
    <n v="1351304513"/>
    <n v="1348712513"/>
    <b v="1"/>
    <n v="660"/>
    <b v="1"/>
    <x v="30"/>
    <x v="2"/>
    <x v="30"/>
    <x v="1390"/>
  </r>
  <r>
    <n v="1958"/>
    <x v="1958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n v="1356"/>
    <b v="1"/>
    <x v="30"/>
    <x v="2"/>
    <x v="30"/>
    <x v="1391"/>
  </r>
  <r>
    <n v="1959"/>
    <x v="1959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n v="424"/>
    <b v="1"/>
    <x v="30"/>
    <x v="2"/>
    <x v="30"/>
    <x v="1392"/>
  </r>
  <r>
    <n v="1960"/>
    <x v="1960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n v="33"/>
    <b v="1"/>
    <x v="30"/>
    <x v="2"/>
    <x v="30"/>
    <x v="1393"/>
  </r>
  <r>
    <n v="1961"/>
    <x v="1961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n v="1633"/>
    <b v="1"/>
    <x v="30"/>
    <x v="2"/>
    <x v="30"/>
    <x v="1394"/>
  </r>
  <r>
    <n v="1962"/>
    <x v="1962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n v="306"/>
    <b v="1"/>
    <x v="30"/>
    <x v="2"/>
    <x v="30"/>
    <x v="1395"/>
  </r>
  <r>
    <n v="1963"/>
    <x v="1963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n v="205"/>
    <b v="1"/>
    <x v="30"/>
    <x v="2"/>
    <x v="30"/>
    <x v="1396"/>
  </r>
  <r>
    <n v="1964"/>
    <x v="1964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n v="1281"/>
    <b v="1"/>
    <x v="30"/>
    <x v="2"/>
    <x v="30"/>
    <x v="1397"/>
  </r>
  <r>
    <n v="1965"/>
    <x v="1965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n v="103"/>
    <b v="1"/>
    <x v="30"/>
    <x v="2"/>
    <x v="30"/>
    <x v="1398"/>
  </r>
  <r>
    <n v="1966"/>
    <x v="1966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n v="1513"/>
    <b v="1"/>
    <x v="30"/>
    <x v="2"/>
    <x v="30"/>
    <x v="1399"/>
  </r>
  <r>
    <n v="1967"/>
    <x v="1967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n v="405"/>
    <b v="1"/>
    <x v="30"/>
    <x v="2"/>
    <x v="30"/>
    <x v="1400"/>
  </r>
  <r>
    <n v="1968"/>
    <x v="1968"/>
    <s v="Bringing the advantages of wireless smart shifting to every cyclist. FITS ANY BIKE"/>
    <x v="63"/>
    <x v="1350"/>
    <x v="0"/>
    <x v="0"/>
    <x v="0"/>
    <n v="1480777515"/>
    <n v="1478095515"/>
    <b v="1"/>
    <n v="510"/>
    <b v="1"/>
    <x v="30"/>
    <x v="2"/>
    <x v="30"/>
    <x v="1401"/>
  </r>
  <r>
    <n v="1969"/>
    <x v="1969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n v="1887"/>
    <b v="1"/>
    <x v="30"/>
    <x v="2"/>
    <x v="30"/>
    <x v="1402"/>
  </r>
  <r>
    <n v="1970"/>
    <x v="1970"/>
    <s v="The APOC is a gamma particle detector that will help you learn about radiation and find radioactive things!"/>
    <x v="10"/>
    <x v="1352"/>
    <x v="0"/>
    <x v="0"/>
    <x v="0"/>
    <n v="1366429101"/>
    <n v="1361248701"/>
    <b v="1"/>
    <n v="701"/>
    <b v="1"/>
    <x v="30"/>
    <x v="2"/>
    <x v="30"/>
    <x v="1403"/>
  </r>
  <r>
    <n v="1971"/>
    <x v="1971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n v="3863"/>
    <b v="1"/>
    <x v="30"/>
    <x v="2"/>
    <x v="30"/>
    <x v="1404"/>
  </r>
  <r>
    <n v="1972"/>
    <x v="1972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n v="238"/>
    <b v="1"/>
    <x v="30"/>
    <x v="2"/>
    <x v="30"/>
    <x v="1405"/>
  </r>
  <r>
    <n v="1973"/>
    <x v="1973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n v="2051"/>
    <b v="1"/>
    <x v="30"/>
    <x v="2"/>
    <x v="30"/>
    <x v="1406"/>
  </r>
  <r>
    <n v="1974"/>
    <x v="1974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n v="402"/>
    <b v="1"/>
    <x v="30"/>
    <x v="2"/>
    <x v="30"/>
    <x v="1407"/>
  </r>
  <r>
    <n v="1975"/>
    <x v="1975"/>
    <s v="The Bugle2 is a second generation DIY kit phono preamplifier for vinyl playback."/>
    <x v="194"/>
    <x v="1357"/>
    <x v="0"/>
    <x v="0"/>
    <x v="0"/>
    <n v="1362938851"/>
    <n v="1360346851"/>
    <b v="1"/>
    <n v="253"/>
    <b v="1"/>
    <x v="30"/>
    <x v="2"/>
    <x v="30"/>
    <x v="1408"/>
  </r>
  <r>
    <n v="1976"/>
    <x v="1976"/>
    <s v="Can you help us make an ultra bright white one a reality?"/>
    <x v="23"/>
    <x v="1358"/>
    <x v="0"/>
    <x v="1"/>
    <x v="1"/>
    <n v="1373751325"/>
    <n v="1371159325"/>
    <b v="1"/>
    <n v="473"/>
    <b v="1"/>
    <x v="30"/>
    <x v="2"/>
    <x v="30"/>
    <x v="1409"/>
  </r>
  <r>
    <n v="1977"/>
    <x v="1977"/>
    <s v="Ario learns about you, syncs your body clock, and keeps you healthy through natural lighting patterns."/>
    <x v="63"/>
    <x v="1359"/>
    <x v="0"/>
    <x v="0"/>
    <x v="0"/>
    <n v="1450511940"/>
    <n v="1446527540"/>
    <b v="1"/>
    <n v="821"/>
    <b v="1"/>
    <x v="30"/>
    <x v="2"/>
    <x v="30"/>
    <x v="1410"/>
  </r>
  <r>
    <n v="1978"/>
    <x v="1978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n v="388"/>
    <b v="1"/>
    <x v="30"/>
    <x v="2"/>
    <x v="30"/>
    <x v="1411"/>
  </r>
  <r>
    <n v="1979"/>
    <x v="1979"/>
    <s v="Truly wireless premium earbuds with a battery-boosting smartphone case for charging and storage"/>
    <x v="61"/>
    <x v="1361"/>
    <x v="0"/>
    <x v="0"/>
    <x v="0"/>
    <n v="1447909140"/>
    <n v="1444734146"/>
    <b v="1"/>
    <n v="813"/>
    <b v="1"/>
    <x v="30"/>
    <x v="2"/>
    <x v="30"/>
    <x v="1412"/>
  </r>
  <r>
    <n v="1980"/>
    <x v="1980"/>
    <s v="Multi-power charging that is smarter, stylish and designed for you."/>
    <x v="63"/>
    <x v="1362"/>
    <x v="0"/>
    <x v="12"/>
    <x v="3"/>
    <n v="1459684862"/>
    <n v="1456232462"/>
    <b v="1"/>
    <n v="1945"/>
    <b v="1"/>
    <x v="30"/>
    <x v="2"/>
    <x v="30"/>
    <x v="1413"/>
  </r>
  <r>
    <n v="1981"/>
    <x v="1981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n v="12"/>
    <b v="0"/>
    <x v="31"/>
    <x v="8"/>
    <x v="31"/>
    <x v="1414"/>
  </r>
  <r>
    <n v="1982"/>
    <x v="1982"/>
    <s v="Express a very dark place in my childhood. Release my emotions through photography in a form of Art."/>
    <x v="237"/>
    <x v="117"/>
    <x v="2"/>
    <x v="7"/>
    <x v="6"/>
    <n v="1480863887"/>
    <n v="1478268287"/>
    <b v="0"/>
    <n v="0"/>
    <b v="0"/>
    <x v="31"/>
    <x v="8"/>
    <x v="31"/>
    <x v="121"/>
  </r>
  <r>
    <n v="1983"/>
    <x v="1983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n v="16"/>
    <b v="0"/>
    <x v="31"/>
    <x v="8"/>
    <x v="31"/>
    <x v="1415"/>
  </r>
  <r>
    <n v="1984"/>
    <x v="1984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n v="7"/>
    <b v="0"/>
    <x v="31"/>
    <x v="8"/>
    <x v="31"/>
    <x v="1416"/>
  </r>
  <r>
    <n v="1985"/>
    <x v="1985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n v="4"/>
    <b v="0"/>
    <x v="31"/>
    <x v="8"/>
    <x v="31"/>
    <x v="786"/>
  </r>
  <r>
    <n v="1986"/>
    <x v="1986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n v="1"/>
    <b v="0"/>
    <x v="31"/>
    <x v="8"/>
    <x v="31"/>
    <x v="120"/>
  </r>
  <r>
    <n v="1987"/>
    <x v="1987"/>
    <s v="A collection of images that depicts the beauty and diversity within Ethiopia"/>
    <x v="62"/>
    <x v="1366"/>
    <x v="2"/>
    <x v="1"/>
    <x v="1"/>
    <n v="1425223276"/>
    <n v="1422631276"/>
    <b v="0"/>
    <n v="28"/>
    <b v="0"/>
    <x v="31"/>
    <x v="8"/>
    <x v="31"/>
    <x v="1417"/>
  </r>
  <r>
    <n v="1988"/>
    <x v="1988"/>
    <s v="Expressing art in an image!"/>
    <x v="12"/>
    <x v="379"/>
    <x v="2"/>
    <x v="0"/>
    <x v="0"/>
    <n v="1440094742"/>
    <n v="1437502742"/>
    <b v="0"/>
    <n v="1"/>
    <b v="0"/>
    <x v="31"/>
    <x v="8"/>
    <x v="31"/>
    <x v="380"/>
  </r>
  <r>
    <n v="1989"/>
    <x v="1989"/>
    <s v="Creating an awareness for infertility through photographing families and showcasing the real faces of infertility."/>
    <x v="10"/>
    <x v="155"/>
    <x v="2"/>
    <x v="0"/>
    <x v="0"/>
    <n v="1481473208"/>
    <n v="1478881208"/>
    <b v="0"/>
    <n v="1"/>
    <b v="0"/>
    <x v="31"/>
    <x v="8"/>
    <x v="31"/>
    <x v="73"/>
  </r>
  <r>
    <n v="1990"/>
    <x v="1990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n v="5"/>
    <b v="0"/>
    <x v="31"/>
    <x v="8"/>
    <x v="31"/>
    <x v="1418"/>
  </r>
  <r>
    <n v="1991"/>
    <x v="1991"/>
    <s v="Taking (and giving) professional portraits of survivors of human trafficking in Myanmar."/>
    <x v="13"/>
    <x v="133"/>
    <x v="2"/>
    <x v="0"/>
    <x v="0"/>
    <n v="1435958786"/>
    <n v="1434144386"/>
    <b v="0"/>
    <n v="3"/>
    <b v="0"/>
    <x v="31"/>
    <x v="8"/>
    <x v="31"/>
    <x v="646"/>
  </r>
  <r>
    <n v="1992"/>
    <x v="1992"/>
    <s v="A complete revamp of all the Disney Princes &amp; Princesses!"/>
    <x v="15"/>
    <x v="369"/>
    <x v="2"/>
    <x v="0"/>
    <x v="0"/>
    <n v="1424229991"/>
    <n v="1421637991"/>
    <b v="0"/>
    <n v="2"/>
    <b v="0"/>
    <x v="31"/>
    <x v="8"/>
    <x v="31"/>
    <x v="120"/>
  </r>
  <r>
    <n v="1993"/>
    <x v="1993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n v="0"/>
    <b v="0"/>
    <x v="31"/>
    <x v="8"/>
    <x v="31"/>
    <x v="121"/>
  </r>
  <r>
    <n v="1994"/>
    <x v="1994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n v="0"/>
    <b v="0"/>
    <x v="31"/>
    <x v="8"/>
    <x v="31"/>
    <x v="121"/>
  </r>
  <r>
    <n v="1995"/>
    <x v="1995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n v="3"/>
    <b v="0"/>
    <x v="31"/>
    <x v="8"/>
    <x v="31"/>
    <x v="433"/>
  </r>
  <r>
    <n v="1996"/>
    <x v="1996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n v="0"/>
    <b v="0"/>
    <x v="31"/>
    <x v="8"/>
    <x v="31"/>
    <x v="121"/>
  </r>
  <r>
    <n v="1997"/>
    <x v="1997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n v="0"/>
    <b v="0"/>
    <x v="31"/>
    <x v="8"/>
    <x v="31"/>
    <x v="121"/>
  </r>
  <r>
    <n v="1998"/>
    <x v="1998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n v="3"/>
    <b v="0"/>
    <x v="31"/>
    <x v="8"/>
    <x v="31"/>
    <x v="1419"/>
  </r>
  <r>
    <n v="1999"/>
    <x v="1999"/>
    <s v="This is a portrait photo project aiming to inspire women to explore themselves and live their passion"/>
    <x v="310"/>
    <x v="1369"/>
    <x v="2"/>
    <x v="1"/>
    <x v="1"/>
    <n v="1415882108"/>
    <n v="1413286508"/>
    <b v="0"/>
    <n v="7"/>
    <b v="0"/>
    <x v="31"/>
    <x v="8"/>
    <x v="31"/>
    <x v="1420"/>
  </r>
  <r>
    <n v="2000"/>
    <x v="2000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n v="25"/>
    <b v="0"/>
    <x v="31"/>
    <x v="8"/>
    <x v="31"/>
    <x v="380"/>
  </r>
  <r>
    <n v="2001"/>
    <x v="2001"/>
    <s v="Nuimo is a universal controller for the internet of things. Control your music, lights, locks and more."/>
    <x v="56"/>
    <x v="1371"/>
    <x v="0"/>
    <x v="12"/>
    <x v="3"/>
    <n v="1434139200"/>
    <n v="1431406916"/>
    <b v="1"/>
    <n v="1637"/>
    <b v="1"/>
    <x v="30"/>
    <x v="2"/>
    <x v="30"/>
    <x v="1421"/>
  </r>
  <r>
    <n v="2002"/>
    <x v="2002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n v="1375"/>
    <b v="1"/>
    <x v="30"/>
    <x v="2"/>
    <x v="30"/>
    <x v="1422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n v="17"/>
    <b v="1"/>
    <x v="30"/>
    <x v="2"/>
    <x v="30"/>
    <x v="1423"/>
  </r>
  <r>
    <n v="2004"/>
    <x v="2004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n v="354"/>
    <b v="1"/>
    <x v="30"/>
    <x v="2"/>
    <x v="30"/>
    <x v="1424"/>
  </r>
  <r>
    <n v="2005"/>
    <x v="2005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n v="191"/>
    <b v="1"/>
    <x v="30"/>
    <x v="2"/>
    <x v="30"/>
    <x v="1425"/>
  </r>
  <r>
    <n v="2006"/>
    <x v="2006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n v="303"/>
    <b v="1"/>
    <x v="30"/>
    <x v="2"/>
    <x v="30"/>
    <x v="1426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n v="137"/>
    <b v="1"/>
    <x v="30"/>
    <x v="2"/>
    <x v="30"/>
    <x v="1427"/>
  </r>
  <r>
    <n v="2008"/>
    <x v="2008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n v="41"/>
    <b v="1"/>
    <x v="30"/>
    <x v="2"/>
    <x v="30"/>
    <x v="1428"/>
  </r>
  <r>
    <n v="2009"/>
    <x v="2009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n v="398"/>
    <b v="1"/>
    <x v="30"/>
    <x v="2"/>
    <x v="30"/>
    <x v="1429"/>
  </r>
  <r>
    <n v="2010"/>
    <x v="2010"/>
    <s v="Weighitz are miniature smart scales designed to weigh anything in the home."/>
    <x v="11"/>
    <x v="1380"/>
    <x v="0"/>
    <x v="0"/>
    <x v="0"/>
    <n v="1471564491"/>
    <n v="1468972491"/>
    <b v="1"/>
    <n v="1737"/>
    <b v="1"/>
    <x v="30"/>
    <x v="2"/>
    <x v="30"/>
    <x v="1240"/>
  </r>
  <r>
    <n v="2011"/>
    <x v="2011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n v="971"/>
    <b v="1"/>
    <x v="30"/>
    <x v="2"/>
    <x v="30"/>
    <x v="1430"/>
  </r>
  <r>
    <n v="2012"/>
    <x v="2012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n v="183"/>
    <b v="1"/>
    <x v="30"/>
    <x v="2"/>
    <x v="30"/>
    <x v="1431"/>
  </r>
  <r>
    <n v="2013"/>
    <x v="2013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n v="4562"/>
    <b v="1"/>
    <x v="30"/>
    <x v="2"/>
    <x v="30"/>
    <x v="1432"/>
  </r>
  <r>
    <n v="2014"/>
    <x v="2014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n v="26457"/>
    <b v="1"/>
    <x v="30"/>
    <x v="2"/>
    <x v="30"/>
    <x v="1433"/>
  </r>
  <r>
    <n v="2015"/>
    <x v="2015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n v="162"/>
    <b v="1"/>
    <x v="30"/>
    <x v="2"/>
    <x v="30"/>
    <x v="1434"/>
  </r>
  <r>
    <n v="2016"/>
    <x v="2016"/>
    <s v="A smart, compact power supply designed to power anything, anywhere"/>
    <x v="3"/>
    <x v="1386"/>
    <x v="0"/>
    <x v="0"/>
    <x v="0"/>
    <n v="1362863299"/>
    <n v="1360271299"/>
    <b v="1"/>
    <n v="479"/>
    <b v="1"/>
    <x v="30"/>
    <x v="2"/>
    <x v="30"/>
    <x v="1435"/>
  </r>
  <r>
    <n v="2017"/>
    <x v="2017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n v="426"/>
    <b v="1"/>
    <x v="30"/>
    <x v="2"/>
    <x v="30"/>
    <x v="1436"/>
  </r>
  <r>
    <n v="2018"/>
    <x v="2018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n v="450"/>
    <b v="1"/>
    <x v="30"/>
    <x v="2"/>
    <x v="30"/>
    <x v="1437"/>
  </r>
  <r>
    <n v="2019"/>
    <x v="2019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n v="1780"/>
    <b v="1"/>
    <x v="30"/>
    <x v="2"/>
    <x v="30"/>
    <x v="1438"/>
  </r>
  <r>
    <n v="2020"/>
    <x v="2020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n v="122"/>
    <b v="1"/>
    <x v="30"/>
    <x v="2"/>
    <x v="30"/>
    <x v="1439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n v="95"/>
    <b v="1"/>
    <x v="30"/>
    <x v="2"/>
    <x v="30"/>
    <x v="1440"/>
  </r>
  <r>
    <n v="2022"/>
    <x v="2022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n v="325"/>
    <b v="1"/>
    <x v="30"/>
    <x v="2"/>
    <x v="30"/>
    <x v="1441"/>
  </r>
  <r>
    <n v="2023"/>
    <x v="2023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n v="353"/>
    <b v="1"/>
    <x v="30"/>
    <x v="2"/>
    <x v="30"/>
    <x v="1442"/>
  </r>
  <r>
    <n v="2024"/>
    <x v="2024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n v="105"/>
    <b v="1"/>
    <x v="30"/>
    <x v="2"/>
    <x v="30"/>
    <x v="1443"/>
  </r>
  <r>
    <n v="2025"/>
    <x v="2025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n v="729"/>
    <b v="1"/>
    <x v="30"/>
    <x v="2"/>
    <x v="30"/>
    <x v="1444"/>
  </r>
  <r>
    <n v="2026"/>
    <x v="2026"/>
    <s v="MIDI Sprout enables plants to play synthesizers in real time."/>
    <x v="31"/>
    <x v="1396"/>
    <x v="0"/>
    <x v="0"/>
    <x v="0"/>
    <n v="1398052740"/>
    <n v="1394127585"/>
    <b v="1"/>
    <n v="454"/>
    <b v="1"/>
    <x v="30"/>
    <x v="2"/>
    <x v="30"/>
    <x v="1445"/>
  </r>
  <r>
    <n v="2027"/>
    <x v="2027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n v="539"/>
    <b v="1"/>
    <x v="30"/>
    <x v="2"/>
    <x v="30"/>
    <x v="1446"/>
  </r>
  <r>
    <n v="2028"/>
    <x v="2028"/>
    <s v="Building an open source Bussard fusion reactor, aka the Polywell."/>
    <x v="9"/>
    <x v="1398"/>
    <x v="0"/>
    <x v="0"/>
    <x v="0"/>
    <n v="1268690100"/>
    <n v="1265493806"/>
    <b v="1"/>
    <n v="79"/>
    <b v="1"/>
    <x v="30"/>
    <x v="2"/>
    <x v="30"/>
    <x v="1447"/>
  </r>
  <r>
    <n v="2029"/>
    <x v="2029"/>
    <s v="Lumin8 Pro is a fun and easy to use light controller that makes light dance to your favorite music."/>
    <x v="30"/>
    <x v="1399"/>
    <x v="0"/>
    <x v="0"/>
    <x v="0"/>
    <n v="1409099481"/>
    <n v="1406507481"/>
    <b v="1"/>
    <n v="94"/>
    <b v="1"/>
    <x v="30"/>
    <x v="2"/>
    <x v="30"/>
    <x v="1448"/>
  </r>
  <r>
    <n v="2030"/>
    <x v="2030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n v="625"/>
    <b v="1"/>
    <x v="30"/>
    <x v="2"/>
    <x v="30"/>
    <x v="1449"/>
  </r>
  <r>
    <n v="2031"/>
    <x v="2031"/>
    <s v="With Linkio you can use your smartphone to control every electronic you own- for only $100!"/>
    <x v="63"/>
    <x v="1401"/>
    <x v="0"/>
    <x v="9"/>
    <x v="3"/>
    <n v="1420765200"/>
    <n v="1417506853"/>
    <b v="1"/>
    <n v="508"/>
    <b v="1"/>
    <x v="30"/>
    <x v="2"/>
    <x v="30"/>
    <x v="1450"/>
  </r>
  <r>
    <n v="2032"/>
    <x v="2032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n v="531"/>
    <b v="1"/>
    <x v="30"/>
    <x v="2"/>
    <x v="30"/>
    <x v="1451"/>
  </r>
  <r>
    <n v="2033"/>
    <x v="2033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n v="158"/>
    <b v="1"/>
    <x v="30"/>
    <x v="2"/>
    <x v="30"/>
    <x v="1452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n v="508"/>
    <b v="1"/>
    <x v="30"/>
    <x v="2"/>
    <x v="30"/>
    <x v="1453"/>
  </r>
  <r>
    <n v="2035"/>
    <x v="2035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n v="644"/>
    <b v="1"/>
    <x v="30"/>
    <x v="2"/>
    <x v="30"/>
    <x v="1454"/>
  </r>
  <r>
    <n v="2036"/>
    <x v="2036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n v="848"/>
    <b v="1"/>
    <x v="30"/>
    <x v="2"/>
    <x v="30"/>
    <x v="1455"/>
  </r>
  <r>
    <n v="2037"/>
    <x v="2037"/>
    <s v="With an efficiency of 97%, bicycle technology is nearly perfect. So why do we use it only for transportation?"/>
    <x v="3"/>
    <x v="1407"/>
    <x v="0"/>
    <x v="0"/>
    <x v="0"/>
    <n v="1388383353"/>
    <n v="1383195753"/>
    <b v="1"/>
    <n v="429"/>
    <b v="1"/>
    <x v="30"/>
    <x v="2"/>
    <x v="30"/>
    <x v="1456"/>
  </r>
  <r>
    <n v="2038"/>
    <x v="2038"/>
    <s v="The OWL is an open source, open hardware, reprogrammable effects pedal designed for musicians, coders, and hackers."/>
    <x v="6"/>
    <x v="1408"/>
    <x v="0"/>
    <x v="1"/>
    <x v="1"/>
    <n v="1372701600"/>
    <n v="1369895421"/>
    <b v="1"/>
    <n v="204"/>
    <b v="1"/>
    <x v="30"/>
    <x v="2"/>
    <x v="30"/>
    <x v="1457"/>
  </r>
  <r>
    <n v="2039"/>
    <x v="2039"/>
    <s v="Open up your digital worlds with the most sophisticated, intuitive android smart projector."/>
    <x v="152"/>
    <x v="1409"/>
    <x v="0"/>
    <x v="0"/>
    <x v="0"/>
    <n v="1480568340"/>
    <n v="1477996325"/>
    <b v="1"/>
    <n v="379"/>
    <b v="1"/>
    <x v="30"/>
    <x v="2"/>
    <x v="30"/>
    <x v="1458"/>
  </r>
  <r>
    <n v="2040"/>
    <x v="2040"/>
    <s v="4.29 Billion+ Capacitor Combinations._x000a_No Coding Required."/>
    <x v="9"/>
    <x v="1410"/>
    <x v="0"/>
    <x v="0"/>
    <x v="0"/>
    <n v="1384557303"/>
    <n v="1383257703"/>
    <b v="1"/>
    <n v="271"/>
    <b v="1"/>
    <x v="30"/>
    <x v="2"/>
    <x v="30"/>
    <x v="1459"/>
  </r>
  <r>
    <n v="2041"/>
    <x v="2041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n v="120"/>
    <b v="1"/>
    <x v="30"/>
    <x v="2"/>
    <x v="30"/>
    <x v="1460"/>
  </r>
  <r>
    <n v="2042"/>
    <x v="2042"/>
    <s v="The SoundBrake headphone attachment can be used with any audio player to alert you to important outside sounds."/>
    <x v="3"/>
    <x v="1412"/>
    <x v="0"/>
    <x v="0"/>
    <x v="0"/>
    <n v="1453481974"/>
    <n v="1448297974"/>
    <b v="0"/>
    <n v="140"/>
    <b v="1"/>
    <x v="30"/>
    <x v="2"/>
    <x v="30"/>
    <x v="1461"/>
  </r>
  <r>
    <n v="2043"/>
    <x v="2043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n v="193"/>
    <b v="1"/>
    <x v="30"/>
    <x v="2"/>
    <x v="30"/>
    <x v="811"/>
  </r>
  <r>
    <n v="2044"/>
    <x v="2044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n v="180"/>
    <b v="1"/>
    <x v="30"/>
    <x v="2"/>
    <x v="30"/>
    <x v="1462"/>
  </r>
  <r>
    <n v="2045"/>
    <x v="2045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n v="263"/>
    <b v="1"/>
    <x v="30"/>
    <x v="2"/>
    <x v="30"/>
    <x v="1463"/>
  </r>
  <r>
    <n v="2046"/>
    <x v="2046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n v="217"/>
    <b v="1"/>
    <x v="30"/>
    <x v="2"/>
    <x v="30"/>
    <x v="1464"/>
  </r>
  <r>
    <n v="2047"/>
    <x v="2047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n v="443"/>
    <b v="1"/>
    <x v="30"/>
    <x v="2"/>
    <x v="30"/>
    <x v="1465"/>
  </r>
  <r>
    <n v="2048"/>
    <x v="2048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n v="1373"/>
    <b v="1"/>
    <x v="30"/>
    <x v="2"/>
    <x v="30"/>
    <x v="1466"/>
  </r>
  <r>
    <n v="2049"/>
    <x v="2049"/>
    <s v="Keyless. Alarm secured. GPS tracking."/>
    <x v="63"/>
    <x v="1419"/>
    <x v="0"/>
    <x v="1"/>
    <x v="1"/>
    <n v="1386025140"/>
    <n v="1382963963"/>
    <b v="0"/>
    <n v="742"/>
    <b v="1"/>
    <x v="30"/>
    <x v="2"/>
    <x v="30"/>
    <x v="1467"/>
  </r>
  <r>
    <n v="2050"/>
    <x v="2050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n v="170"/>
    <b v="1"/>
    <x v="30"/>
    <x v="2"/>
    <x v="30"/>
    <x v="1468"/>
  </r>
  <r>
    <n v="2051"/>
    <x v="2051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n v="242"/>
    <b v="1"/>
    <x v="30"/>
    <x v="2"/>
    <x v="30"/>
    <x v="1469"/>
  </r>
  <r>
    <n v="2052"/>
    <x v="2052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n v="541"/>
    <b v="1"/>
    <x v="30"/>
    <x v="2"/>
    <x v="30"/>
    <x v="1470"/>
  </r>
  <r>
    <n v="2053"/>
    <x v="2053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n v="121"/>
    <b v="1"/>
    <x v="30"/>
    <x v="2"/>
    <x v="30"/>
    <x v="1471"/>
  </r>
  <r>
    <n v="2054"/>
    <x v="2054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n v="621"/>
    <b v="1"/>
    <x v="30"/>
    <x v="2"/>
    <x v="30"/>
    <x v="1472"/>
  </r>
  <r>
    <n v="2055"/>
    <x v="2055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n v="101"/>
    <b v="1"/>
    <x v="30"/>
    <x v="2"/>
    <x v="30"/>
    <x v="1473"/>
  </r>
  <r>
    <n v="2056"/>
    <x v="2056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n v="554"/>
    <b v="1"/>
    <x v="30"/>
    <x v="2"/>
    <x v="30"/>
    <x v="1474"/>
  </r>
  <r>
    <n v="2057"/>
    <x v="2057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n v="666"/>
    <b v="1"/>
    <x v="30"/>
    <x v="2"/>
    <x v="30"/>
    <x v="1475"/>
  </r>
  <r>
    <n v="2058"/>
    <x v="2058"/>
    <s v="Making using the serial terminal on the Raspberry Pi as easy as Pi!"/>
    <x v="317"/>
    <x v="1427"/>
    <x v="0"/>
    <x v="1"/>
    <x v="1"/>
    <n v="1425326400"/>
    <n v="1421916830"/>
    <b v="0"/>
    <n v="410"/>
    <b v="1"/>
    <x v="30"/>
    <x v="2"/>
    <x v="30"/>
    <x v="1476"/>
  </r>
  <r>
    <n v="2059"/>
    <x v="2059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n v="375"/>
    <b v="1"/>
    <x v="30"/>
    <x v="2"/>
    <x v="30"/>
    <x v="1477"/>
  </r>
  <r>
    <n v="2060"/>
    <x v="2060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n v="1364"/>
    <b v="1"/>
    <x v="30"/>
    <x v="2"/>
    <x v="30"/>
    <x v="1478"/>
  </r>
  <r>
    <n v="2061"/>
    <x v="2061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n v="35"/>
    <b v="1"/>
    <x v="30"/>
    <x v="2"/>
    <x v="30"/>
    <x v="1479"/>
  </r>
  <r>
    <n v="2062"/>
    <x v="2062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n v="203"/>
    <b v="1"/>
    <x v="30"/>
    <x v="2"/>
    <x v="30"/>
    <x v="1480"/>
  </r>
  <r>
    <n v="2063"/>
    <x v="2063"/>
    <s v="Build a professional grade Linux CNC control with Beaglebone black and our CNC cape."/>
    <x v="23"/>
    <x v="1432"/>
    <x v="0"/>
    <x v="12"/>
    <x v="3"/>
    <n v="1463333701"/>
    <n v="1460482501"/>
    <b v="0"/>
    <n v="49"/>
    <b v="1"/>
    <x v="30"/>
    <x v="2"/>
    <x v="30"/>
    <x v="1481"/>
  </r>
  <r>
    <n v="2064"/>
    <x v="2064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n v="5812"/>
    <b v="1"/>
    <x v="30"/>
    <x v="2"/>
    <x v="30"/>
    <x v="344"/>
  </r>
  <r>
    <n v="2065"/>
    <x v="2065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n v="1556"/>
    <b v="1"/>
    <x v="30"/>
    <x v="2"/>
    <x v="30"/>
    <x v="1482"/>
  </r>
  <r>
    <n v="2066"/>
    <x v="2066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n v="65"/>
    <b v="1"/>
    <x v="30"/>
    <x v="2"/>
    <x v="30"/>
    <x v="1483"/>
  </r>
  <r>
    <n v="2067"/>
    <x v="2067"/>
    <s v="The next generation of premium quality LED lighting. Extreme power efficiency in a small package."/>
    <x v="319"/>
    <x v="1436"/>
    <x v="0"/>
    <x v="1"/>
    <x v="1"/>
    <n v="1432499376"/>
    <n v="1429648176"/>
    <b v="0"/>
    <n v="10"/>
    <b v="1"/>
    <x v="30"/>
    <x v="2"/>
    <x v="30"/>
    <x v="1484"/>
  </r>
  <r>
    <n v="2068"/>
    <x v="2068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n v="76"/>
    <b v="1"/>
    <x v="30"/>
    <x v="2"/>
    <x v="30"/>
    <x v="1485"/>
  </r>
  <r>
    <n v="2069"/>
    <x v="2069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n v="263"/>
    <b v="1"/>
    <x v="30"/>
    <x v="2"/>
    <x v="30"/>
    <x v="1486"/>
  </r>
  <r>
    <n v="2070"/>
    <x v="2070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n v="1530"/>
    <b v="1"/>
    <x v="30"/>
    <x v="2"/>
    <x v="30"/>
    <x v="1487"/>
  </r>
  <r>
    <n v="2071"/>
    <x v="2071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n v="278"/>
    <b v="1"/>
    <x v="30"/>
    <x v="2"/>
    <x v="30"/>
    <x v="1488"/>
  </r>
  <r>
    <n v="2072"/>
    <x v="2072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n v="350"/>
    <b v="1"/>
    <x v="30"/>
    <x v="2"/>
    <x v="30"/>
    <x v="1489"/>
  </r>
  <r>
    <n v="2073"/>
    <x v="2073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n v="470"/>
    <b v="1"/>
    <x v="30"/>
    <x v="2"/>
    <x v="30"/>
    <x v="1490"/>
  </r>
  <r>
    <n v="2074"/>
    <x v="2074"/>
    <s v="Creating PC gaming controllers to bring your gaming experience to a new level."/>
    <x v="20"/>
    <x v="1443"/>
    <x v="0"/>
    <x v="0"/>
    <x v="0"/>
    <n v="1462564182"/>
    <n v="1459972182"/>
    <b v="0"/>
    <n v="3"/>
    <b v="1"/>
    <x v="30"/>
    <x v="2"/>
    <x v="30"/>
    <x v="1491"/>
  </r>
  <r>
    <n v="2075"/>
    <x v="2075"/>
    <s v="The Practical Meter helps you charge your phone faster by solving a problem millions of people experience."/>
    <x v="204"/>
    <x v="1444"/>
    <x v="0"/>
    <x v="0"/>
    <x v="0"/>
    <n v="1374769288"/>
    <n v="1372177288"/>
    <b v="0"/>
    <n v="8200"/>
    <b v="1"/>
    <x v="30"/>
    <x v="2"/>
    <x v="30"/>
    <x v="1492"/>
  </r>
  <r>
    <n v="2076"/>
    <x v="2076"/>
    <s v="Wireless earbuds filled with sound, yet so small they are almost invisible!"/>
    <x v="321"/>
    <x v="1445"/>
    <x v="0"/>
    <x v="1"/>
    <x v="1"/>
    <n v="1406149689"/>
    <n v="1402693689"/>
    <b v="0"/>
    <n v="8359"/>
    <b v="1"/>
    <x v="30"/>
    <x v="2"/>
    <x v="30"/>
    <x v="1493"/>
  </r>
  <r>
    <n v="2077"/>
    <x v="2077"/>
    <s v="A Whole New Way to Get TV: Watch four live TV channels at once on your tablet, smartphone, or big screen TV!"/>
    <x v="63"/>
    <x v="1446"/>
    <x v="0"/>
    <x v="0"/>
    <x v="0"/>
    <n v="1433538000"/>
    <n v="1428541276"/>
    <b v="0"/>
    <n v="188"/>
    <b v="1"/>
    <x v="30"/>
    <x v="2"/>
    <x v="30"/>
    <x v="1494"/>
  </r>
  <r>
    <n v="2078"/>
    <x v="2078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n v="48"/>
    <b v="1"/>
    <x v="30"/>
    <x v="2"/>
    <x v="30"/>
    <x v="1495"/>
  </r>
  <r>
    <n v="2079"/>
    <x v="2079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n v="607"/>
    <b v="1"/>
    <x v="30"/>
    <x v="2"/>
    <x v="30"/>
    <x v="1496"/>
  </r>
  <r>
    <n v="2080"/>
    <x v="2080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n v="50"/>
    <b v="1"/>
    <x v="30"/>
    <x v="2"/>
    <x v="30"/>
    <x v="1497"/>
  </r>
  <r>
    <n v="2081"/>
    <x v="2081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n v="55"/>
    <b v="1"/>
    <x v="14"/>
    <x v="4"/>
    <x v="14"/>
    <x v="1498"/>
  </r>
  <r>
    <n v="2082"/>
    <x v="2082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n v="38"/>
    <b v="1"/>
    <x v="14"/>
    <x v="4"/>
    <x v="14"/>
    <x v="1499"/>
  </r>
  <r>
    <n v="2083"/>
    <x v="2083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n v="25"/>
    <b v="1"/>
    <x v="14"/>
    <x v="4"/>
    <x v="14"/>
    <x v="441"/>
  </r>
  <r>
    <n v="2084"/>
    <x v="2084"/>
    <s v="Los Angeles based Ballerina Black are on their way to tour the UK in May. Join our club &amp; help make it happen."/>
    <x v="9"/>
    <x v="1452"/>
    <x v="0"/>
    <x v="0"/>
    <x v="0"/>
    <n v="1399186740"/>
    <n v="1396468782"/>
    <b v="0"/>
    <n v="46"/>
    <b v="1"/>
    <x v="14"/>
    <x v="4"/>
    <x v="14"/>
    <x v="1500"/>
  </r>
  <r>
    <n v="2085"/>
    <x v="2085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n v="83"/>
    <b v="1"/>
    <x v="14"/>
    <x v="4"/>
    <x v="14"/>
    <x v="1501"/>
  </r>
  <r>
    <n v="2086"/>
    <x v="2086"/>
    <s v="I am in the process of completing 4 new EPs to be released in Winter, Spring, Summer, and Fall of 2012."/>
    <x v="23"/>
    <x v="1454"/>
    <x v="0"/>
    <x v="0"/>
    <x v="0"/>
    <n v="1323838740"/>
    <n v="1321200332"/>
    <b v="0"/>
    <n v="35"/>
    <b v="1"/>
    <x v="14"/>
    <x v="4"/>
    <x v="14"/>
    <x v="1502"/>
  </r>
  <r>
    <n v="2087"/>
    <x v="2087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n v="25"/>
    <b v="1"/>
    <x v="14"/>
    <x v="4"/>
    <x v="14"/>
    <x v="1503"/>
  </r>
  <r>
    <n v="2088"/>
    <x v="2088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n v="75"/>
    <b v="1"/>
    <x v="14"/>
    <x v="4"/>
    <x v="14"/>
    <x v="1504"/>
  </r>
  <r>
    <n v="2089"/>
    <x v="2089"/>
    <s v="Little Moses is trying to record their first EP, and we can't do it without your help!"/>
    <x v="30"/>
    <x v="1457"/>
    <x v="0"/>
    <x v="0"/>
    <x v="0"/>
    <n v="1375408194"/>
    <n v="1372384194"/>
    <b v="0"/>
    <n v="62"/>
    <b v="1"/>
    <x v="14"/>
    <x v="4"/>
    <x v="14"/>
    <x v="1505"/>
  </r>
  <r>
    <n v="2090"/>
    <x v="2090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n v="160"/>
    <b v="1"/>
    <x v="14"/>
    <x v="4"/>
    <x v="14"/>
    <x v="1506"/>
  </r>
  <r>
    <n v="2091"/>
    <x v="2091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n v="246"/>
    <b v="1"/>
    <x v="14"/>
    <x v="4"/>
    <x v="14"/>
    <x v="1507"/>
  </r>
  <r>
    <n v="2092"/>
    <x v="2092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n v="55"/>
    <b v="1"/>
    <x v="14"/>
    <x v="4"/>
    <x v="14"/>
    <x v="1508"/>
  </r>
  <r>
    <n v="2093"/>
    <x v="2093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n v="23"/>
    <b v="1"/>
    <x v="14"/>
    <x v="4"/>
    <x v="14"/>
    <x v="1509"/>
  </r>
  <r>
    <n v="2094"/>
    <x v="2094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n v="72"/>
    <b v="1"/>
    <x v="14"/>
    <x v="4"/>
    <x v="14"/>
    <x v="1510"/>
  </r>
  <r>
    <n v="2095"/>
    <x v="2095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n v="22"/>
    <b v="1"/>
    <x v="14"/>
    <x v="4"/>
    <x v="14"/>
    <x v="382"/>
  </r>
  <r>
    <n v="2096"/>
    <x v="2096"/>
    <s v="Shone Nuisance is heading to GBS Detroit on Friday, October 26th to record and film their GBS Detroit EP and video."/>
    <x v="20"/>
    <x v="904"/>
    <x v="0"/>
    <x v="0"/>
    <x v="0"/>
    <n v="1351223940"/>
    <n v="1349892735"/>
    <b v="0"/>
    <n v="14"/>
    <b v="1"/>
    <x v="14"/>
    <x v="4"/>
    <x v="14"/>
    <x v="1511"/>
  </r>
  <r>
    <n v="2097"/>
    <x v="2097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n v="38"/>
    <b v="1"/>
    <x v="14"/>
    <x v="4"/>
    <x v="14"/>
    <x v="1512"/>
  </r>
  <r>
    <n v="2098"/>
    <x v="2098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n v="32"/>
    <b v="1"/>
    <x v="14"/>
    <x v="4"/>
    <x v="14"/>
    <x v="1513"/>
  </r>
  <r>
    <n v="2099"/>
    <x v="2099"/>
    <s v="Our tour van died, we need help!"/>
    <x v="9"/>
    <x v="1464"/>
    <x v="0"/>
    <x v="0"/>
    <x v="0"/>
    <n v="1435808400"/>
    <n v="1434650084"/>
    <b v="0"/>
    <n v="63"/>
    <b v="1"/>
    <x v="14"/>
    <x v="4"/>
    <x v="14"/>
    <x v="1514"/>
  </r>
  <r>
    <n v="2100"/>
    <x v="2100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n v="27"/>
    <b v="1"/>
    <x v="14"/>
    <x v="4"/>
    <x v="14"/>
    <x v="1515"/>
  </r>
  <r>
    <n v="2101"/>
    <x v="2101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n v="44"/>
    <b v="1"/>
    <x v="14"/>
    <x v="4"/>
    <x v="14"/>
    <x v="1516"/>
  </r>
  <r>
    <n v="2102"/>
    <x v="2102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n v="38"/>
    <b v="1"/>
    <x v="14"/>
    <x v="4"/>
    <x v="14"/>
    <x v="1517"/>
  </r>
  <r>
    <n v="2103"/>
    <x v="2103"/>
    <s v="Indie rocker, Matthew Moon, has something to share with you..."/>
    <x v="198"/>
    <x v="1468"/>
    <x v="0"/>
    <x v="0"/>
    <x v="0"/>
    <n v="1352488027"/>
    <n v="1349892427"/>
    <b v="0"/>
    <n v="115"/>
    <b v="1"/>
    <x v="14"/>
    <x v="4"/>
    <x v="14"/>
    <x v="1518"/>
  </r>
  <r>
    <n v="2104"/>
    <x v="2104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n v="37"/>
    <b v="1"/>
    <x v="14"/>
    <x v="4"/>
    <x v="14"/>
    <x v="138"/>
  </r>
  <r>
    <n v="2105"/>
    <x v="2105"/>
    <s v="Help Layla the Wolf fund the printing and releasing of our first E.P. Release called &quot;Sugar&quot;."/>
    <x v="13"/>
    <x v="1470"/>
    <x v="0"/>
    <x v="0"/>
    <x v="0"/>
    <n v="1416542400"/>
    <n v="1415472953"/>
    <b v="0"/>
    <n v="99"/>
    <b v="1"/>
    <x v="14"/>
    <x v="4"/>
    <x v="14"/>
    <x v="1383"/>
  </r>
  <r>
    <n v="2106"/>
    <x v="2106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n v="44"/>
    <b v="1"/>
    <x v="14"/>
    <x v="4"/>
    <x v="14"/>
    <x v="1519"/>
  </r>
  <r>
    <n v="2107"/>
    <x v="2107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n v="58"/>
    <b v="1"/>
    <x v="14"/>
    <x v="4"/>
    <x v="14"/>
    <x v="1520"/>
  </r>
  <r>
    <n v="2108"/>
    <x v="2108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n v="191"/>
    <b v="1"/>
    <x v="14"/>
    <x v="4"/>
    <x v="14"/>
    <x v="1521"/>
  </r>
  <r>
    <n v="2109"/>
    <x v="2109"/>
    <s v="We are ready to make our first full-length album, and with your help, we can make it happen!"/>
    <x v="23"/>
    <x v="1473"/>
    <x v="0"/>
    <x v="0"/>
    <x v="0"/>
    <n v="1436115617"/>
    <n v="1433523617"/>
    <b v="0"/>
    <n v="40"/>
    <b v="1"/>
    <x v="14"/>
    <x v="4"/>
    <x v="14"/>
    <x v="1522"/>
  </r>
  <r>
    <n v="2110"/>
    <x v="2110"/>
    <s v="Brent Brown's breakout new album! Requires help from the record label... You!"/>
    <x v="13"/>
    <x v="1474"/>
    <x v="0"/>
    <x v="0"/>
    <x v="0"/>
    <n v="1401253140"/>
    <n v="1398873969"/>
    <b v="0"/>
    <n v="38"/>
    <b v="1"/>
    <x v="14"/>
    <x v="4"/>
    <x v="14"/>
    <x v="1523"/>
  </r>
  <r>
    <n v="2111"/>
    <x v="2111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n v="39"/>
    <b v="1"/>
    <x v="14"/>
    <x v="4"/>
    <x v="14"/>
    <x v="851"/>
  </r>
  <r>
    <n v="2112"/>
    <x v="2112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n v="11"/>
    <b v="1"/>
    <x v="14"/>
    <x v="4"/>
    <x v="14"/>
    <x v="50"/>
  </r>
  <r>
    <n v="2113"/>
    <x v="2113"/>
    <s v="Help us fund our second full-length album Honeycomb!"/>
    <x v="39"/>
    <x v="1475"/>
    <x v="0"/>
    <x v="0"/>
    <x v="0"/>
    <n v="1411505176"/>
    <n v="1408481176"/>
    <b v="0"/>
    <n v="107"/>
    <b v="1"/>
    <x v="14"/>
    <x v="4"/>
    <x v="14"/>
    <x v="152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n v="147"/>
    <b v="1"/>
    <x v="14"/>
    <x v="4"/>
    <x v="14"/>
    <x v="1525"/>
  </r>
  <r>
    <n v="2115"/>
    <x v="2115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n v="36"/>
    <b v="1"/>
    <x v="14"/>
    <x v="4"/>
    <x v="14"/>
    <x v="1526"/>
  </r>
  <r>
    <n v="2116"/>
    <x v="2116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n v="92"/>
    <b v="1"/>
    <x v="14"/>
    <x v="4"/>
    <x v="14"/>
    <x v="1527"/>
  </r>
  <r>
    <n v="2117"/>
    <x v="2117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n v="35"/>
    <b v="1"/>
    <x v="14"/>
    <x v="4"/>
    <x v="14"/>
    <x v="1528"/>
  </r>
  <r>
    <n v="2118"/>
    <x v="2118"/>
    <s v="PORCHES.  and Documentarians tour from New York to San Francisco and back."/>
    <x v="28"/>
    <x v="1480"/>
    <x v="0"/>
    <x v="0"/>
    <x v="0"/>
    <n v="1311538136"/>
    <n v="1308946136"/>
    <b v="0"/>
    <n v="17"/>
    <b v="1"/>
    <x v="14"/>
    <x v="4"/>
    <x v="14"/>
    <x v="1529"/>
  </r>
  <r>
    <n v="2119"/>
    <x v="2119"/>
    <s v="big long now is recording our debut album and we are looking for help mastering and pressing it to vinyl"/>
    <x v="13"/>
    <x v="1132"/>
    <x v="0"/>
    <x v="0"/>
    <x v="0"/>
    <n v="1345086445"/>
    <n v="1342494445"/>
    <b v="0"/>
    <n v="22"/>
    <b v="1"/>
    <x v="14"/>
    <x v="4"/>
    <x v="14"/>
    <x v="1530"/>
  </r>
  <r>
    <n v="2120"/>
    <x v="2120"/>
    <s v="&lt;3_x000a_Coming in from outer space. Help Hearty Har record their 1st album!!"/>
    <x v="6"/>
    <x v="1481"/>
    <x v="0"/>
    <x v="0"/>
    <x v="0"/>
    <n v="1388617736"/>
    <n v="1384384136"/>
    <b v="0"/>
    <n v="69"/>
    <b v="1"/>
    <x v="14"/>
    <x v="4"/>
    <x v="14"/>
    <x v="1531"/>
  </r>
  <r>
    <n v="2121"/>
    <x v="2121"/>
    <s v="Join us on an epic journey to discover a millennia old secret which will change the world forever."/>
    <x v="63"/>
    <x v="1482"/>
    <x v="2"/>
    <x v="16"/>
    <x v="11"/>
    <n v="1484156948"/>
    <n v="1481564948"/>
    <b v="0"/>
    <n v="10"/>
    <b v="0"/>
    <x v="17"/>
    <x v="6"/>
    <x v="17"/>
    <x v="1532"/>
  </r>
  <r>
    <n v="2122"/>
    <x v="2122"/>
    <s v="Captain Kalani it's a retro game full of nostalgia for the old gamers but interesting for the new ones"/>
    <x v="58"/>
    <x v="622"/>
    <x v="2"/>
    <x v="14"/>
    <x v="10"/>
    <n v="1483773169"/>
    <n v="1481181169"/>
    <b v="0"/>
    <n v="3"/>
    <b v="0"/>
    <x v="17"/>
    <x v="6"/>
    <x v="17"/>
    <x v="1533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n v="5"/>
    <b v="0"/>
    <x v="17"/>
    <x v="6"/>
    <x v="17"/>
    <x v="119"/>
  </r>
  <r>
    <n v="2124"/>
    <x v="2124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n v="5"/>
    <b v="0"/>
    <x v="17"/>
    <x v="6"/>
    <x v="17"/>
    <x v="1534"/>
  </r>
  <r>
    <n v="2125"/>
    <x v="2125"/>
    <s v="Becoming is a video game that aims to portray mental illness through a metaphysical and emotional story."/>
    <x v="127"/>
    <x v="1483"/>
    <x v="2"/>
    <x v="0"/>
    <x v="0"/>
    <n v="1438734833"/>
    <n v="1436142833"/>
    <b v="0"/>
    <n v="27"/>
    <b v="0"/>
    <x v="17"/>
    <x v="6"/>
    <x v="17"/>
    <x v="1535"/>
  </r>
  <r>
    <n v="2126"/>
    <x v="2126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n v="2"/>
    <b v="0"/>
    <x v="17"/>
    <x v="6"/>
    <x v="17"/>
    <x v="144"/>
  </r>
  <r>
    <n v="2127"/>
    <x v="2127"/>
    <s v="Three Monkeys is an audio adventure game for PC."/>
    <x v="89"/>
    <x v="1484"/>
    <x v="2"/>
    <x v="1"/>
    <x v="1"/>
    <n v="1426158463"/>
    <n v="1423570063"/>
    <b v="0"/>
    <n v="236"/>
    <b v="0"/>
    <x v="17"/>
    <x v="6"/>
    <x v="17"/>
    <x v="1536"/>
  </r>
  <r>
    <n v="2128"/>
    <x v="2128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n v="1"/>
    <b v="0"/>
    <x v="17"/>
    <x v="6"/>
    <x v="17"/>
    <x v="380"/>
  </r>
  <r>
    <n v="2129"/>
    <x v="2129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n v="12"/>
    <b v="0"/>
    <x v="17"/>
    <x v="6"/>
    <x v="17"/>
    <x v="1537"/>
  </r>
  <r>
    <n v="2130"/>
    <x v="2130"/>
    <s v="You are the hero tasked to save your home from the villainous Sanword."/>
    <x v="247"/>
    <x v="1079"/>
    <x v="2"/>
    <x v="0"/>
    <x v="0"/>
    <n v="1408154663"/>
    <n v="1405130663"/>
    <b v="0"/>
    <n v="4"/>
    <b v="0"/>
    <x v="17"/>
    <x v="6"/>
    <x v="17"/>
    <x v="1209"/>
  </r>
  <r>
    <n v="2131"/>
    <x v="2131"/>
    <s v="From frightened girl to empowered woman, Scout's Honor is a tale about facing your fears and overcoming odds."/>
    <x v="2"/>
    <x v="379"/>
    <x v="2"/>
    <x v="0"/>
    <x v="0"/>
    <n v="1436677091"/>
    <n v="1434085091"/>
    <b v="0"/>
    <n v="3"/>
    <b v="0"/>
    <x v="17"/>
    <x v="6"/>
    <x v="17"/>
    <x v="1538"/>
  </r>
  <r>
    <n v="2132"/>
    <x v="2132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n v="99"/>
    <b v="0"/>
    <x v="17"/>
    <x v="6"/>
    <x v="17"/>
    <x v="1539"/>
  </r>
  <r>
    <n v="2133"/>
    <x v="2133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n v="3"/>
    <b v="0"/>
    <x v="17"/>
    <x v="6"/>
    <x v="17"/>
    <x v="1540"/>
  </r>
  <r>
    <n v="2134"/>
    <x v="2134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n v="3"/>
    <b v="0"/>
    <x v="17"/>
    <x v="6"/>
    <x v="17"/>
    <x v="1541"/>
  </r>
  <r>
    <n v="2135"/>
    <x v="2135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n v="22"/>
    <b v="0"/>
    <x v="17"/>
    <x v="6"/>
    <x v="17"/>
    <x v="1542"/>
  </r>
  <r>
    <n v="2136"/>
    <x v="2136"/>
    <s v="A dark and twisted game with physiological madness and corruption as a man becomes the ultimate bio weapon."/>
    <x v="58"/>
    <x v="1489"/>
    <x v="2"/>
    <x v="0"/>
    <x v="0"/>
    <n v="1382184786"/>
    <n v="1379592786"/>
    <b v="0"/>
    <n v="4"/>
    <b v="0"/>
    <x v="17"/>
    <x v="6"/>
    <x v="17"/>
    <x v="1543"/>
  </r>
  <r>
    <n v="2137"/>
    <x v="2137"/>
    <s v="Arrest, interrogate, and uncover the truth as a local woman recruited by the KGB. For Windows, Mac &amp; Linux."/>
    <x v="63"/>
    <x v="1490"/>
    <x v="2"/>
    <x v="5"/>
    <x v="5"/>
    <n v="1417804229"/>
    <n v="1415212229"/>
    <b v="0"/>
    <n v="534"/>
    <b v="0"/>
    <x v="17"/>
    <x v="6"/>
    <x v="17"/>
    <x v="1544"/>
  </r>
  <r>
    <n v="2138"/>
    <x v="2138"/>
    <s v="A game with a mixture of a few genres from RPG, Simulation and to adventure elements."/>
    <x v="28"/>
    <x v="1491"/>
    <x v="2"/>
    <x v="1"/>
    <x v="1"/>
    <n v="1383959939"/>
    <n v="1381364339"/>
    <b v="0"/>
    <n v="12"/>
    <b v="0"/>
    <x v="17"/>
    <x v="6"/>
    <x v="17"/>
    <x v="1545"/>
  </r>
  <r>
    <n v="2139"/>
    <x v="2139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n v="56"/>
    <b v="0"/>
    <x v="17"/>
    <x v="6"/>
    <x v="17"/>
    <x v="1546"/>
  </r>
  <r>
    <n v="2140"/>
    <x v="2140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n v="11"/>
    <b v="0"/>
    <x v="17"/>
    <x v="6"/>
    <x v="17"/>
    <x v="1547"/>
  </r>
  <r>
    <n v="2141"/>
    <x v="2141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n v="0"/>
    <b v="0"/>
    <x v="17"/>
    <x v="6"/>
    <x v="17"/>
    <x v="121"/>
  </r>
  <r>
    <n v="2142"/>
    <x v="2142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n v="12"/>
    <b v="0"/>
    <x v="17"/>
    <x v="6"/>
    <x v="17"/>
    <x v="1548"/>
  </r>
  <r>
    <n v="2143"/>
    <x v="2143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n v="5"/>
    <b v="0"/>
    <x v="17"/>
    <x v="6"/>
    <x v="17"/>
    <x v="817"/>
  </r>
  <r>
    <n v="2144"/>
    <x v="2144"/>
    <s v="A thousand community-built sandbox games (and more!) with a fully-customizable game engine."/>
    <x v="322"/>
    <x v="1493"/>
    <x v="2"/>
    <x v="0"/>
    <x v="0"/>
    <n v="1379164040"/>
    <n v="1376399240"/>
    <b v="0"/>
    <n v="24"/>
    <b v="0"/>
    <x v="17"/>
    <x v="6"/>
    <x v="17"/>
    <x v="1549"/>
  </r>
  <r>
    <n v="2145"/>
    <x v="2145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n v="89"/>
    <b v="0"/>
    <x v="17"/>
    <x v="6"/>
    <x v="17"/>
    <x v="1550"/>
  </r>
  <r>
    <n v="2146"/>
    <x v="2146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n v="1"/>
    <b v="0"/>
    <x v="17"/>
    <x v="6"/>
    <x v="17"/>
    <x v="120"/>
  </r>
  <r>
    <n v="2147"/>
    <x v="2147"/>
    <s v="A Point and Click Adventure on Steroids."/>
    <x v="303"/>
    <x v="1495"/>
    <x v="2"/>
    <x v="0"/>
    <x v="0"/>
    <n v="1416125148"/>
    <n v="1413356748"/>
    <b v="0"/>
    <n v="55"/>
    <b v="0"/>
    <x v="17"/>
    <x v="6"/>
    <x v="17"/>
    <x v="1551"/>
  </r>
  <r>
    <n v="2148"/>
    <x v="2148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n v="2"/>
    <b v="0"/>
    <x v="17"/>
    <x v="6"/>
    <x v="17"/>
    <x v="120"/>
  </r>
  <r>
    <n v="2149"/>
    <x v="2149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n v="0"/>
    <b v="0"/>
    <x v="17"/>
    <x v="6"/>
    <x v="17"/>
    <x v="121"/>
  </r>
  <r>
    <n v="2150"/>
    <x v="2150"/>
    <s v="A pixel styled open world detective game."/>
    <x v="63"/>
    <x v="1496"/>
    <x v="2"/>
    <x v="10"/>
    <x v="8"/>
    <n v="1468392599"/>
    <n v="1465800599"/>
    <b v="0"/>
    <n v="4"/>
    <b v="0"/>
    <x v="17"/>
    <x v="6"/>
    <x v="17"/>
    <x v="1552"/>
  </r>
  <r>
    <n v="2151"/>
    <x v="2151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n v="6"/>
    <b v="0"/>
    <x v="17"/>
    <x v="6"/>
    <x v="17"/>
    <x v="1537"/>
  </r>
  <r>
    <n v="2152"/>
    <x v="2152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n v="4"/>
    <b v="0"/>
    <x v="17"/>
    <x v="6"/>
    <x v="17"/>
    <x v="381"/>
  </r>
  <r>
    <n v="2153"/>
    <x v="2153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n v="4"/>
    <b v="0"/>
    <x v="17"/>
    <x v="6"/>
    <x v="17"/>
    <x v="434"/>
  </r>
  <r>
    <n v="2154"/>
    <x v="2154"/>
    <s v="A Real Time Strategy game based on Greek mythology in a fictional world."/>
    <x v="49"/>
    <x v="369"/>
    <x v="2"/>
    <x v="0"/>
    <x v="0"/>
    <n v="1390921827"/>
    <n v="1389193827"/>
    <b v="0"/>
    <n v="2"/>
    <b v="0"/>
    <x v="17"/>
    <x v="6"/>
    <x v="17"/>
    <x v="120"/>
  </r>
  <r>
    <n v="2155"/>
    <x v="2155"/>
    <s v="A Level Editor, Turned up to eleven. Infinite creativity in one package, solo or with up to 16 of your friends."/>
    <x v="10"/>
    <x v="129"/>
    <x v="2"/>
    <x v="1"/>
    <x v="1"/>
    <n v="1459443385"/>
    <n v="1456854985"/>
    <b v="0"/>
    <n v="5"/>
    <b v="0"/>
    <x v="17"/>
    <x v="6"/>
    <x v="17"/>
    <x v="1534"/>
  </r>
  <r>
    <n v="2156"/>
    <x v="2156"/>
    <s v="Captain and manage your ship along with your crew in this deep space adventure! (PC/Linux/Mac)"/>
    <x v="324"/>
    <x v="1498"/>
    <x v="2"/>
    <x v="0"/>
    <x v="0"/>
    <n v="1379363406"/>
    <n v="1375475406"/>
    <b v="0"/>
    <n v="83"/>
    <b v="0"/>
    <x v="17"/>
    <x v="6"/>
    <x v="17"/>
    <x v="1553"/>
  </r>
  <r>
    <n v="2157"/>
    <x v="2157"/>
    <s v="Gamers and 90's fans unite in this small tale of epic proportions!"/>
    <x v="96"/>
    <x v="1499"/>
    <x v="2"/>
    <x v="0"/>
    <x v="0"/>
    <n v="1482479940"/>
    <n v="1479684783"/>
    <b v="0"/>
    <n v="57"/>
    <b v="0"/>
    <x v="17"/>
    <x v="6"/>
    <x v="17"/>
    <x v="1554"/>
  </r>
  <r>
    <n v="2158"/>
    <x v="2158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n v="311"/>
    <b v="0"/>
    <x v="17"/>
    <x v="6"/>
    <x v="17"/>
    <x v="1555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n v="2"/>
    <b v="0"/>
    <x v="17"/>
    <x v="6"/>
    <x v="17"/>
    <x v="31"/>
  </r>
  <r>
    <n v="2160"/>
    <x v="2160"/>
    <s v="An awesome side-scroller tower defense game.  Think &quot;Plants vs Zombies&quot; but from a side-on perspective."/>
    <x v="3"/>
    <x v="1079"/>
    <x v="2"/>
    <x v="0"/>
    <x v="0"/>
    <n v="1337447105"/>
    <n v="1334855105"/>
    <b v="0"/>
    <n v="16"/>
    <b v="0"/>
    <x v="17"/>
    <x v="6"/>
    <x v="17"/>
    <x v="1556"/>
  </r>
  <r>
    <n v="2161"/>
    <x v="2161"/>
    <s v="We're trying to fund hard copies of our debut album!"/>
    <x v="44"/>
    <x v="1501"/>
    <x v="0"/>
    <x v="0"/>
    <x v="0"/>
    <n v="1443040059"/>
    <n v="1440448059"/>
    <b v="0"/>
    <n v="13"/>
    <b v="1"/>
    <x v="11"/>
    <x v="4"/>
    <x v="11"/>
    <x v="1557"/>
  </r>
  <r>
    <n v="2162"/>
    <x v="2162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n v="58"/>
    <b v="1"/>
    <x v="11"/>
    <x v="4"/>
    <x v="11"/>
    <x v="1558"/>
  </r>
  <r>
    <n v="2163"/>
    <x v="2163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n v="44"/>
    <b v="1"/>
    <x v="11"/>
    <x v="4"/>
    <x v="11"/>
    <x v="1559"/>
  </r>
  <r>
    <n v="2164"/>
    <x v="2164"/>
    <s v="South Florida roots country/rock outfit's long awaited debut record"/>
    <x v="62"/>
    <x v="1504"/>
    <x v="0"/>
    <x v="0"/>
    <x v="0"/>
    <n v="1466827140"/>
    <n v="1464196414"/>
    <b v="0"/>
    <n v="83"/>
    <b v="1"/>
    <x v="11"/>
    <x v="4"/>
    <x v="11"/>
    <x v="1560"/>
  </r>
  <r>
    <n v="2165"/>
    <x v="2165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n v="117"/>
    <b v="1"/>
    <x v="11"/>
    <x v="4"/>
    <x v="11"/>
    <x v="1561"/>
  </r>
  <r>
    <n v="2166"/>
    <x v="2166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n v="32"/>
    <b v="1"/>
    <x v="11"/>
    <x v="4"/>
    <x v="11"/>
    <x v="1562"/>
  </r>
  <r>
    <n v="2167"/>
    <x v="2167"/>
    <s v="We need YOUR HELP to take one more step to this make release sound amazing!"/>
    <x v="325"/>
    <x v="147"/>
    <x v="0"/>
    <x v="0"/>
    <x v="0"/>
    <n v="1347672937"/>
    <n v="1346463337"/>
    <b v="0"/>
    <n v="8"/>
    <b v="1"/>
    <x v="11"/>
    <x v="4"/>
    <x v="11"/>
    <x v="377"/>
  </r>
  <r>
    <n v="2168"/>
    <x v="2168"/>
    <s v="We're hitting the studio to record our next album, &quot;Pizazz&quot;!! Help us put the FUN in FUNK!!"/>
    <x v="102"/>
    <x v="1507"/>
    <x v="0"/>
    <x v="0"/>
    <x v="0"/>
    <n v="1486702800"/>
    <n v="1484058261"/>
    <b v="0"/>
    <n v="340"/>
    <b v="1"/>
    <x v="11"/>
    <x v="4"/>
    <x v="11"/>
    <x v="1563"/>
  </r>
  <r>
    <n v="2169"/>
    <x v="2169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n v="7"/>
    <b v="1"/>
    <x v="11"/>
    <x v="4"/>
    <x v="11"/>
    <x v="1564"/>
  </r>
  <r>
    <n v="2170"/>
    <x v="2170"/>
    <s v="We are a hard rock band from Northern California trying to raise $350 for our next EP. Be a part of our journey!"/>
    <x v="18"/>
    <x v="1508"/>
    <x v="0"/>
    <x v="0"/>
    <x v="0"/>
    <n v="1440266422"/>
    <n v="1436810422"/>
    <b v="0"/>
    <n v="19"/>
    <b v="1"/>
    <x v="11"/>
    <x v="4"/>
    <x v="11"/>
    <x v="1565"/>
  </r>
  <r>
    <n v="2171"/>
    <x v="2171"/>
    <s v="Like records? We do, too! Help this Los Angeles based rock 'n' roll band get their new album out on vinyl!"/>
    <x v="23"/>
    <x v="1509"/>
    <x v="0"/>
    <x v="0"/>
    <x v="0"/>
    <n v="1434949200"/>
    <n v="1431903495"/>
    <b v="0"/>
    <n v="47"/>
    <b v="1"/>
    <x v="11"/>
    <x v="4"/>
    <x v="11"/>
    <x v="1566"/>
  </r>
  <r>
    <n v="2172"/>
    <x v="2172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n v="13"/>
    <b v="1"/>
    <x v="11"/>
    <x v="4"/>
    <x v="11"/>
    <x v="909"/>
  </r>
  <r>
    <n v="2173"/>
    <x v="2173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n v="90"/>
    <b v="1"/>
    <x v="11"/>
    <x v="4"/>
    <x v="11"/>
    <x v="1567"/>
  </r>
  <r>
    <n v="2174"/>
    <x v="2174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n v="63"/>
    <b v="1"/>
    <x v="11"/>
    <x v="4"/>
    <x v="11"/>
    <x v="109"/>
  </r>
  <r>
    <n v="2175"/>
    <x v="2175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n v="26"/>
    <b v="1"/>
    <x v="11"/>
    <x v="4"/>
    <x v="11"/>
    <x v="1568"/>
  </r>
  <r>
    <n v="2176"/>
    <x v="2176"/>
    <s v="The Mike Farley Band has re-assembled its original line up and needs your help to make a new full-length album!"/>
    <x v="10"/>
    <x v="1513"/>
    <x v="0"/>
    <x v="0"/>
    <x v="0"/>
    <n v="1430579509"/>
    <n v="1427987509"/>
    <b v="0"/>
    <n v="71"/>
    <b v="1"/>
    <x v="11"/>
    <x v="4"/>
    <x v="11"/>
    <x v="1569"/>
  </r>
  <r>
    <n v="2177"/>
    <x v="2177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n v="38"/>
    <b v="1"/>
    <x v="11"/>
    <x v="4"/>
    <x v="11"/>
    <x v="927"/>
  </r>
  <r>
    <n v="2178"/>
    <x v="2178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n v="859"/>
    <b v="1"/>
    <x v="11"/>
    <x v="4"/>
    <x v="11"/>
    <x v="1570"/>
  </r>
  <r>
    <n v="2179"/>
    <x v="2179"/>
    <s v="Woodhouse is making an EP!  If you are a fan of whiskey and loud guitars, contribute to the cause!"/>
    <x v="28"/>
    <x v="1516"/>
    <x v="0"/>
    <x v="0"/>
    <x v="0"/>
    <n v="1428725192"/>
    <n v="1426133192"/>
    <b v="0"/>
    <n v="21"/>
    <b v="1"/>
    <x v="11"/>
    <x v="4"/>
    <x v="11"/>
    <x v="1571"/>
  </r>
  <r>
    <n v="2180"/>
    <x v="2180"/>
    <s v="Help fund the new record by independent alternative rockers FOUR STAR MARY &quot;PIECES&quot;"/>
    <x v="10"/>
    <x v="1517"/>
    <x v="0"/>
    <x v="0"/>
    <x v="0"/>
    <n v="1447434268"/>
    <n v="1443801868"/>
    <b v="0"/>
    <n v="78"/>
    <b v="1"/>
    <x v="11"/>
    <x v="4"/>
    <x v="11"/>
    <x v="1572"/>
  </r>
  <r>
    <n v="2181"/>
    <x v="2181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n v="53"/>
    <b v="1"/>
    <x v="32"/>
    <x v="6"/>
    <x v="32"/>
    <x v="1573"/>
  </r>
  <r>
    <n v="2182"/>
    <x v="2182"/>
    <s v="An incredibly comprehensive tabletop rpg book for the post apocalypse, inspired by Dungeon World."/>
    <x v="9"/>
    <x v="1519"/>
    <x v="0"/>
    <x v="5"/>
    <x v="5"/>
    <n v="1412285825"/>
    <n v="1409261825"/>
    <b v="0"/>
    <n v="356"/>
    <b v="1"/>
    <x v="32"/>
    <x v="6"/>
    <x v="32"/>
    <x v="820"/>
  </r>
  <r>
    <n v="2183"/>
    <x v="2183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n v="279"/>
    <b v="1"/>
    <x v="32"/>
    <x v="6"/>
    <x v="32"/>
    <x v="1574"/>
  </r>
  <r>
    <n v="2184"/>
    <x v="2184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n v="266"/>
    <b v="1"/>
    <x v="32"/>
    <x v="6"/>
    <x v="32"/>
    <x v="1575"/>
  </r>
  <r>
    <n v="2185"/>
    <x v="2185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n v="623"/>
    <b v="1"/>
    <x v="32"/>
    <x v="6"/>
    <x v="32"/>
    <x v="1576"/>
  </r>
  <r>
    <n v="2186"/>
    <x v="2186"/>
    <s v="The real-time digital social deduction game where there's no moderator, no sleeping, and no dying."/>
    <x v="22"/>
    <x v="1523"/>
    <x v="0"/>
    <x v="0"/>
    <x v="0"/>
    <n v="1473213600"/>
    <n v="1470062743"/>
    <b v="0"/>
    <n v="392"/>
    <b v="1"/>
    <x v="32"/>
    <x v="6"/>
    <x v="32"/>
    <x v="1577"/>
  </r>
  <r>
    <n v="2187"/>
    <x v="2187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n v="3562"/>
    <b v="1"/>
    <x v="32"/>
    <x v="6"/>
    <x v="32"/>
    <x v="1578"/>
  </r>
  <r>
    <n v="2188"/>
    <x v="2188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n v="514"/>
    <b v="1"/>
    <x v="32"/>
    <x v="6"/>
    <x v="32"/>
    <x v="1579"/>
  </r>
  <r>
    <n v="2189"/>
    <x v="2189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n v="88"/>
    <b v="1"/>
    <x v="32"/>
    <x v="6"/>
    <x v="32"/>
    <x v="1580"/>
  </r>
  <r>
    <n v="2190"/>
    <x v="2190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n v="537"/>
    <b v="1"/>
    <x v="32"/>
    <x v="6"/>
    <x v="32"/>
    <x v="1581"/>
  </r>
  <r>
    <n v="2191"/>
    <x v="2191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n v="25"/>
    <b v="1"/>
    <x v="32"/>
    <x v="6"/>
    <x v="32"/>
    <x v="1582"/>
  </r>
  <r>
    <n v="2192"/>
    <x v="2192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n v="3238"/>
    <b v="1"/>
    <x v="32"/>
    <x v="6"/>
    <x v="32"/>
    <x v="1583"/>
  </r>
  <r>
    <n v="2193"/>
    <x v="2193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n v="897"/>
    <b v="1"/>
    <x v="32"/>
    <x v="6"/>
    <x v="32"/>
    <x v="1584"/>
  </r>
  <r>
    <n v="2194"/>
    <x v="2194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n v="878"/>
    <b v="1"/>
    <x v="32"/>
    <x v="6"/>
    <x v="32"/>
    <x v="1585"/>
  </r>
  <r>
    <n v="2195"/>
    <x v="2195"/>
    <s v="A gritty, noir tabletop RPG with a fast-paced combo-based battle system."/>
    <x v="210"/>
    <x v="968"/>
    <x v="0"/>
    <x v="0"/>
    <x v="0"/>
    <n v="1439317900"/>
    <n v="1436725900"/>
    <b v="0"/>
    <n v="115"/>
    <b v="1"/>
    <x v="32"/>
    <x v="6"/>
    <x v="32"/>
    <x v="1586"/>
  </r>
  <r>
    <n v="2196"/>
    <x v="2196"/>
    <s v="Race your friends in style with this classic Grand Prix game."/>
    <x v="32"/>
    <x v="1532"/>
    <x v="0"/>
    <x v="0"/>
    <x v="0"/>
    <n v="1480662000"/>
    <n v="1478000502"/>
    <b v="0"/>
    <n v="234"/>
    <b v="1"/>
    <x v="32"/>
    <x v="6"/>
    <x v="32"/>
    <x v="1587"/>
  </r>
  <r>
    <n v="2197"/>
    <x v="2197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n v="4330"/>
    <b v="1"/>
    <x v="32"/>
    <x v="6"/>
    <x v="32"/>
    <x v="1588"/>
  </r>
  <r>
    <n v="2198"/>
    <x v="2198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n v="651"/>
    <b v="1"/>
    <x v="32"/>
    <x v="6"/>
    <x v="32"/>
    <x v="1589"/>
  </r>
  <r>
    <n v="2199"/>
    <x v="2199"/>
    <s v="A new strategic board game designed to flip out your opponent."/>
    <x v="7"/>
    <x v="1535"/>
    <x v="0"/>
    <x v="17"/>
    <x v="3"/>
    <n v="1444903198"/>
    <n v="1442311198"/>
    <b v="1"/>
    <n v="251"/>
    <b v="1"/>
    <x v="32"/>
    <x v="6"/>
    <x v="32"/>
    <x v="1590"/>
  </r>
  <r>
    <n v="2200"/>
    <x v="2200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n v="263"/>
    <b v="1"/>
    <x v="32"/>
    <x v="6"/>
    <x v="32"/>
    <x v="1591"/>
  </r>
  <r>
    <n v="2201"/>
    <x v="2201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n v="28"/>
    <b v="1"/>
    <x v="15"/>
    <x v="4"/>
    <x v="15"/>
    <x v="1592"/>
  </r>
  <r>
    <n v="2202"/>
    <x v="2202"/>
    <s v="An electro-organic album of evolved dance music inspired by seminal cyberpunk works."/>
    <x v="23"/>
    <x v="1538"/>
    <x v="0"/>
    <x v="0"/>
    <x v="0"/>
    <n v="1351801368"/>
    <n v="1349209368"/>
    <b v="0"/>
    <n v="721"/>
    <b v="1"/>
    <x v="15"/>
    <x v="4"/>
    <x v="15"/>
    <x v="476"/>
  </r>
  <r>
    <n v="2203"/>
    <x v="2203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n v="50"/>
    <b v="1"/>
    <x v="15"/>
    <x v="4"/>
    <x v="15"/>
    <x v="1593"/>
  </r>
  <r>
    <n v="2204"/>
    <x v="2204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n v="73"/>
    <b v="1"/>
    <x v="15"/>
    <x v="4"/>
    <x v="15"/>
    <x v="1594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n v="27"/>
    <b v="1"/>
    <x v="15"/>
    <x v="4"/>
    <x v="15"/>
    <x v="1278"/>
  </r>
  <r>
    <n v="2206"/>
    <x v="2206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n v="34"/>
    <b v="1"/>
    <x v="15"/>
    <x v="4"/>
    <x v="15"/>
    <x v="1595"/>
  </r>
  <r>
    <n v="2207"/>
    <x v="2207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n v="7"/>
    <b v="1"/>
    <x v="15"/>
    <x v="4"/>
    <x v="15"/>
    <x v="1596"/>
  </r>
  <r>
    <n v="2208"/>
    <x v="2208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n v="24"/>
    <b v="1"/>
    <x v="15"/>
    <x v="4"/>
    <x v="15"/>
    <x v="1597"/>
  </r>
  <r>
    <n v="2209"/>
    <x v="2209"/>
    <s v="Support us and pledge for rewards on our new bigger Tour of the US, Canada and Colombia!"/>
    <x v="2"/>
    <x v="1543"/>
    <x v="0"/>
    <x v="1"/>
    <x v="1"/>
    <n v="1397516400"/>
    <n v="1396524644"/>
    <b v="0"/>
    <n v="15"/>
    <b v="1"/>
    <x v="15"/>
    <x v="4"/>
    <x v="15"/>
    <x v="1598"/>
  </r>
  <r>
    <n v="2210"/>
    <x v="2210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n v="72"/>
    <b v="1"/>
    <x v="15"/>
    <x v="4"/>
    <x v="15"/>
    <x v="1599"/>
  </r>
  <r>
    <n v="2211"/>
    <x v="2211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n v="120"/>
    <b v="1"/>
    <x v="15"/>
    <x v="4"/>
    <x v="15"/>
    <x v="603"/>
  </r>
  <r>
    <n v="2212"/>
    <x v="2212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n v="123"/>
    <b v="1"/>
    <x v="15"/>
    <x v="4"/>
    <x v="15"/>
    <x v="1600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n v="1"/>
    <b v="1"/>
    <x v="15"/>
    <x v="4"/>
    <x v="15"/>
    <x v="119"/>
  </r>
  <r>
    <n v="2214"/>
    <x v="2214"/>
    <s v="Join this Kickstarter project today to assist Spiff in converting his analog recordings from the 80's to digital!"/>
    <x v="20"/>
    <x v="1547"/>
    <x v="0"/>
    <x v="0"/>
    <x v="0"/>
    <n v="1391713248"/>
    <n v="1389121248"/>
    <b v="0"/>
    <n v="24"/>
    <b v="1"/>
    <x v="15"/>
    <x v="4"/>
    <x v="15"/>
    <x v="1601"/>
  </r>
  <r>
    <n v="2215"/>
    <x v="2215"/>
    <s v="Ambient Electro Grind-fest!"/>
    <x v="131"/>
    <x v="1548"/>
    <x v="0"/>
    <x v="0"/>
    <x v="0"/>
    <n v="1331621940"/>
    <n v="1329671572"/>
    <b v="0"/>
    <n v="33"/>
    <b v="1"/>
    <x v="15"/>
    <x v="4"/>
    <x v="15"/>
    <x v="1602"/>
  </r>
  <r>
    <n v="2216"/>
    <x v="2216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n v="14"/>
    <b v="1"/>
    <x v="15"/>
    <x v="4"/>
    <x v="15"/>
    <x v="1603"/>
  </r>
  <r>
    <n v="2217"/>
    <x v="2217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n v="9"/>
    <b v="1"/>
    <x v="15"/>
    <x v="4"/>
    <x v="15"/>
    <x v="1604"/>
  </r>
  <r>
    <n v="2218"/>
    <x v="2218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n v="76"/>
    <b v="1"/>
    <x v="15"/>
    <x v="4"/>
    <x v="15"/>
    <x v="1090"/>
  </r>
  <r>
    <n v="2219"/>
    <x v="2219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n v="19"/>
    <b v="1"/>
    <x v="15"/>
    <x v="4"/>
    <x v="15"/>
    <x v="1605"/>
  </r>
  <r>
    <n v="2220"/>
    <x v="2220"/>
    <s v="Darkpine is recording and releasing a 5-track EP within the coming months this summer and hopes for your support."/>
    <x v="8"/>
    <x v="1551"/>
    <x v="0"/>
    <x v="0"/>
    <x v="0"/>
    <n v="1374888436"/>
    <n v="1372296436"/>
    <b v="0"/>
    <n v="69"/>
    <b v="1"/>
    <x v="15"/>
    <x v="4"/>
    <x v="15"/>
    <x v="1606"/>
  </r>
  <r>
    <n v="2221"/>
    <x v="2221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n v="218"/>
    <b v="1"/>
    <x v="32"/>
    <x v="6"/>
    <x v="32"/>
    <x v="1607"/>
  </r>
  <r>
    <n v="2222"/>
    <x v="2222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n v="30"/>
    <b v="1"/>
    <x v="32"/>
    <x v="6"/>
    <x v="32"/>
    <x v="1608"/>
  </r>
  <r>
    <n v="2223"/>
    <x v="2223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n v="100"/>
    <b v="1"/>
    <x v="32"/>
    <x v="6"/>
    <x v="32"/>
    <x v="1609"/>
  </r>
  <r>
    <n v="2224"/>
    <x v="2224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n v="296"/>
    <b v="1"/>
    <x v="32"/>
    <x v="6"/>
    <x v="32"/>
    <x v="1610"/>
  </r>
  <r>
    <n v="2225"/>
    <x v="2225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n v="1204"/>
    <b v="1"/>
    <x v="32"/>
    <x v="6"/>
    <x v="32"/>
    <x v="1611"/>
  </r>
  <r>
    <n v="2226"/>
    <x v="2226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n v="321"/>
    <b v="1"/>
    <x v="32"/>
    <x v="6"/>
    <x v="32"/>
    <x v="1612"/>
  </r>
  <r>
    <n v="2227"/>
    <x v="2227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n v="301"/>
    <b v="1"/>
    <x v="32"/>
    <x v="6"/>
    <x v="32"/>
    <x v="1613"/>
  </r>
  <r>
    <n v="2228"/>
    <x v="2228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n v="144"/>
    <b v="1"/>
    <x v="32"/>
    <x v="6"/>
    <x v="32"/>
    <x v="1614"/>
  </r>
  <r>
    <n v="2229"/>
    <x v="2229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n v="539"/>
    <b v="1"/>
    <x v="32"/>
    <x v="6"/>
    <x v="32"/>
    <x v="815"/>
  </r>
  <r>
    <n v="2230"/>
    <x v="2230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n v="498"/>
    <b v="1"/>
    <x v="32"/>
    <x v="6"/>
    <x v="32"/>
    <x v="1615"/>
  </r>
  <r>
    <n v="2231"/>
    <x v="2231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n v="1113"/>
    <b v="1"/>
    <x v="32"/>
    <x v="6"/>
    <x v="32"/>
    <x v="1616"/>
  </r>
  <r>
    <n v="2232"/>
    <x v="2232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n v="988"/>
    <b v="1"/>
    <x v="32"/>
    <x v="6"/>
    <x v="32"/>
    <x v="1617"/>
  </r>
  <r>
    <n v="2233"/>
    <x v="2233"/>
    <s v="Cadaver is a lighthearted game of friendly necromancy! Players compete to resurrect as many bodies as possible!"/>
    <x v="30"/>
    <x v="1564"/>
    <x v="0"/>
    <x v="1"/>
    <x v="1"/>
    <n v="1450051200"/>
    <n v="1448269539"/>
    <b v="0"/>
    <n v="391"/>
    <b v="1"/>
    <x v="32"/>
    <x v="6"/>
    <x v="32"/>
    <x v="1618"/>
  </r>
  <r>
    <n v="2234"/>
    <x v="2234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n v="28"/>
    <b v="1"/>
    <x v="32"/>
    <x v="6"/>
    <x v="32"/>
    <x v="1619"/>
  </r>
  <r>
    <n v="2235"/>
    <x v="2235"/>
    <s v="An amazing set of sceneries to create unique atmospheres for your tabletop gaming."/>
    <x v="93"/>
    <x v="1566"/>
    <x v="0"/>
    <x v="5"/>
    <x v="5"/>
    <n v="1427585511"/>
    <n v="1424997111"/>
    <b v="0"/>
    <n v="147"/>
    <b v="1"/>
    <x v="32"/>
    <x v="6"/>
    <x v="32"/>
    <x v="1620"/>
  </r>
  <r>
    <n v="2236"/>
    <x v="2236"/>
    <s v="Assume the role of an intergalactic real-estate agent attempting to satisfy various creature clientele!"/>
    <x v="70"/>
    <x v="1567"/>
    <x v="0"/>
    <x v="0"/>
    <x v="0"/>
    <n v="1454338123"/>
    <n v="1451746123"/>
    <b v="0"/>
    <n v="680"/>
    <b v="1"/>
    <x v="32"/>
    <x v="6"/>
    <x v="32"/>
    <x v="1621"/>
  </r>
  <r>
    <n v="2237"/>
    <x v="2237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n v="983"/>
    <b v="1"/>
    <x v="32"/>
    <x v="6"/>
    <x v="32"/>
    <x v="1622"/>
  </r>
  <r>
    <n v="2238"/>
    <x v="2238"/>
    <s v="28mm Fantasy Miniature Range in leadfree white metal: Orcs, wolves and more."/>
    <x v="23"/>
    <x v="1569"/>
    <x v="0"/>
    <x v="12"/>
    <x v="3"/>
    <n v="1489157716"/>
    <n v="1486565716"/>
    <b v="0"/>
    <n v="79"/>
    <b v="1"/>
    <x v="32"/>
    <x v="6"/>
    <x v="32"/>
    <x v="1623"/>
  </r>
  <r>
    <n v="2239"/>
    <x v="2239"/>
    <s v="Next stretch goal unlocks at $33,000 and/or 500 backers unlocks 2 bonus stretch goals."/>
    <x v="31"/>
    <x v="1570"/>
    <x v="0"/>
    <x v="0"/>
    <x v="0"/>
    <n v="1385870520"/>
    <n v="1382742014"/>
    <b v="0"/>
    <n v="426"/>
    <b v="1"/>
    <x v="32"/>
    <x v="6"/>
    <x v="32"/>
    <x v="1624"/>
  </r>
  <r>
    <n v="2240"/>
    <x v="2240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n v="96"/>
    <b v="1"/>
    <x v="32"/>
    <x v="6"/>
    <x v="32"/>
    <x v="1625"/>
  </r>
  <r>
    <n v="2241"/>
    <x v="2241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n v="163"/>
    <b v="1"/>
    <x v="32"/>
    <x v="6"/>
    <x v="32"/>
    <x v="1626"/>
  </r>
  <r>
    <n v="2242"/>
    <x v="2242"/>
    <s v="Inconceivable! An amazing new illustrative deck based on The Princess Bride movie."/>
    <x v="3"/>
    <x v="1573"/>
    <x v="0"/>
    <x v="0"/>
    <x v="0"/>
    <n v="1385521320"/>
    <n v="1382449733"/>
    <b v="0"/>
    <n v="2525"/>
    <b v="1"/>
    <x v="32"/>
    <x v="6"/>
    <x v="32"/>
    <x v="1627"/>
  </r>
  <r>
    <n v="2243"/>
    <x v="2243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n v="2035"/>
    <b v="1"/>
    <x v="32"/>
    <x v="6"/>
    <x v="32"/>
    <x v="1628"/>
  </r>
  <r>
    <n v="2244"/>
    <x v="2244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n v="290"/>
    <b v="1"/>
    <x v="32"/>
    <x v="6"/>
    <x v="32"/>
    <x v="177"/>
  </r>
  <r>
    <n v="2245"/>
    <x v="2245"/>
    <s v="You've got a time machine, high-powered weapons and a whole lot of history to save. Welcome to TimeWatch!"/>
    <x v="23"/>
    <x v="1576"/>
    <x v="0"/>
    <x v="0"/>
    <x v="0"/>
    <n v="1393005600"/>
    <n v="1390323617"/>
    <b v="0"/>
    <n v="1980"/>
    <b v="1"/>
    <x v="32"/>
    <x v="6"/>
    <x v="32"/>
    <x v="1629"/>
  </r>
  <r>
    <n v="2246"/>
    <x v="2246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n v="57"/>
    <b v="1"/>
    <x v="32"/>
    <x v="6"/>
    <x v="32"/>
    <x v="1630"/>
  </r>
  <r>
    <n v="2247"/>
    <x v="2247"/>
    <s v="Take on the role of an ancient forager in this fun strategy game from the designer of Biblios."/>
    <x v="17"/>
    <x v="1577"/>
    <x v="0"/>
    <x v="0"/>
    <x v="0"/>
    <n v="1438185565"/>
    <n v="1436975965"/>
    <b v="0"/>
    <n v="380"/>
    <b v="1"/>
    <x v="32"/>
    <x v="6"/>
    <x v="32"/>
    <x v="1631"/>
  </r>
  <r>
    <n v="2248"/>
    <x v="2248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n v="128"/>
    <b v="1"/>
    <x v="32"/>
    <x v="6"/>
    <x v="32"/>
    <x v="632"/>
  </r>
  <r>
    <n v="2249"/>
    <x v="2249"/>
    <s v="March with the legions against the enemies of Rome in this role-playing game of military adventures."/>
    <x v="8"/>
    <x v="1579"/>
    <x v="0"/>
    <x v="0"/>
    <x v="0"/>
    <n v="1364917965"/>
    <n v="1362329565"/>
    <b v="0"/>
    <n v="180"/>
    <b v="1"/>
    <x v="32"/>
    <x v="6"/>
    <x v="32"/>
    <x v="1323"/>
  </r>
  <r>
    <n v="2250"/>
    <x v="2250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n v="571"/>
    <b v="1"/>
    <x v="32"/>
    <x v="6"/>
    <x v="32"/>
    <x v="1632"/>
  </r>
  <r>
    <n v="2251"/>
    <x v="2251"/>
    <s v="A great game full of lying, scheming, and werewolves.  Now with additional characters to add even more mayhem!"/>
    <x v="0"/>
    <x v="1581"/>
    <x v="0"/>
    <x v="0"/>
    <x v="0"/>
    <n v="1408177077"/>
    <n v="1406362677"/>
    <b v="0"/>
    <n v="480"/>
    <b v="1"/>
    <x v="32"/>
    <x v="6"/>
    <x v="32"/>
    <x v="1633"/>
  </r>
  <r>
    <n v="2252"/>
    <x v="2252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n v="249"/>
    <b v="1"/>
    <x v="32"/>
    <x v="6"/>
    <x v="32"/>
    <x v="1634"/>
  </r>
  <r>
    <n v="2253"/>
    <x v="2253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n v="84"/>
    <b v="1"/>
    <x v="32"/>
    <x v="6"/>
    <x v="32"/>
    <x v="1635"/>
  </r>
  <r>
    <n v="2254"/>
    <x v="2254"/>
    <s v="A dexterity microgame by father/daughter team, Jason and Claire Kotarski. Make 100 project."/>
    <x v="2"/>
    <x v="1584"/>
    <x v="0"/>
    <x v="0"/>
    <x v="0"/>
    <n v="1485271968"/>
    <n v="1484667168"/>
    <b v="0"/>
    <n v="197"/>
    <b v="1"/>
    <x v="32"/>
    <x v="6"/>
    <x v="32"/>
    <x v="123"/>
  </r>
  <r>
    <n v="2255"/>
    <x v="2255"/>
    <s v="This is the second set of 5 expansions for our route-building game, Jet Set!"/>
    <x v="333"/>
    <x v="1585"/>
    <x v="0"/>
    <x v="0"/>
    <x v="0"/>
    <n v="1462661451"/>
    <n v="1460069451"/>
    <b v="0"/>
    <n v="271"/>
    <b v="1"/>
    <x v="32"/>
    <x v="6"/>
    <x v="32"/>
    <x v="311"/>
  </r>
  <r>
    <n v="2256"/>
    <x v="2256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n v="50"/>
    <b v="1"/>
    <x v="32"/>
    <x v="6"/>
    <x v="32"/>
    <x v="1012"/>
  </r>
  <r>
    <n v="2257"/>
    <x v="2257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n v="169"/>
    <b v="1"/>
    <x v="32"/>
    <x v="6"/>
    <x v="32"/>
    <x v="1636"/>
  </r>
  <r>
    <n v="2258"/>
    <x v="2258"/>
    <s v="A Dungeon World campaign setting that takes place after the end of the worlds."/>
    <x v="41"/>
    <x v="1588"/>
    <x v="0"/>
    <x v="0"/>
    <x v="0"/>
    <n v="1434045687"/>
    <n v="1431453687"/>
    <b v="0"/>
    <n v="205"/>
    <b v="1"/>
    <x v="32"/>
    <x v="6"/>
    <x v="32"/>
    <x v="1637"/>
  </r>
  <r>
    <n v="2259"/>
    <x v="2259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n v="206"/>
    <b v="1"/>
    <x v="32"/>
    <x v="6"/>
    <x v="32"/>
    <x v="1638"/>
  </r>
  <r>
    <n v="2260"/>
    <x v="2260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n v="84"/>
    <b v="1"/>
    <x v="32"/>
    <x v="6"/>
    <x v="32"/>
    <x v="1639"/>
  </r>
  <r>
    <n v="2261"/>
    <x v="2261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n v="210"/>
    <b v="1"/>
    <x v="32"/>
    <x v="6"/>
    <x v="32"/>
    <x v="1640"/>
  </r>
  <r>
    <n v="2262"/>
    <x v="2262"/>
    <s v="An RPG about mortal servants of the Horsemen of the Apocalypse deciding to not end the world."/>
    <x v="126"/>
    <x v="1592"/>
    <x v="0"/>
    <x v="0"/>
    <x v="0"/>
    <n v="1416268800"/>
    <n v="1413295358"/>
    <b v="0"/>
    <n v="181"/>
    <b v="1"/>
    <x v="32"/>
    <x v="6"/>
    <x v="32"/>
    <x v="1641"/>
  </r>
  <r>
    <n v="2263"/>
    <x v="2263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n v="60"/>
    <b v="1"/>
    <x v="32"/>
    <x v="6"/>
    <x v="32"/>
    <x v="1642"/>
  </r>
  <r>
    <n v="2264"/>
    <x v="2264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n v="445"/>
    <b v="1"/>
    <x v="32"/>
    <x v="6"/>
    <x v="32"/>
    <x v="1643"/>
  </r>
  <r>
    <n v="2265"/>
    <x v="2265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n v="17"/>
    <b v="1"/>
    <x v="32"/>
    <x v="6"/>
    <x v="32"/>
    <x v="1644"/>
  </r>
  <r>
    <n v="2266"/>
    <x v="2266"/>
    <s v="Want to be LORD OF THE GOATS? Start building your herd using thievery, magic, bombs and mostly goats."/>
    <x v="15"/>
    <x v="1596"/>
    <x v="0"/>
    <x v="0"/>
    <x v="0"/>
    <n v="1461722400"/>
    <n v="1460235592"/>
    <b v="0"/>
    <n v="194"/>
    <b v="1"/>
    <x v="32"/>
    <x v="6"/>
    <x v="32"/>
    <x v="1645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n v="404"/>
    <b v="1"/>
    <x v="32"/>
    <x v="6"/>
    <x v="32"/>
    <x v="1646"/>
  </r>
  <r>
    <n v="2268"/>
    <x v="2268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n v="194"/>
    <b v="1"/>
    <x v="32"/>
    <x v="6"/>
    <x v="32"/>
    <x v="1647"/>
  </r>
  <r>
    <n v="2269"/>
    <x v="2269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n v="902"/>
    <b v="1"/>
    <x v="32"/>
    <x v="6"/>
    <x v="32"/>
    <x v="1648"/>
  </r>
  <r>
    <n v="2270"/>
    <x v="2270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n v="1670"/>
    <b v="1"/>
    <x v="32"/>
    <x v="6"/>
    <x v="32"/>
    <x v="1649"/>
  </r>
  <r>
    <n v="2271"/>
    <x v="2271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n v="1328"/>
    <b v="1"/>
    <x v="32"/>
    <x v="6"/>
    <x v="32"/>
    <x v="1650"/>
  </r>
  <r>
    <n v="2272"/>
    <x v="2272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n v="944"/>
    <b v="1"/>
    <x v="32"/>
    <x v="6"/>
    <x v="32"/>
    <x v="1651"/>
  </r>
  <r>
    <n v="2273"/>
    <x v="2273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n v="147"/>
    <b v="1"/>
    <x v="32"/>
    <x v="6"/>
    <x v="32"/>
    <x v="1652"/>
  </r>
  <r>
    <n v="2274"/>
    <x v="2274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n v="99"/>
    <b v="1"/>
    <x v="32"/>
    <x v="6"/>
    <x v="32"/>
    <x v="1653"/>
  </r>
  <r>
    <n v="2275"/>
    <x v="2275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n v="79"/>
    <b v="1"/>
    <x v="32"/>
    <x v="6"/>
    <x v="32"/>
    <x v="1654"/>
  </r>
  <r>
    <n v="2276"/>
    <x v="2276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n v="75"/>
    <b v="1"/>
    <x v="32"/>
    <x v="6"/>
    <x v="32"/>
    <x v="446"/>
  </r>
  <r>
    <n v="2277"/>
    <x v="2277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n v="207"/>
    <b v="1"/>
    <x v="32"/>
    <x v="6"/>
    <x v="32"/>
    <x v="1655"/>
  </r>
  <r>
    <n v="2278"/>
    <x v="2278"/>
    <s v="Dice forged from stone one by one entirely by hand for demanding Gamers and Collectors."/>
    <x v="13"/>
    <x v="1608"/>
    <x v="0"/>
    <x v="13"/>
    <x v="3"/>
    <n v="1451861940"/>
    <n v="1448902867"/>
    <b v="0"/>
    <n v="102"/>
    <b v="1"/>
    <x v="32"/>
    <x v="6"/>
    <x v="32"/>
    <x v="1656"/>
  </r>
  <r>
    <n v="2279"/>
    <x v="2279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n v="32"/>
    <b v="1"/>
    <x v="32"/>
    <x v="6"/>
    <x v="32"/>
    <x v="1657"/>
  </r>
  <r>
    <n v="2280"/>
    <x v="2280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n v="480"/>
    <b v="1"/>
    <x v="32"/>
    <x v="6"/>
    <x v="32"/>
    <x v="1658"/>
  </r>
  <r>
    <n v="2281"/>
    <x v="2281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n v="11"/>
    <b v="1"/>
    <x v="11"/>
    <x v="4"/>
    <x v="11"/>
    <x v="1659"/>
  </r>
  <r>
    <n v="2282"/>
    <x v="2282"/>
    <s v="Sage King is recording his debut album and wants YOU to be a part of the creation process"/>
    <x v="47"/>
    <x v="1612"/>
    <x v="0"/>
    <x v="0"/>
    <x v="0"/>
    <n v="1452744686"/>
    <n v="1447560686"/>
    <b v="0"/>
    <n v="12"/>
    <b v="1"/>
    <x v="11"/>
    <x v="4"/>
    <x v="11"/>
    <x v="1660"/>
  </r>
  <r>
    <n v="2283"/>
    <x v="2283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n v="48"/>
    <b v="1"/>
    <x v="11"/>
    <x v="4"/>
    <x v="11"/>
    <x v="1514"/>
  </r>
  <r>
    <n v="2284"/>
    <x v="2284"/>
    <s v="The Vinyl Skyway reunite to make a third album. "/>
    <x v="12"/>
    <x v="1614"/>
    <x v="0"/>
    <x v="0"/>
    <x v="0"/>
    <n v="1299902400"/>
    <n v="1297451245"/>
    <b v="0"/>
    <n v="59"/>
    <b v="1"/>
    <x v="11"/>
    <x v="4"/>
    <x v="11"/>
    <x v="1661"/>
  </r>
  <r>
    <n v="2285"/>
    <x v="2285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n v="79"/>
    <b v="1"/>
    <x v="11"/>
    <x v="4"/>
    <x v="11"/>
    <x v="1662"/>
  </r>
  <r>
    <n v="2286"/>
    <x v="2286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n v="14"/>
    <b v="1"/>
    <x v="11"/>
    <x v="4"/>
    <x v="11"/>
    <x v="1663"/>
  </r>
  <r>
    <n v="2287"/>
    <x v="2287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n v="106"/>
    <b v="1"/>
    <x v="11"/>
    <x v="4"/>
    <x v="11"/>
    <x v="1664"/>
  </r>
  <r>
    <n v="2288"/>
    <x v="2288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n v="25"/>
    <b v="1"/>
    <x v="11"/>
    <x v="4"/>
    <x v="11"/>
    <x v="1665"/>
  </r>
  <r>
    <n v="2289"/>
    <x v="2289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n v="25"/>
    <b v="1"/>
    <x v="11"/>
    <x v="4"/>
    <x v="11"/>
    <x v="1666"/>
  </r>
  <r>
    <n v="2290"/>
    <x v="2290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n v="29"/>
    <b v="1"/>
    <x v="11"/>
    <x v="4"/>
    <x v="11"/>
    <x v="1667"/>
  </r>
  <r>
    <n v="2291"/>
    <x v="2291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n v="43"/>
    <b v="1"/>
    <x v="11"/>
    <x v="4"/>
    <x v="11"/>
    <x v="1668"/>
  </r>
  <r>
    <n v="2292"/>
    <x v="2292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n v="46"/>
    <b v="1"/>
    <x v="11"/>
    <x v="4"/>
    <x v="11"/>
    <x v="832"/>
  </r>
  <r>
    <n v="2293"/>
    <x v="2293"/>
    <s v="Donate here to be a part of the upcoming album. Every little bit helps!"/>
    <x v="16"/>
    <x v="1622"/>
    <x v="0"/>
    <x v="0"/>
    <x v="0"/>
    <n v="1348545540"/>
    <n v="1346345999"/>
    <b v="0"/>
    <n v="27"/>
    <b v="1"/>
    <x v="11"/>
    <x v="4"/>
    <x v="11"/>
    <x v="1669"/>
  </r>
  <r>
    <n v="2294"/>
    <x v="2294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n v="112"/>
    <b v="1"/>
    <x v="11"/>
    <x v="4"/>
    <x v="11"/>
    <x v="1670"/>
  </r>
  <r>
    <n v="2295"/>
    <x v="2295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n v="34"/>
    <b v="1"/>
    <x v="11"/>
    <x v="4"/>
    <x v="11"/>
    <x v="1671"/>
  </r>
  <r>
    <n v="2296"/>
    <x v="2296"/>
    <s v="Ed Hamell AKA Hamell on Trial is recording an album titled The Happiest Man in the World. He needs your help."/>
    <x v="39"/>
    <x v="1625"/>
    <x v="0"/>
    <x v="0"/>
    <x v="0"/>
    <n v="1330018426"/>
    <n v="1326994426"/>
    <b v="0"/>
    <n v="145"/>
    <b v="1"/>
    <x v="11"/>
    <x v="4"/>
    <x v="11"/>
    <x v="1672"/>
  </r>
  <r>
    <n v="2297"/>
    <x v="2297"/>
    <s v="New Jersey Alternative Rock band COCO needs YOUR help self-releasing debut EP!"/>
    <x v="28"/>
    <x v="1626"/>
    <x v="0"/>
    <x v="0"/>
    <x v="0"/>
    <n v="1331697540"/>
    <n v="1328749249"/>
    <b v="0"/>
    <n v="19"/>
    <b v="1"/>
    <x v="11"/>
    <x v="4"/>
    <x v="11"/>
    <x v="1673"/>
  </r>
  <r>
    <n v="2298"/>
    <x v="2298"/>
    <s v="My name is Jonny Gray, and my friends and I are working together to raise funds for my debut album"/>
    <x v="11"/>
    <x v="1627"/>
    <x v="0"/>
    <x v="0"/>
    <x v="0"/>
    <n v="1395861033"/>
    <n v="1393272633"/>
    <b v="0"/>
    <n v="288"/>
    <b v="1"/>
    <x v="11"/>
    <x v="4"/>
    <x v="11"/>
    <x v="1674"/>
  </r>
  <r>
    <n v="2299"/>
    <x v="2299"/>
    <s v="Fly Radio has finished tracking their album now all that is left is the mixing/mastering and duplication!"/>
    <x v="43"/>
    <x v="1628"/>
    <x v="0"/>
    <x v="0"/>
    <x v="0"/>
    <n v="1296953209"/>
    <n v="1295657209"/>
    <b v="0"/>
    <n v="14"/>
    <b v="1"/>
    <x v="11"/>
    <x v="4"/>
    <x v="11"/>
    <x v="1675"/>
  </r>
  <r>
    <n v="2300"/>
    <x v="2300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n v="7"/>
    <b v="1"/>
    <x v="11"/>
    <x v="4"/>
    <x v="11"/>
    <x v="1211"/>
  </r>
  <r>
    <n v="2301"/>
    <x v="2301"/>
    <s v="We are America's first trock band, and we're ready to bring you our first album!"/>
    <x v="10"/>
    <x v="1630"/>
    <x v="0"/>
    <x v="0"/>
    <x v="0"/>
    <n v="1371785496"/>
    <n v="1369193496"/>
    <b v="1"/>
    <n v="211"/>
    <b v="1"/>
    <x v="14"/>
    <x v="4"/>
    <x v="14"/>
    <x v="484"/>
  </r>
  <r>
    <n v="2302"/>
    <x v="2302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n v="85"/>
    <b v="1"/>
    <x v="14"/>
    <x v="4"/>
    <x v="14"/>
    <x v="131"/>
  </r>
  <r>
    <n v="2303"/>
    <x v="2303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n v="103"/>
    <b v="1"/>
    <x v="14"/>
    <x v="4"/>
    <x v="14"/>
    <x v="1676"/>
  </r>
  <r>
    <n v="2304"/>
    <x v="2304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n v="113"/>
    <b v="1"/>
    <x v="14"/>
    <x v="4"/>
    <x v="14"/>
    <x v="1677"/>
  </r>
  <r>
    <n v="2305"/>
    <x v="2305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n v="167"/>
    <b v="1"/>
    <x v="14"/>
    <x v="4"/>
    <x v="14"/>
    <x v="1678"/>
  </r>
  <r>
    <n v="2306"/>
    <x v="2306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n v="73"/>
    <b v="1"/>
    <x v="14"/>
    <x v="4"/>
    <x v="14"/>
    <x v="1679"/>
  </r>
  <r>
    <n v="2307"/>
    <x v="2307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n v="75"/>
    <b v="1"/>
    <x v="14"/>
    <x v="4"/>
    <x v="14"/>
    <x v="1680"/>
  </r>
  <r>
    <n v="2308"/>
    <x v="2308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n v="614"/>
    <b v="1"/>
    <x v="14"/>
    <x v="4"/>
    <x v="14"/>
    <x v="1681"/>
  </r>
  <r>
    <n v="2309"/>
    <x v="2309"/>
    <s v="|| HELP MARNY LION PROUDFIT RECORD HER SECOND INDIE FOLK ALBUM THIS MARCH â€“ THE BARN IS WAITING ||"/>
    <x v="12"/>
    <x v="1638"/>
    <x v="0"/>
    <x v="0"/>
    <x v="0"/>
    <n v="1362872537"/>
    <n v="1359848537"/>
    <b v="1"/>
    <n v="107"/>
    <b v="1"/>
    <x v="14"/>
    <x v="4"/>
    <x v="14"/>
    <x v="1682"/>
  </r>
  <r>
    <n v="2310"/>
    <x v="2310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n v="1224"/>
    <b v="1"/>
    <x v="14"/>
    <x v="4"/>
    <x v="14"/>
    <x v="1683"/>
  </r>
  <r>
    <n v="2311"/>
    <x v="2311"/>
    <s v="I'm heading back into the studio!  I'm planning to record a CD of original songs and one with some jazz standards."/>
    <x v="7"/>
    <x v="1640"/>
    <x v="0"/>
    <x v="0"/>
    <x v="0"/>
    <n v="1399421189"/>
    <n v="1396829189"/>
    <b v="1"/>
    <n v="104"/>
    <b v="1"/>
    <x v="14"/>
    <x v="4"/>
    <x v="14"/>
    <x v="1684"/>
  </r>
  <r>
    <n v="2312"/>
    <x v="2312"/>
    <s v="Help Brooklyn psychedelic synth rockers DINOWALRUS release their 3rd Record, COMPLEXION, on vinyl!"/>
    <x v="9"/>
    <x v="1641"/>
    <x v="0"/>
    <x v="0"/>
    <x v="0"/>
    <n v="1397862000"/>
    <n v="1395155478"/>
    <b v="1"/>
    <n v="79"/>
    <b v="1"/>
    <x v="14"/>
    <x v="4"/>
    <x v="14"/>
    <x v="1685"/>
  </r>
  <r>
    <n v="2313"/>
    <x v="2313"/>
    <s v="A Sunny Day in Glasgow are recording a new album and we need your help!"/>
    <x v="10"/>
    <x v="1642"/>
    <x v="0"/>
    <x v="0"/>
    <x v="0"/>
    <n v="1336086026"/>
    <n v="1333494026"/>
    <b v="1"/>
    <n v="157"/>
    <b v="1"/>
    <x v="14"/>
    <x v="4"/>
    <x v="14"/>
    <x v="150"/>
  </r>
  <r>
    <n v="2314"/>
    <x v="2314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n v="50"/>
    <b v="1"/>
    <x v="14"/>
    <x v="4"/>
    <x v="14"/>
    <x v="789"/>
  </r>
  <r>
    <n v="2315"/>
    <x v="2315"/>
    <s v="Rice invites you to be a part of the creation of their first album and spread their message of love."/>
    <x v="30"/>
    <x v="1644"/>
    <x v="0"/>
    <x v="0"/>
    <x v="0"/>
    <n v="1336238743"/>
    <n v="1333646743"/>
    <b v="1"/>
    <n v="64"/>
    <b v="1"/>
    <x v="14"/>
    <x v="4"/>
    <x v="14"/>
    <x v="1686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n v="200"/>
    <b v="1"/>
    <x v="14"/>
    <x v="4"/>
    <x v="14"/>
    <x v="1687"/>
  </r>
  <r>
    <n v="2317"/>
    <x v="2317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n v="22"/>
    <b v="1"/>
    <x v="14"/>
    <x v="4"/>
    <x v="14"/>
    <x v="1688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n v="163"/>
    <b v="1"/>
    <x v="14"/>
    <x v="4"/>
    <x v="14"/>
    <x v="1689"/>
  </r>
  <r>
    <n v="2319"/>
    <x v="2319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n v="77"/>
    <b v="1"/>
    <x v="14"/>
    <x v="4"/>
    <x v="14"/>
    <x v="1690"/>
  </r>
  <r>
    <n v="2320"/>
    <x v="2320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n v="89"/>
    <b v="1"/>
    <x v="14"/>
    <x v="4"/>
    <x v="14"/>
    <x v="880"/>
  </r>
  <r>
    <n v="2321"/>
    <x v="2321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n v="64"/>
    <b v="0"/>
    <x v="33"/>
    <x v="7"/>
    <x v="33"/>
    <x v="1691"/>
  </r>
  <r>
    <n v="2322"/>
    <x v="2322"/>
    <s v="Jen bakes shortbread is a small batch, all natural shortbread cookie business looking for smart funding to grow!"/>
    <x v="200"/>
    <x v="1079"/>
    <x v="3"/>
    <x v="0"/>
    <x v="0"/>
    <n v="1491769769"/>
    <n v="1489181369"/>
    <b v="0"/>
    <n v="4"/>
    <b v="0"/>
    <x v="33"/>
    <x v="7"/>
    <x v="33"/>
    <x v="1209"/>
  </r>
  <r>
    <n v="2323"/>
    <x v="2323"/>
    <s v="You can never go wrong with a Beef Stick, great taste with no fillers and can easily goes with you everywhere."/>
    <x v="49"/>
    <x v="678"/>
    <x v="3"/>
    <x v="0"/>
    <x v="0"/>
    <n v="1490033247"/>
    <n v="1489428447"/>
    <b v="0"/>
    <n v="4"/>
    <b v="0"/>
    <x v="33"/>
    <x v="7"/>
    <x v="33"/>
    <x v="179"/>
  </r>
  <r>
    <n v="2324"/>
    <x v="2324"/>
    <s v="A city centre shop selling great locally made food with room to chat and learn about eachother."/>
    <x v="51"/>
    <x v="970"/>
    <x v="3"/>
    <x v="1"/>
    <x v="1"/>
    <n v="1490559285"/>
    <n v="1487970885"/>
    <b v="0"/>
    <n v="61"/>
    <b v="0"/>
    <x v="33"/>
    <x v="7"/>
    <x v="33"/>
    <x v="1692"/>
  </r>
  <r>
    <n v="2325"/>
    <x v="2325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n v="7"/>
    <b v="0"/>
    <x v="33"/>
    <x v="7"/>
    <x v="33"/>
    <x v="1693"/>
  </r>
  <r>
    <n v="2326"/>
    <x v="2326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n v="1"/>
    <b v="0"/>
    <x v="33"/>
    <x v="7"/>
    <x v="33"/>
    <x v="1694"/>
  </r>
  <r>
    <n v="2327"/>
    <x v="2327"/>
    <s v="Gourmet Fermentation in a Mason Jar. Create delicious, nutritious fermented foods at home."/>
    <x v="19"/>
    <x v="1652"/>
    <x v="0"/>
    <x v="0"/>
    <x v="0"/>
    <n v="1409090440"/>
    <n v="1406066440"/>
    <b v="1"/>
    <n v="3355"/>
    <b v="1"/>
    <x v="33"/>
    <x v="7"/>
    <x v="33"/>
    <x v="1695"/>
  </r>
  <r>
    <n v="2328"/>
    <x v="2328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n v="537"/>
    <b v="1"/>
    <x v="33"/>
    <x v="7"/>
    <x v="33"/>
    <x v="1696"/>
  </r>
  <r>
    <n v="2329"/>
    <x v="2329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n v="125"/>
    <b v="1"/>
    <x v="33"/>
    <x v="7"/>
    <x v="33"/>
    <x v="1697"/>
  </r>
  <r>
    <n v="2330"/>
    <x v="2330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n v="163"/>
    <b v="1"/>
    <x v="33"/>
    <x v="7"/>
    <x v="33"/>
    <x v="1698"/>
  </r>
  <r>
    <n v="2331"/>
    <x v="2331"/>
    <s v="Handcrafted, organic, single-origin, bean-to-bar, dark chocolate. Like fine wine, the secret is in the terroir."/>
    <x v="6"/>
    <x v="1656"/>
    <x v="0"/>
    <x v="0"/>
    <x v="0"/>
    <n v="1408320490"/>
    <n v="1405728490"/>
    <b v="1"/>
    <n v="283"/>
    <b v="1"/>
    <x v="33"/>
    <x v="7"/>
    <x v="33"/>
    <x v="1699"/>
  </r>
  <r>
    <n v="2332"/>
    <x v="2332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n v="352"/>
    <b v="1"/>
    <x v="33"/>
    <x v="7"/>
    <x v="33"/>
    <x v="1700"/>
  </r>
  <r>
    <n v="2333"/>
    <x v="2333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n v="94"/>
    <b v="1"/>
    <x v="33"/>
    <x v="7"/>
    <x v="33"/>
    <x v="1701"/>
  </r>
  <r>
    <n v="2334"/>
    <x v="2334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n v="67"/>
    <b v="1"/>
    <x v="33"/>
    <x v="7"/>
    <x v="33"/>
    <x v="1702"/>
  </r>
  <r>
    <n v="2335"/>
    <x v="2335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n v="221"/>
    <b v="1"/>
    <x v="33"/>
    <x v="7"/>
    <x v="33"/>
    <x v="1703"/>
  </r>
  <r>
    <n v="2336"/>
    <x v="2336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n v="2165"/>
    <b v="1"/>
    <x v="33"/>
    <x v="7"/>
    <x v="33"/>
    <x v="1704"/>
  </r>
  <r>
    <n v="2337"/>
    <x v="2337"/>
    <s v="We make small batch, locally sourced bitters and shrubs for cocktails and cooking."/>
    <x v="14"/>
    <x v="1661"/>
    <x v="0"/>
    <x v="0"/>
    <x v="0"/>
    <n v="1403796143"/>
    <n v="1401204143"/>
    <b v="1"/>
    <n v="179"/>
    <b v="1"/>
    <x v="33"/>
    <x v="7"/>
    <x v="33"/>
    <x v="1705"/>
  </r>
  <r>
    <n v="2338"/>
    <x v="2338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n v="123"/>
    <b v="1"/>
    <x v="33"/>
    <x v="7"/>
    <x v="33"/>
    <x v="1706"/>
  </r>
  <r>
    <n v="2339"/>
    <x v="2339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n v="1104"/>
    <b v="1"/>
    <x v="33"/>
    <x v="7"/>
    <x v="33"/>
    <x v="1707"/>
  </r>
  <r>
    <n v="2340"/>
    <x v="2340"/>
    <s v="Strange Matter Coffee is opening a scratch bakery featuring craft doughnuts with vegan and gluten free options!"/>
    <x v="79"/>
    <x v="1664"/>
    <x v="0"/>
    <x v="0"/>
    <x v="0"/>
    <n v="1477841138"/>
    <n v="1475249138"/>
    <b v="1"/>
    <n v="403"/>
    <b v="1"/>
    <x v="33"/>
    <x v="7"/>
    <x v="33"/>
    <x v="1708"/>
  </r>
  <r>
    <n v="2341"/>
    <x v="2341"/>
    <s v="This website will serve as an interface to change lives and have a community routing for your success!"/>
    <x v="10"/>
    <x v="117"/>
    <x v="1"/>
    <x v="0"/>
    <x v="0"/>
    <n v="1436729504"/>
    <n v="1434137504"/>
    <b v="0"/>
    <n v="0"/>
    <b v="0"/>
    <x v="7"/>
    <x v="2"/>
    <x v="7"/>
    <x v="121"/>
  </r>
  <r>
    <n v="2342"/>
    <x v="2342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n v="0"/>
    <b v="0"/>
    <x v="7"/>
    <x v="2"/>
    <x v="7"/>
    <x v="121"/>
  </r>
  <r>
    <n v="2343"/>
    <x v="2343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n v="1"/>
    <b v="0"/>
    <x v="7"/>
    <x v="2"/>
    <x v="7"/>
    <x v="462"/>
  </r>
  <r>
    <n v="2344"/>
    <x v="2344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n v="1"/>
    <b v="0"/>
    <x v="7"/>
    <x v="2"/>
    <x v="7"/>
    <x v="120"/>
  </r>
  <r>
    <n v="2345"/>
    <x v="2345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n v="0"/>
    <b v="0"/>
    <x v="7"/>
    <x v="2"/>
    <x v="7"/>
    <x v="121"/>
  </r>
  <r>
    <n v="2346"/>
    <x v="2346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n v="3"/>
    <b v="0"/>
    <x v="7"/>
    <x v="2"/>
    <x v="7"/>
    <x v="31"/>
  </r>
  <r>
    <n v="2347"/>
    <x v="2347"/>
    <s v="Back this project and get access to a course about building COMPLETE web applications without coding."/>
    <x v="28"/>
    <x v="493"/>
    <x v="1"/>
    <x v="0"/>
    <x v="0"/>
    <n v="1472135676"/>
    <n v="1469543676"/>
    <b v="0"/>
    <n v="1"/>
    <b v="0"/>
    <x v="7"/>
    <x v="2"/>
    <x v="7"/>
    <x v="2"/>
  </r>
  <r>
    <n v="2348"/>
    <x v="2348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n v="5"/>
    <b v="0"/>
    <x v="7"/>
    <x v="2"/>
    <x v="7"/>
    <x v="1205"/>
  </r>
  <r>
    <n v="2349"/>
    <x v="2349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n v="0"/>
    <b v="0"/>
    <x v="7"/>
    <x v="2"/>
    <x v="7"/>
    <x v="121"/>
  </r>
  <r>
    <n v="2350"/>
    <x v="2350"/>
    <s v="HoxWi are the future for real time interaction with on-line customers via chat or video conference."/>
    <x v="63"/>
    <x v="117"/>
    <x v="1"/>
    <x v="17"/>
    <x v="3"/>
    <n v="1483474370"/>
    <n v="1480882370"/>
    <b v="0"/>
    <n v="0"/>
    <b v="0"/>
    <x v="7"/>
    <x v="2"/>
    <x v="7"/>
    <x v="121"/>
  </r>
  <r>
    <n v="2351"/>
    <x v="2351"/>
    <s v="Donate $30 or more and receive a free selfie stick."/>
    <x v="341"/>
    <x v="1651"/>
    <x v="1"/>
    <x v="4"/>
    <x v="4"/>
    <n v="1430360739"/>
    <n v="1427768739"/>
    <b v="0"/>
    <n v="7"/>
    <b v="0"/>
    <x v="7"/>
    <x v="2"/>
    <x v="7"/>
    <x v="1709"/>
  </r>
  <r>
    <n v="2352"/>
    <x v="2352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n v="0"/>
    <b v="0"/>
    <x v="7"/>
    <x v="2"/>
    <x v="7"/>
    <x v="121"/>
  </r>
  <r>
    <n v="2353"/>
    <x v="2353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n v="0"/>
    <b v="0"/>
    <x v="7"/>
    <x v="2"/>
    <x v="7"/>
    <x v="121"/>
  </r>
  <r>
    <n v="2354"/>
    <x v="2354"/>
    <s v="Almost done with doctorate degree but need funding of $35,000 to complete research of project."/>
    <x v="19"/>
    <x v="379"/>
    <x v="1"/>
    <x v="0"/>
    <x v="0"/>
    <n v="1420910460"/>
    <n v="1415726460"/>
    <b v="0"/>
    <n v="1"/>
    <b v="0"/>
    <x v="7"/>
    <x v="2"/>
    <x v="7"/>
    <x v="380"/>
  </r>
  <r>
    <n v="2355"/>
    <x v="2355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n v="2"/>
    <b v="0"/>
    <x v="7"/>
    <x v="2"/>
    <x v="7"/>
    <x v="440"/>
  </r>
  <r>
    <n v="2356"/>
    <x v="2356"/>
    <s v="HardstyleUnited.com The Global Hardstyle community. Your Hardstyle community."/>
    <x v="3"/>
    <x v="117"/>
    <x v="1"/>
    <x v="9"/>
    <x v="3"/>
    <n v="1433530104"/>
    <n v="1430938104"/>
    <b v="0"/>
    <n v="0"/>
    <b v="0"/>
    <x v="7"/>
    <x v="2"/>
    <x v="7"/>
    <x v="121"/>
  </r>
  <r>
    <n v="2357"/>
    <x v="2357"/>
    <s v="Click For Therapy is a website that was created to connect consumers and therapists across the UK."/>
    <x v="100"/>
    <x v="117"/>
    <x v="1"/>
    <x v="1"/>
    <x v="1"/>
    <n v="1445093578"/>
    <n v="1442501578"/>
    <b v="0"/>
    <n v="0"/>
    <b v="0"/>
    <x v="7"/>
    <x v="2"/>
    <x v="7"/>
    <x v="121"/>
  </r>
  <r>
    <n v="2358"/>
    <x v="2358"/>
    <s v="A website to auction, sell and swap items in the uk without a charge, without excess fees, the next ebay."/>
    <x v="15"/>
    <x v="117"/>
    <x v="1"/>
    <x v="1"/>
    <x v="1"/>
    <n v="1422664740"/>
    <n v="1417818036"/>
    <b v="0"/>
    <n v="0"/>
    <b v="0"/>
    <x v="7"/>
    <x v="2"/>
    <x v="7"/>
    <x v="121"/>
  </r>
  <r>
    <n v="2359"/>
    <x v="2359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n v="3"/>
    <b v="0"/>
    <x v="7"/>
    <x v="2"/>
    <x v="7"/>
    <x v="1710"/>
  </r>
  <r>
    <n v="2360"/>
    <x v="2360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n v="1"/>
    <b v="0"/>
    <x v="7"/>
    <x v="2"/>
    <x v="7"/>
    <x v="447"/>
  </r>
  <r>
    <n v="2361"/>
    <x v="2361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n v="0"/>
    <b v="0"/>
    <x v="7"/>
    <x v="2"/>
    <x v="7"/>
    <x v="121"/>
  </r>
  <r>
    <n v="2362"/>
    <x v="2362"/>
    <s v="The Columbus Ruby Brigade has brought monthly ruby goodness and camaraderie to all participants."/>
    <x v="329"/>
    <x v="678"/>
    <x v="1"/>
    <x v="0"/>
    <x v="0"/>
    <n v="1418315470"/>
    <n v="1415723470"/>
    <b v="0"/>
    <n v="2"/>
    <b v="0"/>
    <x v="7"/>
    <x v="2"/>
    <x v="7"/>
    <x v="88"/>
  </r>
  <r>
    <n v="2363"/>
    <x v="2363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n v="0"/>
    <b v="0"/>
    <x v="7"/>
    <x v="2"/>
    <x v="7"/>
    <x v="121"/>
  </r>
  <r>
    <n v="2364"/>
    <x v="2364"/>
    <s v="Making a Minecraft server and Website and I need your help to fund it. Thanks in Advance!"/>
    <x v="342"/>
    <x v="117"/>
    <x v="1"/>
    <x v="0"/>
    <x v="0"/>
    <n v="1445898356"/>
    <n v="1441146356"/>
    <b v="0"/>
    <n v="0"/>
    <b v="0"/>
    <x v="7"/>
    <x v="2"/>
    <x v="7"/>
    <x v="121"/>
  </r>
  <r>
    <n v="2365"/>
    <x v="2365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n v="0"/>
    <b v="0"/>
    <x v="7"/>
    <x v="2"/>
    <x v="7"/>
    <x v="121"/>
  </r>
  <r>
    <n v="2366"/>
    <x v="2366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n v="27"/>
    <b v="0"/>
    <x v="7"/>
    <x v="2"/>
    <x v="7"/>
    <x v="1711"/>
  </r>
  <r>
    <n v="2367"/>
    <x v="2367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n v="14"/>
    <b v="0"/>
    <x v="7"/>
    <x v="2"/>
    <x v="7"/>
    <x v="1712"/>
  </r>
  <r>
    <n v="2368"/>
    <x v="2368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n v="2"/>
    <b v="0"/>
    <x v="7"/>
    <x v="2"/>
    <x v="7"/>
    <x v="73"/>
  </r>
  <r>
    <n v="2369"/>
    <x v="2369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n v="0"/>
    <b v="0"/>
    <x v="7"/>
    <x v="2"/>
    <x v="7"/>
    <x v="121"/>
  </r>
  <r>
    <n v="2370"/>
    <x v="2370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n v="4"/>
    <b v="0"/>
    <x v="7"/>
    <x v="2"/>
    <x v="7"/>
    <x v="372"/>
  </r>
  <r>
    <n v="2371"/>
    <x v="2371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n v="0"/>
    <b v="0"/>
    <x v="7"/>
    <x v="2"/>
    <x v="7"/>
    <x v="121"/>
  </r>
  <r>
    <n v="2372"/>
    <x v="2372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n v="6"/>
    <b v="0"/>
    <x v="7"/>
    <x v="2"/>
    <x v="7"/>
    <x v="179"/>
  </r>
  <r>
    <n v="2373"/>
    <x v="2373"/>
    <s v="We want to create a safe marketplace for buying and selling bicycles."/>
    <x v="343"/>
    <x v="155"/>
    <x v="1"/>
    <x v="11"/>
    <x v="9"/>
    <n v="1440863624"/>
    <n v="1438271624"/>
    <b v="0"/>
    <n v="1"/>
    <b v="0"/>
    <x v="7"/>
    <x v="2"/>
    <x v="7"/>
    <x v="73"/>
  </r>
  <r>
    <n v="2374"/>
    <x v="2374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n v="1"/>
    <b v="0"/>
    <x v="7"/>
    <x v="2"/>
    <x v="7"/>
    <x v="119"/>
  </r>
  <r>
    <n v="2375"/>
    <x v="2375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n v="0"/>
    <b v="0"/>
    <x v="7"/>
    <x v="2"/>
    <x v="7"/>
    <x v="121"/>
  </r>
  <r>
    <n v="2376"/>
    <x v="2376"/>
    <s v="Tough, pre-manufactured lost and found stickers that forward messages to the owners email and cellphone."/>
    <x v="9"/>
    <x v="1668"/>
    <x v="1"/>
    <x v="0"/>
    <x v="0"/>
    <n v="1449785566"/>
    <n v="1447193566"/>
    <b v="0"/>
    <n v="4"/>
    <b v="0"/>
    <x v="7"/>
    <x v="2"/>
    <x v="7"/>
    <x v="1713"/>
  </r>
  <r>
    <n v="2377"/>
    <x v="2377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n v="0"/>
    <b v="0"/>
    <x v="7"/>
    <x v="2"/>
    <x v="7"/>
    <x v="121"/>
  </r>
  <r>
    <n v="2378"/>
    <x v="2378"/>
    <s v="KEEPUP allows you to extend your social circle by introducing you to new people via your friends."/>
    <x v="74"/>
    <x v="117"/>
    <x v="1"/>
    <x v="0"/>
    <x v="0"/>
    <n v="1440548330"/>
    <n v="1438042730"/>
    <b v="0"/>
    <n v="0"/>
    <b v="0"/>
    <x v="7"/>
    <x v="2"/>
    <x v="7"/>
    <x v="121"/>
  </r>
  <r>
    <n v="2379"/>
    <x v="2379"/>
    <s v="Selectcooks.com is a community marketplace for people to list, find and hire chefs."/>
    <x v="11"/>
    <x v="117"/>
    <x v="1"/>
    <x v="0"/>
    <x v="0"/>
    <n v="1444004616"/>
    <n v="1440116616"/>
    <b v="0"/>
    <n v="0"/>
    <b v="0"/>
    <x v="7"/>
    <x v="2"/>
    <x v="7"/>
    <x v="121"/>
  </r>
  <r>
    <n v="2380"/>
    <x v="2380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n v="3"/>
    <b v="0"/>
    <x v="7"/>
    <x v="2"/>
    <x v="7"/>
    <x v="1714"/>
  </r>
  <r>
    <n v="2381"/>
    <x v="2381"/>
    <s v="Social Media Platform for the Marijuana Industry to create professionalism and a stable lasting market."/>
    <x v="344"/>
    <x v="1669"/>
    <x v="1"/>
    <x v="0"/>
    <x v="0"/>
    <n v="1428704848"/>
    <n v="1426112848"/>
    <b v="0"/>
    <n v="7"/>
    <b v="0"/>
    <x v="7"/>
    <x v="2"/>
    <x v="7"/>
    <x v="1715"/>
  </r>
  <r>
    <n v="2382"/>
    <x v="2382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n v="2"/>
    <b v="0"/>
    <x v="7"/>
    <x v="2"/>
    <x v="7"/>
    <x v="822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n v="3"/>
    <b v="0"/>
    <x v="7"/>
    <x v="2"/>
    <x v="7"/>
    <x v="1716"/>
  </r>
  <r>
    <n v="2384"/>
    <x v="2384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n v="8"/>
    <b v="0"/>
    <x v="7"/>
    <x v="2"/>
    <x v="7"/>
    <x v="120"/>
  </r>
  <r>
    <n v="2385"/>
    <x v="2385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n v="7"/>
    <b v="0"/>
    <x v="7"/>
    <x v="2"/>
    <x v="7"/>
    <x v="1717"/>
  </r>
  <r>
    <n v="2386"/>
    <x v="2386"/>
    <s v="Realjobmatch is not just a job search site but a matching site , matching the right jobseekers with the best jobs."/>
    <x v="11"/>
    <x v="117"/>
    <x v="1"/>
    <x v="5"/>
    <x v="5"/>
    <n v="1420920424"/>
    <n v="1415736424"/>
    <b v="0"/>
    <n v="0"/>
    <b v="0"/>
    <x v="7"/>
    <x v="2"/>
    <x v="7"/>
    <x v="121"/>
  </r>
  <r>
    <n v="2387"/>
    <x v="2387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n v="3"/>
    <b v="0"/>
    <x v="7"/>
    <x v="2"/>
    <x v="7"/>
    <x v="1718"/>
  </r>
  <r>
    <n v="2388"/>
    <x v="2388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n v="8"/>
    <b v="0"/>
    <x v="7"/>
    <x v="2"/>
    <x v="7"/>
    <x v="1719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n v="1"/>
    <b v="0"/>
    <x v="7"/>
    <x v="2"/>
    <x v="7"/>
    <x v="179"/>
  </r>
  <r>
    <n v="2390"/>
    <x v="2390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n v="0"/>
    <b v="0"/>
    <x v="7"/>
    <x v="2"/>
    <x v="7"/>
    <x v="121"/>
  </r>
  <r>
    <n v="2391"/>
    <x v="2391"/>
    <s v="Using the power of internet to help people save hundreds in car repair."/>
    <x v="22"/>
    <x v="379"/>
    <x v="1"/>
    <x v="0"/>
    <x v="0"/>
    <n v="1427825044"/>
    <n v="1425236644"/>
    <b v="0"/>
    <n v="1"/>
    <b v="0"/>
    <x v="7"/>
    <x v="2"/>
    <x v="7"/>
    <x v="380"/>
  </r>
  <r>
    <n v="2392"/>
    <x v="2392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n v="0"/>
    <b v="0"/>
    <x v="7"/>
    <x v="2"/>
    <x v="7"/>
    <x v="121"/>
  </r>
  <r>
    <n v="2393"/>
    <x v="2393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n v="1"/>
    <b v="0"/>
    <x v="7"/>
    <x v="2"/>
    <x v="7"/>
    <x v="73"/>
  </r>
  <r>
    <n v="2394"/>
    <x v="2394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n v="2"/>
    <b v="0"/>
    <x v="7"/>
    <x v="2"/>
    <x v="7"/>
    <x v="1720"/>
  </r>
  <r>
    <n v="2395"/>
    <x v="2395"/>
    <s v="I am making a social website where people can anonymously or openly vent, All walks of life all over the world"/>
    <x v="287"/>
    <x v="117"/>
    <x v="1"/>
    <x v="0"/>
    <x v="0"/>
    <n v="1484038620"/>
    <n v="1481597687"/>
    <b v="0"/>
    <n v="0"/>
    <b v="0"/>
    <x v="7"/>
    <x v="2"/>
    <x v="7"/>
    <x v="121"/>
  </r>
  <r>
    <n v="2396"/>
    <x v="2396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n v="1"/>
    <b v="0"/>
    <x v="7"/>
    <x v="2"/>
    <x v="7"/>
    <x v="119"/>
  </r>
  <r>
    <n v="2397"/>
    <x v="2397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n v="0"/>
    <b v="0"/>
    <x v="7"/>
    <x v="2"/>
    <x v="7"/>
    <x v="121"/>
  </r>
  <r>
    <n v="2398"/>
    <x v="2398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n v="0"/>
    <b v="0"/>
    <x v="7"/>
    <x v="2"/>
    <x v="7"/>
    <x v="121"/>
  </r>
  <r>
    <n v="2399"/>
    <x v="2399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n v="0"/>
    <b v="0"/>
    <x v="7"/>
    <x v="2"/>
    <x v="7"/>
    <x v="121"/>
  </r>
  <r>
    <n v="2400"/>
    <x v="2400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n v="0"/>
    <b v="0"/>
    <x v="7"/>
    <x v="2"/>
    <x v="7"/>
    <x v="121"/>
  </r>
  <r>
    <n v="2401"/>
    <x v="2401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n v="9"/>
    <b v="0"/>
    <x v="19"/>
    <x v="7"/>
    <x v="19"/>
    <x v="1721"/>
  </r>
  <r>
    <n v="2402"/>
    <x v="2402"/>
    <s v="Small town, delicious treats, and a mobile truck"/>
    <x v="14"/>
    <x v="401"/>
    <x v="2"/>
    <x v="0"/>
    <x v="0"/>
    <n v="1431533931"/>
    <n v="1428941931"/>
    <b v="0"/>
    <n v="1"/>
    <b v="0"/>
    <x v="19"/>
    <x v="7"/>
    <x v="19"/>
    <x v="364"/>
  </r>
  <r>
    <n v="2403"/>
    <x v="2403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n v="12"/>
    <b v="0"/>
    <x v="19"/>
    <x v="7"/>
    <x v="19"/>
    <x v="1722"/>
  </r>
  <r>
    <n v="2404"/>
    <x v="2404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n v="0"/>
    <b v="0"/>
    <x v="19"/>
    <x v="7"/>
    <x v="19"/>
    <x v="121"/>
  </r>
  <r>
    <n v="2405"/>
    <x v="2405"/>
    <s v="We are the first gaming-themed food truck, bringing gourmet pub fare to the Jacksonville area."/>
    <x v="10"/>
    <x v="1673"/>
    <x v="2"/>
    <x v="0"/>
    <x v="0"/>
    <n v="1472911375"/>
    <n v="1471096975"/>
    <b v="0"/>
    <n v="20"/>
    <b v="0"/>
    <x v="19"/>
    <x v="7"/>
    <x v="19"/>
    <x v="1723"/>
  </r>
  <r>
    <n v="2406"/>
    <x v="2406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n v="16"/>
    <b v="0"/>
    <x v="19"/>
    <x v="7"/>
    <x v="19"/>
    <x v="1724"/>
  </r>
  <r>
    <n v="2407"/>
    <x v="2407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n v="33"/>
    <b v="0"/>
    <x v="19"/>
    <x v="7"/>
    <x v="19"/>
    <x v="1725"/>
  </r>
  <r>
    <n v="2408"/>
    <x v="2408"/>
    <s v="A US Army Vet trying to get a Peruvian food truck going! Really good Peruvian food now mobile!"/>
    <x v="36"/>
    <x v="134"/>
    <x v="2"/>
    <x v="0"/>
    <x v="0"/>
    <n v="1415247757"/>
    <n v="1412652157"/>
    <b v="0"/>
    <n v="2"/>
    <b v="0"/>
    <x v="19"/>
    <x v="7"/>
    <x v="19"/>
    <x v="2"/>
  </r>
  <r>
    <n v="2409"/>
    <x v="2409"/>
    <s v="I am looking to start a food truck with an infusion of my Puerto Rican heritage and my love for BBQ."/>
    <x v="31"/>
    <x v="75"/>
    <x v="2"/>
    <x v="0"/>
    <x v="0"/>
    <n v="1439931675"/>
    <n v="1437339675"/>
    <b v="0"/>
    <n v="6"/>
    <b v="0"/>
    <x v="19"/>
    <x v="7"/>
    <x v="19"/>
    <x v="468"/>
  </r>
  <r>
    <n v="2410"/>
    <x v="2410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n v="0"/>
    <b v="0"/>
    <x v="19"/>
    <x v="7"/>
    <x v="19"/>
    <x v="121"/>
  </r>
  <r>
    <n v="2411"/>
    <x v="2411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n v="3"/>
    <b v="0"/>
    <x v="19"/>
    <x v="7"/>
    <x v="19"/>
    <x v="679"/>
  </r>
  <r>
    <n v="2412"/>
    <x v="2412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n v="0"/>
    <b v="0"/>
    <x v="19"/>
    <x v="7"/>
    <x v="19"/>
    <x v="121"/>
  </r>
  <r>
    <n v="2413"/>
    <x v="2413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n v="3"/>
    <b v="0"/>
    <x v="19"/>
    <x v="7"/>
    <x v="19"/>
    <x v="1538"/>
  </r>
  <r>
    <n v="2414"/>
    <x v="2414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n v="13"/>
    <b v="0"/>
    <x v="19"/>
    <x v="7"/>
    <x v="19"/>
    <x v="1726"/>
  </r>
  <r>
    <n v="2415"/>
    <x v="2415"/>
    <s v="It will be ridiculously easy to become addicted to the full, rich flavor of locally raised beef, pork, and more..."/>
    <x v="127"/>
    <x v="400"/>
    <x v="2"/>
    <x v="0"/>
    <x v="0"/>
    <n v="1468615346"/>
    <n v="1466023346"/>
    <b v="0"/>
    <n v="6"/>
    <b v="0"/>
    <x v="19"/>
    <x v="7"/>
    <x v="19"/>
    <x v="1727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n v="1"/>
    <b v="0"/>
    <x v="19"/>
    <x v="7"/>
    <x v="19"/>
    <x v="144"/>
  </r>
  <r>
    <n v="2417"/>
    <x v="2417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n v="0"/>
    <b v="0"/>
    <x v="19"/>
    <x v="7"/>
    <x v="19"/>
    <x v="121"/>
  </r>
  <r>
    <n v="2418"/>
    <x v="2418"/>
    <s v="I want to start my food truck business."/>
    <x v="31"/>
    <x v="139"/>
    <x v="2"/>
    <x v="0"/>
    <x v="0"/>
    <n v="1427225644"/>
    <n v="1422045244"/>
    <b v="0"/>
    <n v="5"/>
    <b v="0"/>
    <x v="19"/>
    <x v="7"/>
    <x v="19"/>
    <x v="120"/>
  </r>
  <r>
    <n v="2419"/>
    <x v="2419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n v="0"/>
    <b v="0"/>
    <x v="19"/>
    <x v="7"/>
    <x v="19"/>
    <x v="121"/>
  </r>
  <r>
    <n v="2420"/>
    <x v="2420"/>
    <s v="Pangea Cuisines offers authentic hand crafted dishes, utilizing fresh ingredients selected that very morning."/>
    <x v="347"/>
    <x v="1676"/>
    <x v="2"/>
    <x v="0"/>
    <x v="0"/>
    <n v="1415583695"/>
    <n v="1410396095"/>
    <b v="0"/>
    <n v="36"/>
    <b v="0"/>
    <x v="19"/>
    <x v="7"/>
    <x v="19"/>
    <x v="1728"/>
  </r>
  <r>
    <n v="2421"/>
    <x v="2421"/>
    <s v="help me start Merrill's first hot dog cart in this empty lot"/>
    <x v="12"/>
    <x v="116"/>
    <x v="2"/>
    <x v="0"/>
    <x v="0"/>
    <n v="1424536196"/>
    <n v="1421944196"/>
    <b v="0"/>
    <n v="1"/>
    <b v="0"/>
    <x v="19"/>
    <x v="7"/>
    <x v="19"/>
    <x v="120"/>
  </r>
  <r>
    <n v="2422"/>
    <x v="2422"/>
    <s v="Family owned business serving BBQ and seafood to the public"/>
    <x v="2"/>
    <x v="116"/>
    <x v="2"/>
    <x v="0"/>
    <x v="0"/>
    <n v="1426091036"/>
    <n v="1423502636"/>
    <b v="0"/>
    <n v="1"/>
    <b v="0"/>
    <x v="19"/>
    <x v="7"/>
    <x v="19"/>
    <x v="120"/>
  </r>
  <r>
    <n v="2423"/>
    <x v="2423"/>
    <s v="FBTR is a Texas-style, North Carolina based, homemade BBQ company looking to bring good meat to the masses."/>
    <x v="127"/>
    <x v="138"/>
    <x v="2"/>
    <x v="0"/>
    <x v="0"/>
    <n v="1420044890"/>
    <n v="1417452890"/>
    <b v="0"/>
    <n v="1"/>
    <b v="0"/>
    <x v="19"/>
    <x v="7"/>
    <x v="19"/>
    <x v="1729"/>
  </r>
  <r>
    <n v="2424"/>
    <x v="2424"/>
    <s v="Great and creative food from the heart in the form of a sweet food truck!"/>
    <x v="31"/>
    <x v="622"/>
    <x v="2"/>
    <x v="0"/>
    <x v="0"/>
    <n v="1414445108"/>
    <n v="1411853108"/>
    <b v="0"/>
    <n v="9"/>
    <b v="0"/>
    <x v="19"/>
    <x v="7"/>
    <x v="19"/>
    <x v="1730"/>
  </r>
  <r>
    <n v="2425"/>
    <x v="2425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n v="1"/>
    <b v="0"/>
    <x v="19"/>
    <x v="7"/>
    <x v="19"/>
    <x v="120"/>
  </r>
  <r>
    <n v="2426"/>
    <x v="2426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n v="0"/>
    <b v="0"/>
    <x v="19"/>
    <x v="7"/>
    <x v="19"/>
    <x v="121"/>
  </r>
  <r>
    <n v="2427"/>
    <x v="2427"/>
    <s v="Fast and simple lunches for those on the go.  All (lunch) deals $10 or less."/>
    <x v="63"/>
    <x v="116"/>
    <x v="2"/>
    <x v="0"/>
    <x v="0"/>
    <n v="1458715133"/>
    <n v="1455262733"/>
    <b v="0"/>
    <n v="1"/>
    <b v="0"/>
    <x v="19"/>
    <x v="7"/>
    <x v="19"/>
    <x v="120"/>
  </r>
  <r>
    <n v="2428"/>
    <x v="2428"/>
    <s v="From Moo 2 You! We want to offer premium burgers to a taco flooded environment."/>
    <x v="19"/>
    <x v="116"/>
    <x v="2"/>
    <x v="0"/>
    <x v="0"/>
    <n v="1426182551"/>
    <n v="1423594151"/>
    <b v="0"/>
    <n v="1"/>
    <b v="0"/>
    <x v="19"/>
    <x v="7"/>
    <x v="19"/>
    <x v="120"/>
  </r>
  <r>
    <n v="2429"/>
    <x v="2429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n v="4"/>
    <b v="0"/>
    <x v="19"/>
    <x v="7"/>
    <x v="19"/>
    <x v="1731"/>
  </r>
  <r>
    <n v="2430"/>
    <x v="2430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n v="2"/>
    <b v="0"/>
    <x v="19"/>
    <x v="7"/>
    <x v="19"/>
    <x v="678"/>
  </r>
  <r>
    <n v="2431"/>
    <x v="2431"/>
    <s v="Go to Colorado and run a food truck with homemade food of all kinds."/>
    <x v="57"/>
    <x v="369"/>
    <x v="2"/>
    <x v="0"/>
    <x v="0"/>
    <n v="1467080613"/>
    <n v="1461896613"/>
    <b v="0"/>
    <n v="2"/>
    <b v="0"/>
    <x v="19"/>
    <x v="7"/>
    <x v="19"/>
    <x v="120"/>
  </r>
  <r>
    <n v="2432"/>
    <x v="2432"/>
    <s v="Looking to start competition cooking and need start-up help.  Offering brisket tasting to all contributors."/>
    <x v="32"/>
    <x v="369"/>
    <x v="2"/>
    <x v="0"/>
    <x v="0"/>
    <n v="1425791697"/>
    <n v="1423199697"/>
    <b v="0"/>
    <n v="2"/>
    <b v="0"/>
    <x v="19"/>
    <x v="7"/>
    <x v="19"/>
    <x v="120"/>
  </r>
  <r>
    <n v="2433"/>
    <x v="2433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n v="0"/>
    <b v="0"/>
    <x v="19"/>
    <x v="7"/>
    <x v="19"/>
    <x v="121"/>
  </r>
  <r>
    <n v="2434"/>
    <x v="2434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n v="2"/>
    <b v="0"/>
    <x v="19"/>
    <x v="7"/>
    <x v="19"/>
    <x v="31"/>
  </r>
  <r>
    <n v="2435"/>
    <x v="2435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n v="4"/>
    <b v="0"/>
    <x v="19"/>
    <x v="7"/>
    <x v="19"/>
    <x v="1732"/>
  </r>
  <r>
    <n v="2436"/>
    <x v="2436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n v="2"/>
    <b v="0"/>
    <x v="19"/>
    <x v="7"/>
    <x v="19"/>
    <x v="377"/>
  </r>
  <r>
    <n v="2437"/>
    <x v="2437"/>
    <s v="Homemade Gumbo, Stews and Curry to be served hot and fresh everyday at any festival or concert we can attend."/>
    <x v="6"/>
    <x v="117"/>
    <x v="2"/>
    <x v="0"/>
    <x v="0"/>
    <n v="1426615200"/>
    <n v="1422400188"/>
    <b v="0"/>
    <n v="0"/>
    <b v="0"/>
    <x v="19"/>
    <x v="7"/>
    <x v="19"/>
    <x v="121"/>
  </r>
  <r>
    <n v="2438"/>
    <x v="2438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n v="1"/>
    <b v="0"/>
    <x v="19"/>
    <x v="7"/>
    <x v="19"/>
    <x v="73"/>
  </r>
  <r>
    <n v="2439"/>
    <x v="2439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n v="0"/>
    <b v="0"/>
    <x v="19"/>
    <x v="7"/>
    <x v="19"/>
    <x v="121"/>
  </r>
  <r>
    <n v="2440"/>
    <x v="2440"/>
    <s v="Starting a entire clean energy food truck and set a new standard for Cambodia"/>
    <x v="10"/>
    <x v="115"/>
    <x v="2"/>
    <x v="18"/>
    <x v="3"/>
    <n v="1455399313"/>
    <n v="1452807313"/>
    <b v="0"/>
    <n v="2"/>
    <b v="0"/>
    <x v="19"/>
    <x v="7"/>
    <x v="19"/>
    <x v="144"/>
  </r>
  <r>
    <n v="2441"/>
    <x v="2441"/>
    <s v="YOU can help Alchemy Pops POP up on a street near you!"/>
    <x v="51"/>
    <x v="1678"/>
    <x v="0"/>
    <x v="0"/>
    <x v="0"/>
    <n v="1437627540"/>
    <n v="1435806054"/>
    <b v="0"/>
    <n v="109"/>
    <b v="1"/>
    <x v="33"/>
    <x v="7"/>
    <x v="33"/>
    <x v="1733"/>
  </r>
  <r>
    <n v="2442"/>
    <x v="2442"/>
    <s v="The first tea from a new sustainable tea region in India's young, rising Himalayas."/>
    <x v="95"/>
    <x v="1679"/>
    <x v="0"/>
    <x v="0"/>
    <x v="0"/>
    <n v="1426777228"/>
    <n v="1424188828"/>
    <b v="0"/>
    <n v="372"/>
    <b v="1"/>
    <x v="33"/>
    <x v="7"/>
    <x v="33"/>
    <x v="925"/>
  </r>
  <r>
    <n v="2443"/>
    <x v="2443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n v="311"/>
    <b v="1"/>
    <x v="33"/>
    <x v="7"/>
    <x v="33"/>
    <x v="1734"/>
  </r>
  <r>
    <n v="2444"/>
    <x v="2444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n v="61"/>
    <b v="1"/>
    <x v="33"/>
    <x v="7"/>
    <x v="33"/>
    <x v="1735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n v="115"/>
    <b v="1"/>
    <x v="33"/>
    <x v="7"/>
    <x v="33"/>
    <x v="1624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n v="111"/>
    <b v="1"/>
    <x v="33"/>
    <x v="7"/>
    <x v="33"/>
    <x v="1736"/>
  </r>
  <r>
    <n v="2447"/>
    <x v="2447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n v="337"/>
    <b v="1"/>
    <x v="33"/>
    <x v="7"/>
    <x v="33"/>
    <x v="1737"/>
  </r>
  <r>
    <n v="2448"/>
    <x v="2448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n v="9"/>
    <b v="1"/>
    <x v="33"/>
    <x v="7"/>
    <x v="33"/>
    <x v="1738"/>
  </r>
  <r>
    <n v="2449"/>
    <x v="2449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n v="120"/>
    <b v="1"/>
    <x v="33"/>
    <x v="7"/>
    <x v="33"/>
    <x v="466"/>
  </r>
  <r>
    <n v="2450"/>
    <x v="2450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n v="102"/>
    <b v="1"/>
    <x v="33"/>
    <x v="7"/>
    <x v="33"/>
    <x v="1739"/>
  </r>
  <r>
    <n v="2451"/>
    <x v="2451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n v="186"/>
    <b v="1"/>
    <x v="33"/>
    <x v="7"/>
    <x v="33"/>
    <x v="1740"/>
  </r>
  <r>
    <n v="2452"/>
    <x v="2452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n v="15"/>
    <b v="1"/>
    <x v="33"/>
    <x v="7"/>
    <x v="33"/>
    <x v="1741"/>
  </r>
  <r>
    <n v="2453"/>
    <x v="2453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n v="67"/>
    <b v="1"/>
    <x v="33"/>
    <x v="7"/>
    <x v="33"/>
    <x v="3"/>
  </r>
  <r>
    <n v="2454"/>
    <x v="2454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n v="130"/>
    <b v="1"/>
    <x v="33"/>
    <x v="7"/>
    <x v="33"/>
    <x v="1742"/>
  </r>
  <r>
    <n v="2455"/>
    <x v="2455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n v="16"/>
    <b v="1"/>
    <x v="33"/>
    <x v="7"/>
    <x v="33"/>
    <x v="783"/>
  </r>
  <r>
    <n v="2456"/>
    <x v="2456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n v="67"/>
    <b v="1"/>
    <x v="33"/>
    <x v="7"/>
    <x v="33"/>
    <x v="1743"/>
  </r>
  <r>
    <n v="2457"/>
    <x v="2457"/>
    <s v="If you love wine, and have ever dreamed of crafting your own. You can in 3 easy steps.  Sample~Sprinkle~Savor."/>
    <x v="165"/>
    <x v="1693"/>
    <x v="0"/>
    <x v="0"/>
    <x v="0"/>
    <n v="1458826056"/>
    <n v="1456237656"/>
    <b v="0"/>
    <n v="124"/>
    <b v="1"/>
    <x v="33"/>
    <x v="7"/>
    <x v="33"/>
    <x v="1744"/>
  </r>
  <r>
    <n v="2458"/>
    <x v="2458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n v="80"/>
    <b v="1"/>
    <x v="33"/>
    <x v="7"/>
    <x v="33"/>
    <x v="1745"/>
  </r>
  <r>
    <n v="2459"/>
    <x v="2459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n v="282"/>
    <b v="1"/>
    <x v="33"/>
    <x v="7"/>
    <x v="33"/>
    <x v="1235"/>
  </r>
  <r>
    <n v="2460"/>
    <x v="2460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n v="68"/>
    <b v="1"/>
    <x v="33"/>
    <x v="7"/>
    <x v="33"/>
    <x v="1746"/>
  </r>
  <r>
    <n v="2461"/>
    <x v="2461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n v="86"/>
    <b v="1"/>
    <x v="14"/>
    <x v="4"/>
    <x v="14"/>
    <x v="1747"/>
  </r>
  <r>
    <n v="2462"/>
    <x v="2462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n v="115"/>
    <b v="1"/>
    <x v="14"/>
    <x v="4"/>
    <x v="14"/>
    <x v="1748"/>
  </r>
  <r>
    <n v="2463"/>
    <x v="2463"/>
    <s v="Emma Ate The Lion's debut full length album"/>
    <x v="13"/>
    <x v="66"/>
    <x v="0"/>
    <x v="0"/>
    <x v="0"/>
    <n v="1366138800"/>
    <n v="1362710425"/>
    <b v="0"/>
    <n v="75"/>
    <b v="1"/>
    <x v="14"/>
    <x v="4"/>
    <x v="14"/>
    <x v="1117"/>
  </r>
  <r>
    <n v="2464"/>
    <x v="2464"/>
    <s v="The Enemy Feathers are passing the proverbial hat to see if we can raise enough money to complete Our NEW EP"/>
    <x v="13"/>
    <x v="580"/>
    <x v="0"/>
    <x v="5"/>
    <x v="5"/>
    <n v="1443641340"/>
    <n v="1441143397"/>
    <b v="0"/>
    <n v="43"/>
    <b v="1"/>
    <x v="14"/>
    <x v="4"/>
    <x v="14"/>
    <x v="1237"/>
  </r>
  <r>
    <n v="2465"/>
    <x v="2465"/>
    <s v="An indie band from Spokane, WA looking to master and package their first full length album."/>
    <x v="176"/>
    <x v="1698"/>
    <x v="0"/>
    <x v="0"/>
    <x v="0"/>
    <n v="1348420548"/>
    <n v="1345828548"/>
    <b v="0"/>
    <n v="48"/>
    <b v="1"/>
    <x v="14"/>
    <x v="4"/>
    <x v="14"/>
    <x v="1105"/>
  </r>
  <r>
    <n v="2466"/>
    <x v="2466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n v="52"/>
    <b v="1"/>
    <x v="14"/>
    <x v="4"/>
    <x v="14"/>
    <x v="1749"/>
  </r>
  <r>
    <n v="2467"/>
    <x v="2467"/>
    <s v="We've finished our first EP and we're taking it on the road in three weeks! Help us fund manufacturing?"/>
    <x v="28"/>
    <x v="1699"/>
    <x v="0"/>
    <x v="0"/>
    <x v="0"/>
    <n v="1336669200"/>
    <n v="1335473931"/>
    <b v="0"/>
    <n v="43"/>
    <b v="1"/>
    <x v="14"/>
    <x v="4"/>
    <x v="14"/>
    <x v="1750"/>
  </r>
  <r>
    <n v="2468"/>
    <x v="2468"/>
    <s v="Please donate, support &amp; share this project so that I may be able to record my new EP this fall!"/>
    <x v="13"/>
    <x v="1700"/>
    <x v="0"/>
    <x v="0"/>
    <x v="0"/>
    <n v="1351400400"/>
    <n v="1348285321"/>
    <b v="0"/>
    <n v="58"/>
    <b v="1"/>
    <x v="14"/>
    <x v="4"/>
    <x v="14"/>
    <x v="1392"/>
  </r>
  <r>
    <n v="2469"/>
    <x v="2469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n v="47"/>
    <b v="1"/>
    <x v="14"/>
    <x v="4"/>
    <x v="14"/>
    <x v="1751"/>
  </r>
  <r>
    <n v="2470"/>
    <x v="2470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n v="36"/>
    <b v="1"/>
    <x v="14"/>
    <x v="4"/>
    <x v="14"/>
    <x v="1752"/>
  </r>
  <r>
    <n v="2471"/>
    <x v="2471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n v="17"/>
    <b v="1"/>
    <x v="14"/>
    <x v="4"/>
    <x v="14"/>
    <x v="1753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n v="104"/>
    <b v="1"/>
    <x v="14"/>
    <x v="4"/>
    <x v="14"/>
    <x v="276"/>
  </r>
  <r>
    <n v="2473"/>
    <x v="2473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n v="47"/>
    <b v="1"/>
    <x v="14"/>
    <x v="4"/>
    <x v="14"/>
    <x v="175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n v="38"/>
    <b v="1"/>
    <x v="14"/>
    <x v="4"/>
    <x v="14"/>
    <x v="1755"/>
  </r>
  <r>
    <n v="2475"/>
    <x v="2475"/>
    <s v="Help BRANDTSON and DREAMOVERrecords press their 2004 record, &quot;Send Us A Signal&quot;."/>
    <x v="30"/>
    <x v="1705"/>
    <x v="0"/>
    <x v="0"/>
    <x v="0"/>
    <n v="1278799200"/>
    <n v="1273647255"/>
    <b v="0"/>
    <n v="81"/>
    <b v="1"/>
    <x v="14"/>
    <x v="4"/>
    <x v="14"/>
    <x v="1090"/>
  </r>
  <r>
    <n v="2476"/>
    <x v="2476"/>
    <s v="Eleven songs, the accumulation of several memorable occurrences in a sleepy town; stories of fiction &amp; fact."/>
    <x v="50"/>
    <x v="1706"/>
    <x v="0"/>
    <x v="0"/>
    <x v="0"/>
    <n v="1415004770"/>
    <n v="1412149970"/>
    <b v="0"/>
    <n v="55"/>
    <b v="1"/>
    <x v="14"/>
    <x v="4"/>
    <x v="14"/>
    <x v="1756"/>
  </r>
  <r>
    <n v="2477"/>
    <x v="823"/>
    <s v="Releasing my first album in August, and I need your help in order to get it done!"/>
    <x v="47"/>
    <x v="1707"/>
    <x v="0"/>
    <x v="0"/>
    <x v="0"/>
    <n v="1344789345"/>
    <n v="1340901345"/>
    <b v="0"/>
    <n v="41"/>
    <b v="1"/>
    <x v="14"/>
    <x v="4"/>
    <x v="14"/>
    <x v="1757"/>
  </r>
  <r>
    <n v="2478"/>
    <x v="2477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n v="79"/>
    <b v="1"/>
    <x v="14"/>
    <x v="4"/>
    <x v="14"/>
    <x v="1758"/>
  </r>
  <r>
    <n v="2479"/>
    <x v="2478"/>
    <s v="Fake Natives is headed on tour this summer. Help them fill their tank with fossil fuels."/>
    <x v="43"/>
    <x v="1709"/>
    <x v="0"/>
    <x v="0"/>
    <x v="0"/>
    <n v="1343440800"/>
    <n v="1342545994"/>
    <b v="0"/>
    <n v="16"/>
    <b v="1"/>
    <x v="14"/>
    <x v="4"/>
    <x v="14"/>
    <x v="1759"/>
  </r>
  <r>
    <n v="2480"/>
    <x v="2479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n v="8"/>
    <b v="1"/>
    <x v="14"/>
    <x v="4"/>
    <x v="14"/>
    <x v="404"/>
  </r>
  <r>
    <n v="2481"/>
    <x v="2480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n v="95"/>
    <b v="1"/>
    <x v="14"/>
    <x v="4"/>
    <x v="14"/>
    <x v="1760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n v="25"/>
    <b v="1"/>
    <x v="14"/>
    <x v="4"/>
    <x v="14"/>
    <x v="1665"/>
  </r>
  <r>
    <n v="2483"/>
    <x v="2482"/>
    <s v="Send Intangible Animal on our first West Coast Tour!!! The fate of the world rests in your hands."/>
    <x v="184"/>
    <x v="1711"/>
    <x v="0"/>
    <x v="0"/>
    <x v="0"/>
    <n v="1335891603"/>
    <n v="1330711203"/>
    <b v="0"/>
    <n v="19"/>
    <b v="1"/>
    <x v="14"/>
    <x v="4"/>
    <x v="14"/>
    <x v="1761"/>
  </r>
  <r>
    <n v="2484"/>
    <x v="2483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n v="90"/>
    <b v="1"/>
    <x v="14"/>
    <x v="4"/>
    <x v="14"/>
    <x v="1762"/>
  </r>
  <r>
    <n v="2485"/>
    <x v="2484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n v="41"/>
    <b v="1"/>
    <x v="14"/>
    <x v="4"/>
    <x v="14"/>
    <x v="1763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n v="30"/>
    <b v="1"/>
    <x v="14"/>
    <x v="4"/>
    <x v="14"/>
    <x v="1764"/>
  </r>
  <r>
    <n v="2487"/>
    <x v="2486"/>
    <s v="Raise enough money to fund the copyright cost for the full length indie rock record we spent the year recording."/>
    <x v="15"/>
    <x v="1714"/>
    <x v="0"/>
    <x v="0"/>
    <x v="0"/>
    <n v="1338083997"/>
    <n v="1335491997"/>
    <b v="0"/>
    <n v="38"/>
    <b v="1"/>
    <x v="14"/>
    <x v="4"/>
    <x v="14"/>
    <x v="1765"/>
  </r>
  <r>
    <n v="2488"/>
    <x v="2487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n v="65"/>
    <b v="1"/>
    <x v="14"/>
    <x v="4"/>
    <x v="14"/>
    <x v="1766"/>
  </r>
  <r>
    <n v="2489"/>
    <x v="2488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n v="75"/>
    <b v="1"/>
    <x v="14"/>
    <x v="4"/>
    <x v="14"/>
    <x v="1767"/>
  </r>
  <r>
    <n v="2490"/>
    <x v="2489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n v="16"/>
    <b v="1"/>
    <x v="14"/>
    <x v="4"/>
    <x v="14"/>
    <x v="1768"/>
  </r>
  <r>
    <n v="2491"/>
    <x v="2490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n v="10"/>
    <b v="1"/>
    <x v="14"/>
    <x v="4"/>
    <x v="14"/>
    <x v="1769"/>
  </r>
  <r>
    <n v="2492"/>
    <x v="2491"/>
    <s v="We're a band from Hawaii trying to produce our first EP and we need help!"/>
    <x v="20"/>
    <x v="661"/>
    <x v="0"/>
    <x v="0"/>
    <x v="0"/>
    <n v="1339840740"/>
    <n v="1335397188"/>
    <b v="0"/>
    <n v="27"/>
    <b v="1"/>
    <x v="14"/>
    <x v="4"/>
    <x v="14"/>
    <x v="1770"/>
  </r>
  <r>
    <n v="2493"/>
    <x v="2492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n v="259"/>
    <b v="1"/>
    <x v="14"/>
    <x v="4"/>
    <x v="14"/>
    <x v="1771"/>
  </r>
  <r>
    <n v="2494"/>
    <x v="2493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n v="39"/>
    <b v="1"/>
    <x v="14"/>
    <x v="4"/>
    <x v="14"/>
    <x v="1772"/>
  </r>
  <r>
    <n v="2495"/>
    <x v="2494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n v="42"/>
    <b v="1"/>
    <x v="14"/>
    <x v="4"/>
    <x v="14"/>
    <x v="1475"/>
  </r>
  <r>
    <n v="2496"/>
    <x v="2495"/>
    <s v="Be a part of making the first Lynn Haven album, &quot;Fair Weather Friends.&quot;"/>
    <x v="12"/>
    <x v="44"/>
    <x v="0"/>
    <x v="0"/>
    <x v="0"/>
    <n v="1364597692"/>
    <n v="1361577292"/>
    <b v="0"/>
    <n v="10"/>
    <b v="1"/>
    <x v="14"/>
    <x v="4"/>
    <x v="14"/>
    <x v="1773"/>
  </r>
  <r>
    <n v="2497"/>
    <x v="2496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n v="56"/>
    <b v="1"/>
    <x v="14"/>
    <x v="4"/>
    <x v="14"/>
    <x v="1774"/>
  </r>
  <r>
    <n v="2498"/>
    <x v="2497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n v="20"/>
    <b v="1"/>
    <x v="14"/>
    <x v="4"/>
    <x v="14"/>
    <x v="1775"/>
  </r>
  <r>
    <n v="2499"/>
    <x v="2498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n v="170"/>
    <b v="1"/>
    <x v="14"/>
    <x v="4"/>
    <x v="14"/>
    <x v="1776"/>
  </r>
  <r>
    <n v="2500"/>
    <x v="2499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n v="29"/>
    <b v="1"/>
    <x v="14"/>
    <x v="4"/>
    <x v="14"/>
    <x v="1777"/>
  </r>
  <r>
    <n v="2501"/>
    <x v="2500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n v="7"/>
    <b v="0"/>
    <x v="34"/>
    <x v="7"/>
    <x v="34"/>
    <x v="1778"/>
  </r>
  <r>
    <n v="2502"/>
    <x v="2501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n v="5"/>
    <b v="0"/>
    <x v="34"/>
    <x v="7"/>
    <x v="34"/>
    <x v="1779"/>
  </r>
  <r>
    <n v="2503"/>
    <x v="2502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n v="0"/>
    <b v="0"/>
    <x v="34"/>
    <x v="7"/>
    <x v="34"/>
    <x v="121"/>
  </r>
  <r>
    <n v="2504"/>
    <x v="2503"/>
    <s v="Halal Restaurant and Internet Cafe 20 percent of profits will go to building masjids."/>
    <x v="19"/>
    <x v="117"/>
    <x v="2"/>
    <x v="0"/>
    <x v="0"/>
    <n v="1416014534"/>
    <n v="1413418934"/>
    <b v="0"/>
    <n v="0"/>
    <b v="0"/>
    <x v="34"/>
    <x v="7"/>
    <x v="34"/>
    <x v="121"/>
  </r>
  <r>
    <n v="2505"/>
    <x v="2504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n v="0"/>
    <b v="0"/>
    <x v="34"/>
    <x v="7"/>
    <x v="34"/>
    <x v="121"/>
  </r>
  <r>
    <n v="2506"/>
    <x v="2505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n v="2"/>
    <b v="0"/>
    <x v="34"/>
    <x v="7"/>
    <x v="34"/>
    <x v="2"/>
  </r>
  <r>
    <n v="2507"/>
    <x v="2506"/>
    <s v="Unique dishes for a unique city!."/>
    <x v="350"/>
    <x v="117"/>
    <x v="2"/>
    <x v="0"/>
    <x v="0"/>
    <n v="1431308704"/>
    <n v="1428716704"/>
    <b v="0"/>
    <n v="0"/>
    <b v="0"/>
    <x v="34"/>
    <x v="7"/>
    <x v="34"/>
    <x v="121"/>
  </r>
  <r>
    <n v="2508"/>
    <x v="2507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n v="0"/>
    <b v="0"/>
    <x v="34"/>
    <x v="7"/>
    <x v="34"/>
    <x v="121"/>
  </r>
  <r>
    <n v="2509"/>
    <x v="2508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n v="28"/>
    <b v="0"/>
    <x v="34"/>
    <x v="7"/>
    <x v="34"/>
    <x v="669"/>
  </r>
  <r>
    <n v="2510"/>
    <x v="2509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n v="2"/>
    <b v="0"/>
    <x v="34"/>
    <x v="7"/>
    <x v="34"/>
    <x v="822"/>
  </r>
  <r>
    <n v="2511"/>
    <x v="2510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n v="0"/>
    <b v="0"/>
    <x v="34"/>
    <x v="7"/>
    <x v="34"/>
    <x v="121"/>
  </r>
  <r>
    <n v="2512"/>
    <x v="2511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n v="0"/>
    <b v="0"/>
    <x v="34"/>
    <x v="7"/>
    <x v="34"/>
    <x v="121"/>
  </r>
  <r>
    <n v="2513"/>
    <x v="2512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n v="0"/>
    <b v="0"/>
    <x v="34"/>
    <x v="7"/>
    <x v="34"/>
    <x v="121"/>
  </r>
  <r>
    <n v="2514"/>
    <x v="2513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n v="4"/>
    <b v="0"/>
    <x v="34"/>
    <x v="7"/>
    <x v="34"/>
    <x v="1780"/>
  </r>
  <r>
    <n v="2515"/>
    <x v="2514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n v="12"/>
    <b v="0"/>
    <x v="34"/>
    <x v="7"/>
    <x v="34"/>
    <x v="1781"/>
  </r>
  <r>
    <n v="2516"/>
    <x v="2515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n v="0"/>
    <b v="0"/>
    <x v="34"/>
    <x v="7"/>
    <x v="34"/>
    <x v="121"/>
  </r>
  <r>
    <n v="2517"/>
    <x v="2516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n v="33"/>
    <b v="0"/>
    <x v="34"/>
    <x v="7"/>
    <x v="34"/>
    <x v="1782"/>
  </r>
  <r>
    <n v="2518"/>
    <x v="2517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n v="0"/>
    <b v="0"/>
    <x v="34"/>
    <x v="7"/>
    <x v="34"/>
    <x v="121"/>
  </r>
  <r>
    <n v="2519"/>
    <x v="2518"/>
    <s v="Better than your mom's, better than Cracker Barrel, only at Kelli's Kitchen (all from scratch)."/>
    <x v="60"/>
    <x v="654"/>
    <x v="2"/>
    <x v="0"/>
    <x v="0"/>
    <n v="1405741404"/>
    <n v="1403149404"/>
    <b v="0"/>
    <n v="4"/>
    <b v="0"/>
    <x v="34"/>
    <x v="7"/>
    <x v="34"/>
    <x v="1783"/>
  </r>
  <r>
    <n v="2520"/>
    <x v="2519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n v="0"/>
    <b v="0"/>
    <x v="34"/>
    <x v="7"/>
    <x v="34"/>
    <x v="121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n v="132"/>
    <b v="1"/>
    <x v="35"/>
    <x v="4"/>
    <x v="35"/>
    <x v="1784"/>
  </r>
  <r>
    <n v="2522"/>
    <x v="2521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n v="27"/>
    <b v="1"/>
    <x v="35"/>
    <x v="4"/>
    <x v="35"/>
    <x v="1785"/>
  </r>
  <r>
    <n v="2523"/>
    <x v="2522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n v="26"/>
    <b v="1"/>
    <x v="35"/>
    <x v="4"/>
    <x v="35"/>
    <x v="1786"/>
  </r>
  <r>
    <n v="2524"/>
    <x v="2523"/>
    <s v="We're bringing some of our favorite music from the past 10 years to disc for the first time ever."/>
    <x v="51"/>
    <x v="1731"/>
    <x v="0"/>
    <x v="0"/>
    <x v="0"/>
    <n v="1419136200"/>
    <n v="1416338557"/>
    <b v="0"/>
    <n v="43"/>
    <b v="1"/>
    <x v="35"/>
    <x v="4"/>
    <x v="35"/>
    <x v="1787"/>
  </r>
  <r>
    <n v="2525"/>
    <x v="2524"/>
    <s v="Husband and wife operatic team specializing in German opera. Fundraising for an audition tour of Germany."/>
    <x v="6"/>
    <x v="1732"/>
    <x v="0"/>
    <x v="0"/>
    <x v="0"/>
    <n v="1340914571"/>
    <n v="1338322571"/>
    <b v="0"/>
    <n v="80"/>
    <b v="1"/>
    <x v="35"/>
    <x v="4"/>
    <x v="35"/>
    <x v="1788"/>
  </r>
  <r>
    <n v="2526"/>
    <x v="2525"/>
    <s v="New music and arrangements, amazing sound, brass chamber music at the highest level!  Be a part of our community!"/>
    <x v="23"/>
    <x v="1733"/>
    <x v="0"/>
    <x v="0"/>
    <x v="0"/>
    <n v="1418014740"/>
    <n v="1415585474"/>
    <b v="0"/>
    <n v="33"/>
    <b v="1"/>
    <x v="35"/>
    <x v="4"/>
    <x v="35"/>
    <x v="1789"/>
  </r>
  <r>
    <n v="2527"/>
    <x v="2526"/>
    <s v="Five Programs of Benjamin Britten's vocal works featuring over 20 extraordinary vocalists and pianists."/>
    <x v="23"/>
    <x v="1734"/>
    <x v="0"/>
    <x v="0"/>
    <x v="0"/>
    <n v="1382068740"/>
    <n v="1380477691"/>
    <b v="0"/>
    <n v="71"/>
    <b v="1"/>
    <x v="35"/>
    <x v="4"/>
    <x v="35"/>
    <x v="212"/>
  </r>
  <r>
    <n v="2528"/>
    <x v="2527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n v="81"/>
    <b v="1"/>
    <x v="35"/>
    <x v="4"/>
    <x v="35"/>
    <x v="1790"/>
  </r>
  <r>
    <n v="2529"/>
    <x v="2528"/>
    <s v="Opera. Short. New."/>
    <x v="12"/>
    <x v="1736"/>
    <x v="0"/>
    <x v="0"/>
    <x v="0"/>
    <n v="1332636975"/>
    <n v="1328752575"/>
    <b v="0"/>
    <n v="76"/>
    <b v="1"/>
    <x v="35"/>
    <x v="4"/>
    <x v="35"/>
    <x v="1791"/>
  </r>
  <r>
    <n v="2530"/>
    <x v="2529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n v="48"/>
    <b v="1"/>
    <x v="35"/>
    <x v="4"/>
    <x v="35"/>
    <x v="1792"/>
  </r>
  <r>
    <n v="2531"/>
    <x v="2530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n v="61"/>
    <b v="1"/>
    <x v="35"/>
    <x v="4"/>
    <x v="35"/>
    <x v="1793"/>
  </r>
  <r>
    <n v="2532"/>
    <x v="2531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n v="60"/>
    <b v="1"/>
    <x v="35"/>
    <x v="4"/>
    <x v="35"/>
    <x v="1794"/>
  </r>
  <r>
    <n v="2533"/>
    <x v="2532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n v="136"/>
    <b v="1"/>
    <x v="35"/>
    <x v="4"/>
    <x v="35"/>
    <x v="772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n v="14"/>
    <b v="1"/>
    <x v="35"/>
    <x v="4"/>
    <x v="35"/>
    <x v="1795"/>
  </r>
  <r>
    <n v="2535"/>
    <x v="2534"/>
    <s v="Mark Hayes: Requiem Recording"/>
    <x v="22"/>
    <x v="1741"/>
    <x v="0"/>
    <x v="0"/>
    <x v="0"/>
    <n v="1417463945"/>
    <n v="1414781945"/>
    <b v="0"/>
    <n v="78"/>
    <b v="1"/>
    <x v="35"/>
    <x v="4"/>
    <x v="35"/>
    <x v="1796"/>
  </r>
  <r>
    <n v="2536"/>
    <x v="2535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n v="4"/>
    <b v="1"/>
    <x v="35"/>
    <x v="4"/>
    <x v="35"/>
    <x v="1797"/>
  </r>
  <r>
    <n v="2537"/>
    <x v="2536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n v="11"/>
    <b v="1"/>
    <x v="35"/>
    <x v="4"/>
    <x v="35"/>
    <x v="101"/>
  </r>
  <r>
    <n v="2538"/>
    <x v="2537"/>
    <s v="I will record 2 of Tomaso Albinoni's concertos for 2 oboes playing both parts myself."/>
    <x v="102"/>
    <x v="1743"/>
    <x v="0"/>
    <x v="0"/>
    <x v="0"/>
    <n v="1361681940"/>
    <n v="1359029661"/>
    <b v="0"/>
    <n v="185"/>
    <b v="1"/>
    <x v="35"/>
    <x v="4"/>
    <x v="35"/>
    <x v="1798"/>
  </r>
  <r>
    <n v="2539"/>
    <x v="2538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n v="59"/>
    <b v="1"/>
    <x v="35"/>
    <x v="4"/>
    <x v="35"/>
    <x v="1799"/>
  </r>
  <r>
    <n v="2540"/>
    <x v="2539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n v="27"/>
    <b v="1"/>
    <x v="35"/>
    <x v="4"/>
    <x v="35"/>
    <x v="1800"/>
  </r>
  <r>
    <n v="2541"/>
    <x v="2540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n v="63"/>
    <b v="1"/>
    <x v="35"/>
    <x v="4"/>
    <x v="35"/>
    <x v="35"/>
  </r>
  <r>
    <n v="2542"/>
    <x v="2541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n v="13"/>
    <b v="1"/>
    <x v="35"/>
    <x v="4"/>
    <x v="35"/>
    <x v="1801"/>
  </r>
  <r>
    <n v="2543"/>
    <x v="2542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n v="13"/>
    <b v="1"/>
    <x v="35"/>
    <x v="4"/>
    <x v="35"/>
    <x v="1802"/>
  </r>
  <r>
    <n v="2544"/>
    <x v="2543"/>
    <s v="Bringing choral music and performance opportunities to under-served youth in West Philadelphia"/>
    <x v="10"/>
    <x v="1749"/>
    <x v="0"/>
    <x v="0"/>
    <x v="0"/>
    <n v="1341750569"/>
    <n v="1339158569"/>
    <b v="0"/>
    <n v="57"/>
    <b v="1"/>
    <x v="35"/>
    <x v="4"/>
    <x v="35"/>
    <x v="1803"/>
  </r>
  <r>
    <n v="2545"/>
    <x v="2544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n v="61"/>
    <b v="1"/>
    <x v="35"/>
    <x v="4"/>
    <x v="35"/>
    <x v="1804"/>
  </r>
  <r>
    <n v="2546"/>
    <x v="2545"/>
    <s v="We want to release an album of choral music by acclaimed Finnish composer Jaakko MÃ¤ntyjÃ¤rvi in 2014"/>
    <x v="8"/>
    <x v="1751"/>
    <x v="0"/>
    <x v="0"/>
    <x v="0"/>
    <n v="1380949200"/>
    <n v="1378586179"/>
    <b v="0"/>
    <n v="65"/>
    <b v="1"/>
    <x v="35"/>
    <x v="4"/>
    <x v="35"/>
    <x v="1805"/>
  </r>
  <r>
    <n v="2547"/>
    <x v="2546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n v="134"/>
    <b v="1"/>
    <x v="35"/>
    <x v="4"/>
    <x v="35"/>
    <x v="1806"/>
  </r>
  <r>
    <n v="2548"/>
    <x v="2547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n v="37"/>
    <b v="1"/>
    <x v="35"/>
    <x v="4"/>
    <x v="35"/>
    <x v="1807"/>
  </r>
  <r>
    <n v="2549"/>
    <x v="2548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n v="37"/>
    <b v="1"/>
    <x v="35"/>
    <x v="4"/>
    <x v="35"/>
    <x v="1808"/>
  </r>
  <r>
    <n v="2550"/>
    <x v="2549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n v="150"/>
    <b v="1"/>
    <x v="35"/>
    <x v="4"/>
    <x v="35"/>
    <x v="1809"/>
  </r>
  <r>
    <n v="2551"/>
    <x v="2550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n v="56"/>
    <b v="1"/>
    <x v="35"/>
    <x v="4"/>
    <x v="35"/>
    <x v="1810"/>
  </r>
  <r>
    <n v="2552"/>
    <x v="2551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n v="18"/>
    <b v="1"/>
    <x v="35"/>
    <x v="4"/>
    <x v="35"/>
    <x v="1811"/>
  </r>
  <r>
    <n v="2553"/>
    <x v="2552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n v="60"/>
    <b v="1"/>
    <x v="35"/>
    <x v="4"/>
    <x v="35"/>
    <x v="1812"/>
  </r>
  <r>
    <n v="2554"/>
    <x v="2553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n v="67"/>
    <b v="1"/>
    <x v="35"/>
    <x v="4"/>
    <x v="35"/>
    <x v="1813"/>
  </r>
  <r>
    <n v="2555"/>
    <x v="2554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n v="35"/>
    <b v="1"/>
    <x v="35"/>
    <x v="4"/>
    <x v="35"/>
    <x v="1814"/>
  </r>
  <r>
    <n v="2556"/>
    <x v="2555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n v="34"/>
    <b v="1"/>
    <x v="35"/>
    <x v="4"/>
    <x v="35"/>
    <x v="1815"/>
  </r>
  <r>
    <n v="2557"/>
    <x v="2556"/>
    <s v="Raising money for our concert tour of Switzerland and Germany in June/July 2014"/>
    <x v="42"/>
    <x v="1761"/>
    <x v="0"/>
    <x v="1"/>
    <x v="1"/>
    <n v="1400176386"/>
    <n v="1397584386"/>
    <b v="0"/>
    <n v="36"/>
    <b v="1"/>
    <x v="35"/>
    <x v="4"/>
    <x v="35"/>
    <x v="1816"/>
  </r>
  <r>
    <n v="2558"/>
    <x v="2557"/>
    <s v="The Hopkins Sinfonia is looking for your support to run our 2015 Season made up of five concerts."/>
    <x v="21"/>
    <x v="1762"/>
    <x v="0"/>
    <x v="2"/>
    <x v="2"/>
    <n v="1430488740"/>
    <n v="1427747906"/>
    <b v="0"/>
    <n v="18"/>
    <b v="1"/>
    <x v="35"/>
    <x v="4"/>
    <x v="35"/>
    <x v="1817"/>
  </r>
  <r>
    <n v="2559"/>
    <x v="2558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n v="25"/>
    <b v="1"/>
    <x v="35"/>
    <x v="4"/>
    <x v="35"/>
    <x v="1818"/>
  </r>
  <r>
    <n v="2560"/>
    <x v="2559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n v="21"/>
    <b v="1"/>
    <x v="35"/>
    <x v="4"/>
    <x v="35"/>
    <x v="1819"/>
  </r>
  <r>
    <n v="2561"/>
    <x v="2560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n v="0"/>
    <b v="0"/>
    <x v="19"/>
    <x v="7"/>
    <x v="19"/>
    <x v="121"/>
  </r>
  <r>
    <n v="2562"/>
    <x v="2561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n v="3"/>
    <b v="0"/>
    <x v="19"/>
    <x v="7"/>
    <x v="19"/>
    <x v="380"/>
  </r>
  <r>
    <n v="2563"/>
    <x v="2562"/>
    <s v="Michigan based bubble tea and specialty ice cream food truck"/>
    <x v="22"/>
    <x v="117"/>
    <x v="1"/>
    <x v="0"/>
    <x v="0"/>
    <n v="1438226451"/>
    <n v="1433042451"/>
    <b v="0"/>
    <n v="0"/>
    <b v="0"/>
    <x v="19"/>
    <x v="7"/>
    <x v="19"/>
    <x v="121"/>
  </r>
  <r>
    <n v="2564"/>
    <x v="2563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n v="0"/>
    <b v="0"/>
    <x v="19"/>
    <x v="7"/>
    <x v="19"/>
    <x v="121"/>
  </r>
  <r>
    <n v="2565"/>
    <x v="2564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n v="1"/>
    <b v="0"/>
    <x v="19"/>
    <x v="7"/>
    <x v="19"/>
    <x v="101"/>
  </r>
  <r>
    <n v="2566"/>
    <x v="2565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n v="0"/>
    <b v="0"/>
    <x v="19"/>
    <x v="7"/>
    <x v="19"/>
    <x v="121"/>
  </r>
  <r>
    <n v="2567"/>
    <x v="2566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n v="2"/>
    <b v="0"/>
    <x v="19"/>
    <x v="7"/>
    <x v="19"/>
    <x v="88"/>
  </r>
  <r>
    <n v="2568"/>
    <x v="2567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n v="1"/>
    <b v="0"/>
    <x v="19"/>
    <x v="7"/>
    <x v="19"/>
    <x v="73"/>
  </r>
  <r>
    <n v="2569"/>
    <x v="2568"/>
    <s v="With your help, I would be able to get a truck and start the process of getting it ready for the 2016 season."/>
    <x v="115"/>
    <x v="1011"/>
    <x v="1"/>
    <x v="0"/>
    <x v="0"/>
    <n v="1442457112"/>
    <n v="1439865112"/>
    <b v="0"/>
    <n v="2"/>
    <b v="0"/>
    <x v="19"/>
    <x v="7"/>
    <x v="19"/>
    <x v="1820"/>
  </r>
  <r>
    <n v="2570"/>
    <x v="2569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n v="2"/>
    <b v="0"/>
    <x v="19"/>
    <x v="7"/>
    <x v="19"/>
    <x v="1821"/>
  </r>
  <r>
    <n v="2571"/>
    <x v="2570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n v="4"/>
    <b v="0"/>
    <x v="19"/>
    <x v="7"/>
    <x v="19"/>
    <x v="368"/>
  </r>
  <r>
    <n v="2572"/>
    <x v="2571"/>
    <s v="Mesquite smoked brisket nachos, food truck style, with homemade salsa to make your taste buds dance."/>
    <x v="11"/>
    <x v="117"/>
    <x v="1"/>
    <x v="0"/>
    <x v="0"/>
    <n v="1428893517"/>
    <n v="1426301517"/>
    <b v="0"/>
    <n v="0"/>
    <b v="0"/>
    <x v="19"/>
    <x v="7"/>
    <x v="19"/>
    <x v="121"/>
  </r>
  <r>
    <n v="2573"/>
    <x v="2572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n v="0"/>
    <b v="0"/>
    <x v="19"/>
    <x v="7"/>
    <x v="19"/>
    <x v="121"/>
  </r>
  <r>
    <n v="2574"/>
    <x v="2573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n v="0"/>
    <b v="0"/>
    <x v="19"/>
    <x v="7"/>
    <x v="19"/>
    <x v="121"/>
  </r>
  <r>
    <n v="2575"/>
    <x v="2574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n v="0"/>
    <b v="0"/>
    <x v="19"/>
    <x v="7"/>
    <x v="19"/>
    <x v="121"/>
  </r>
  <r>
    <n v="2576"/>
    <x v="2575"/>
    <s v="A New Twist with an American and Philippine fast food Mobile Trailer."/>
    <x v="3"/>
    <x v="117"/>
    <x v="1"/>
    <x v="0"/>
    <x v="0"/>
    <n v="1428707647"/>
    <n v="1424823247"/>
    <b v="0"/>
    <n v="0"/>
    <b v="0"/>
    <x v="19"/>
    <x v="7"/>
    <x v="19"/>
    <x v="121"/>
  </r>
  <r>
    <n v="2577"/>
    <x v="2576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n v="0"/>
    <b v="0"/>
    <x v="19"/>
    <x v="7"/>
    <x v="19"/>
    <x v="121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n v="0"/>
    <b v="0"/>
    <x v="19"/>
    <x v="7"/>
    <x v="19"/>
    <x v="121"/>
  </r>
  <r>
    <n v="2579"/>
    <x v="2578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n v="12"/>
    <b v="0"/>
    <x v="19"/>
    <x v="7"/>
    <x v="19"/>
    <x v="1822"/>
  </r>
  <r>
    <n v="2580"/>
    <x v="2579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n v="2"/>
    <b v="0"/>
    <x v="19"/>
    <x v="7"/>
    <x v="19"/>
    <x v="156"/>
  </r>
  <r>
    <n v="2581"/>
    <x v="2580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n v="11"/>
    <b v="0"/>
    <x v="19"/>
    <x v="7"/>
    <x v="19"/>
    <x v="1823"/>
  </r>
  <r>
    <n v="2582"/>
    <x v="2581"/>
    <s v="The place where chicken meets liquor for the first time!"/>
    <x v="161"/>
    <x v="116"/>
    <x v="2"/>
    <x v="0"/>
    <x v="0"/>
    <n v="1477784634"/>
    <n v="1475192634"/>
    <b v="0"/>
    <n v="1"/>
    <b v="0"/>
    <x v="19"/>
    <x v="7"/>
    <x v="19"/>
    <x v="120"/>
  </r>
  <r>
    <n v="2583"/>
    <x v="2582"/>
    <s v="Crazy Daisy will become the newest member of the food truck distributors in Kansas City, Missouri."/>
    <x v="28"/>
    <x v="139"/>
    <x v="2"/>
    <x v="0"/>
    <x v="0"/>
    <n v="1426526880"/>
    <n v="1421346480"/>
    <b v="0"/>
    <n v="5"/>
    <b v="0"/>
    <x v="19"/>
    <x v="7"/>
    <x v="19"/>
    <x v="120"/>
  </r>
  <r>
    <n v="2584"/>
    <x v="2583"/>
    <s v="Bringing quality food to the masses using local premium ingredients, but at a food truck price!"/>
    <x v="3"/>
    <x v="117"/>
    <x v="2"/>
    <x v="0"/>
    <x v="0"/>
    <n v="1434341369"/>
    <n v="1431749369"/>
    <b v="0"/>
    <n v="0"/>
    <b v="0"/>
    <x v="19"/>
    <x v="7"/>
    <x v="19"/>
    <x v="121"/>
  </r>
  <r>
    <n v="2585"/>
    <x v="2584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n v="1"/>
    <b v="0"/>
    <x v="19"/>
    <x v="7"/>
    <x v="19"/>
    <x v="73"/>
  </r>
  <r>
    <n v="2586"/>
    <x v="2585"/>
    <s v="I would like to bring fresh salad and food to the streets of London at a reasonable price."/>
    <x v="9"/>
    <x v="139"/>
    <x v="2"/>
    <x v="1"/>
    <x v="1"/>
    <n v="1451030136"/>
    <n v="1448438136"/>
    <b v="0"/>
    <n v="1"/>
    <b v="0"/>
    <x v="19"/>
    <x v="7"/>
    <x v="19"/>
    <x v="144"/>
  </r>
  <r>
    <n v="2587"/>
    <x v="2586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n v="6"/>
    <b v="0"/>
    <x v="19"/>
    <x v="7"/>
    <x v="19"/>
    <x v="1824"/>
  </r>
  <r>
    <n v="2588"/>
    <x v="2587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n v="8"/>
    <b v="0"/>
    <x v="19"/>
    <x v="7"/>
    <x v="19"/>
    <x v="1825"/>
  </r>
  <r>
    <n v="2589"/>
    <x v="2588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n v="1"/>
    <b v="0"/>
    <x v="19"/>
    <x v="7"/>
    <x v="19"/>
    <x v="144"/>
  </r>
  <r>
    <n v="2590"/>
    <x v="2589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n v="0"/>
    <b v="0"/>
    <x v="19"/>
    <x v="7"/>
    <x v="19"/>
    <x v="121"/>
  </r>
  <r>
    <n v="2591"/>
    <x v="2590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n v="2"/>
    <b v="0"/>
    <x v="19"/>
    <x v="7"/>
    <x v="19"/>
    <x v="31"/>
  </r>
  <r>
    <n v="2592"/>
    <x v="2591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n v="1"/>
    <b v="0"/>
    <x v="19"/>
    <x v="7"/>
    <x v="19"/>
    <x v="73"/>
  </r>
  <r>
    <n v="2593"/>
    <x v="2592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n v="0"/>
    <b v="0"/>
    <x v="19"/>
    <x v="7"/>
    <x v="19"/>
    <x v="121"/>
  </r>
  <r>
    <n v="2594"/>
    <x v="2593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n v="1"/>
    <b v="0"/>
    <x v="19"/>
    <x v="7"/>
    <x v="19"/>
    <x v="120"/>
  </r>
  <r>
    <n v="2595"/>
    <x v="2594"/>
    <s v="Looking to put the best baked goods in Bowling Green on wheels"/>
    <x v="36"/>
    <x v="1767"/>
    <x v="2"/>
    <x v="0"/>
    <x v="0"/>
    <n v="1487915500"/>
    <n v="1485323500"/>
    <b v="0"/>
    <n v="19"/>
    <b v="0"/>
    <x v="19"/>
    <x v="7"/>
    <x v="19"/>
    <x v="1826"/>
  </r>
  <r>
    <n v="2596"/>
    <x v="2595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n v="27"/>
    <b v="0"/>
    <x v="19"/>
    <x v="7"/>
    <x v="19"/>
    <x v="1827"/>
  </r>
  <r>
    <n v="2597"/>
    <x v="2596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n v="7"/>
    <b v="0"/>
    <x v="19"/>
    <x v="7"/>
    <x v="19"/>
    <x v="1828"/>
  </r>
  <r>
    <n v="2598"/>
    <x v="2597"/>
    <s v="I'm ready to make Tulsa happy and aware that love and kindness go hand in hand with good food!"/>
    <x v="9"/>
    <x v="1769"/>
    <x v="2"/>
    <x v="0"/>
    <x v="0"/>
    <n v="1443039001"/>
    <n v="1440447001"/>
    <b v="0"/>
    <n v="14"/>
    <b v="0"/>
    <x v="19"/>
    <x v="7"/>
    <x v="19"/>
    <x v="1829"/>
  </r>
  <r>
    <n v="2599"/>
    <x v="2598"/>
    <s v="The Empty Ramekins Catering Group is looking for your help to start up in Miami Florida!!!!"/>
    <x v="354"/>
    <x v="456"/>
    <x v="2"/>
    <x v="0"/>
    <x v="0"/>
    <n v="1407089147"/>
    <n v="1403201147"/>
    <b v="0"/>
    <n v="5"/>
    <b v="0"/>
    <x v="19"/>
    <x v="7"/>
    <x v="19"/>
    <x v="656"/>
  </r>
  <r>
    <n v="2600"/>
    <x v="2599"/>
    <s v="On Sunday November 8, 2015 our food truck burned to the ground. Please help us get rebuilt."/>
    <x v="63"/>
    <x v="1505"/>
    <x v="2"/>
    <x v="0"/>
    <x v="0"/>
    <n v="1458938200"/>
    <n v="1453757800"/>
    <b v="0"/>
    <n v="30"/>
    <b v="0"/>
    <x v="19"/>
    <x v="7"/>
    <x v="19"/>
    <x v="1830"/>
  </r>
  <r>
    <n v="2601"/>
    <x v="2600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n v="151"/>
    <b v="1"/>
    <x v="36"/>
    <x v="2"/>
    <x v="36"/>
    <x v="95"/>
  </r>
  <r>
    <n v="2602"/>
    <x v="2601"/>
    <s v="Three screen-printed posters celebrating the most popular and most notable interplanetary robotic space missions."/>
    <x v="14"/>
    <x v="1771"/>
    <x v="0"/>
    <x v="0"/>
    <x v="0"/>
    <n v="1415827200"/>
    <n v="1412358968"/>
    <b v="1"/>
    <n v="489"/>
    <b v="1"/>
    <x v="36"/>
    <x v="2"/>
    <x v="36"/>
    <x v="1831"/>
  </r>
  <r>
    <n v="2603"/>
    <x v="2602"/>
    <s v="I will be building a mock space station and simulate living on Mars for two weeks."/>
    <x v="257"/>
    <x v="702"/>
    <x v="0"/>
    <x v="0"/>
    <x v="0"/>
    <n v="1387835654"/>
    <n v="1386626054"/>
    <b v="1"/>
    <n v="50"/>
    <b v="1"/>
    <x v="36"/>
    <x v="2"/>
    <x v="36"/>
    <x v="1832"/>
  </r>
  <r>
    <n v="2604"/>
    <x v="2603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n v="321"/>
    <b v="1"/>
    <x v="36"/>
    <x v="2"/>
    <x v="36"/>
    <x v="1833"/>
  </r>
  <r>
    <n v="2605"/>
    <x v="2604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n v="1762"/>
    <b v="1"/>
    <x v="36"/>
    <x v="2"/>
    <x v="36"/>
    <x v="1834"/>
  </r>
  <r>
    <n v="2606"/>
    <x v="2605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n v="385"/>
    <b v="1"/>
    <x v="36"/>
    <x v="2"/>
    <x v="36"/>
    <x v="1835"/>
  </r>
  <r>
    <n v="2607"/>
    <x v="2606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n v="398"/>
    <b v="1"/>
    <x v="36"/>
    <x v="2"/>
    <x v="36"/>
    <x v="799"/>
  </r>
  <r>
    <n v="2608"/>
    <x v="2607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n v="304"/>
    <b v="1"/>
    <x v="36"/>
    <x v="2"/>
    <x v="36"/>
    <x v="1836"/>
  </r>
  <r>
    <n v="2609"/>
    <x v="2608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n v="676"/>
    <b v="1"/>
    <x v="36"/>
    <x v="2"/>
    <x v="36"/>
    <x v="1837"/>
  </r>
  <r>
    <n v="2610"/>
    <x v="2609"/>
    <s v="Preserve the telescope that Clyde Tombaugh used to discover Pluto for generations to come!"/>
    <x v="355"/>
    <x v="1778"/>
    <x v="0"/>
    <x v="0"/>
    <x v="0"/>
    <n v="1471849140"/>
    <n v="1468444125"/>
    <b v="1"/>
    <n v="577"/>
    <b v="1"/>
    <x v="36"/>
    <x v="2"/>
    <x v="36"/>
    <x v="1838"/>
  </r>
  <r>
    <n v="2611"/>
    <x v="2610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n v="3663"/>
    <b v="1"/>
    <x v="36"/>
    <x v="2"/>
    <x v="36"/>
    <x v="1839"/>
  </r>
  <r>
    <n v="2612"/>
    <x v="2611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n v="294"/>
    <b v="1"/>
    <x v="36"/>
    <x v="2"/>
    <x v="36"/>
    <x v="700"/>
  </r>
  <r>
    <n v="2613"/>
    <x v="2612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n v="28"/>
    <b v="1"/>
    <x v="36"/>
    <x v="2"/>
    <x v="36"/>
    <x v="1840"/>
  </r>
  <r>
    <n v="2614"/>
    <x v="2613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n v="100"/>
    <b v="1"/>
    <x v="36"/>
    <x v="2"/>
    <x v="36"/>
    <x v="1841"/>
  </r>
  <r>
    <n v="2615"/>
    <x v="2614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n v="72"/>
    <b v="1"/>
    <x v="36"/>
    <x v="2"/>
    <x v="36"/>
    <x v="1842"/>
  </r>
  <r>
    <n v="2616"/>
    <x v="2615"/>
    <s v="Production of variously-sized deployable models of NASA's James Webb Space Telescope to promote hands-on learning."/>
    <x v="31"/>
    <x v="1784"/>
    <x v="0"/>
    <x v="0"/>
    <x v="0"/>
    <n v="1440546729"/>
    <n v="1437954729"/>
    <b v="1"/>
    <n v="238"/>
    <b v="1"/>
    <x v="36"/>
    <x v="2"/>
    <x v="36"/>
    <x v="1843"/>
  </r>
  <r>
    <n v="2617"/>
    <x v="2616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n v="159"/>
    <b v="1"/>
    <x v="36"/>
    <x v="2"/>
    <x v="36"/>
    <x v="1844"/>
  </r>
  <r>
    <n v="2618"/>
    <x v="2617"/>
    <s v="LTD ED COLLECTIBLE SPACE ART FEAT. ASTRONAUTS"/>
    <x v="36"/>
    <x v="1786"/>
    <x v="0"/>
    <x v="0"/>
    <x v="0"/>
    <n v="1449000061"/>
    <n v="1443812461"/>
    <b v="1"/>
    <n v="77"/>
    <b v="1"/>
    <x v="36"/>
    <x v="2"/>
    <x v="36"/>
    <x v="1845"/>
  </r>
  <r>
    <n v="2619"/>
    <x v="2618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n v="53"/>
    <b v="1"/>
    <x v="36"/>
    <x v="2"/>
    <x v="36"/>
    <x v="1341"/>
  </r>
  <r>
    <n v="2620"/>
    <x v="2619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n v="1251"/>
    <b v="1"/>
    <x v="36"/>
    <x v="2"/>
    <x v="36"/>
    <x v="1846"/>
  </r>
  <r>
    <n v="2621"/>
    <x v="2620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n v="465"/>
    <b v="1"/>
    <x v="36"/>
    <x v="2"/>
    <x v="36"/>
    <x v="1847"/>
  </r>
  <r>
    <n v="2622"/>
    <x v="2621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n v="74"/>
    <b v="1"/>
    <x v="36"/>
    <x v="2"/>
    <x v="36"/>
    <x v="1848"/>
  </r>
  <r>
    <n v="2623"/>
    <x v="2622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n v="62"/>
    <b v="1"/>
    <x v="36"/>
    <x v="2"/>
    <x v="36"/>
    <x v="1849"/>
  </r>
  <r>
    <n v="2624"/>
    <x v="2623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n v="3468"/>
    <b v="1"/>
    <x v="36"/>
    <x v="2"/>
    <x v="36"/>
    <x v="905"/>
  </r>
  <r>
    <n v="2625"/>
    <x v="2624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n v="52"/>
    <b v="1"/>
    <x v="36"/>
    <x v="2"/>
    <x v="36"/>
    <x v="1850"/>
  </r>
  <r>
    <n v="2626"/>
    <x v="2625"/>
    <s v="Support the accreditation of our online STEM Mentoring Program with the International Mentoring Association"/>
    <x v="30"/>
    <x v="1794"/>
    <x v="0"/>
    <x v="0"/>
    <x v="0"/>
    <n v="1433343869"/>
    <n v="1430751869"/>
    <b v="0"/>
    <n v="50"/>
    <b v="1"/>
    <x v="36"/>
    <x v="2"/>
    <x v="36"/>
    <x v="150"/>
  </r>
  <r>
    <n v="2627"/>
    <x v="2626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n v="45"/>
    <b v="1"/>
    <x v="36"/>
    <x v="2"/>
    <x v="36"/>
    <x v="1851"/>
  </r>
  <r>
    <n v="2628"/>
    <x v="2627"/>
    <s v="A high school freshman is sending pie into space and you can be a part of it.  GO SCIENCE!!!"/>
    <x v="357"/>
    <x v="1796"/>
    <x v="0"/>
    <x v="0"/>
    <x v="0"/>
    <n v="1417389067"/>
    <n v="1415661067"/>
    <b v="0"/>
    <n v="21"/>
    <b v="1"/>
    <x v="36"/>
    <x v="2"/>
    <x v="36"/>
    <x v="1852"/>
  </r>
  <r>
    <n v="2629"/>
    <x v="2628"/>
    <s v="The first international contest to let students shape the future of interstellar travel."/>
    <x v="10"/>
    <x v="1797"/>
    <x v="0"/>
    <x v="1"/>
    <x v="1"/>
    <n v="1431608122"/>
    <n v="1429016122"/>
    <b v="0"/>
    <n v="100"/>
    <b v="1"/>
    <x v="36"/>
    <x v="2"/>
    <x v="36"/>
    <x v="1853"/>
  </r>
  <r>
    <n v="2630"/>
    <x v="2629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n v="81"/>
    <b v="1"/>
    <x v="36"/>
    <x v="2"/>
    <x v="36"/>
    <x v="1854"/>
  </r>
  <r>
    <n v="2631"/>
    <x v="2630"/>
    <s v="Starship Congress 2015 is a deep-space &amp; interstellar science summit staged by Icarus Interstellar."/>
    <x v="22"/>
    <x v="1799"/>
    <x v="0"/>
    <x v="0"/>
    <x v="0"/>
    <n v="1440907427"/>
    <n v="1438488227"/>
    <b v="0"/>
    <n v="286"/>
    <b v="1"/>
    <x v="36"/>
    <x v="2"/>
    <x v="36"/>
    <x v="1855"/>
  </r>
  <r>
    <n v="2632"/>
    <x v="2631"/>
    <s v="Students from 3 universities are designing a dual stage rocket to test experimental rocket technology."/>
    <x v="358"/>
    <x v="1800"/>
    <x v="0"/>
    <x v="0"/>
    <x v="0"/>
    <n v="1464485339"/>
    <n v="1462325339"/>
    <b v="0"/>
    <n v="42"/>
    <b v="1"/>
    <x v="36"/>
    <x v="2"/>
    <x v="36"/>
    <x v="1856"/>
  </r>
  <r>
    <n v="2633"/>
    <x v="2632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n v="199"/>
    <b v="1"/>
    <x v="36"/>
    <x v="2"/>
    <x v="36"/>
    <x v="1857"/>
  </r>
  <r>
    <n v="2634"/>
    <x v="2633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n v="25"/>
    <b v="1"/>
    <x v="36"/>
    <x v="2"/>
    <x v="36"/>
    <x v="1858"/>
  </r>
  <r>
    <n v="2635"/>
    <x v="2634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n v="84"/>
    <b v="1"/>
    <x v="36"/>
    <x v="2"/>
    <x v="36"/>
    <x v="1859"/>
  </r>
  <r>
    <n v="2636"/>
    <x v="2635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n v="50"/>
    <b v="1"/>
    <x v="36"/>
    <x v="2"/>
    <x v="36"/>
    <x v="1860"/>
  </r>
  <r>
    <n v="2637"/>
    <x v="2636"/>
    <s v="Help us collect the data to solve the mystery of the century: Is light slowing down?"/>
    <x v="2"/>
    <x v="1805"/>
    <x v="0"/>
    <x v="0"/>
    <x v="0"/>
    <n v="1476277875"/>
    <n v="1474895475"/>
    <b v="0"/>
    <n v="26"/>
    <b v="1"/>
    <x v="36"/>
    <x v="2"/>
    <x v="36"/>
    <x v="1861"/>
  </r>
  <r>
    <n v="2638"/>
    <x v="2637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n v="14"/>
    <b v="1"/>
    <x v="36"/>
    <x v="2"/>
    <x v="36"/>
    <x v="1862"/>
  </r>
  <r>
    <n v="2639"/>
    <x v="2638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n v="49"/>
    <b v="1"/>
    <x v="36"/>
    <x v="2"/>
    <x v="36"/>
    <x v="1863"/>
  </r>
  <r>
    <n v="2640"/>
    <x v="2639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n v="69"/>
    <b v="1"/>
    <x v="36"/>
    <x v="2"/>
    <x v="36"/>
    <x v="1864"/>
  </r>
  <r>
    <n v="2641"/>
    <x v="2640"/>
    <s v="Building a Flying saucer that has Artificial Intelligent made from sea shell."/>
    <x v="15"/>
    <x v="493"/>
    <x v="2"/>
    <x v="0"/>
    <x v="0"/>
    <n v="1410811740"/>
    <n v="1409341863"/>
    <b v="0"/>
    <n v="1"/>
    <b v="0"/>
    <x v="36"/>
    <x v="2"/>
    <x v="36"/>
    <x v="2"/>
  </r>
  <r>
    <n v="2642"/>
    <x v="2641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n v="0"/>
    <b v="0"/>
    <x v="36"/>
    <x v="2"/>
    <x v="36"/>
    <x v="121"/>
  </r>
  <r>
    <n v="2643"/>
    <x v="2642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n v="1501"/>
    <b v="0"/>
    <x v="36"/>
    <x v="2"/>
    <x v="36"/>
    <x v="1865"/>
  </r>
  <r>
    <n v="2644"/>
    <x v="2643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n v="52"/>
    <b v="0"/>
    <x v="36"/>
    <x v="2"/>
    <x v="36"/>
    <x v="1866"/>
  </r>
  <r>
    <n v="2645"/>
    <x v="2644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n v="23"/>
    <b v="0"/>
    <x v="36"/>
    <x v="2"/>
    <x v="36"/>
    <x v="1867"/>
  </r>
  <r>
    <n v="2646"/>
    <x v="2645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n v="535"/>
    <b v="0"/>
    <x v="36"/>
    <x v="2"/>
    <x v="36"/>
    <x v="1868"/>
  </r>
  <r>
    <n v="2647"/>
    <x v="2646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n v="3"/>
    <b v="0"/>
    <x v="36"/>
    <x v="2"/>
    <x v="36"/>
    <x v="1028"/>
  </r>
  <r>
    <n v="2648"/>
    <x v="2647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n v="6"/>
    <b v="0"/>
    <x v="36"/>
    <x v="2"/>
    <x v="36"/>
    <x v="1869"/>
  </r>
  <r>
    <n v="2649"/>
    <x v="2648"/>
    <s v="They have launched a Kickstarter."/>
    <x v="152"/>
    <x v="1811"/>
    <x v="1"/>
    <x v="0"/>
    <x v="0"/>
    <n v="1454370941"/>
    <n v="1449186941"/>
    <b v="0"/>
    <n v="3"/>
    <b v="0"/>
    <x v="36"/>
    <x v="2"/>
    <x v="36"/>
    <x v="1870"/>
  </r>
  <r>
    <n v="2650"/>
    <x v="2649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n v="5"/>
    <b v="0"/>
    <x v="36"/>
    <x v="2"/>
    <x v="36"/>
    <x v="1871"/>
  </r>
  <r>
    <n v="2651"/>
    <x v="2650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n v="17"/>
    <b v="0"/>
    <x v="36"/>
    <x v="2"/>
    <x v="36"/>
    <x v="1872"/>
  </r>
  <r>
    <n v="2652"/>
    <x v="2651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n v="11"/>
    <b v="0"/>
    <x v="36"/>
    <x v="2"/>
    <x v="36"/>
    <x v="1873"/>
  </r>
  <r>
    <n v="2653"/>
    <x v="2652"/>
    <s v="DREAM BIG. Explore the universe through STEAM education. (Science, Technology, Engineering, Art, Mathematics)"/>
    <x v="362"/>
    <x v="1814"/>
    <x v="1"/>
    <x v="0"/>
    <x v="0"/>
    <n v="1402632000"/>
    <n v="1399909127"/>
    <b v="0"/>
    <n v="70"/>
    <b v="0"/>
    <x v="36"/>
    <x v="2"/>
    <x v="36"/>
    <x v="1874"/>
  </r>
  <r>
    <n v="2654"/>
    <x v="2653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n v="6"/>
    <b v="0"/>
    <x v="36"/>
    <x v="2"/>
    <x v="36"/>
    <x v="434"/>
  </r>
  <r>
    <n v="2655"/>
    <x v="2654"/>
    <s v="Thank you for your support!"/>
    <x v="36"/>
    <x v="1815"/>
    <x v="1"/>
    <x v="0"/>
    <x v="0"/>
    <n v="1455048000"/>
    <n v="1452631647"/>
    <b v="0"/>
    <n v="43"/>
    <b v="0"/>
    <x v="36"/>
    <x v="2"/>
    <x v="36"/>
    <x v="1875"/>
  </r>
  <r>
    <n v="2656"/>
    <x v="2655"/>
    <s v="MoonWatcher will be bringing the Moon closer to all of us."/>
    <x v="60"/>
    <x v="1816"/>
    <x v="1"/>
    <x v="0"/>
    <x v="0"/>
    <n v="1489345200"/>
    <n v="1485966688"/>
    <b v="0"/>
    <n v="152"/>
    <b v="0"/>
    <x v="36"/>
    <x v="2"/>
    <x v="36"/>
    <x v="1876"/>
  </r>
  <r>
    <n v="2657"/>
    <x v="2656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n v="59"/>
    <b v="0"/>
    <x v="36"/>
    <x v="2"/>
    <x v="36"/>
    <x v="1877"/>
  </r>
  <r>
    <n v="2658"/>
    <x v="2657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n v="4"/>
    <b v="0"/>
    <x v="36"/>
    <x v="2"/>
    <x v="36"/>
    <x v="1878"/>
  </r>
  <r>
    <n v="2659"/>
    <x v="2658"/>
    <s v="test"/>
    <x v="197"/>
    <x v="1819"/>
    <x v="1"/>
    <x v="0"/>
    <x v="0"/>
    <n v="1429321210"/>
    <n v="1426729210"/>
    <b v="0"/>
    <n v="10"/>
    <b v="0"/>
    <x v="36"/>
    <x v="2"/>
    <x v="36"/>
    <x v="1879"/>
  </r>
  <r>
    <n v="2660"/>
    <x v="2659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n v="5"/>
    <b v="0"/>
    <x v="36"/>
    <x v="2"/>
    <x v="36"/>
    <x v="1880"/>
  </r>
  <r>
    <n v="2661"/>
    <x v="2660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n v="60"/>
    <b v="1"/>
    <x v="37"/>
    <x v="2"/>
    <x v="37"/>
    <x v="1881"/>
  </r>
  <r>
    <n v="2662"/>
    <x v="2661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n v="80"/>
    <b v="1"/>
    <x v="37"/>
    <x v="2"/>
    <x v="37"/>
    <x v="1882"/>
  </r>
  <r>
    <n v="2663"/>
    <x v="2662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n v="56"/>
    <b v="1"/>
    <x v="37"/>
    <x v="2"/>
    <x v="37"/>
    <x v="1883"/>
  </r>
  <r>
    <n v="2664"/>
    <x v="2663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n v="104"/>
    <b v="1"/>
    <x v="37"/>
    <x v="2"/>
    <x v="37"/>
    <x v="1884"/>
  </r>
  <r>
    <n v="2665"/>
    <x v="2664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n v="46"/>
    <b v="1"/>
    <x v="37"/>
    <x v="2"/>
    <x v="37"/>
    <x v="1885"/>
  </r>
  <r>
    <n v="2666"/>
    <x v="2665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n v="206"/>
    <b v="1"/>
    <x v="37"/>
    <x v="2"/>
    <x v="37"/>
    <x v="1886"/>
  </r>
  <r>
    <n v="2667"/>
    <x v="2666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n v="18"/>
    <b v="1"/>
    <x v="37"/>
    <x v="2"/>
    <x v="37"/>
    <x v="1887"/>
  </r>
  <r>
    <n v="2668"/>
    <x v="2667"/>
    <s v="Creativity on the go! |_x000a_CrÃ©ativitÃ© en mouvement !"/>
    <x v="28"/>
    <x v="1240"/>
    <x v="0"/>
    <x v="5"/>
    <x v="5"/>
    <n v="1447079520"/>
    <n v="1443449265"/>
    <b v="0"/>
    <n v="28"/>
    <b v="1"/>
    <x v="37"/>
    <x v="2"/>
    <x v="37"/>
    <x v="1888"/>
  </r>
  <r>
    <n v="2669"/>
    <x v="2668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n v="11"/>
    <b v="1"/>
    <x v="37"/>
    <x v="2"/>
    <x v="37"/>
    <x v="1889"/>
  </r>
  <r>
    <n v="2670"/>
    <x v="2669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n v="60"/>
    <b v="0"/>
    <x v="37"/>
    <x v="2"/>
    <x v="37"/>
    <x v="1890"/>
  </r>
  <r>
    <n v="2671"/>
    <x v="2670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n v="84"/>
    <b v="0"/>
    <x v="37"/>
    <x v="2"/>
    <x v="37"/>
    <x v="1891"/>
  </r>
  <r>
    <n v="2672"/>
    <x v="2671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n v="47"/>
    <b v="0"/>
    <x v="37"/>
    <x v="2"/>
    <x v="37"/>
    <x v="1892"/>
  </r>
  <r>
    <n v="2673"/>
    <x v="2672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n v="66"/>
    <b v="0"/>
    <x v="37"/>
    <x v="2"/>
    <x v="37"/>
    <x v="1893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n v="171"/>
    <b v="0"/>
    <x v="37"/>
    <x v="2"/>
    <x v="37"/>
    <x v="1894"/>
  </r>
  <r>
    <n v="2675"/>
    <x v="2674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n v="29"/>
    <b v="0"/>
    <x v="37"/>
    <x v="2"/>
    <x v="37"/>
    <x v="1895"/>
  </r>
  <r>
    <n v="2676"/>
    <x v="2675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n v="9"/>
    <b v="0"/>
    <x v="37"/>
    <x v="2"/>
    <x v="37"/>
    <x v="1896"/>
  </r>
  <r>
    <n v="2677"/>
    <x v="2676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n v="27"/>
    <b v="0"/>
    <x v="37"/>
    <x v="2"/>
    <x v="37"/>
    <x v="1897"/>
  </r>
  <r>
    <n v="2678"/>
    <x v="2677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n v="2"/>
    <b v="0"/>
    <x v="37"/>
    <x v="2"/>
    <x v="37"/>
    <x v="1898"/>
  </r>
  <r>
    <n v="2679"/>
    <x v="2678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n v="3"/>
    <b v="0"/>
    <x v="37"/>
    <x v="2"/>
    <x v="37"/>
    <x v="878"/>
  </r>
  <r>
    <n v="2680"/>
    <x v="2679"/>
    <s v="iHeartPillow, Connecting loved ones"/>
    <x v="261"/>
    <x v="1836"/>
    <x v="2"/>
    <x v="3"/>
    <x v="3"/>
    <n v="1459915491"/>
    <n v="1457327091"/>
    <b v="0"/>
    <n v="4"/>
    <b v="0"/>
    <x v="37"/>
    <x v="2"/>
    <x v="37"/>
    <x v="159"/>
  </r>
  <r>
    <n v="2681"/>
    <x v="2680"/>
    <s v="Jolly's Hot Dogs: A beef hot dog topped with deliciously seasoned ground beef, mustard and minced onions."/>
    <x v="6"/>
    <x v="434"/>
    <x v="2"/>
    <x v="0"/>
    <x v="0"/>
    <n v="1405027750"/>
    <n v="1402867750"/>
    <b v="0"/>
    <n v="2"/>
    <b v="0"/>
    <x v="19"/>
    <x v="7"/>
    <x v="19"/>
    <x v="440"/>
  </r>
  <r>
    <n v="2682"/>
    <x v="2681"/>
    <s v="Gourmet Toast is the culinary combination, neigh, perfection of America's most under-utilized snack: Toast."/>
    <x v="12"/>
    <x v="1837"/>
    <x v="2"/>
    <x v="0"/>
    <x v="0"/>
    <n v="1416635940"/>
    <n v="1413838540"/>
    <b v="0"/>
    <n v="20"/>
    <b v="0"/>
    <x v="19"/>
    <x v="7"/>
    <x v="19"/>
    <x v="1899"/>
  </r>
  <r>
    <n v="2683"/>
    <x v="2682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n v="3"/>
    <b v="0"/>
    <x v="19"/>
    <x v="7"/>
    <x v="19"/>
    <x v="1028"/>
  </r>
  <r>
    <n v="2684"/>
    <x v="2683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n v="4"/>
    <b v="0"/>
    <x v="19"/>
    <x v="7"/>
    <x v="19"/>
    <x v="438"/>
  </r>
  <r>
    <n v="2685"/>
    <x v="2684"/>
    <s v="Home cooked meals made by Nana. Indiana's famous tenderloin sandwiches, Nana's homemade cole slaw and so much more."/>
    <x v="63"/>
    <x v="115"/>
    <x v="2"/>
    <x v="0"/>
    <x v="0"/>
    <n v="1430149330"/>
    <n v="1424968930"/>
    <b v="0"/>
    <n v="1"/>
    <b v="0"/>
    <x v="19"/>
    <x v="7"/>
    <x v="19"/>
    <x v="119"/>
  </r>
  <r>
    <n v="2686"/>
    <x v="2685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n v="0"/>
    <b v="0"/>
    <x v="19"/>
    <x v="7"/>
    <x v="19"/>
    <x v="121"/>
  </r>
  <r>
    <n v="2687"/>
    <x v="2686"/>
    <s v="Your American Pizzas, Wings, Stuffed Gouda Burger, Sweet &amp; Russet Potato Fries served on a food Truck!!"/>
    <x v="36"/>
    <x v="117"/>
    <x v="2"/>
    <x v="0"/>
    <x v="0"/>
    <n v="1435591318"/>
    <n v="1432999318"/>
    <b v="0"/>
    <n v="0"/>
    <b v="0"/>
    <x v="19"/>
    <x v="7"/>
    <x v="19"/>
    <x v="121"/>
  </r>
  <r>
    <n v="2688"/>
    <x v="2687"/>
    <s v="The amazing gourmet Mac N Cheez Food Truck Campaigne!"/>
    <x v="63"/>
    <x v="1838"/>
    <x v="2"/>
    <x v="0"/>
    <x v="0"/>
    <n v="1424746800"/>
    <n v="1422067870"/>
    <b v="0"/>
    <n v="14"/>
    <b v="0"/>
    <x v="19"/>
    <x v="7"/>
    <x v="19"/>
    <x v="1900"/>
  </r>
  <r>
    <n v="2689"/>
    <x v="2688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n v="1"/>
    <b v="0"/>
    <x v="19"/>
    <x v="7"/>
    <x v="19"/>
    <x v="120"/>
  </r>
  <r>
    <n v="2690"/>
    <x v="2689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n v="118"/>
    <b v="0"/>
    <x v="19"/>
    <x v="7"/>
    <x v="19"/>
    <x v="1901"/>
  </r>
  <r>
    <n v="2691"/>
    <x v="2690"/>
    <s v="A Great New local Food Truck serving up ethnic fusion inspired eats in Ottawa."/>
    <x v="99"/>
    <x v="428"/>
    <x v="2"/>
    <x v="5"/>
    <x v="5"/>
    <n v="1431278557"/>
    <n v="1427390557"/>
    <b v="0"/>
    <n v="2"/>
    <b v="0"/>
    <x v="19"/>
    <x v="7"/>
    <x v="19"/>
    <x v="827"/>
  </r>
  <r>
    <n v="2692"/>
    <x v="2691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n v="1"/>
    <b v="0"/>
    <x v="19"/>
    <x v="7"/>
    <x v="19"/>
    <x v="380"/>
  </r>
  <r>
    <n v="2693"/>
    <x v="2692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n v="3"/>
    <b v="0"/>
    <x v="19"/>
    <x v="7"/>
    <x v="19"/>
    <x v="140"/>
  </r>
  <r>
    <n v="2694"/>
    <x v="2693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n v="1"/>
    <b v="0"/>
    <x v="19"/>
    <x v="7"/>
    <x v="19"/>
    <x v="120"/>
  </r>
  <r>
    <n v="2695"/>
    <x v="2694"/>
    <s v="I am creating food magic on the go! Amazing food isn't just for sitdown restaraunts anymore!"/>
    <x v="36"/>
    <x v="1840"/>
    <x v="2"/>
    <x v="0"/>
    <x v="0"/>
    <n v="1428981718"/>
    <n v="1423801318"/>
    <b v="0"/>
    <n v="3"/>
    <b v="0"/>
    <x v="19"/>
    <x v="7"/>
    <x v="19"/>
    <x v="1902"/>
  </r>
  <r>
    <n v="2696"/>
    <x v="2695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n v="38"/>
    <b v="0"/>
    <x v="19"/>
    <x v="7"/>
    <x v="19"/>
    <x v="1903"/>
  </r>
  <r>
    <n v="2697"/>
    <x v="2696"/>
    <s v="Stuffed waffles made from Dough. Sweet, savory, salty and then stuffed with meats, fruits, and sauces!"/>
    <x v="165"/>
    <x v="1842"/>
    <x v="2"/>
    <x v="0"/>
    <x v="0"/>
    <n v="1438552800"/>
    <n v="1435876423"/>
    <b v="0"/>
    <n v="52"/>
    <b v="0"/>
    <x v="19"/>
    <x v="7"/>
    <x v="19"/>
    <x v="1904"/>
  </r>
  <r>
    <n v="2698"/>
    <x v="2697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n v="2"/>
    <b v="0"/>
    <x v="19"/>
    <x v="7"/>
    <x v="19"/>
    <x v="1905"/>
  </r>
  <r>
    <n v="2699"/>
    <x v="2698"/>
    <s v="Hi, I want make my first bakery. Food truck was great, but I not have a car licence. So, help me to be my dream!"/>
    <x v="365"/>
    <x v="117"/>
    <x v="2"/>
    <x v="5"/>
    <x v="5"/>
    <n v="1407533463"/>
    <n v="1404941463"/>
    <b v="0"/>
    <n v="0"/>
    <b v="0"/>
    <x v="19"/>
    <x v="7"/>
    <x v="19"/>
    <x v="121"/>
  </r>
  <r>
    <n v="2700"/>
    <x v="2699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n v="4"/>
    <b v="0"/>
    <x v="19"/>
    <x v="7"/>
    <x v="19"/>
    <x v="827"/>
  </r>
  <r>
    <n v="2701"/>
    <x v="2700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n v="46"/>
    <b v="0"/>
    <x v="38"/>
    <x v="1"/>
    <x v="38"/>
    <x v="783"/>
  </r>
  <r>
    <n v="2702"/>
    <x v="2701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n v="26"/>
    <b v="0"/>
    <x v="38"/>
    <x v="1"/>
    <x v="38"/>
    <x v="1906"/>
  </r>
  <r>
    <n v="2703"/>
    <x v="2702"/>
    <s v="Â¡Tu nuevo espacio cultural multidisciplinario en el centro de Pachuca, Hidalgo"/>
    <x v="79"/>
    <x v="1845"/>
    <x v="3"/>
    <x v="14"/>
    <x v="10"/>
    <n v="1490196830"/>
    <n v="1485016430"/>
    <b v="0"/>
    <n v="45"/>
    <b v="0"/>
    <x v="38"/>
    <x v="1"/>
    <x v="38"/>
    <x v="1907"/>
  </r>
  <r>
    <n v="2704"/>
    <x v="2703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n v="7"/>
    <b v="0"/>
    <x v="38"/>
    <x v="1"/>
    <x v="38"/>
    <x v="1908"/>
  </r>
  <r>
    <n v="2705"/>
    <x v="2704"/>
    <s v="Help light the lights at the historic Fischer Theatre in Danville, IL."/>
    <x v="281"/>
    <x v="1846"/>
    <x v="3"/>
    <x v="0"/>
    <x v="0"/>
    <n v="1490389158"/>
    <n v="1486504758"/>
    <b v="0"/>
    <n v="8"/>
    <b v="0"/>
    <x v="38"/>
    <x v="1"/>
    <x v="38"/>
    <x v="1909"/>
  </r>
  <r>
    <n v="2706"/>
    <x v="2705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n v="263"/>
    <b v="1"/>
    <x v="38"/>
    <x v="1"/>
    <x v="38"/>
    <x v="1910"/>
  </r>
  <r>
    <n v="2707"/>
    <x v="2706"/>
    <s v="A new performance space in Seattle. A place for artists, comedians, and audiences to meet and collaborate!"/>
    <x v="6"/>
    <x v="1848"/>
    <x v="0"/>
    <x v="0"/>
    <x v="0"/>
    <n v="1369637940"/>
    <n v="1367088443"/>
    <b v="1"/>
    <n v="394"/>
    <b v="1"/>
    <x v="38"/>
    <x v="1"/>
    <x v="38"/>
    <x v="423"/>
  </r>
  <r>
    <n v="2708"/>
    <x v="2707"/>
    <s v="Angel Comedy Club: A permanent home for Londonâ€™s loveliest comedy night - a community comedy club"/>
    <x v="22"/>
    <x v="1849"/>
    <x v="0"/>
    <x v="1"/>
    <x v="1"/>
    <n v="1469119526"/>
    <n v="1463935526"/>
    <b v="1"/>
    <n v="1049"/>
    <b v="1"/>
    <x v="38"/>
    <x v="1"/>
    <x v="38"/>
    <x v="1911"/>
  </r>
  <r>
    <n v="2709"/>
    <x v="2708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n v="308"/>
    <b v="1"/>
    <x v="38"/>
    <x v="1"/>
    <x v="38"/>
    <x v="1912"/>
  </r>
  <r>
    <n v="2710"/>
    <x v="2709"/>
    <s v="Building Brooklyn's own creative venue for circus, theater and events of all types."/>
    <x v="127"/>
    <x v="1851"/>
    <x v="0"/>
    <x v="0"/>
    <x v="0"/>
    <n v="1407549600"/>
    <n v="1404797428"/>
    <b v="1"/>
    <n v="1088"/>
    <b v="1"/>
    <x v="38"/>
    <x v="1"/>
    <x v="38"/>
    <x v="1913"/>
  </r>
  <r>
    <n v="2711"/>
    <x v="2710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n v="73"/>
    <b v="1"/>
    <x v="38"/>
    <x v="1"/>
    <x v="38"/>
    <x v="1914"/>
  </r>
  <r>
    <n v="2712"/>
    <x v="2711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n v="143"/>
    <b v="1"/>
    <x v="38"/>
    <x v="1"/>
    <x v="38"/>
    <x v="1915"/>
  </r>
  <r>
    <n v="2713"/>
    <x v="2712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n v="1420"/>
    <b v="1"/>
    <x v="38"/>
    <x v="1"/>
    <x v="38"/>
    <x v="1694"/>
  </r>
  <r>
    <n v="2714"/>
    <x v="2713"/>
    <s v="The Crane will be the new home for independent theater in Northeast Minneapolis"/>
    <x v="31"/>
    <x v="1855"/>
    <x v="0"/>
    <x v="0"/>
    <x v="0"/>
    <n v="1476486000"/>
    <n v="1474040596"/>
    <b v="1"/>
    <n v="305"/>
    <b v="1"/>
    <x v="38"/>
    <x v="1"/>
    <x v="38"/>
    <x v="1916"/>
  </r>
  <r>
    <n v="2715"/>
    <x v="2714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n v="551"/>
    <b v="1"/>
    <x v="38"/>
    <x v="1"/>
    <x v="38"/>
    <x v="1917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n v="187"/>
    <b v="1"/>
    <x v="38"/>
    <x v="1"/>
    <x v="38"/>
    <x v="1085"/>
  </r>
  <r>
    <n v="2717"/>
    <x v="2716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n v="325"/>
    <b v="1"/>
    <x v="38"/>
    <x v="1"/>
    <x v="38"/>
    <x v="1918"/>
  </r>
  <r>
    <n v="2718"/>
    <x v="2717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n v="148"/>
    <b v="1"/>
    <x v="38"/>
    <x v="1"/>
    <x v="38"/>
    <x v="1919"/>
  </r>
  <r>
    <n v="2719"/>
    <x v="2718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n v="69"/>
    <b v="1"/>
    <x v="38"/>
    <x v="1"/>
    <x v="38"/>
    <x v="1920"/>
  </r>
  <r>
    <n v="2720"/>
    <x v="2719"/>
    <s v="An improv, sketch and experimental comedy and cocktail venue in downtown Grand Rapids, Michigan"/>
    <x v="31"/>
    <x v="1861"/>
    <x v="0"/>
    <x v="0"/>
    <x v="0"/>
    <n v="1478866253"/>
    <n v="1476270653"/>
    <b v="0"/>
    <n v="173"/>
    <b v="1"/>
    <x v="38"/>
    <x v="1"/>
    <x v="38"/>
    <x v="1921"/>
  </r>
  <r>
    <n v="2721"/>
    <x v="2720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n v="269"/>
    <b v="1"/>
    <x v="30"/>
    <x v="2"/>
    <x v="30"/>
    <x v="291"/>
  </r>
  <r>
    <n v="2722"/>
    <x v="2721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n v="185"/>
    <b v="1"/>
    <x v="30"/>
    <x v="2"/>
    <x v="30"/>
    <x v="1922"/>
  </r>
  <r>
    <n v="2723"/>
    <x v="2722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n v="176"/>
    <b v="1"/>
    <x v="30"/>
    <x v="2"/>
    <x v="30"/>
    <x v="1923"/>
  </r>
  <r>
    <n v="2724"/>
    <x v="2723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n v="1019"/>
    <b v="1"/>
    <x v="30"/>
    <x v="2"/>
    <x v="30"/>
    <x v="1924"/>
  </r>
  <r>
    <n v="2725"/>
    <x v="2724"/>
    <s v="Best Net Zero energy solution for new or existing house (no more heating or electricity bills)."/>
    <x v="79"/>
    <x v="1866"/>
    <x v="0"/>
    <x v="5"/>
    <x v="5"/>
    <n v="1488390735"/>
    <n v="1484070735"/>
    <b v="0"/>
    <n v="113"/>
    <b v="1"/>
    <x v="30"/>
    <x v="2"/>
    <x v="30"/>
    <x v="1925"/>
  </r>
  <r>
    <n v="2726"/>
    <x v="2725"/>
    <s v="Krimston TWO: iPhone Dual SIM Case"/>
    <x v="57"/>
    <x v="1867"/>
    <x v="0"/>
    <x v="0"/>
    <x v="0"/>
    <n v="1461333311"/>
    <n v="1458741311"/>
    <b v="0"/>
    <n v="404"/>
    <b v="1"/>
    <x v="30"/>
    <x v="2"/>
    <x v="30"/>
    <x v="1926"/>
  </r>
  <r>
    <n v="2727"/>
    <x v="2726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n v="707"/>
    <b v="1"/>
    <x v="30"/>
    <x v="2"/>
    <x v="30"/>
    <x v="1927"/>
  </r>
  <r>
    <n v="2728"/>
    <x v="2727"/>
    <s v="SSD, WiFi, RTC w/Battery and high power USB all in one shield."/>
    <x v="36"/>
    <x v="1869"/>
    <x v="0"/>
    <x v="0"/>
    <x v="0"/>
    <n v="1451485434"/>
    <n v="1448461434"/>
    <b v="0"/>
    <n v="392"/>
    <b v="1"/>
    <x v="30"/>
    <x v="2"/>
    <x v="30"/>
    <x v="1928"/>
  </r>
  <r>
    <n v="2729"/>
    <x v="2728"/>
    <s v="A luggage that is more than a luggage! It is what you want it to be."/>
    <x v="51"/>
    <x v="1870"/>
    <x v="0"/>
    <x v="0"/>
    <x v="0"/>
    <n v="1430459197"/>
    <n v="1427867197"/>
    <b v="0"/>
    <n v="23"/>
    <b v="1"/>
    <x v="30"/>
    <x v="2"/>
    <x v="30"/>
    <x v="1929"/>
  </r>
  <r>
    <n v="2730"/>
    <x v="2729"/>
    <s v="The world's most powerful portable speaker and guitar amplifier. Turns any surface into a speaker."/>
    <x v="100"/>
    <x v="1871"/>
    <x v="0"/>
    <x v="0"/>
    <x v="0"/>
    <n v="1366635575"/>
    <n v="1363611575"/>
    <b v="0"/>
    <n v="682"/>
    <b v="1"/>
    <x v="30"/>
    <x v="2"/>
    <x v="30"/>
    <x v="1810"/>
  </r>
  <r>
    <n v="2731"/>
    <x v="2730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n v="37"/>
    <b v="1"/>
    <x v="30"/>
    <x v="2"/>
    <x v="30"/>
    <x v="1930"/>
  </r>
  <r>
    <n v="2732"/>
    <x v="2731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n v="146"/>
    <b v="1"/>
    <x v="30"/>
    <x v="2"/>
    <x v="30"/>
    <x v="1931"/>
  </r>
  <r>
    <n v="2733"/>
    <x v="2732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n v="119"/>
    <b v="1"/>
    <x v="30"/>
    <x v="2"/>
    <x v="30"/>
    <x v="1932"/>
  </r>
  <r>
    <n v="2734"/>
    <x v="2733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n v="163"/>
    <b v="1"/>
    <x v="30"/>
    <x v="2"/>
    <x v="30"/>
    <x v="1933"/>
  </r>
  <r>
    <n v="2735"/>
    <x v="2734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n v="339"/>
    <b v="1"/>
    <x v="30"/>
    <x v="2"/>
    <x v="30"/>
    <x v="1934"/>
  </r>
  <r>
    <n v="2736"/>
    <x v="2735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n v="58"/>
    <b v="1"/>
    <x v="30"/>
    <x v="2"/>
    <x v="30"/>
    <x v="1935"/>
  </r>
  <r>
    <n v="2737"/>
    <x v="2736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n v="456"/>
    <b v="1"/>
    <x v="30"/>
    <x v="2"/>
    <x v="30"/>
    <x v="1936"/>
  </r>
  <r>
    <n v="2738"/>
    <x v="2737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n v="15"/>
    <b v="1"/>
    <x v="30"/>
    <x v="2"/>
    <x v="30"/>
    <x v="1937"/>
  </r>
  <r>
    <n v="2739"/>
    <x v="2738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n v="191"/>
    <b v="1"/>
    <x v="30"/>
    <x v="2"/>
    <x v="30"/>
    <x v="1621"/>
  </r>
  <r>
    <n v="2740"/>
    <x v="2739"/>
    <s v="I am interested in testing the plant yields of this vertical garden as well as some other applications"/>
    <x v="43"/>
    <x v="622"/>
    <x v="0"/>
    <x v="0"/>
    <x v="0"/>
    <n v="1426117552"/>
    <n v="1423529152"/>
    <b v="0"/>
    <n v="17"/>
    <b v="1"/>
    <x v="30"/>
    <x v="2"/>
    <x v="30"/>
    <x v="1938"/>
  </r>
  <r>
    <n v="2741"/>
    <x v="2740"/>
    <s v="Help me publish my 1st children's book as an aspiring author!"/>
    <x v="6"/>
    <x v="428"/>
    <x v="2"/>
    <x v="0"/>
    <x v="0"/>
    <n v="1413770820"/>
    <n v="1412005602"/>
    <b v="0"/>
    <n v="4"/>
    <b v="0"/>
    <x v="39"/>
    <x v="3"/>
    <x v="39"/>
    <x v="435"/>
  </r>
  <r>
    <n v="2742"/>
    <x v="2741"/>
    <s v="The pachyderms at the Denver Zoo are moving. Follow along on the convoluted journey to their new home."/>
    <x v="30"/>
    <x v="1881"/>
    <x v="2"/>
    <x v="0"/>
    <x v="0"/>
    <n v="1337102187"/>
    <n v="1335892587"/>
    <b v="0"/>
    <n v="18"/>
    <b v="0"/>
    <x v="39"/>
    <x v="3"/>
    <x v="39"/>
    <x v="1939"/>
  </r>
  <r>
    <n v="2743"/>
    <x v="2742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n v="0"/>
    <b v="0"/>
    <x v="39"/>
    <x v="3"/>
    <x v="39"/>
    <x v="121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n v="22"/>
    <b v="0"/>
    <x v="39"/>
    <x v="3"/>
    <x v="39"/>
    <x v="1940"/>
  </r>
  <r>
    <n v="2745"/>
    <x v="2744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n v="49"/>
    <b v="0"/>
    <x v="39"/>
    <x v="3"/>
    <x v="39"/>
    <x v="1941"/>
  </r>
  <r>
    <n v="2746"/>
    <x v="2745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n v="19"/>
    <b v="0"/>
    <x v="39"/>
    <x v="3"/>
    <x v="39"/>
    <x v="1281"/>
  </r>
  <r>
    <n v="2747"/>
    <x v="2746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n v="4"/>
    <b v="0"/>
    <x v="39"/>
    <x v="3"/>
    <x v="39"/>
    <x v="431"/>
  </r>
  <r>
    <n v="2748"/>
    <x v="2747"/>
    <s v="Interactive Book with Audio to learn the Ojibwe Language for Children.  Website, Ebook and more!"/>
    <x v="10"/>
    <x v="500"/>
    <x v="2"/>
    <x v="0"/>
    <x v="0"/>
    <n v="1472835802"/>
    <n v="1470243802"/>
    <b v="0"/>
    <n v="4"/>
    <b v="0"/>
    <x v="39"/>
    <x v="3"/>
    <x v="39"/>
    <x v="508"/>
  </r>
  <r>
    <n v="2749"/>
    <x v="2748"/>
    <s v="Self-publishing my children's book."/>
    <x v="3"/>
    <x v="178"/>
    <x v="2"/>
    <x v="0"/>
    <x v="0"/>
    <n v="1428171037"/>
    <n v="1425582637"/>
    <b v="0"/>
    <n v="2"/>
    <b v="0"/>
    <x v="39"/>
    <x v="3"/>
    <x v="39"/>
    <x v="687"/>
  </r>
  <r>
    <n v="2750"/>
    <x v="2749"/>
    <s v="This is a journal where parents daily write something positive about their child.  Places for pictures, too."/>
    <x v="369"/>
    <x v="117"/>
    <x v="2"/>
    <x v="0"/>
    <x v="0"/>
    <n v="1341086400"/>
    <n v="1340055345"/>
    <b v="0"/>
    <n v="0"/>
    <b v="0"/>
    <x v="39"/>
    <x v="3"/>
    <x v="39"/>
    <x v="121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n v="0"/>
    <b v="0"/>
    <x v="39"/>
    <x v="3"/>
    <x v="39"/>
    <x v="121"/>
  </r>
  <r>
    <n v="2752"/>
    <x v="2751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n v="14"/>
    <b v="0"/>
    <x v="39"/>
    <x v="3"/>
    <x v="39"/>
    <x v="1942"/>
  </r>
  <r>
    <n v="2753"/>
    <x v="2752"/>
    <s v="Written by my daughter and myself, illustrated by Jack Wiens. Everything is complete except for publishing."/>
    <x v="13"/>
    <x v="163"/>
    <x v="2"/>
    <x v="0"/>
    <x v="0"/>
    <n v="1346017023"/>
    <n v="1343425023"/>
    <b v="0"/>
    <n v="8"/>
    <b v="0"/>
    <x v="39"/>
    <x v="3"/>
    <x v="39"/>
    <x v="125"/>
  </r>
  <r>
    <n v="2754"/>
    <x v="2753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n v="0"/>
    <b v="0"/>
    <x v="39"/>
    <x v="3"/>
    <x v="39"/>
    <x v="121"/>
  </r>
  <r>
    <n v="2755"/>
    <x v="2754"/>
    <s v="Colourful and imaginative book app for children, will be relished especially by those with Irish roots."/>
    <x v="2"/>
    <x v="92"/>
    <x v="2"/>
    <x v="17"/>
    <x v="3"/>
    <n v="1428519527"/>
    <n v="1425927527"/>
    <b v="0"/>
    <n v="15"/>
    <b v="0"/>
    <x v="39"/>
    <x v="3"/>
    <x v="39"/>
    <x v="1943"/>
  </r>
  <r>
    <n v="2756"/>
    <x v="2755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n v="33"/>
    <b v="0"/>
    <x v="39"/>
    <x v="3"/>
    <x v="39"/>
    <x v="1944"/>
  </r>
  <r>
    <n v="2757"/>
    <x v="2756"/>
    <s v="A children's letter book that Lampoons Hillary Clinton"/>
    <x v="15"/>
    <x v="115"/>
    <x v="2"/>
    <x v="0"/>
    <x v="0"/>
    <n v="1470498332"/>
    <n v="1469202332"/>
    <b v="0"/>
    <n v="2"/>
    <b v="0"/>
    <x v="39"/>
    <x v="3"/>
    <x v="39"/>
    <x v="144"/>
  </r>
  <r>
    <n v="2758"/>
    <x v="2757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n v="6"/>
    <b v="0"/>
    <x v="39"/>
    <x v="3"/>
    <x v="39"/>
    <x v="492"/>
  </r>
  <r>
    <n v="2759"/>
    <x v="2758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n v="2"/>
    <b v="0"/>
    <x v="39"/>
    <x v="3"/>
    <x v="39"/>
    <x v="1780"/>
  </r>
  <r>
    <n v="2760"/>
    <x v="2759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n v="0"/>
    <b v="0"/>
    <x v="39"/>
    <x v="3"/>
    <x v="39"/>
    <x v="121"/>
  </r>
  <r>
    <n v="2761"/>
    <x v="2760"/>
    <s v="Help me give away 500 copies of my picture book so more kids will know US geography!"/>
    <x v="10"/>
    <x v="1275"/>
    <x v="2"/>
    <x v="0"/>
    <x v="0"/>
    <n v="1357176693"/>
    <n v="1354584693"/>
    <b v="0"/>
    <n v="4"/>
    <b v="0"/>
    <x v="39"/>
    <x v="3"/>
    <x v="39"/>
    <x v="373"/>
  </r>
  <r>
    <n v="2762"/>
    <x v="2761"/>
    <s v="How-to book of toys and games constructed from materials found in nature, recyclable and easily available."/>
    <x v="53"/>
    <x v="379"/>
    <x v="2"/>
    <x v="0"/>
    <x v="0"/>
    <n v="1332114795"/>
    <n v="1326934395"/>
    <b v="0"/>
    <n v="1"/>
    <b v="0"/>
    <x v="39"/>
    <x v="3"/>
    <x v="39"/>
    <x v="380"/>
  </r>
  <r>
    <n v="2763"/>
    <x v="2762"/>
    <s v="How Santa finds childrens homes without getting lost by following certain stars."/>
    <x v="371"/>
    <x v="456"/>
    <x v="2"/>
    <x v="0"/>
    <x v="0"/>
    <n v="1369403684"/>
    <n v="1365515684"/>
    <b v="0"/>
    <n v="3"/>
    <b v="0"/>
    <x v="39"/>
    <x v="3"/>
    <x v="39"/>
    <x v="179"/>
  </r>
  <r>
    <n v="2764"/>
    <x v="2763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n v="4"/>
    <b v="0"/>
    <x v="39"/>
    <x v="3"/>
    <x v="39"/>
    <x v="784"/>
  </r>
  <r>
    <n v="2765"/>
    <x v="2764"/>
    <s v="I am writing an illustrated book for children ages 3 to 7 that meshes technology in everyday life stories."/>
    <x v="23"/>
    <x v="117"/>
    <x v="2"/>
    <x v="0"/>
    <x v="0"/>
    <n v="1351432428"/>
    <n v="1350050028"/>
    <b v="0"/>
    <n v="0"/>
    <b v="0"/>
    <x v="39"/>
    <x v="3"/>
    <x v="39"/>
    <x v="121"/>
  </r>
  <r>
    <n v="2766"/>
    <x v="2765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n v="4"/>
    <b v="0"/>
    <x v="39"/>
    <x v="3"/>
    <x v="39"/>
    <x v="380"/>
  </r>
  <r>
    <n v="2767"/>
    <x v="2766"/>
    <s v="An animated bedtime story with Dedka, Babka and the rest of the family working together on a BIG problem"/>
    <x v="23"/>
    <x v="1172"/>
    <x v="2"/>
    <x v="5"/>
    <x v="5"/>
    <n v="1439766050"/>
    <n v="1434582050"/>
    <b v="0"/>
    <n v="3"/>
    <b v="0"/>
    <x v="39"/>
    <x v="3"/>
    <x v="39"/>
    <x v="1945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n v="34"/>
    <b v="0"/>
    <x v="39"/>
    <x v="3"/>
    <x v="39"/>
    <x v="1946"/>
  </r>
  <r>
    <n v="2769"/>
    <x v="2768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n v="2"/>
    <b v="0"/>
    <x v="39"/>
    <x v="3"/>
    <x v="39"/>
    <x v="120"/>
  </r>
  <r>
    <n v="2770"/>
    <x v="2769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n v="33"/>
    <b v="0"/>
    <x v="39"/>
    <x v="3"/>
    <x v="39"/>
    <x v="640"/>
  </r>
  <r>
    <n v="2771"/>
    <x v="2770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n v="0"/>
    <b v="0"/>
    <x v="39"/>
    <x v="3"/>
    <x v="39"/>
    <x v="121"/>
  </r>
  <r>
    <n v="2772"/>
    <x v="2771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n v="0"/>
    <b v="0"/>
    <x v="39"/>
    <x v="3"/>
    <x v="39"/>
    <x v="121"/>
  </r>
  <r>
    <n v="2773"/>
    <x v="2772"/>
    <s v="Parents know the pain of rereading bad bedtime stories. I want to write stories that all ages will enjoy"/>
    <x v="373"/>
    <x v="116"/>
    <x v="2"/>
    <x v="5"/>
    <x v="5"/>
    <n v="1461530721"/>
    <n v="1460666721"/>
    <b v="0"/>
    <n v="1"/>
    <b v="0"/>
    <x v="39"/>
    <x v="3"/>
    <x v="39"/>
    <x v="120"/>
  </r>
  <r>
    <n v="2774"/>
    <x v="2773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n v="13"/>
    <b v="0"/>
    <x v="39"/>
    <x v="3"/>
    <x v="39"/>
    <x v="1947"/>
  </r>
  <r>
    <n v="2775"/>
    <x v="2774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n v="2"/>
    <b v="0"/>
    <x v="39"/>
    <x v="3"/>
    <x v="39"/>
    <x v="753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n v="36"/>
    <b v="0"/>
    <x v="39"/>
    <x v="3"/>
    <x v="39"/>
    <x v="1948"/>
  </r>
  <r>
    <n v="2777"/>
    <x v="2776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n v="1"/>
    <b v="0"/>
    <x v="39"/>
    <x v="3"/>
    <x v="39"/>
    <x v="119"/>
  </r>
  <r>
    <n v="2778"/>
    <x v="2777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n v="15"/>
    <b v="0"/>
    <x v="39"/>
    <x v="3"/>
    <x v="39"/>
    <x v="1949"/>
  </r>
  <r>
    <n v="2779"/>
    <x v="2778"/>
    <s v="Our Moon is a simple book based on a nightly tradition my mother and youngest son started while I was working away."/>
    <x v="30"/>
    <x v="500"/>
    <x v="2"/>
    <x v="0"/>
    <x v="0"/>
    <n v="1448204621"/>
    <n v="1445609021"/>
    <b v="0"/>
    <n v="1"/>
    <b v="0"/>
    <x v="39"/>
    <x v="3"/>
    <x v="39"/>
    <x v="444"/>
  </r>
  <r>
    <n v="2780"/>
    <x v="2779"/>
    <s v="Turn the World with my kids, and then write a book with the advice for traveling with baby"/>
    <x v="57"/>
    <x v="117"/>
    <x v="2"/>
    <x v="13"/>
    <x v="3"/>
    <n v="1489142688"/>
    <n v="1486550688"/>
    <b v="0"/>
    <n v="0"/>
    <b v="0"/>
    <x v="39"/>
    <x v="3"/>
    <x v="39"/>
    <x v="121"/>
  </r>
  <r>
    <n v="2781"/>
    <x v="2780"/>
    <s v="STRIKE, DANCE AND RISE with us at the University of Utah to end violence against women and girls!"/>
    <x v="21"/>
    <x v="1887"/>
    <x v="0"/>
    <x v="0"/>
    <x v="0"/>
    <n v="1423724400"/>
    <n v="1421274954"/>
    <b v="0"/>
    <n v="28"/>
    <b v="1"/>
    <x v="6"/>
    <x v="1"/>
    <x v="6"/>
    <x v="1192"/>
  </r>
  <r>
    <n v="2782"/>
    <x v="2781"/>
    <s v="The premiere theatre troupe in SE Michigan offering acting opportunities for the 50+ actor."/>
    <x v="28"/>
    <x v="647"/>
    <x v="0"/>
    <x v="0"/>
    <x v="0"/>
    <n v="1424149140"/>
    <n v="1421964718"/>
    <b v="0"/>
    <n v="18"/>
    <b v="1"/>
    <x v="6"/>
    <x v="1"/>
    <x v="6"/>
    <x v="583"/>
  </r>
  <r>
    <n v="2783"/>
    <x v="2782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n v="61"/>
    <b v="1"/>
    <x v="6"/>
    <x v="1"/>
    <x v="6"/>
    <x v="1950"/>
  </r>
  <r>
    <n v="2784"/>
    <x v="2783"/>
    <s v="David Sedaris' &quot;The Santaland Diaries&quot; starring Matt Crabtree at The Working Stage Theatre in Hollywood!"/>
    <x v="12"/>
    <x v="583"/>
    <x v="0"/>
    <x v="0"/>
    <x v="0"/>
    <n v="1414608843"/>
    <n v="1412794443"/>
    <b v="0"/>
    <n v="108"/>
    <b v="1"/>
    <x v="6"/>
    <x v="1"/>
    <x v="6"/>
    <x v="1951"/>
  </r>
  <r>
    <n v="2785"/>
    <x v="2784"/>
    <s v="Bare Theatre and Raleigh Little Theatre present Shakespeare's epic, set in a post-apocalyptic dystopia."/>
    <x v="10"/>
    <x v="1888"/>
    <x v="0"/>
    <x v="0"/>
    <x v="0"/>
    <n v="1470430800"/>
    <n v="1467865967"/>
    <b v="0"/>
    <n v="142"/>
    <b v="1"/>
    <x v="6"/>
    <x v="1"/>
    <x v="6"/>
    <x v="1952"/>
  </r>
  <r>
    <n v="2786"/>
    <x v="2785"/>
    <s v="A heart-melting farce about sex, art and the lovelorn lay-abouts of London-town."/>
    <x v="30"/>
    <x v="1889"/>
    <x v="0"/>
    <x v="1"/>
    <x v="1"/>
    <n v="1404913180"/>
    <n v="1403703580"/>
    <b v="0"/>
    <n v="74"/>
    <b v="1"/>
    <x v="6"/>
    <x v="1"/>
    <x v="6"/>
    <x v="1953"/>
  </r>
  <r>
    <n v="2787"/>
    <x v="2786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n v="38"/>
    <b v="1"/>
    <x v="6"/>
    <x v="1"/>
    <x v="6"/>
    <x v="9"/>
  </r>
  <r>
    <n v="2788"/>
    <x v="2787"/>
    <s v="MOVING FORWARD! WE HAVE REACHED GOAL BUT HAVE MORE TIME!! PLEASE CONSIDER PLEDGING."/>
    <x v="13"/>
    <x v="420"/>
    <x v="0"/>
    <x v="0"/>
    <x v="0"/>
    <n v="1469811043"/>
    <n v="1467219043"/>
    <b v="0"/>
    <n v="20"/>
    <b v="1"/>
    <x v="6"/>
    <x v="1"/>
    <x v="6"/>
    <x v="587"/>
  </r>
  <r>
    <n v="2789"/>
    <x v="2788"/>
    <s v="BNT's Biggest Adventure So Far: Our 2015 full length production!"/>
    <x v="9"/>
    <x v="1891"/>
    <x v="0"/>
    <x v="0"/>
    <x v="0"/>
    <n v="1426132800"/>
    <n v="1424477934"/>
    <b v="0"/>
    <n v="24"/>
    <b v="1"/>
    <x v="6"/>
    <x v="1"/>
    <x v="6"/>
    <x v="1954"/>
  </r>
  <r>
    <n v="2790"/>
    <x v="2789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n v="66"/>
    <b v="1"/>
    <x v="6"/>
    <x v="1"/>
    <x v="6"/>
    <x v="371"/>
  </r>
  <r>
    <n v="2791"/>
    <x v="2790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n v="28"/>
    <b v="1"/>
    <x v="6"/>
    <x v="1"/>
    <x v="6"/>
    <x v="1955"/>
  </r>
  <r>
    <n v="2792"/>
    <x v="2791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n v="24"/>
    <b v="1"/>
    <x v="6"/>
    <x v="1"/>
    <x v="6"/>
    <x v="1223"/>
  </r>
  <r>
    <n v="2793"/>
    <x v="2792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n v="73"/>
    <b v="1"/>
    <x v="6"/>
    <x v="1"/>
    <x v="6"/>
    <x v="1956"/>
  </r>
  <r>
    <n v="2794"/>
    <x v="2793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n v="3"/>
    <b v="1"/>
    <x v="6"/>
    <x v="1"/>
    <x v="6"/>
    <x v="380"/>
  </r>
  <r>
    <n v="2795"/>
    <x v="2794"/>
    <s v="A new play about five bad bitches who fought in the Civil War disguised as men, premiering at Ars Nova's ANT Fest."/>
    <x v="176"/>
    <x v="655"/>
    <x v="0"/>
    <x v="0"/>
    <x v="0"/>
    <n v="1402095600"/>
    <n v="1400675841"/>
    <b v="0"/>
    <n v="20"/>
    <b v="1"/>
    <x v="6"/>
    <x v="1"/>
    <x v="6"/>
    <x v="1957"/>
  </r>
  <r>
    <n v="2796"/>
    <x v="2795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n v="21"/>
    <b v="1"/>
    <x v="6"/>
    <x v="1"/>
    <x v="6"/>
    <x v="878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n v="94"/>
    <b v="1"/>
    <x v="6"/>
    <x v="1"/>
    <x v="6"/>
    <x v="1958"/>
  </r>
  <r>
    <n v="2798"/>
    <x v="2797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n v="139"/>
    <b v="1"/>
    <x v="6"/>
    <x v="1"/>
    <x v="6"/>
    <x v="1959"/>
  </r>
  <r>
    <n v="2799"/>
    <x v="2798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n v="130"/>
    <b v="1"/>
    <x v="6"/>
    <x v="1"/>
    <x v="6"/>
    <x v="1960"/>
  </r>
  <r>
    <n v="2800"/>
    <x v="2799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n v="31"/>
    <b v="1"/>
    <x v="6"/>
    <x v="1"/>
    <x v="6"/>
    <x v="1961"/>
  </r>
  <r>
    <n v="2801"/>
    <x v="2800"/>
    <s v="Arise Theatre Company's production of August Strindberg's expressionist masterpiece 'A Dream Play'."/>
    <x v="2"/>
    <x v="1898"/>
    <x v="0"/>
    <x v="2"/>
    <x v="2"/>
    <n v="1412938800"/>
    <n v="1411019409"/>
    <b v="0"/>
    <n v="13"/>
    <b v="1"/>
    <x v="6"/>
    <x v="1"/>
    <x v="6"/>
    <x v="1256"/>
  </r>
  <r>
    <n v="2802"/>
    <x v="2801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n v="90"/>
    <b v="1"/>
    <x v="6"/>
    <x v="1"/>
    <x v="6"/>
    <x v="1962"/>
  </r>
  <r>
    <n v="2803"/>
    <x v="2802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n v="141"/>
    <b v="1"/>
    <x v="6"/>
    <x v="1"/>
    <x v="6"/>
    <x v="1963"/>
  </r>
  <r>
    <n v="2804"/>
    <x v="2803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n v="23"/>
    <b v="1"/>
    <x v="6"/>
    <x v="1"/>
    <x v="6"/>
    <x v="73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n v="18"/>
    <b v="1"/>
    <x v="6"/>
    <x v="1"/>
    <x v="6"/>
    <x v="1964"/>
  </r>
  <r>
    <n v="2806"/>
    <x v="2805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n v="76"/>
    <b v="1"/>
    <x v="6"/>
    <x v="1"/>
    <x v="6"/>
    <x v="1965"/>
  </r>
  <r>
    <n v="2807"/>
    <x v="2806"/>
    <s v="Bringing Shakespeare back to the Playwrights"/>
    <x v="10"/>
    <x v="540"/>
    <x v="0"/>
    <x v="0"/>
    <x v="0"/>
    <n v="1435611438"/>
    <n v="1433019438"/>
    <b v="0"/>
    <n v="93"/>
    <b v="1"/>
    <x v="6"/>
    <x v="1"/>
    <x v="6"/>
    <x v="1966"/>
  </r>
  <r>
    <n v="2808"/>
    <x v="2807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n v="69"/>
    <b v="1"/>
    <x v="6"/>
    <x v="1"/>
    <x v="6"/>
    <x v="109"/>
  </r>
  <r>
    <n v="2809"/>
    <x v="2808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n v="21"/>
    <b v="1"/>
    <x v="6"/>
    <x v="1"/>
    <x v="6"/>
    <x v="1967"/>
  </r>
  <r>
    <n v="2810"/>
    <x v="2809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n v="57"/>
    <b v="1"/>
    <x v="6"/>
    <x v="1"/>
    <x v="6"/>
    <x v="1968"/>
  </r>
  <r>
    <n v="2811"/>
    <x v="2810"/>
    <s v="Ray Gunn and Starburst is an audio sci-fi/comedy sending up the tropes of classic and pulp science-fiction."/>
    <x v="3"/>
    <x v="1906"/>
    <x v="0"/>
    <x v="1"/>
    <x v="1"/>
    <n v="1424692503"/>
    <n v="1422100503"/>
    <b v="0"/>
    <n v="108"/>
    <b v="1"/>
    <x v="6"/>
    <x v="1"/>
    <x v="6"/>
    <x v="1969"/>
  </r>
  <r>
    <n v="2812"/>
    <x v="2811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n v="83"/>
    <b v="1"/>
    <x v="6"/>
    <x v="1"/>
    <x v="6"/>
    <x v="1922"/>
  </r>
  <r>
    <n v="2813"/>
    <x v="2812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n v="96"/>
    <b v="1"/>
    <x v="6"/>
    <x v="1"/>
    <x v="6"/>
    <x v="1970"/>
  </r>
  <r>
    <n v="2814"/>
    <x v="2813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n v="64"/>
    <b v="1"/>
    <x v="6"/>
    <x v="1"/>
    <x v="6"/>
    <x v="1971"/>
  </r>
  <r>
    <n v="2815"/>
    <x v="2814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n v="14"/>
    <b v="1"/>
    <x v="6"/>
    <x v="1"/>
    <x v="6"/>
    <x v="1972"/>
  </r>
  <r>
    <n v="2816"/>
    <x v="2815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n v="169"/>
    <b v="1"/>
    <x v="6"/>
    <x v="1"/>
    <x v="6"/>
    <x v="1973"/>
  </r>
  <r>
    <n v="2817"/>
    <x v="2816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n v="33"/>
    <b v="1"/>
    <x v="6"/>
    <x v="1"/>
    <x v="6"/>
    <x v="1974"/>
  </r>
  <r>
    <n v="2818"/>
    <x v="2817"/>
    <s v="Joe West and his wonderful theater company THEATER OF DEATH present original plays both horrific and comical."/>
    <x v="3"/>
    <x v="1912"/>
    <x v="0"/>
    <x v="0"/>
    <x v="0"/>
    <n v="1443018086"/>
    <n v="1441290086"/>
    <b v="0"/>
    <n v="102"/>
    <b v="1"/>
    <x v="6"/>
    <x v="1"/>
    <x v="6"/>
    <x v="1975"/>
  </r>
  <r>
    <n v="2819"/>
    <x v="2818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n v="104"/>
    <b v="1"/>
    <x v="6"/>
    <x v="1"/>
    <x v="6"/>
    <x v="1976"/>
  </r>
  <r>
    <n v="2820"/>
    <x v="2819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n v="20"/>
    <b v="1"/>
    <x v="6"/>
    <x v="1"/>
    <x v="6"/>
    <x v="1977"/>
  </r>
  <r>
    <n v="2821"/>
    <x v="2820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n v="35"/>
    <b v="1"/>
    <x v="6"/>
    <x v="1"/>
    <x v="6"/>
    <x v="1343"/>
  </r>
  <r>
    <n v="2822"/>
    <x v="2821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n v="94"/>
    <b v="1"/>
    <x v="6"/>
    <x v="1"/>
    <x v="6"/>
    <x v="418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n v="14"/>
    <b v="1"/>
    <x v="6"/>
    <x v="1"/>
    <x v="6"/>
    <x v="1978"/>
  </r>
  <r>
    <n v="2824"/>
    <x v="2823"/>
    <s v="I wrote a One Act play called The Rooftop for a Female Playwright's festival. Every little bit helps!"/>
    <x v="81"/>
    <x v="1158"/>
    <x v="0"/>
    <x v="0"/>
    <x v="0"/>
    <n v="1434159780"/>
    <n v="1431412196"/>
    <b v="0"/>
    <n v="15"/>
    <b v="1"/>
    <x v="6"/>
    <x v="1"/>
    <x v="6"/>
    <x v="693"/>
  </r>
  <r>
    <n v="2825"/>
    <x v="2824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n v="51"/>
    <b v="1"/>
    <x v="6"/>
    <x v="1"/>
    <x v="6"/>
    <x v="1979"/>
  </r>
  <r>
    <n v="2826"/>
    <x v="2825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n v="19"/>
    <b v="1"/>
    <x v="6"/>
    <x v="1"/>
    <x v="6"/>
    <x v="1980"/>
  </r>
  <r>
    <n v="2827"/>
    <x v="2826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n v="23"/>
    <b v="1"/>
    <x v="6"/>
    <x v="1"/>
    <x v="6"/>
    <x v="1981"/>
  </r>
  <r>
    <n v="2828"/>
    <x v="2827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n v="97"/>
    <b v="1"/>
    <x v="6"/>
    <x v="1"/>
    <x v="6"/>
    <x v="1982"/>
  </r>
  <r>
    <n v="2829"/>
    <x v="2828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n v="76"/>
    <b v="1"/>
    <x v="6"/>
    <x v="1"/>
    <x v="6"/>
    <x v="1983"/>
  </r>
  <r>
    <n v="2830"/>
    <x v="2829"/>
    <s v="Avalon is a new South African Township play and Nakhtik is a  danced political lecture."/>
    <x v="9"/>
    <x v="142"/>
    <x v="0"/>
    <x v="0"/>
    <x v="0"/>
    <n v="1399867140"/>
    <n v="1398802148"/>
    <b v="0"/>
    <n v="11"/>
    <b v="1"/>
    <x v="6"/>
    <x v="1"/>
    <x v="6"/>
    <x v="1984"/>
  </r>
  <r>
    <n v="2831"/>
    <x v="2830"/>
    <s v="We each wrote a play and would like to produce them for you for nothing more than art's sake!"/>
    <x v="9"/>
    <x v="1918"/>
    <x v="0"/>
    <x v="0"/>
    <x v="0"/>
    <n v="1437076070"/>
    <n v="1434484070"/>
    <b v="0"/>
    <n v="52"/>
    <b v="1"/>
    <x v="6"/>
    <x v="1"/>
    <x v="6"/>
    <x v="1985"/>
  </r>
  <r>
    <n v="2832"/>
    <x v="2831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n v="95"/>
    <b v="1"/>
    <x v="6"/>
    <x v="1"/>
    <x v="6"/>
    <x v="1986"/>
  </r>
  <r>
    <n v="2833"/>
    <x v="2832"/>
    <s v="A new play about exploring outer space"/>
    <x v="200"/>
    <x v="1920"/>
    <x v="0"/>
    <x v="0"/>
    <x v="0"/>
    <n v="1444528800"/>
    <n v="1442804633"/>
    <b v="0"/>
    <n v="35"/>
    <b v="1"/>
    <x v="6"/>
    <x v="1"/>
    <x v="6"/>
    <x v="1987"/>
  </r>
  <r>
    <n v="2834"/>
    <x v="2833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n v="21"/>
    <b v="1"/>
    <x v="6"/>
    <x v="1"/>
    <x v="6"/>
    <x v="1988"/>
  </r>
  <r>
    <n v="2835"/>
    <x v="2834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n v="93"/>
    <b v="1"/>
    <x v="6"/>
    <x v="1"/>
    <x v="6"/>
    <x v="1989"/>
  </r>
  <r>
    <n v="2836"/>
    <x v="2835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n v="11"/>
    <b v="1"/>
    <x v="6"/>
    <x v="1"/>
    <x v="6"/>
    <x v="1990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n v="21"/>
    <b v="1"/>
    <x v="6"/>
    <x v="1"/>
    <x v="6"/>
    <x v="785"/>
  </r>
  <r>
    <n v="2838"/>
    <x v="2837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n v="54"/>
    <b v="1"/>
    <x v="6"/>
    <x v="1"/>
    <x v="6"/>
    <x v="1991"/>
  </r>
  <r>
    <n v="2839"/>
    <x v="2838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n v="31"/>
    <b v="1"/>
    <x v="6"/>
    <x v="1"/>
    <x v="6"/>
    <x v="1992"/>
  </r>
  <r>
    <n v="2840"/>
    <x v="2839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n v="132"/>
    <b v="1"/>
    <x v="6"/>
    <x v="1"/>
    <x v="6"/>
    <x v="1993"/>
  </r>
  <r>
    <n v="2841"/>
    <x v="2840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n v="1"/>
    <b v="0"/>
    <x v="6"/>
    <x v="1"/>
    <x v="6"/>
    <x v="119"/>
  </r>
  <r>
    <n v="2842"/>
    <x v="2841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n v="0"/>
    <b v="0"/>
    <x v="6"/>
    <x v="1"/>
    <x v="6"/>
    <x v="121"/>
  </r>
  <r>
    <n v="2843"/>
    <x v="2842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n v="0"/>
    <b v="0"/>
    <x v="6"/>
    <x v="1"/>
    <x v="6"/>
    <x v="121"/>
  </r>
  <r>
    <n v="2844"/>
    <x v="2843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n v="1"/>
    <b v="0"/>
    <x v="6"/>
    <x v="1"/>
    <x v="6"/>
    <x v="179"/>
  </r>
  <r>
    <n v="2845"/>
    <x v="2844"/>
    <s v="The Maderati: A bitingly witty absurdest comedy, which pokes wickedly perceptive fun at NY artist lifestyle."/>
    <x v="51"/>
    <x v="1924"/>
    <x v="2"/>
    <x v="0"/>
    <x v="0"/>
    <n v="1433723033"/>
    <n v="1428539033"/>
    <b v="0"/>
    <n v="39"/>
    <b v="0"/>
    <x v="6"/>
    <x v="1"/>
    <x v="6"/>
    <x v="1994"/>
  </r>
  <r>
    <n v="2846"/>
    <x v="2845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n v="0"/>
    <b v="0"/>
    <x v="6"/>
    <x v="1"/>
    <x v="6"/>
    <x v="121"/>
  </r>
  <r>
    <n v="2847"/>
    <x v="2846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n v="0"/>
    <b v="0"/>
    <x v="6"/>
    <x v="1"/>
    <x v="6"/>
    <x v="121"/>
  </r>
  <r>
    <n v="2848"/>
    <x v="2847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n v="3"/>
    <b v="0"/>
    <x v="6"/>
    <x v="1"/>
    <x v="6"/>
    <x v="457"/>
  </r>
  <r>
    <n v="2849"/>
    <x v="2848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n v="1"/>
    <b v="0"/>
    <x v="6"/>
    <x v="1"/>
    <x v="6"/>
    <x v="144"/>
  </r>
  <r>
    <n v="2850"/>
    <x v="2849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n v="13"/>
    <b v="0"/>
    <x v="6"/>
    <x v="1"/>
    <x v="6"/>
    <x v="1995"/>
  </r>
  <r>
    <n v="2851"/>
    <x v="2850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n v="0"/>
    <b v="0"/>
    <x v="6"/>
    <x v="1"/>
    <x v="6"/>
    <x v="121"/>
  </r>
  <r>
    <n v="2852"/>
    <x v="2851"/>
    <s v="Just one time back to the past on the Freedom Train will open your eyes and your lives will never ever be the same!"/>
    <x v="10"/>
    <x v="483"/>
    <x v="2"/>
    <x v="0"/>
    <x v="0"/>
    <n v="1403312703"/>
    <n v="1400720703"/>
    <b v="0"/>
    <n v="6"/>
    <b v="0"/>
    <x v="6"/>
    <x v="1"/>
    <x v="6"/>
    <x v="1996"/>
  </r>
  <r>
    <n v="2853"/>
    <x v="2852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n v="0"/>
    <b v="0"/>
    <x v="6"/>
    <x v="1"/>
    <x v="6"/>
    <x v="121"/>
  </r>
  <r>
    <n v="2854"/>
    <x v="2853"/>
    <s v="Almost Random Theatre's play about a candidate - with no policies - who is seeking election in May 2015"/>
    <x v="28"/>
    <x v="1926"/>
    <x v="2"/>
    <x v="1"/>
    <x v="1"/>
    <n v="1431018719"/>
    <n v="1429290719"/>
    <b v="0"/>
    <n v="14"/>
    <b v="0"/>
    <x v="6"/>
    <x v="1"/>
    <x v="6"/>
    <x v="1997"/>
  </r>
  <r>
    <n v="2855"/>
    <x v="2854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n v="5"/>
    <b v="0"/>
    <x v="6"/>
    <x v="1"/>
    <x v="6"/>
    <x v="88"/>
  </r>
  <r>
    <n v="2856"/>
    <x v="2855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n v="6"/>
    <b v="0"/>
    <x v="6"/>
    <x v="1"/>
    <x v="6"/>
    <x v="821"/>
  </r>
  <r>
    <n v="2857"/>
    <x v="2856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n v="15"/>
    <b v="0"/>
    <x v="6"/>
    <x v="1"/>
    <x v="6"/>
    <x v="130"/>
  </r>
  <r>
    <n v="2858"/>
    <x v="2857"/>
    <s v="Een Gay Party in het centrum van Amersfoort. _x000a_Een geweldige avond uit, met een show, optredens en DJ's."/>
    <x v="28"/>
    <x v="117"/>
    <x v="2"/>
    <x v="9"/>
    <x v="3"/>
    <n v="1417778880"/>
    <n v="1415711095"/>
    <b v="0"/>
    <n v="0"/>
    <b v="0"/>
    <x v="6"/>
    <x v="1"/>
    <x v="6"/>
    <x v="121"/>
  </r>
  <r>
    <n v="2859"/>
    <x v="2858"/>
    <s v="A theatre company that will create works to inspire young people and get everyone involved."/>
    <x v="13"/>
    <x v="428"/>
    <x v="2"/>
    <x v="2"/>
    <x v="2"/>
    <n v="1444984904"/>
    <n v="1439800904"/>
    <b v="0"/>
    <n v="1"/>
    <b v="0"/>
    <x v="6"/>
    <x v="1"/>
    <x v="6"/>
    <x v="431"/>
  </r>
  <r>
    <n v="2860"/>
    <x v="2859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n v="9"/>
    <b v="0"/>
    <x v="6"/>
    <x v="1"/>
    <x v="6"/>
    <x v="1998"/>
  </r>
  <r>
    <n v="2861"/>
    <x v="2860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n v="3"/>
    <b v="0"/>
    <x v="6"/>
    <x v="1"/>
    <x v="6"/>
    <x v="1999"/>
  </r>
  <r>
    <n v="2862"/>
    <x v="2861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n v="3"/>
    <b v="0"/>
    <x v="6"/>
    <x v="1"/>
    <x v="6"/>
    <x v="1714"/>
  </r>
  <r>
    <n v="2863"/>
    <x v="2862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n v="1"/>
    <b v="0"/>
    <x v="6"/>
    <x v="1"/>
    <x v="6"/>
    <x v="135"/>
  </r>
  <r>
    <n v="2864"/>
    <x v="2863"/>
    <s v="Accessible, original theatre for all!"/>
    <x v="30"/>
    <x v="130"/>
    <x v="2"/>
    <x v="1"/>
    <x v="1"/>
    <n v="1437139080"/>
    <n v="1434552207"/>
    <b v="0"/>
    <n v="3"/>
    <b v="0"/>
    <x v="6"/>
    <x v="1"/>
    <x v="6"/>
    <x v="140"/>
  </r>
  <r>
    <n v="2865"/>
    <x v="2864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n v="0"/>
    <b v="0"/>
    <x v="6"/>
    <x v="1"/>
    <x v="6"/>
    <x v="121"/>
  </r>
  <r>
    <n v="2866"/>
    <x v="2865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n v="2"/>
    <b v="0"/>
    <x v="6"/>
    <x v="1"/>
    <x v="6"/>
    <x v="377"/>
  </r>
  <r>
    <n v="2867"/>
    <x v="2866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n v="10"/>
    <b v="0"/>
    <x v="6"/>
    <x v="1"/>
    <x v="6"/>
    <x v="2000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n v="60"/>
    <b v="0"/>
    <x v="6"/>
    <x v="1"/>
    <x v="6"/>
    <x v="2001"/>
  </r>
  <r>
    <n v="2869"/>
    <x v="2868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n v="5"/>
    <b v="0"/>
    <x v="6"/>
    <x v="1"/>
    <x v="6"/>
    <x v="1238"/>
  </r>
  <r>
    <n v="2870"/>
    <x v="2869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n v="9"/>
    <b v="0"/>
    <x v="6"/>
    <x v="1"/>
    <x v="6"/>
    <x v="160"/>
  </r>
  <r>
    <n v="2871"/>
    <x v="2870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n v="13"/>
    <b v="0"/>
    <x v="6"/>
    <x v="1"/>
    <x v="6"/>
    <x v="1582"/>
  </r>
  <r>
    <n v="2872"/>
    <x v="2871"/>
    <s v="Local Theatre group in Loudoun County, Virginia. Looking for funds to start producing shows!"/>
    <x v="9"/>
    <x v="117"/>
    <x v="2"/>
    <x v="0"/>
    <x v="0"/>
    <n v="1434768438"/>
    <n v="1429584438"/>
    <b v="0"/>
    <n v="0"/>
    <b v="0"/>
    <x v="6"/>
    <x v="1"/>
    <x v="6"/>
    <x v="121"/>
  </r>
  <r>
    <n v="2873"/>
    <x v="2872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n v="8"/>
    <b v="0"/>
    <x v="6"/>
    <x v="1"/>
    <x v="6"/>
    <x v="2002"/>
  </r>
  <r>
    <n v="2874"/>
    <x v="2873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n v="3"/>
    <b v="0"/>
    <x v="6"/>
    <x v="1"/>
    <x v="6"/>
    <x v="2003"/>
  </r>
  <r>
    <n v="2875"/>
    <x v="2874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n v="3"/>
    <b v="0"/>
    <x v="6"/>
    <x v="1"/>
    <x v="6"/>
    <x v="1029"/>
  </r>
  <r>
    <n v="2876"/>
    <x v="2875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n v="0"/>
    <b v="0"/>
    <x v="6"/>
    <x v="1"/>
    <x v="6"/>
    <x v="121"/>
  </r>
  <r>
    <n v="2877"/>
    <x v="2876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n v="6"/>
    <b v="0"/>
    <x v="6"/>
    <x v="1"/>
    <x v="6"/>
    <x v="149"/>
  </r>
  <r>
    <n v="2878"/>
    <x v="2877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n v="4"/>
    <b v="0"/>
    <x v="6"/>
    <x v="1"/>
    <x v="6"/>
    <x v="2004"/>
  </r>
  <r>
    <n v="2879"/>
    <x v="2878"/>
    <s v="She that fines a husband? Wait, is that right? Girl... you better check yourself, before you wreck yourself!"/>
    <x v="375"/>
    <x v="792"/>
    <x v="2"/>
    <x v="0"/>
    <x v="0"/>
    <n v="1453310661"/>
    <n v="1450718661"/>
    <b v="0"/>
    <n v="1"/>
    <b v="0"/>
    <x v="6"/>
    <x v="1"/>
    <x v="6"/>
    <x v="2005"/>
  </r>
  <r>
    <n v="2880"/>
    <x v="2879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n v="29"/>
    <b v="0"/>
    <x v="6"/>
    <x v="1"/>
    <x v="6"/>
    <x v="200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n v="0"/>
    <b v="0"/>
    <x v="6"/>
    <x v="1"/>
    <x v="6"/>
    <x v="121"/>
  </r>
  <r>
    <n v="2882"/>
    <x v="2881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n v="4"/>
    <b v="0"/>
    <x v="6"/>
    <x v="1"/>
    <x v="6"/>
    <x v="2007"/>
  </r>
  <r>
    <n v="2883"/>
    <x v="2882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n v="5"/>
    <b v="0"/>
    <x v="6"/>
    <x v="1"/>
    <x v="6"/>
    <x v="2008"/>
  </r>
  <r>
    <n v="2884"/>
    <x v="2883"/>
    <s v="Come explore the dream world of Jim Morrison, rock singer, mystic, poet, shaman."/>
    <x v="101"/>
    <x v="1935"/>
    <x v="2"/>
    <x v="0"/>
    <x v="0"/>
    <n v="1417800435"/>
    <n v="1415208435"/>
    <b v="0"/>
    <n v="4"/>
    <b v="0"/>
    <x v="6"/>
    <x v="1"/>
    <x v="6"/>
    <x v="2009"/>
  </r>
  <r>
    <n v="2885"/>
    <x v="2884"/>
    <s v="An historic and proud work of Polish nationalistic literature performed on stage."/>
    <x v="44"/>
    <x v="176"/>
    <x v="2"/>
    <x v="0"/>
    <x v="0"/>
    <n v="1426294201"/>
    <n v="1423705801"/>
    <b v="0"/>
    <n v="5"/>
    <b v="0"/>
    <x v="6"/>
    <x v="1"/>
    <x v="6"/>
    <x v="433"/>
  </r>
  <r>
    <n v="2886"/>
    <x v="2885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n v="1"/>
    <b v="0"/>
    <x v="6"/>
    <x v="1"/>
    <x v="6"/>
    <x v="119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n v="1"/>
    <b v="0"/>
    <x v="6"/>
    <x v="1"/>
    <x v="6"/>
    <x v="144"/>
  </r>
  <r>
    <n v="2888"/>
    <x v="2887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n v="0"/>
    <b v="0"/>
    <x v="6"/>
    <x v="1"/>
    <x v="6"/>
    <x v="121"/>
  </r>
  <r>
    <n v="2889"/>
    <x v="2888"/>
    <s v="Halfway, Nebraska explores the limits of hope and what it means to love someone who may be too far damaged to save."/>
    <x v="9"/>
    <x v="1936"/>
    <x v="2"/>
    <x v="0"/>
    <x v="0"/>
    <n v="1409344985"/>
    <n v="1406752985"/>
    <b v="0"/>
    <n v="14"/>
    <b v="0"/>
    <x v="6"/>
    <x v="1"/>
    <x v="6"/>
    <x v="2010"/>
  </r>
  <r>
    <n v="2890"/>
    <x v="2889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n v="3"/>
    <b v="0"/>
    <x v="6"/>
    <x v="1"/>
    <x v="6"/>
    <x v="582"/>
  </r>
  <r>
    <n v="2891"/>
    <x v="2890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n v="10"/>
    <b v="0"/>
    <x v="6"/>
    <x v="1"/>
    <x v="6"/>
    <x v="1594"/>
  </r>
  <r>
    <n v="2892"/>
    <x v="2891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n v="17"/>
    <b v="0"/>
    <x v="6"/>
    <x v="1"/>
    <x v="6"/>
    <x v="2011"/>
  </r>
  <r>
    <n v="2893"/>
    <x v="2892"/>
    <s v="Fundraising for REDISCOVERING KIA THE PLAY"/>
    <x v="10"/>
    <x v="379"/>
    <x v="2"/>
    <x v="0"/>
    <x v="0"/>
    <n v="1420768800"/>
    <n v="1415644395"/>
    <b v="0"/>
    <n v="2"/>
    <b v="0"/>
    <x v="6"/>
    <x v="1"/>
    <x v="6"/>
    <x v="381"/>
  </r>
  <r>
    <n v="2894"/>
    <x v="2893"/>
    <s v="This Is A Story About A Woman A Man And A Woman"/>
    <x v="63"/>
    <x v="117"/>
    <x v="2"/>
    <x v="0"/>
    <x v="0"/>
    <n v="1428100815"/>
    <n v="1422920415"/>
    <b v="0"/>
    <n v="0"/>
    <b v="0"/>
    <x v="6"/>
    <x v="1"/>
    <x v="6"/>
    <x v="121"/>
  </r>
  <r>
    <n v="2895"/>
    <x v="2894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n v="4"/>
    <b v="0"/>
    <x v="6"/>
    <x v="1"/>
    <x v="6"/>
    <x v="2012"/>
  </r>
  <r>
    <n v="2896"/>
    <x v="2895"/>
    <s v="&quot;Miracle on 34th Street&quot; is about faith and believing in others. _x000a_We believe. Do you?"/>
    <x v="9"/>
    <x v="1370"/>
    <x v="2"/>
    <x v="0"/>
    <x v="0"/>
    <n v="1481522400"/>
    <n v="1480283321"/>
    <b v="0"/>
    <n v="12"/>
    <b v="0"/>
    <x v="6"/>
    <x v="1"/>
    <x v="6"/>
    <x v="2013"/>
  </r>
  <r>
    <n v="2897"/>
    <x v="2896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n v="3"/>
    <b v="0"/>
    <x v="6"/>
    <x v="1"/>
    <x v="6"/>
    <x v="2014"/>
  </r>
  <r>
    <n v="2898"/>
    <x v="2897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n v="12"/>
    <b v="0"/>
    <x v="6"/>
    <x v="1"/>
    <x v="6"/>
    <x v="2015"/>
  </r>
  <r>
    <n v="2899"/>
    <x v="2898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n v="0"/>
    <b v="0"/>
    <x v="6"/>
    <x v="1"/>
    <x v="6"/>
    <x v="121"/>
  </r>
  <r>
    <n v="2900"/>
    <x v="2899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n v="7"/>
    <b v="0"/>
    <x v="6"/>
    <x v="1"/>
    <x v="6"/>
    <x v="2016"/>
  </r>
  <r>
    <n v="2901"/>
    <x v="2900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n v="2"/>
    <b v="0"/>
    <x v="6"/>
    <x v="1"/>
    <x v="6"/>
    <x v="362"/>
  </r>
  <r>
    <n v="2902"/>
    <x v="2901"/>
    <s v="Help me honor and bring &quot;The American Soprano&quot; Leontyne Price back to the stage one more time."/>
    <x v="60"/>
    <x v="379"/>
    <x v="2"/>
    <x v="0"/>
    <x v="0"/>
    <n v="1440412396"/>
    <n v="1437820396"/>
    <b v="0"/>
    <n v="1"/>
    <b v="0"/>
    <x v="6"/>
    <x v="1"/>
    <x v="6"/>
    <x v="380"/>
  </r>
  <r>
    <n v="2903"/>
    <x v="2902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n v="4"/>
    <b v="0"/>
    <x v="6"/>
    <x v="1"/>
    <x v="6"/>
    <x v="2017"/>
  </r>
  <r>
    <n v="2904"/>
    <x v="2903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n v="4"/>
    <b v="0"/>
    <x v="6"/>
    <x v="1"/>
    <x v="6"/>
    <x v="644"/>
  </r>
  <r>
    <n v="2905"/>
    <x v="2904"/>
    <s v="Philly-based feminist theatre's inaugural production about a woman's friendship with an awesome lady cowboy."/>
    <x v="8"/>
    <x v="1940"/>
    <x v="2"/>
    <x v="0"/>
    <x v="0"/>
    <n v="1473211313"/>
    <n v="1472001713"/>
    <b v="0"/>
    <n v="17"/>
    <b v="0"/>
    <x v="6"/>
    <x v="1"/>
    <x v="6"/>
    <x v="2018"/>
  </r>
  <r>
    <n v="2906"/>
    <x v="2905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n v="7"/>
    <b v="0"/>
    <x v="6"/>
    <x v="1"/>
    <x v="6"/>
    <x v="2019"/>
  </r>
  <r>
    <n v="2907"/>
    <x v="2906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n v="2"/>
    <b v="0"/>
    <x v="6"/>
    <x v="1"/>
    <x v="6"/>
    <x v="120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n v="5"/>
    <b v="0"/>
    <x v="6"/>
    <x v="1"/>
    <x v="6"/>
    <x v="1775"/>
  </r>
  <r>
    <n v="2909"/>
    <x v="2908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n v="1"/>
    <b v="0"/>
    <x v="6"/>
    <x v="1"/>
    <x v="6"/>
    <x v="135"/>
  </r>
  <r>
    <n v="2910"/>
    <x v="2909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n v="1"/>
    <b v="0"/>
    <x v="6"/>
    <x v="1"/>
    <x v="6"/>
    <x v="120"/>
  </r>
  <r>
    <n v="2911"/>
    <x v="2910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n v="14"/>
    <b v="0"/>
    <x v="6"/>
    <x v="1"/>
    <x v="6"/>
    <x v="2020"/>
  </r>
  <r>
    <n v="2912"/>
    <x v="2911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n v="26"/>
    <b v="0"/>
    <x v="6"/>
    <x v="1"/>
    <x v="6"/>
    <x v="2021"/>
  </r>
  <r>
    <n v="2913"/>
    <x v="2912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n v="2"/>
    <b v="0"/>
    <x v="6"/>
    <x v="1"/>
    <x v="6"/>
    <x v="120"/>
  </r>
  <r>
    <n v="2914"/>
    <x v="2913"/>
    <s v="Hercules must complete four challenges in order to meet the father he never knew"/>
    <x v="31"/>
    <x v="116"/>
    <x v="2"/>
    <x v="1"/>
    <x v="1"/>
    <n v="1426365994"/>
    <n v="1421185594"/>
    <b v="0"/>
    <n v="1"/>
    <b v="0"/>
    <x v="6"/>
    <x v="1"/>
    <x v="6"/>
    <x v="120"/>
  </r>
  <r>
    <n v="2915"/>
    <x v="2914"/>
    <s v="An inclusive, cross community, multi-cultural theatre production for children aged 3 to 16 and their families"/>
    <x v="28"/>
    <x v="1945"/>
    <x v="2"/>
    <x v="1"/>
    <x v="1"/>
    <n v="1458117190"/>
    <n v="1455528790"/>
    <b v="0"/>
    <n v="3"/>
    <b v="0"/>
    <x v="6"/>
    <x v="1"/>
    <x v="6"/>
    <x v="2022"/>
  </r>
  <r>
    <n v="2916"/>
    <x v="2915"/>
    <s v="The moving dramatisation of one man's journey to find the truth behind the Libyan regime change."/>
    <x v="378"/>
    <x v="1011"/>
    <x v="2"/>
    <x v="1"/>
    <x v="1"/>
    <n v="1400498789"/>
    <n v="1398511589"/>
    <b v="0"/>
    <n v="7"/>
    <b v="0"/>
    <x v="6"/>
    <x v="1"/>
    <x v="6"/>
    <x v="2023"/>
  </r>
  <r>
    <n v="2917"/>
    <x v="2916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n v="9"/>
    <b v="0"/>
    <x v="6"/>
    <x v="1"/>
    <x v="6"/>
    <x v="2024"/>
  </r>
  <r>
    <n v="2918"/>
    <x v="2917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n v="20"/>
    <b v="0"/>
    <x v="6"/>
    <x v="1"/>
    <x v="6"/>
    <x v="353"/>
  </r>
  <r>
    <n v="2919"/>
    <x v="2918"/>
    <s v="A full staged reading of a new play about a boy who learns how to be happy from the most unexpected person."/>
    <x v="20"/>
    <x v="152"/>
    <x v="2"/>
    <x v="0"/>
    <x v="0"/>
    <n v="1407250329"/>
    <n v="1404658329"/>
    <b v="0"/>
    <n v="6"/>
    <b v="0"/>
    <x v="6"/>
    <x v="1"/>
    <x v="6"/>
    <x v="434"/>
  </r>
  <r>
    <n v="2920"/>
    <x v="2919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n v="13"/>
    <b v="0"/>
    <x v="6"/>
    <x v="1"/>
    <x v="6"/>
    <x v="2025"/>
  </r>
  <r>
    <n v="2921"/>
    <x v="2920"/>
    <s v="I'm creating a cabaret in which all donations go directly to Broadway Cares/Equity Fights AIDS."/>
    <x v="213"/>
    <x v="1949"/>
    <x v="0"/>
    <x v="0"/>
    <x v="0"/>
    <n v="1411679804"/>
    <n v="1409087804"/>
    <b v="0"/>
    <n v="3"/>
    <b v="1"/>
    <x v="40"/>
    <x v="1"/>
    <x v="40"/>
    <x v="1340"/>
  </r>
  <r>
    <n v="2922"/>
    <x v="2921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n v="6"/>
    <b v="1"/>
    <x v="40"/>
    <x v="1"/>
    <x v="40"/>
    <x v="160"/>
  </r>
  <r>
    <n v="2923"/>
    <x v="2922"/>
    <s v="Spreading the love of theatre, one step at a time. I would like to produce a reading of one of my favorite musicals"/>
    <x v="43"/>
    <x v="452"/>
    <x v="0"/>
    <x v="0"/>
    <x v="0"/>
    <n v="1422068400"/>
    <n v="1420774779"/>
    <b v="0"/>
    <n v="10"/>
    <b v="1"/>
    <x v="40"/>
    <x v="1"/>
    <x v="40"/>
    <x v="179"/>
  </r>
  <r>
    <n v="2924"/>
    <x v="2923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n v="147"/>
    <b v="1"/>
    <x v="40"/>
    <x v="1"/>
    <x v="40"/>
    <x v="2026"/>
  </r>
  <r>
    <n v="2925"/>
    <x v="2924"/>
    <s v="Help the Gold Dust Orphans bring their new musical 'SNOW WHITE AND THE SEVEN BOTTOMS' to New York City this fall!"/>
    <x v="101"/>
    <x v="1951"/>
    <x v="0"/>
    <x v="0"/>
    <x v="0"/>
    <n v="1410444068"/>
    <n v="1407852068"/>
    <b v="0"/>
    <n v="199"/>
    <b v="1"/>
    <x v="40"/>
    <x v="1"/>
    <x v="40"/>
    <x v="2027"/>
  </r>
  <r>
    <n v="2926"/>
    <x v="2925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n v="50"/>
    <b v="1"/>
    <x v="40"/>
    <x v="1"/>
    <x v="40"/>
    <x v="753"/>
  </r>
  <r>
    <n v="2927"/>
    <x v="2926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n v="21"/>
    <b v="1"/>
    <x v="40"/>
    <x v="1"/>
    <x v="40"/>
    <x v="2028"/>
  </r>
  <r>
    <n v="2928"/>
    <x v="2927"/>
    <s v="This is a touring production for schools in the Treasure Valley!"/>
    <x v="28"/>
    <x v="325"/>
    <x v="0"/>
    <x v="0"/>
    <x v="0"/>
    <n v="1457135846"/>
    <n v="1454543846"/>
    <b v="0"/>
    <n v="24"/>
    <b v="1"/>
    <x v="40"/>
    <x v="1"/>
    <x v="40"/>
    <x v="683"/>
  </r>
  <r>
    <n v="2929"/>
    <x v="2928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n v="32"/>
    <b v="1"/>
    <x v="40"/>
    <x v="1"/>
    <x v="40"/>
    <x v="2029"/>
  </r>
  <r>
    <n v="2930"/>
    <x v="2929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n v="62"/>
    <b v="1"/>
    <x v="40"/>
    <x v="1"/>
    <x v="40"/>
    <x v="2030"/>
  </r>
  <r>
    <n v="2931"/>
    <x v="2930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n v="9"/>
    <b v="1"/>
    <x v="40"/>
    <x v="1"/>
    <x v="40"/>
    <x v="596"/>
  </r>
  <r>
    <n v="2932"/>
    <x v="2931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n v="38"/>
    <b v="1"/>
    <x v="40"/>
    <x v="1"/>
    <x v="40"/>
    <x v="2031"/>
  </r>
  <r>
    <n v="2933"/>
    <x v="2932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n v="54"/>
    <b v="1"/>
    <x v="40"/>
    <x v="1"/>
    <x v="40"/>
    <x v="2032"/>
  </r>
  <r>
    <n v="2934"/>
    <x v="2933"/>
    <s v="Powerful community theatre production of Jason Robert Brown's &quot;Songs for a New World&quot; in London, Ontario."/>
    <x v="30"/>
    <x v="651"/>
    <x v="0"/>
    <x v="5"/>
    <x v="5"/>
    <n v="1402845364"/>
    <n v="1400253364"/>
    <b v="0"/>
    <n v="37"/>
    <b v="1"/>
    <x v="40"/>
    <x v="1"/>
    <x v="40"/>
    <x v="2033"/>
  </r>
  <r>
    <n v="2935"/>
    <x v="2934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n v="39"/>
    <b v="1"/>
    <x v="40"/>
    <x v="1"/>
    <x v="40"/>
    <x v="2034"/>
  </r>
  <r>
    <n v="2936"/>
    <x v="2935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n v="34"/>
    <b v="1"/>
    <x v="40"/>
    <x v="1"/>
    <x v="40"/>
    <x v="1753"/>
  </r>
  <r>
    <n v="2937"/>
    <x v="2936"/>
    <s v="UCAS is a new British musical premiering at the Edinburgh Fringe Festival 2014."/>
    <x v="15"/>
    <x v="41"/>
    <x v="0"/>
    <x v="1"/>
    <x v="1"/>
    <n v="1405249113"/>
    <n v="1402657113"/>
    <b v="0"/>
    <n v="55"/>
    <b v="1"/>
    <x v="40"/>
    <x v="1"/>
    <x v="40"/>
    <x v="2035"/>
  </r>
  <r>
    <n v="2938"/>
    <x v="2937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n v="32"/>
    <b v="1"/>
    <x v="40"/>
    <x v="1"/>
    <x v="40"/>
    <x v="2036"/>
  </r>
  <r>
    <n v="2939"/>
    <x v="2938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n v="25"/>
    <b v="1"/>
    <x v="40"/>
    <x v="1"/>
    <x v="40"/>
    <x v="2037"/>
  </r>
  <r>
    <n v="2940"/>
    <x v="2939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n v="33"/>
    <b v="1"/>
    <x v="40"/>
    <x v="1"/>
    <x v="40"/>
    <x v="129"/>
  </r>
  <r>
    <n v="2941"/>
    <x v="2940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n v="1"/>
    <b v="0"/>
    <x v="38"/>
    <x v="1"/>
    <x v="38"/>
    <x v="120"/>
  </r>
  <r>
    <n v="2942"/>
    <x v="2941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n v="202"/>
    <b v="0"/>
    <x v="38"/>
    <x v="1"/>
    <x v="38"/>
    <x v="2038"/>
  </r>
  <r>
    <n v="2943"/>
    <x v="2942"/>
    <s v="Building a Resource Network and Funding Capacity to support, empower and promote Afrocentric Arts in Metro Columbus"/>
    <x v="9"/>
    <x v="117"/>
    <x v="2"/>
    <x v="0"/>
    <x v="0"/>
    <n v="1428894380"/>
    <n v="1426302380"/>
    <b v="0"/>
    <n v="0"/>
    <b v="0"/>
    <x v="38"/>
    <x v="1"/>
    <x v="38"/>
    <x v="121"/>
  </r>
  <r>
    <n v="2944"/>
    <x v="2943"/>
    <s v="Our vision: build and operate a Theater Arts Center for south-central Washington state in Goldendale."/>
    <x v="3"/>
    <x v="173"/>
    <x v="2"/>
    <x v="0"/>
    <x v="0"/>
    <n v="1433714198"/>
    <n v="1431122198"/>
    <b v="0"/>
    <n v="1"/>
    <b v="0"/>
    <x v="38"/>
    <x v="1"/>
    <x v="38"/>
    <x v="101"/>
  </r>
  <r>
    <n v="2945"/>
    <x v="2944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n v="0"/>
    <b v="0"/>
    <x v="38"/>
    <x v="1"/>
    <x v="38"/>
    <x v="121"/>
  </r>
  <r>
    <n v="2946"/>
    <x v="2945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n v="2"/>
    <b v="0"/>
    <x v="38"/>
    <x v="1"/>
    <x v="38"/>
    <x v="120"/>
  </r>
  <r>
    <n v="2947"/>
    <x v="2946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n v="13"/>
    <b v="0"/>
    <x v="38"/>
    <x v="1"/>
    <x v="38"/>
    <x v="2039"/>
  </r>
  <r>
    <n v="2948"/>
    <x v="2947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n v="9"/>
    <b v="0"/>
    <x v="38"/>
    <x v="1"/>
    <x v="38"/>
    <x v="2040"/>
  </r>
  <r>
    <n v="2949"/>
    <x v="2948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n v="2"/>
    <b v="0"/>
    <x v="38"/>
    <x v="1"/>
    <x v="38"/>
    <x v="381"/>
  </r>
  <r>
    <n v="2950"/>
    <x v="2949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n v="0"/>
    <b v="0"/>
    <x v="38"/>
    <x v="1"/>
    <x v="38"/>
    <x v="121"/>
  </r>
  <r>
    <n v="2951"/>
    <x v="2950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n v="58"/>
    <b v="0"/>
    <x v="38"/>
    <x v="1"/>
    <x v="38"/>
    <x v="2041"/>
  </r>
  <r>
    <n v="2952"/>
    <x v="2951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n v="8"/>
    <b v="0"/>
    <x v="38"/>
    <x v="1"/>
    <x v="38"/>
    <x v="2042"/>
  </r>
  <r>
    <n v="2953"/>
    <x v="2952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n v="3"/>
    <b v="0"/>
    <x v="38"/>
    <x v="1"/>
    <x v="38"/>
    <x v="2043"/>
  </r>
  <r>
    <n v="2954"/>
    <x v="2953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n v="0"/>
    <b v="0"/>
    <x v="38"/>
    <x v="1"/>
    <x v="38"/>
    <x v="121"/>
  </r>
  <r>
    <n v="2955"/>
    <x v="2954"/>
    <s v="Stage Door Theater needs a stage for its current and future productions. Can you help?"/>
    <x v="38"/>
    <x v="526"/>
    <x v="1"/>
    <x v="0"/>
    <x v="0"/>
    <n v="1434476849"/>
    <n v="1431884849"/>
    <b v="0"/>
    <n v="11"/>
    <b v="0"/>
    <x v="38"/>
    <x v="1"/>
    <x v="38"/>
    <x v="177"/>
  </r>
  <r>
    <n v="2956"/>
    <x v="2955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n v="20"/>
    <b v="0"/>
    <x v="38"/>
    <x v="1"/>
    <x v="38"/>
    <x v="2044"/>
  </r>
  <r>
    <n v="2957"/>
    <x v="2956"/>
    <s v="Theatre in Tuscaloosa, AL built in the 1930s.  The headsets seem about that old. They are almost unusable."/>
    <x v="36"/>
    <x v="668"/>
    <x v="1"/>
    <x v="0"/>
    <x v="0"/>
    <n v="1427498172"/>
    <n v="1422317772"/>
    <b v="0"/>
    <n v="3"/>
    <b v="0"/>
    <x v="38"/>
    <x v="1"/>
    <x v="38"/>
    <x v="723"/>
  </r>
  <r>
    <n v="2958"/>
    <x v="2957"/>
    <s v="Chicago Based Theater Company and Venue Dedicated to Social Justice and Mainstreaming the Palestinian Narrative"/>
    <x v="58"/>
    <x v="117"/>
    <x v="1"/>
    <x v="0"/>
    <x v="0"/>
    <n v="1462729317"/>
    <n v="1457548917"/>
    <b v="0"/>
    <n v="0"/>
    <b v="0"/>
    <x v="38"/>
    <x v="1"/>
    <x v="38"/>
    <x v="121"/>
  </r>
  <r>
    <n v="2959"/>
    <x v="2958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n v="0"/>
    <b v="0"/>
    <x v="38"/>
    <x v="1"/>
    <x v="38"/>
    <x v="121"/>
  </r>
  <r>
    <n v="2960"/>
    <x v="2959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n v="0"/>
    <b v="0"/>
    <x v="38"/>
    <x v="1"/>
    <x v="38"/>
    <x v="121"/>
  </r>
  <r>
    <n v="2961"/>
    <x v="2960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n v="108"/>
    <b v="1"/>
    <x v="6"/>
    <x v="1"/>
    <x v="6"/>
    <x v="2045"/>
  </r>
  <r>
    <n v="2962"/>
    <x v="2961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n v="20"/>
    <b v="1"/>
    <x v="6"/>
    <x v="1"/>
    <x v="6"/>
    <x v="546"/>
  </r>
  <r>
    <n v="2963"/>
    <x v="2962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n v="98"/>
    <b v="1"/>
    <x v="6"/>
    <x v="1"/>
    <x v="6"/>
    <x v="2046"/>
  </r>
  <r>
    <n v="2964"/>
    <x v="2963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n v="196"/>
    <b v="1"/>
    <x v="6"/>
    <x v="1"/>
    <x v="6"/>
    <x v="2047"/>
  </r>
  <r>
    <n v="2965"/>
    <x v="2964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n v="39"/>
    <b v="1"/>
    <x v="6"/>
    <x v="1"/>
    <x v="6"/>
    <x v="2048"/>
  </r>
  <r>
    <n v="2966"/>
    <x v="2965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n v="128"/>
    <b v="1"/>
    <x v="6"/>
    <x v="1"/>
    <x v="6"/>
    <x v="2049"/>
  </r>
  <r>
    <n v="2967"/>
    <x v="2966"/>
    <s v="Scissortail is a story of loss, grief, and recovery based on the events of the 1995 Oklahoma City Bombing."/>
    <x v="10"/>
    <x v="1972"/>
    <x v="0"/>
    <x v="0"/>
    <x v="0"/>
    <n v="1425872692"/>
    <n v="1423284292"/>
    <b v="0"/>
    <n v="71"/>
    <b v="1"/>
    <x v="6"/>
    <x v="1"/>
    <x v="6"/>
    <x v="2050"/>
  </r>
  <r>
    <n v="2968"/>
    <x v="2967"/>
    <s v="The Curse of the Babywoman is real â€” and it is coming to FringeNYC this August."/>
    <x v="8"/>
    <x v="1973"/>
    <x v="0"/>
    <x v="0"/>
    <x v="0"/>
    <n v="1471406340"/>
    <n v="1470227660"/>
    <b v="0"/>
    <n v="47"/>
    <b v="1"/>
    <x v="6"/>
    <x v="1"/>
    <x v="6"/>
    <x v="2051"/>
  </r>
  <r>
    <n v="2969"/>
    <x v="2968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n v="17"/>
    <b v="1"/>
    <x v="6"/>
    <x v="1"/>
    <x v="6"/>
    <x v="2052"/>
  </r>
  <r>
    <n v="2970"/>
    <x v="2969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n v="91"/>
    <b v="1"/>
    <x v="6"/>
    <x v="1"/>
    <x v="6"/>
    <x v="2053"/>
  </r>
  <r>
    <n v="2971"/>
    <x v="2970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n v="43"/>
    <b v="1"/>
    <x v="6"/>
    <x v="1"/>
    <x v="6"/>
    <x v="2054"/>
  </r>
  <r>
    <n v="2972"/>
    <x v="2971"/>
    <s v="A group of artists. A mythical art piece. A harrowing quest. And some margaritas."/>
    <x v="13"/>
    <x v="1975"/>
    <x v="0"/>
    <x v="0"/>
    <x v="0"/>
    <n v="1480899600"/>
    <n v="1479609520"/>
    <b v="0"/>
    <n v="17"/>
    <b v="1"/>
    <x v="6"/>
    <x v="1"/>
    <x v="6"/>
    <x v="2055"/>
  </r>
  <r>
    <n v="2973"/>
    <x v="2972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n v="33"/>
    <b v="1"/>
    <x v="6"/>
    <x v="1"/>
    <x v="6"/>
    <x v="2056"/>
  </r>
  <r>
    <n v="2974"/>
    <x v="2973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n v="87"/>
    <b v="1"/>
    <x v="6"/>
    <x v="1"/>
    <x v="6"/>
    <x v="1242"/>
  </r>
  <r>
    <n v="2975"/>
    <x v="2974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n v="113"/>
    <b v="1"/>
    <x v="6"/>
    <x v="1"/>
    <x v="6"/>
    <x v="2057"/>
  </r>
  <r>
    <n v="2976"/>
    <x v="2975"/>
    <s v="A play that addresses an important social issue, brought to light by members of the UoM Drama Society."/>
    <x v="159"/>
    <x v="678"/>
    <x v="0"/>
    <x v="1"/>
    <x v="1"/>
    <n v="1457870400"/>
    <n v="1456421530"/>
    <b v="0"/>
    <n v="14"/>
    <b v="1"/>
    <x v="6"/>
    <x v="1"/>
    <x v="6"/>
    <x v="2058"/>
  </r>
  <r>
    <n v="2977"/>
    <x v="2976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n v="30"/>
    <b v="1"/>
    <x v="6"/>
    <x v="1"/>
    <x v="6"/>
    <x v="787"/>
  </r>
  <r>
    <n v="2978"/>
    <x v="2977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n v="16"/>
    <b v="1"/>
    <x v="6"/>
    <x v="1"/>
    <x v="6"/>
    <x v="2059"/>
  </r>
  <r>
    <n v="2979"/>
    <x v="2978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n v="46"/>
    <b v="1"/>
    <x v="6"/>
    <x v="1"/>
    <x v="6"/>
    <x v="2060"/>
  </r>
  <r>
    <n v="2980"/>
    <x v="2979"/>
    <s v="1 director, 4 actors, and a whole lotta determination. Help us bring this brilliant story to the heart of NYC!"/>
    <x v="9"/>
    <x v="1980"/>
    <x v="0"/>
    <x v="0"/>
    <x v="0"/>
    <n v="1440381600"/>
    <n v="1438639130"/>
    <b v="0"/>
    <n v="24"/>
    <b v="1"/>
    <x v="6"/>
    <x v="1"/>
    <x v="6"/>
    <x v="709"/>
  </r>
  <r>
    <n v="2981"/>
    <x v="2980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n v="97"/>
    <b v="1"/>
    <x v="38"/>
    <x v="1"/>
    <x v="38"/>
    <x v="1290"/>
  </r>
  <r>
    <n v="2982"/>
    <x v="2981"/>
    <s v="Renovating this historical landmark, into an arts venue and theatre space for the community."/>
    <x v="10"/>
    <x v="1982"/>
    <x v="0"/>
    <x v="1"/>
    <x v="1"/>
    <n v="1455208143"/>
    <n v="1452616143"/>
    <b v="1"/>
    <n v="59"/>
    <b v="1"/>
    <x v="38"/>
    <x v="1"/>
    <x v="38"/>
    <x v="1149"/>
  </r>
  <r>
    <n v="2983"/>
    <x v="2982"/>
    <s v="Dad's Garage Theatre Company needs your help buying our new, forever home by hitting our $150,000 STRETCH GOAL!"/>
    <x v="382"/>
    <x v="1983"/>
    <x v="0"/>
    <x v="0"/>
    <x v="0"/>
    <n v="1415722236"/>
    <n v="1410534636"/>
    <b v="1"/>
    <n v="1095"/>
    <b v="1"/>
    <x v="38"/>
    <x v="1"/>
    <x v="38"/>
    <x v="2061"/>
  </r>
  <r>
    <n v="2984"/>
    <x v="2983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n v="218"/>
    <b v="1"/>
    <x v="38"/>
    <x v="1"/>
    <x v="38"/>
    <x v="2062"/>
  </r>
  <r>
    <n v="2985"/>
    <x v="2984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n v="111"/>
    <b v="1"/>
    <x v="38"/>
    <x v="1"/>
    <x v="38"/>
    <x v="2063"/>
  </r>
  <r>
    <n v="2986"/>
    <x v="2985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n v="56"/>
    <b v="1"/>
    <x v="38"/>
    <x v="1"/>
    <x v="38"/>
    <x v="2064"/>
  </r>
  <r>
    <n v="2987"/>
    <x v="2986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n v="265"/>
    <b v="1"/>
    <x v="38"/>
    <x v="1"/>
    <x v="38"/>
    <x v="2065"/>
  </r>
  <r>
    <n v="2988"/>
    <x v="2987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n v="28"/>
    <b v="1"/>
    <x v="38"/>
    <x v="1"/>
    <x v="38"/>
    <x v="669"/>
  </r>
  <r>
    <n v="2989"/>
    <x v="2988"/>
    <s v="Bring the movies back to Bethel, Maine."/>
    <x v="22"/>
    <x v="1987"/>
    <x v="0"/>
    <x v="0"/>
    <x v="0"/>
    <n v="1450673940"/>
    <n v="1448756962"/>
    <b v="0"/>
    <n v="364"/>
    <b v="1"/>
    <x v="38"/>
    <x v="1"/>
    <x v="38"/>
    <x v="2066"/>
  </r>
  <r>
    <n v="2990"/>
    <x v="2989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n v="27"/>
    <b v="1"/>
    <x v="38"/>
    <x v="1"/>
    <x v="38"/>
    <x v="2067"/>
  </r>
  <r>
    <n v="2991"/>
    <x v="2990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n v="93"/>
    <b v="1"/>
    <x v="38"/>
    <x v="1"/>
    <x v="38"/>
    <x v="2068"/>
  </r>
  <r>
    <n v="2992"/>
    <x v="2991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n v="64"/>
    <b v="1"/>
    <x v="38"/>
    <x v="1"/>
    <x v="38"/>
    <x v="2069"/>
  </r>
  <r>
    <n v="2993"/>
    <x v="2992"/>
    <s v="Help us build the Kitchen from Hell!"/>
    <x v="28"/>
    <x v="1141"/>
    <x v="0"/>
    <x v="0"/>
    <x v="0"/>
    <n v="1455998867"/>
    <n v="1453406867"/>
    <b v="0"/>
    <n v="22"/>
    <b v="1"/>
    <x v="38"/>
    <x v="1"/>
    <x v="38"/>
    <x v="1187"/>
  </r>
  <r>
    <n v="2994"/>
    <x v="2993"/>
    <s v="Help the hosts of the infamous St. Michael sustain and create epic boat parties through Halloween and into 2015"/>
    <x v="43"/>
    <x v="1990"/>
    <x v="0"/>
    <x v="1"/>
    <x v="1"/>
    <n v="1412335772"/>
    <n v="1409743772"/>
    <b v="0"/>
    <n v="59"/>
    <b v="1"/>
    <x v="38"/>
    <x v="1"/>
    <x v="38"/>
    <x v="2070"/>
  </r>
  <r>
    <n v="2995"/>
    <x v="2994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n v="249"/>
    <b v="1"/>
    <x v="38"/>
    <x v="1"/>
    <x v="38"/>
    <x v="2071"/>
  </r>
  <r>
    <n v="2996"/>
    <x v="2995"/>
    <s v="A permanent home for comedy in Connecticut in the heart of downtown Hartford."/>
    <x v="19"/>
    <x v="1992"/>
    <x v="0"/>
    <x v="0"/>
    <x v="0"/>
    <n v="1432677240"/>
    <n v="1427493240"/>
    <b v="0"/>
    <n v="392"/>
    <b v="1"/>
    <x v="38"/>
    <x v="1"/>
    <x v="38"/>
    <x v="2072"/>
  </r>
  <r>
    <n v="2997"/>
    <x v="2996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n v="115"/>
    <b v="1"/>
    <x v="38"/>
    <x v="1"/>
    <x v="38"/>
    <x v="2073"/>
  </r>
  <r>
    <n v="2998"/>
    <x v="2997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n v="433"/>
    <b v="1"/>
    <x v="38"/>
    <x v="1"/>
    <x v="38"/>
    <x v="2074"/>
  </r>
  <r>
    <n v="2999"/>
    <x v="2998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n v="20"/>
    <b v="1"/>
    <x v="38"/>
    <x v="1"/>
    <x v="38"/>
    <x v="2075"/>
  </r>
  <r>
    <n v="3000"/>
    <x v="2999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n v="8"/>
    <b v="1"/>
    <x v="38"/>
    <x v="1"/>
    <x v="38"/>
    <x v="368"/>
  </r>
  <r>
    <n v="3001"/>
    <x v="3000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n v="175"/>
    <b v="1"/>
    <x v="38"/>
    <x v="1"/>
    <x v="38"/>
    <x v="2076"/>
  </r>
  <r>
    <n v="3002"/>
    <x v="3001"/>
    <s v="Make the workshop/ small stage space at Jimmy's No 43 even better than before!"/>
    <x v="39"/>
    <x v="1996"/>
    <x v="0"/>
    <x v="0"/>
    <x v="0"/>
    <n v="1356552252"/>
    <n v="1353960252"/>
    <b v="0"/>
    <n v="104"/>
    <b v="1"/>
    <x v="38"/>
    <x v="1"/>
    <x v="38"/>
    <x v="2077"/>
  </r>
  <r>
    <n v="3003"/>
    <x v="3002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n v="17"/>
    <b v="1"/>
    <x v="38"/>
    <x v="1"/>
    <x v="38"/>
    <x v="2078"/>
  </r>
  <r>
    <n v="3004"/>
    <x v="3003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n v="277"/>
    <b v="1"/>
    <x v="38"/>
    <x v="1"/>
    <x v="38"/>
    <x v="2079"/>
  </r>
  <r>
    <n v="3005"/>
    <x v="3004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n v="118"/>
    <b v="1"/>
    <x v="38"/>
    <x v="1"/>
    <x v="38"/>
    <x v="2080"/>
  </r>
  <r>
    <n v="3006"/>
    <x v="3005"/>
    <s v="We're an affordable theatre and rental space that can be molded into anything by anyone."/>
    <x v="6"/>
    <x v="1999"/>
    <x v="0"/>
    <x v="5"/>
    <x v="5"/>
    <n v="1418580591"/>
    <n v="1415988591"/>
    <b v="0"/>
    <n v="97"/>
    <b v="1"/>
    <x v="38"/>
    <x v="1"/>
    <x v="38"/>
    <x v="2081"/>
  </r>
  <r>
    <n v="3007"/>
    <x v="3006"/>
    <s v="Consuite for 2015 CoreCon.  An adventure into insanity."/>
    <x v="20"/>
    <x v="1144"/>
    <x v="0"/>
    <x v="0"/>
    <x v="0"/>
    <n v="1429938683"/>
    <n v="1428124283"/>
    <b v="0"/>
    <n v="20"/>
    <b v="1"/>
    <x v="38"/>
    <x v="1"/>
    <x v="38"/>
    <x v="1205"/>
  </r>
  <r>
    <n v="3008"/>
    <x v="3007"/>
    <s v="Help fund Silver Spring Stage's HVAC costs for the upcoming year! Don't leave us out in the cold (pun intended)!"/>
    <x v="9"/>
    <x v="1891"/>
    <x v="0"/>
    <x v="0"/>
    <x v="0"/>
    <n v="1453352719"/>
    <n v="1450760719"/>
    <b v="0"/>
    <n v="26"/>
    <b v="1"/>
    <x v="38"/>
    <x v="1"/>
    <x v="38"/>
    <x v="2082"/>
  </r>
  <r>
    <n v="3009"/>
    <x v="3008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n v="128"/>
    <b v="1"/>
    <x v="38"/>
    <x v="1"/>
    <x v="38"/>
    <x v="2083"/>
  </r>
  <r>
    <n v="3010"/>
    <x v="3009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n v="15"/>
    <b v="1"/>
    <x v="38"/>
    <x v="1"/>
    <x v="38"/>
    <x v="2084"/>
  </r>
  <r>
    <n v="3011"/>
    <x v="3010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n v="25"/>
    <b v="1"/>
    <x v="38"/>
    <x v="1"/>
    <x v="38"/>
    <x v="2085"/>
  </r>
  <r>
    <n v="3012"/>
    <x v="3011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n v="55"/>
    <b v="1"/>
    <x v="38"/>
    <x v="1"/>
    <x v="38"/>
    <x v="2086"/>
  </r>
  <r>
    <n v="3013"/>
    <x v="3012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n v="107"/>
    <b v="1"/>
    <x v="38"/>
    <x v="1"/>
    <x v="38"/>
    <x v="2087"/>
  </r>
  <r>
    <n v="3014"/>
    <x v="3013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n v="557"/>
    <b v="1"/>
    <x v="38"/>
    <x v="1"/>
    <x v="38"/>
    <x v="2088"/>
  </r>
  <r>
    <n v="3015"/>
    <x v="3014"/>
    <s v="We're turning an old yogurt shop into a live theater in downtown Charleston.   Please help us hang our sign!"/>
    <x v="104"/>
    <x v="2005"/>
    <x v="0"/>
    <x v="0"/>
    <x v="0"/>
    <n v="1402459200"/>
    <n v="1401125238"/>
    <b v="0"/>
    <n v="40"/>
    <b v="1"/>
    <x v="38"/>
    <x v="1"/>
    <x v="38"/>
    <x v="2089"/>
  </r>
  <r>
    <n v="3016"/>
    <x v="3015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n v="36"/>
    <b v="1"/>
    <x v="38"/>
    <x v="1"/>
    <x v="38"/>
    <x v="2090"/>
  </r>
  <r>
    <n v="3017"/>
    <x v="3016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n v="159"/>
    <b v="1"/>
    <x v="38"/>
    <x v="1"/>
    <x v="38"/>
    <x v="2091"/>
  </r>
  <r>
    <n v="3018"/>
    <x v="3017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n v="41"/>
    <b v="1"/>
    <x v="38"/>
    <x v="1"/>
    <x v="38"/>
    <x v="2092"/>
  </r>
  <r>
    <n v="3019"/>
    <x v="3018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n v="226"/>
    <b v="1"/>
    <x v="38"/>
    <x v="1"/>
    <x v="38"/>
    <x v="2093"/>
  </r>
  <r>
    <n v="3020"/>
    <x v="3019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n v="30"/>
    <b v="1"/>
    <x v="38"/>
    <x v="1"/>
    <x v="38"/>
    <x v="2094"/>
  </r>
  <r>
    <n v="3021"/>
    <x v="3020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n v="103"/>
    <b v="1"/>
    <x v="38"/>
    <x v="1"/>
    <x v="38"/>
    <x v="901"/>
  </r>
  <r>
    <n v="3022"/>
    <x v="3021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n v="62"/>
    <b v="1"/>
    <x v="38"/>
    <x v="1"/>
    <x v="38"/>
    <x v="2095"/>
  </r>
  <r>
    <n v="3023"/>
    <x v="3022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n v="6"/>
    <b v="1"/>
    <x v="38"/>
    <x v="1"/>
    <x v="38"/>
    <x v="2096"/>
  </r>
  <r>
    <n v="3024"/>
    <x v="3023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n v="182"/>
    <b v="1"/>
    <x v="38"/>
    <x v="1"/>
    <x v="38"/>
    <x v="2097"/>
  </r>
  <r>
    <n v="3025"/>
    <x v="3024"/>
    <s v="Be part of building Cardiff's first pub theatre, located right in the city centre. Launching January 2015."/>
    <x v="30"/>
    <x v="2015"/>
    <x v="0"/>
    <x v="1"/>
    <x v="1"/>
    <n v="1401465600"/>
    <n v="1399032813"/>
    <b v="0"/>
    <n v="145"/>
    <b v="1"/>
    <x v="38"/>
    <x v="1"/>
    <x v="38"/>
    <x v="2098"/>
  </r>
  <r>
    <n v="3026"/>
    <x v="3025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n v="25"/>
    <b v="1"/>
    <x v="38"/>
    <x v="1"/>
    <x v="38"/>
    <x v="1769"/>
  </r>
  <r>
    <n v="3027"/>
    <x v="3026"/>
    <s v="Wavy says let's LIGHT UP THE RAINBOW STAGE and as our stretch reward we'll throw all of us a PARTY!"/>
    <x v="79"/>
    <x v="2017"/>
    <x v="0"/>
    <x v="0"/>
    <x v="0"/>
    <n v="1426866851"/>
    <n v="1424278451"/>
    <b v="0"/>
    <n v="320"/>
    <b v="1"/>
    <x v="38"/>
    <x v="1"/>
    <x v="38"/>
    <x v="2099"/>
  </r>
  <r>
    <n v="3028"/>
    <x v="3027"/>
    <s v="We have a space! Help us fill it with a stage, chairs, gear and audiences' laughter!"/>
    <x v="10"/>
    <x v="2018"/>
    <x v="0"/>
    <x v="0"/>
    <x v="0"/>
    <n v="1471242025"/>
    <n v="1468650025"/>
    <b v="0"/>
    <n v="99"/>
    <b v="1"/>
    <x v="38"/>
    <x v="1"/>
    <x v="38"/>
    <x v="2100"/>
  </r>
  <r>
    <n v="3029"/>
    <x v="3028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n v="348"/>
    <b v="1"/>
    <x v="38"/>
    <x v="1"/>
    <x v="38"/>
    <x v="2101"/>
  </r>
  <r>
    <n v="3030"/>
    <x v="3029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n v="41"/>
    <b v="1"/>
    <x v="38"/>
    <x v="1"/>
    <x v="38"/>
    <x v="2102"/>
  </r>
  <r>
    <n v="3031"/>
    <x v="3030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n v="29"/>
    <b v="1"/>
    <x v="38"/>
    <x v="1"/>
    <x v="38"/>
    <x v="246"/>
  </r>
  <r>
    <n v="3032"/>
    <x v="3031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n v="25"/>
    <b v="1"/>
    <x v="38"/>
    <x v="1"/>
    <x v="38"/>
    <x v="1302"/>
  </r>
  <r>
    <n v="3033"/>
    <x v="3032"/>
    <s v="Finally Stagelights will have a space of our very own!  Be a part of this exciting new adventure in Greensboro!!"/>
    <x v="9"/>
    <x v="2021"/>
    <x v="0"/>
    <x v="0"/>
    <x v="0"/>
    <n v="1471487925"/>
    <n v="1468895925"/>
    <b v="0"/>
    <n v="23"/>
    <b v="1"/>
    <x v="38"/>
    <x v="1"/>
    <x v="38"/>
    <x v="2103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n v="1260"/>
    <b v="1"/>
    <x v="38"/>
    <x v="1"/>
    <x v="38"/>
    <x v="2104"/>
  </r>
  <r>
    <n v="3035"/>
    <x v="3034"/>
    <s v="Help create a permanent home for live comedy shows and classes in Downtown RVA."/>
    <x v="31"/>
    <x v="2023"/>
    <x v="0"/>
    <x v="0"/>
    <x v="0"/>
    <n v="1367674009"/>
    <n v="1365082009"/>
    <b v="0"/>
    <n v="307"/>
    <b v="1"/>
    <x v="38"/>
    <x v="1"/>
    <x v="38"/>
    <x v="2105"/>
  </r>
  <r>
    <n v="3036"/>
    <x v="3035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n v="329"/>
    <b v="1"/>
    <x v="38"/>
    <x v="1"/>
    <x v="38"/>
    <x v="2106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n v="32"/>
    <b v="1"/>
    <x v="38"/>
    <x v="1"/>
    <x v="38"/>
    <x v="2107"/>
  </r>
  <r>
    <n v="3038"/>
    <x v="3037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n v="27"/>
    <b v="1"/>
    <x v="38"/>
    <x v="1"/>
    <x v="38"/>
    <x v="2108"/>
  </r>
  <r>
    <n v="3039"/>
    <x v="3038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n v="236"/>
    <b v="1"/>
    <x v="38"/>
    <x v="1"/>
    <x v="38"/>
    <x v="2109"/>
  </r>
  <r>
    <n v="3040"/>
    <x v="3039"/>
    <s v="48 hours of deck screws, dry wall, hard hats and needed renovation to help the Jayhawk rise from the ashes."/>
    <x v="9"/>
    <x v="2027"/>
    <x v="0"/>
    <x v="0"/>
    <x v="0"/>
    <n v="1435359600"/>
    <n v="1434999621"/>
    <b v="0"/>
    <n v="42"/>
    <b v="1"/>
    <x v="38"/>
    <x v="1"/>
    <x v="38"/>
    <x v="2110"/>
  </r>
  <r>
    <n v="3041"/>
    <x v="3040"/>
    <s v="Privet! Hello! Bon Jour! We are the Arlekin Players Theatre and we need a home."/>
    <x v="386"/>
    <x v="2028"/>
    <x v="0"/>
    <x v="0"/>
    <x v="0"/>
    <n v="1453323048"/>
    <n v="1450731048"/>
    <b v="0"/>
    <n v="95"/>
    <b v="1"/>
    <x v="38"/>
    <x v="1"/>
    <x v="38"/>
    <x v="2111"/>
  </r>
  <r>
    <n v="3042"/>
    <x v="3041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n v="37"/>
    <b v="1"/>
    <x v="38"/>
    <x v="1"/>
    <x v="38"/>
    <x v="2112"/>
  </r>
  <r>
    <n v="3043"/>
    <x v="3042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n v="128"/>
    <b v="1"/>
    <x v="38"/>
    <x v="1"/>
    <x v="38"/>
    <x v="2113"/>
  </r>
  <r>
    <n v="3044"/>
    <x v="3043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n v="156"/>
    <b v="1"/>
    <x v="38"/>
    <x v="1"/>
    <x v="38"/>
    <x v="2114"/>
  </r>
  <r>
    <n v="3045"/>
    <x v="3044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n v="64"/>
    <b v="1"/>
    <x v="38"/>
    <x v="1"/>
    <x v="38"/>
    <x v="2115"/>
  </r>
  <r>
    <n v="3046"/>
    <x v="3045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n v="58"/>
    <b v="1"/>
    <x v="38"/>
    <x v="1"/>
    <x v="38"/>
    <x v="2116"/>
  </r>
  <r>
    <n v="3047"/>
    <x v="3046"/>
    <s v="Hi! We're the Graduating Seniors Acting V Seniors at Temple University! Welcome to our Kick starter Page!"/>
    <x v="2"/>
    <x v="2033"/>
    <x v="0"/>
    <x v="0"/>
    <x v="0"/>
    <n v="1461762960"/>
    <n v="1457999054"/>
    <b v="0"/>
    <n v="20"/>
    <b v="1"/>
    <x v="38"/>
    <x v="1"/>
    <x v="38"/>
    <x v="2117"/>
  </r>
  <r>
    <n v="3048"/>
    <x v="3047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n v="47"/>
    <b v="1"/>
    <x v="38"/>
    <x v="1"/>
    <x v="38"/>
    <x v="2118"/>
  </r>
  <r>
    <n v="3049"/>
    <x v="3048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n v="54"/>
    <b v="1"/>
    <x v="38"/>
    <x v="1"/>
    <x v="38"/>
    <x v="1793"/>
  </r>
  <r>
    <n v="3050"/>
    <x v="3049"/>
    <s v="Help fund The Black Pearl Consuite at CoreCon VIII: On Ancient Seas!"/>
    <x v="20"/>
    <x v="69"/>
    <x v="0"/>
    <x v="0"/>
    <x v="0"/>
    <n v="1462420960"/>
    <n v="1459828960"/>
    <b v="0"/>
    <n v="9"/>
    <b v="1"/>
    <x v="38"/>
    <x v="1"/>
    <x v="38"/>
    <x v="2119"/>
  </r>
  <r>
    <n v="3051"/>
    <x v="3050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n v="35"/>
    <b v="0"/>
    <x v="38"/>
    <x v="1"/>
    <x v="38"/>
    <x v="2120"/>
  </r>
  <r>
    <n v="3052"/>
    <x v="3051"/>
    <s v="To let the arts continue in Walker Minnesota We need a performing arts space and art gallery"/>
    <x v="63"/>
    <x v="735"/>
    <x v="2"/>
    <x v="0"/>
    <x v="0"/>
    <n v="1432828740"/>
    <n v="1430237094"/>
    <b v="0"/>
    <n v="2"/>
    <b v="0"/>
    <x v="38"/>
    <x v="1"/>
    <x v="38"/>
    <x v="822"/>
  </r>
  <r>
    <n v="3053"/>
    <x v="3052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n v="3"/>
    <b v="0"/>
    <x v="38"/>
    <x v="1"/>
    <x v="38"/>
    <x v="140"/>
  </r>
  <r>
    <n v="3054"/>
    <x v="3053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n v="0"/>
    <b v="0"/>
    <x v="38"/>
    <x v="1"/>
    <x v="38"/>
    <x v="121"/>
  </r>
  <r>
    <n v="3055"/>
    <x v="3054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n v="1"/>
    <b v="0"/>
    <x v="38"/>
    <x v="1"/>
    <x v="38"/>
    <x v="120"/>
  </r>
  <r>
    <n v="3056"/>
    <x v="3055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n v="0"/>
    <b v="0"/>
    <x v="38"/>
    <x v="1"/>
    <x v="38"/>
    <x v="121"/>
  </r>
  <r>
    <n v="3057"/>
    <x v="3056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n v="0"/>
    <b v="0"/>
    <x v="38"/>
    <x v="1"/>
    <x v="38"/>
    <x v="121"/>
  </r>
  <r>
    <n v="3058"/>
    <x v="3057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n v="3"/>
    <b v="0"/>
    <x v="38"/>
    <x v="1"/>
    <x v="38"/>
    <x v="120"/>
  </r>
  <r>
    <n v="3059"/>
    <x v="3058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n v="11"/>
    <b v="0"/>
    <x v="38"/>
    <x v="1"/>
    <x v="38"/>
    <x v="2121"/>
  </r>
  <r>
    <n v="3060"/>
    <x v="3059"/>
    <s v="Save the historic Roxy theatre in Bremerton WA from being repurposed as office space."/>
    <x v="135"/>
    <x v="400"/>
    <x v="2"/>
    <x v="0"/>
    <x v="0"/>
    <n v="1443422134"/>
    <n v="1440830134"/>
    <b v="0"/>
    <n v="6"/>
    <b v="0"/>
    <x v="38"/>
    <x v="1"/>
    <x v="38"/>
    <x v="1727"/>
  </r>
  <r>
    <n v="3061"/>
    <x v="3060"/>
    <s v="Save a historic Local theater."/>
    <x v="80"/>
    <x v="117"/>
    <x v="2"/>
    <x v="0"/>
    <x v="0"/>
    <n v="1407955748"/>
    <n v="1405363748"/>
    <b v="0"/>
    <n v="0"/>
    <b v="0"/>
    <x v="38"/>
    <x v="1"/>
    <x v="38"/>
    <x v="121"/>
  </r>
  <r>
    <n v="3062"/>
    <x v="3061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n v="67"/>
    <b v="0"/>
    <x v="38"/>
    <x v="1"/>
    <x v="38"/>
    <x v="2122"/>
  </r>
  <r>
    <n v="3063"/>
    <x v="3062"/>
    <s v="Members of the local Miami music scene are putting together a venue/creative space in Kendall!"/>
    <x v="9"/>
    <x v="2038"/>
    <x v="2"/>
    <x v="0"/>
    <x v="0"/>
    <n v="1477174138"/>
    <n v="1474150138"/>
    <b v="0"/>
    <n v="23"/>
    <b v="0"/>
    <x v="38"/>
    <x v="1"/>
    <x v="38"/>
    <x v="2123"/>
  </r>
  <r>
    <n v="3064"/>
    <x v="3063"/>
    <s v="An epicenter for connection, creation and expression of the community."/>
    <x v="96"/>
    <x v="2039"/>
    <x v="2"/>
    <x v="0"/>
    <x v="0"/>
    <n v="1448175540"/>
    <n v="1445483246"/>
    <b v="0"/>
    <n v="72"/>
    <b v="0"/>
    <x v="38"/>
    <x v="1"/>
    <x v="38"/>
    <x v="2124"/>
  </r>
  <r>
    <n v="3065"/>
    <x v="3064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n v="2"/>
    <b v="0"/>
    <x v="38"/>
    <x v="1"/>
    <x v="38"/>
    <x v="144"/>
  </r>
  <r>
    <n v="3066"/>
    <x v="3065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n v="15"/>
    <b v="0"/>
    <x v="38"/>
    <x v="1"/>
    <x v="38"/>
    <x v="2125"/>
  </r>
  <r>
    <n v="3067"/>
    <x v="3066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n v="1"/>
    <b v="0"/>
    <x v="38"/>
    <x v="1"/>
    <x v="38"/>
    <x v="438"/>
  </r>
  <r>
    <n v="3068"/>
    <x v="3067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n v="2"/>
    <b v="0"/>
    <x v="38"/>
    <x v="1"/>
    <x v="38"/>
    <x v="2126"/>
  </r>
  <r>
    <n v="3069"/>
    <x v="3068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n v="7"/>
    <b v="0"/>
    <x v="38"/>
    <x v="1"/>
    <x v="38"/>
    <x v="2127"/>
  </r>
  <r>
    <n v="3070"/>
    <x v="3069"/>
    <s v="Liverpool's 1st purpose built 7 night a week comedy club, bar &amp; restaurant with live music &amp; much more"/>
    <x v="3"/>
    <x v="2041"/>
    <x v="2"/>
    <x v="1"/>
    <x v="1"/>
    <n v="1481132169"/>
    <n v="1479317769"/>
    <b v="0"/>
    <n v="16"/>
    <b v="0"/>
    <x v="38"/>
    <x v="1"/>
    <x v="38"/>
    <x v="2128"/>
  </r>
  <r>
    <n v="3071"/>
    <x v="3070"/>
    <s v="Anyone can create. They just need a place and an opportunity. The Echo Theatre (Provo) provides that opportunity."/>
    <x v="14"/>
    <x v="2042"/>
    <x v="2"/>
    <x v="0"/>
    <x v="0"/>
    <n v="1429595940"/>
    <n v="1428082481"/>
    <b v="0"/>
    <n v="117"/>
    <b v="0"/>
    <x v="38"/>
    <x v="1"/>
    <x v="38"/>
    <x v="2129"/>
  </r>
  <r>
    <n v="3072"/>
    <x v="3071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n v="2"/>
    <b v="0"/>
    <x v="38"/>
    <x v="1"/>
    <x v="38"/>
    <x v="120"/>
  </r>
  <r>
    <n v="3073"/>
    <x v="3072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n v="7"/>
    <b v="0"/>
    <x v="38"/>
    <x v="1"/>
    <x v="38"/>
    <x v="2130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n v="3"/>
    <b v="0"/>
    <x v="38"/>
    <x v="1"/>
    <x v="38"/>
    <x v="2131"/>
  </r>
  <r>
    <n v="3075"/>
    <x v="3074"/>
    <s v="Magic Morgan &amp; Liliana are raising funds to expand their famed traveling magic show to a theater of magic."/>
    <x v="36"/>
    <x v="2044"/>
    <x v="2"/>
    <x v="0"/>
    <x v="0"/>
    <n v="1471573640"/>
    <n v="1467253640"/>
    <b v="0"/>
    <n v="20"/>
    <b v="0"/>
    <x v="38"/>
    <x v="1"/>
    <x v="38"/>
    <x v="2132"/>
  </r>
  <r>
    <n v="3076"/>
    <x v="3075"/>
    <s v="Helping female comedians get in their 10,000 Hours of practice!"/>
    <x v="3"/>
    <x v="84"/>
    <x v="2"/>
    <x v="0"/>
    <x v="0"/>
    <n v="1444405123"/>
    <n v="1439221123"/>
    <b v="0"/>
    <n v="50"/>
    <b v="0"/>
    <x v="38"/>
    <x v="1"/>
    <x v="38"/>
    <x v="2133"/>
  </r>
  <r>
    <n v="3077"/>
    <x v="3076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n v="2"/>
    <b v="0"/>
    <x v="38"/>
    <x v="1"/>
    <x v="38"/>
    <x v="1780"/>
  </r>
  <r>
    <n v="3078"/>
    <x v="3077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n v="3"/>
    <b v="0"/>
    <x v="38"/>
    <x v="1"/>
    <x v="38"/>
    <x v="1902"/>
  </r>
  <r>
    <n v="3079"/>
    <x v="3078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n v="27"/>
    <b v="0"/>
    <x v="38"/>
    <x v="1"/>
    <x v="38"/>
    <x v="2134"/>
  </r>
  <r>
    <n v="3080"/>
    <x v="3079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n v="7"/>
    <b v="0"/>
    <x v="38"/>
    <x v="1"/>
    <x v="38"/>
    <x v="2135"/>
  </r>
  <r>
    <n v="3081"/>
    <x v="3080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n v="5"/>
    <b v="0"/>
    <x v="38"/>
    <x v="1"/>
    <x v="38"/>
    <x v="2136"/>
  </r>
  <r>
    <n v="3082"/>
    <x v="3081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n v="0"/>
    <b v="0"/>
    <x v="38"/>
    <x v="1"/>
    <x v="38"/>
    <x v="121"/>
  </r>
  <r>
    <n v="3083"/>
    <x v="3082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n v="3"/>
    <b v="0"/>
    <x v="38"/>
    <x v="1"/>
    <x v="38"/>
    <x v="791"/>
  </r>
  <r>
    <n v="3084"/>
    <x v="3083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n v="6"/>
    <b v="0"/>
    <x v="38"/>
    <x v="1"/>
    <x v="38"/>
    <x v="2137"/>
  </r>
  <r>
    <n v="3085"/>
    <x v="3084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n v="9"/>
    <b v="0"/>
    <x v="38"/>
    <x v="1"/>
    <x v="38"/>
    <x v="2138"/>
  </r>
  <r>
    <n v="3086"/>
    <x v="3085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n v="3"/>
    <b v="0"/>
    <x v="38"/>
    <x v="1"/>
    <x v="38"/>
    <x v="407"/>
  </r>
  <r>
    <n v="3087"/>
    <x v="3086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n v="2"/>
    <b v="0"/>
    <x v="38"/>
    <x v="1"/>
    <x v="38"/>
    <x v="368"/>
  </r>
  <r>
    <n v="3088"/>
    <x v="3087"/>
    <s v="We believe it's time to open a visitor's center that highlights the small towns of the upper Midwest."/>
    <x v="99"/>
    <x v="691"/>
    <x v="2"/>
    <x v="0"/>
    <x v="0"/>
    <n v="1420724460"/>
    <n v="1418046247"/>
    <b v="0"/>
    <n v="3"/>
    <b v="0"/>
    <x v="38"/>
    <x v="1"/>
    <x v="38"/>
    <x v="823"/>
  </r>
  <r>
    <n v="3089"/>
    <x v="3088"/>
    <s v="A community space in Somerville, MA to celebrate the beautiful intersection of sports and creativity."/>
    <x v="31"/>
    <x v="2048"/>
    <x v="2"/>
    <x v="0"/>
    <x v="0"/>
    <n v="1468029540"/>
    <n v="1465304483"/>
    <b v="0"/>
    <n v="45"/>
    <b v="0"/>
    <x v="38"/>
    <x v="1"/>
    <x v="38"/>
    <x v="2139"/>
  </r>
  <r>
    <n v="3090"/>
    <x v="3089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n v="9"/>
    <b v="0"/>
    <x v="38"/>
    <x v="1"/>
    <x v="38"/>
    <x v="2140"/>
  </r>
  <r>
    <n v="3091"/>
    <x v="3090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n v="9"/>
    <b v="0"/>
    <x v="38"/>
    <x v="1"/>
    <x v="38"/>
    <x v="1803"/>
  </r>
  <r>
    <n v="3092"/>
    <x v="3091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n v="21"/>
    <b v="0"/>
    <x v="38"/>
    <x v="1"/>
    <x v="38"/>
    <x v="239"/>
  </r>
  <r>
    <n v="3093"/>
    <x v="3092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n v="17"/>
    <b v="0"/>
    <x v="38"/>
    <x v="1"/>
    <x v="38"/>
    <x v="2141"/>
  </r>
  <r>
    <n v="3094"/>
    <x v="3093"/>
    <s v="This is a Kickstarter to help with the start up costs for Illusionist, Chris Lengyel's Summer 2016 Tour!"/>
    <x v="57"/>
    <x v="379"/>
    <x v="2"/>
    <x v="0"/>
    <x v="0"/>
    <n v="1442775956"/>
    <n v="1437591956"/>
    <b v="0"/>
    <n v="1"/>
    <b v="0"/>
    <x v="38"/>
    <x v="1"/>
    <x v="38"/>
    <x v="380"/>
  </r>
  <r>
    <n v="3095"/>
    <x v="3094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n v="1"/>
    <b v="0"/>
    <x v="38"/>
    <x v="1"/>
    <x v="38"/>
    <x v="73"/>
  </r>
  <r>
    <n v="3096"/>
    <x v="3095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n v="14"/>
    <b v="0"/>
    <x v="38"/>
    <x v="1"/>
    <x v="38"/>
    <x v="2142"/>
  </r>
  <r>
    <n v="3097"/>
    <x v="3096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n v="42"/>
    <b v="0"/>
    <x v="38"/>
    <x v="1"/>
    <x v="38"/>
    <x v="2143"/>
  </r>
  <r>
    <n v="3098"/>
    <x v="3097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n v="27"/>
    <b v="0"/>
    <x v="38"/>
    <x v="1"/>
    <x v="38"/>
    <x v="2144"/>
  </r>
  <r>
    <n v="3099"/>
    <x v="3098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n v="5"/>
    <b v="0"/>
    <x v="38"/>
    <x v="1"/>
    <x v="38"/>
    <x v="2145"/>
  </r>
  <r>
    <n v="3100"/>
    <x v="3099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n v="13"/>
    <b v="0"/>
    <x v="38"/>
    <x v="1"/>
    <x v="38"/>
    <x v="2146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n v="12"/>
    <b v="0"/>
    <x v="38"/>
    <x v="1"/>
    <x v="38"/>
    <x v="380"/>
  </r>
  <r>
    <n v="3102"/>
    <x v="3101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n v="90"/>
    <b v="0"/>
    <x v="38"/>
    <x v="1"/>
    <x v="38"/>
    <x v="2147"/>
  </r>
  <r>
    <n v="3103"/>
    <x v="3102"/>
    <s v="Creating a place for local artists to perform, at substantially less cost for them"/>
    <x v="393"/>
    <x v="143"/>
    <x v="2"/>
    <x v="0"/>
    <x v="0"/>
    <n v="1434080706"/>
    <n v="1428896706"/>
    <b v="0"/>
    <n v="2"/>
    <b v="0"/>
    <x v="38"/>
    <x v="1"/>
    <x v="38"/>
    <x v="148"/>
  </r>
  <r>
    <n v="3104"/>
    <x v="3103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n v="5"/>
    <b v="0"/>
    <x v="38"/>
    <x v="1"/>
    <x v="38"/>
    <x v="2148"/>
  </r>
  <r>
    <n v="3105"/>
    <x v="3104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n v="31"/>
    <b v="0"/>
    <x v="38"/>
    <x v="1"/>
    <x v="38"/>
    <x v="2149"/>
  </r>
  <r>
    <n v="3106"/>
    <x v="3105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n v="4"/>
    <b v="0"/>
    <x v="38"/>
    <x v="1"/>
    <x v="38"/>
    <x v="2150"/>
  </r>
  <r>
    <n v="3107"/>
    <x v="3106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n v="29"/>
    <b v="0"/>
    <x v="38"/>
    <x v="1"/>
    <x v="38"/>
    <x v="2151"/>
  </r>
  <r>
    <n v="3108"/>
    <x v="3107"/>
    <s v="We need a permanent home for the theater!"/>
    <x v="63"/>
    <x v="375"/>
    <x v="2"/>
    <x v="0"/>
    <x v="0"/>
    <n v="1430234394"/>
    <n v="1425053994"/>
    <b v="0"/>
    <n v="2"/>
    <b v="0"/>
    <x v="38"/>
    <x v="1"/>
    <x v="38"/>
    <x v="31"/>
  </r>
  <r>
    <n v="3109"/>
    <x v="3108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n v="114"/>
    <b v="0"/>
    <x v="38"/>
    <x v="1"/>
    <x v="38"/>
    <x v="658"/>
  </r>
  <r>
    <n v="3110"/>
    <x v="3109"/>
    <s v="Cat People Unite! It's time we get a space of our own to relax, socialize and learn! Join the Catmunity!"/>
    <x v="31"/>
    <x v="115"/>
    <x v="2"/>
    <x v="0"/>
    <x v="0"/>
    <n v="1487465119"/>
    <n v="1484009119"/>
    <b v="0"/>
    <n v="1"/>
    <b v="0"/>
    <x v="38"/>
    <x v="1"/>
    <x v="38"/>
    <x v="119"/>
  </r>
  <r>
    <n v="3111"/>
    <x v="3110"/>
    <s v="Help All Puppet Players perform it's 2015 season in a beautiful 200 seat theater for an entire year."/>
    <x v="22"/>
    <x v="2061"/>
    <x v="2"/>
    <x v="0"/>
    <x v="0"/>
    <n v="1412432220"/>
    <n v="1409753820"/>
    <b v="0"/>
    <n v="76"/>
    <b v="0"/>
    <x v="38"/>
    <x v="1"/>
    <x v="38"/>
    <x v="2152"/>
  </r>
  <r>
    <n v="3112"/>
    <x v="3111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n v="9"/>
    <b v="0"/>
    <x v="38"/>
    <x v="1"/>
    <x v="38"/>
    <x v="2153"/>
  </r>
  <r>
    <n v="3113"/>
    <x v="3112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n v="37"/>
    <b v="0"/>
    <x v="38"/>
    <x v="1"/>
    <x v="38"/>
    <x v="2154"/>
  </r>
  <r>
    <n v="3114"/>
    <x v="3113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n v="0"/>
    <b v="0"/>
    <x v="38"/>
    <x v="1"/>
    <x v="38"/>
    <x v="121"/>
  </r>
  <r>
    <n v="3115"/>
    <x v="3114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n v="1"/>
    <b v="0"/>
    <x v="38"/>
    <x v="1"/>
    <x v="38"/>
    <x v="462"/>
  </r>
  <r>
    <n v="3116"/>
    <x v="3115"/>
    <s v="Creating a consuite for CoreCon. A focus on the insanity of asylums and early medical practices from history."/>
    <x v="47"/>
    <x v="357"/>
    <x v="2"/>
    <x v="0"/>
    <x v="0"/>
    <n v="1427890925"/>
    <n v="1426681325"/>
    <b v="0"/>
    <n v="10"/>
    <b v="0"/>
    <x v="38"/>
    <x v="1"/>
    <x v="38"/>
    <x v="1340"/>
  </r>
  <r>
    <n v="3117"/>
    <x v="3116"/>
    <s v="Performing Arts workshops, for young people aged 5 -16, exploring how the sea has shaped Cowes as a settlement."/>
    <x v="28"/>
    <x v="116"/>
    <x v="2"/>
    <x v="1"/>
    <x v="1"/>
    <n v="1464354720"/>
    <n v="1463648360"/>
    <b v="0"/>
    <n v="1"/>
    <b v="0"/>
    <x v="38"/>
    <x v="1"/>
    <x v="38"/>
    <x v="120"/>
  </r>
  <r>
    <n v="3118"/>
    <x v="3117"/>
    <s v="a magical place for all kind of people, like a fairytaile in all colours"/>
    <x v="69"/>
    <x v="551"/>
    <x v="2"/>
    <x v="11"/>
    <x v="9"/>
    <n v="1467473723"/>
    <n v="1465832123"/>
    <b v="0"/>
    <n v="2"/>
    <b v="0"/>
    <x v="38"/>
    <x v="1"/>
    <x v="38"/>
    <x v="2155"/>
  </r>
  <r>
    <n v="3119"/>
    <x v="3118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n v="1"/>
    <b v="0"/>
    <x v="38"/>
    <x v="1"/>
    <x v="38"/>
    <x v="144"/>
  </r>
  <r>
    <n v="3120"/>
    <x v="3119"/>
    <s v="Wij willen Tropicana het subtropisch zwemparadijs van Rotterdam op een nieuwe locatie gaan bouwen."/>
    <x v="396"/>
    <x v="1491"/>
    <x v="2"/>
    <x v="9"/>
    <x v="3"/>
    <n v="1462484196"/>
    <n v="1457303796"/>
    <b v="0"/>
    <n v="10"/>
    <b v="0"/>
    <x v="38"/>
    <x v="1"/>
    <x v="38"/>
    <x v="2156"/>
  </r>
  <r>
    <n v="3121"/>
    <x v="3120"/>
    <s v="I going to build a theatre for a local ant farm so that Ants can put on their theatre productions."/>
    <x v="15"/>
    <x v="115"/>
    <x v="1"/>
    <x v="5"/>
    <x v="5"/>
    <n v="1411748335"/>
    <n v="1406564335"/>
    <b v="0"/>
    <n v="1"/>
    <b v="0"/>
    <x v="38"/>
    <x v="1"/>
    <x v="38"/>
    <x v="119"/>
  </r>
  <r>
    <n v="3122"/>
    <x v="3121"/>
    <s v="cancelled until further notice"/>
    <x v="212"/>
    <x v="851"/>
    <x v="1"/>
    <x v="0"/>
    <x v="0"/>
    <n v="1478733732"/>
    <n v="1478298132"/>
    <b v="0"/>
    <n v="2"/>
    <b v="0"/>
    <x v="38"/>
    <x v="1"/>
    <x v="38"/>
    <x v="2157"/>
  </r>
  <r>
    <n v="3123"/>
    <x v="3122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n v="348"/>
    <b v="0"/>
    <x v="38"/>
    <x v="1"/>
    <x v="38"/>
    <x v="2158"/>
  </r>
  <r>
    <n v="3124"/>
    <x v="3123"/>
    <s v="A place where kids/ teens' dreams come true, and one finds there home without sparkly red shoes!"/>
    <x v="397"/>
    <x v="375"/>
    <x v="1"/>
    <x v="0"/>
    <x v="0"/>
    <n v="1422902601"/>
    <n v="1417718601"/>
    <b v="0"/>
    <n v="4"/>
    <b v="0"/>
    <x v="38"/>
    <x v="1"/>
    <x v="38"/>
    <x v="516"/>
  </r>
  <r>
    <n v="3125"/>
    <x v="3124"/>
    <s v="N/A"/>
    <x v="86"/>
    <x v="117"/>
    <x v="1"/>
    <x v="0"/>
    <x v="0"/>
    <n v="1452142672"/>
    <n v="1449550672"/>
    <b v="0"/>
    <n v="0"/>
    <b v="0"/>
    <x v="38"/>
    <x v="1"/>
    <x v="38"/>
    <x v="121"/>
  </r>
  <r>
    <n v="3126"/>
    <x v="3125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n v="17"/>
    <b v="0"/>
    <x v="38"/>
    <x v="1"/>
    <x v="38"/>
    <x v="2159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n v="0"/>
    <b v="0"/>
    <x v="38"/>
    <x v="1"/>
    <x v="38"/>
    <x v="121"/>
  </r>
  <r>
    <n v="3128"/>
    <x v="3127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n v="117"/>
    <b v="0"/>
    <x v="6"/>
    <x v="1"/>
    <x v="6"/>
    <x v="2160"/>
  </r>
  <r>
    <n v="3129"/>
    <x v="3128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n v="1"/>
    <b v="0"/>
    <x v="6"/>
    <x v="1"/>
    <x v="6"/>
    <x v="119"/>
  </r>
  <r>
    <n v="3130"/>
    <x v="3129"/>
    <s v="A shockingly relevant modern take on a 2,000-year-old tragedy that confronts current gender politics."/>
    <x v="3"/>
    <x v="672"/>
    <x v="3"/>
    <x v="0"/>
    <x v="0"/>
    <n v="1492145940"/>
    <n v="1489504916"/>
    <b v="0"/>
    <n v="4"/>
    <b v="0"/>
    <x v="6"/>
    <x v="1"/>
    <x v="6"/>
    <x v="2161"/>
  </r>
  <r>
    <n v="3131"/>
    <x v="3130"/>
    <s v="A Staged Reading of &quot;Snake Eyes,&quot; a new play by Alex Rafala"/>
    <x v="393"/>
    <x v="2043"/>
    <x v="3"/>
    <x v="0"/>
    <x v="0"/>
    <n v="1491656045"/>
    <n v="1489067645"/>
    <b v="0"/>
    <n v="12"/>
    <b v="0"/>
    <x v="6"/>
    <x v="1"/>
    <x v="6"/>
    <x v="399"/>
  </r>
  <r>
    <n v="3132"/>
    <x v="3131"/>
    <s v="Smells Like Money, Drips Like Honey, Taste Like Mocha, Better Run AWAY"/>
    <x v="11"/>
    <x v="115"/>
    <x v="3"/>
    <x v="0"/>
    <x v="0"/>
    <n v="1492759460"/>
    <n v="1487579060"/>
    <b v="0"/>
    <n v="1"/>
    <b v="0"/>
    <x v="6"/>
    <x v="1"/>
    <x v="6"/>
    <x v="119"/>
  </r>
  <r>
    <n v="3133"/>
    <x v="3132"/>
    <s v="TwentySomething is taking Hell Has No Fury to Edinburgh! _x000a_We're looking for your support to get us there."/>
    <x v="2"/>
    <x v="2065"/>
    <x v="3"/>
    <x v="1"/>
    <x v="1"/>
    <n v="1490358834"/>
    <n v="1487770434"/>
    <b v="0"/>
    <n v="16"/>
    <b v="0"/>
    <x v="6"/>
    <x v="1"/>
    <x v="6"/>
    <x v="1178"/>
  </r>
  <r>
    <n v="3134"/>
    <x v="3133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n v="12"/>
    <b v="0"/>
    <x v="6"/>
    <x v="1"/>
    <x v="6"/>
    <x v="644"/>
  </r>
  <r>
    <n v="3135"/>
    <x v="3134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n v="7"/>
    <b v="0"/>
    <x v="6"/>
    <x v="1"/>
    <x v="6"/>
    <x v="2162"/>
  </r>
  <r>
    <n v="3136"/>
    <x v="3135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n v="22"/>
    <b v="0"/>
    <x v="6"/>
    <x v="1"/>
    <x v="6"/>
    <x v="2163"/>
  </r>
  <r>
    <n v="3137"/>
    <x v="3136"/>
    <s v="Set in 1930s Chinatown, evocative of old world South Jackson Street during the Jazz era."/>
    <x v="15"/>
    <x v="155"/>
    <x v="3"/>
    <x v="0"/>
    <x v="0"/>
    <n v="1493838720"/>
    <n v="1489439669"/>
    <b v="0"/>
    <n v="1"/>
    <b v="0"/>
    <x v="6"/>
    <x v="1"/>
    <x v="6"/>
    <x v="73"/>
  </r>
  <r>
    <n v="3138"/>
    <x v="3137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n v="0"/>
    <b v="0"/>
    <x v="6"/>
    <x v="1"/>
    <x v="6"/>
    <x v="121"/>
  </r>
  <r>
    <n v="3139"/>
    <x v="3138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n v="6"/>
    <b v="0"/>
    <x v="6"/>
    <x v="1"/>
    <x v="6"/>
    <x v="2164"/>
  </r>
  <r>
    <n v="3140"/>
    <x v="3139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n v="4"/>
    <b v="0"/>
    <x v="6"/>
    <x v="1"/>
    <x v="6"/>
    <x v="1196"/>
  </r>
  <r>
    <n v="3141"/>
    <x v="3140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n v="8"/>
    <b v="0"/>
    <x v="6"/>
    <x v="1"/>
    <x v="6"/>
    <x v="2165"/>
  </r>
  <r>
    <n v="3142"/>
    <x v="3141"/>
    <s v="Our aim is to deliver a powerful piece of theatre to audiences across the UK, including Edinburgh Fringe (2017)."/>
    <x v="181"/>
    <x v="372"/>
    <x v="3"/>
    <x v="1"/>
    <x v="1"/>
    <n v="1489922339"/>
    <n v="1487333939"/>
    <b v="0"/>
    <n v="3"/>
    <b v="0"/>
    <x v="6"/>
    <x v="1"/>
    <x v="6"/>
    <x v="2"/>
  </r>
  <r>
    <n v="3143"/>
    <x v="3142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n v="0"/>
    <b v="0"/>
    <x v="6"/>
    <x v="1"/>
    <x v="6"/>
    <x v="121"/>
  </r>
  <r>
    <n v="3144"/>
    <x v="3143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n v="30"/>
    <b v="0"/>
    <x v="6"/>
    <x v="1"/>
    <x v="6"/>
    <x v="2166"/>
  </r>
  <r>
    <n v="3145"/>
    <x v="3144"/>
    <s v="Dominion Theatre Company is the first community dinner theatre  to be established in Arlington TX."/>
    <x v="31"/>
    <x v="117"/>
    <x v="3"/>
    <x v="0"/>
    <x v="0"/>
    <n v="1490659134"/>
    <n v="1485478734"/>
    <b v="0"/>
    <n v="0"/>
    <b v="0"/>
    <x v="6"/>
    <x v="1"/>
    <x v="6"/>
    <x v="121"/>
  </r>
  <r>
    <n v="3146"/>
    <x v="3145"/>
    <s v="Somos... Podemos... Amamos... Nuestra muralla, nuestra utopÃ­a. Que el amor sea el lÃ­mite"/>
    <x v="63"/>
    <x v="2071"/>
    <x v="3"/>
    <x v="14"/>
    <x v="10"/>
    <n v="1492356166"/>
    <n v="1488471766"/>
    <b v="0"/>
    <n v="12"/>
    <b v="0"/>
    <x v="6"/>
    <x v="1"/>
    <x v="6"/>
    <x v="2167"/>
  </r>
  <r>
    <n v="3147"/>
    <x v="3146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n v="213"/>
    <b v="1"/>
    <x v="6"/>
    <x v="1"/>
    <x v="6"/>
    <x v="2168"/>
  </r>
  <r>
    <n v="3148"/>
    <x v="3147"/>
    <s v="Help fund The Aurora Project, an immersive science fiction epic."/>
    <x v="40"/>
    <x v="2073"/>
    <x v="0"/>
    <x v="0"/>
    <x v="0"/>
    <n v="1412136000"/>
    <n v="1410278284"/>
    <b v="1"/>
    <n v="57"/>
    <b v="1"/>
    <x v="6"/>
    <x v="1"/>
    <x v="6"/>
    <x v="2169"/>
  </r>
  <r>
    <n v="3149"/>
    <x v="3148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n v="25"/>
    <b v="1"/>
    <x v="6"/>
    <x v="1"/>
    <x v="6"/>
    <x v="364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n v="104"/>
    <b v="1"/>
    <x v="6"/>
    <x v="1"/>
    <x v="6"/>
    <x v="2170"/>
  </r>
  <r>
    <n v="3151"/>
    <x v="3150"/>
    <s v="A Multi-Media Puppet Show, with large cable control puppets to tell a hilarious story for all ages."/>
    <x v="8"/>
    <x v="2075"/>
    <x v="0"/>
    <x v="0"/>
    <x v="0"/>
    <n v="1410379774"/>
    <n v="1407787774"/>
    <b v="1"/>
    <n v="34"/>
    <b v="1"/>
    <x v="6"/>
    <x v="1"/>
    <x v="6"/>
    <x v="2171"/>
  </r>
  <r>
    <n v="3152"/>
    <x v="3151"/>
    <s v="'Gilead' is an original theatre piece inspired by Margaret Atwood's 'The Handmaid's Tale'. (Brighton Fringe 2014)"/>
    <x v="41"/>
    <x v="2076"/>
    <x v="0"/>
    <x v="1"/>
    <x v="1"/>
    <n v="1383425367"/>
    <n v="1380833367"/>
    <b v="1"/>
    <n v="67"/>
    <b v="1"/>
    <x v="6"/>
    <x v="1"/>
    <x v="6"/>
    <x v="2172"/>
  </r>
  <r>
    <n v="3153"/>
    <x v="3152"/>
    <s v="A stage production of Terminator 2: Judgment Day, composed entirely of the words of William Shakespeare"/>
    <x v="9"/>
    <x v="2077"/>
    <x v="0"/>
    <x v="0"/>
    <x v="0"/>
    <n v="1304225940"/>
    <n v="1301542937"/>
    <b v="1"/>
    <n v="241"/>
    <b v="1"/>
    <x v="6"/>
    <x v="1"/>
    <x v="6"/>
    <x v="2173"/>
  </r>
  <r>
    <n v="3154"/>
    <x v="3153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n v="123"/>
    <b v="1"/>
    <x v="6"/>
    <x v="1"/>
    <x v="6"/>
    <x v="2174"/>
  </r>
  <r>
    <n v="3155"/>
    <x v="3154"/>
    <s v="We want to take our stage adaptation of Studio Ghibli's 'Princess Mononoke' to more people.  Help us do it!"/>
    <x v="10"/>
    <x v="2078"/>
    <x v="0"/>
    <x v="1"/>
    <x v="1"/>
    <n v="1356004725"/>
    <n v="1353412725"/>
    <b v="1"/>
    <n v="302"/>
    <b v="1"/>
    <x v="6"/>
    <x v="1"/>
    <x v="6"/>
    <x v="1259"/>
  </r>
  <r>
    <n v="3156"/>
    <x v="3155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n v="89"/>
    <b v="1"/>
    <x v="6"/>
    <x v="1"/>
    <x v="6"/>
    <x v="2175"/>
  </r>
  <r>
    <n v="3157"/>
    <x v="3156"/>
    <s v="Four Directors.  Four One Acts.  Four Genres.  For You."/>
    <x v="23"/>
    <x v="74"/>
    <x v="0"/>
    <x v="0"/>
    <x v="0"/>
    <n v="1405746000"/>
    <n v="1404932105"/>
    <b v="1"/>
    <n v="41"/>
    <b v="1"/>
    <x v="6"/>
    <x v="1"/>
    <x v="6"/>
    <x v="2176"/>
  </r>
  <r>
    <n v="3158"/>
    <x v="3157"/>
    <s v="A 40s crime-noir play using nursery rhyme characters."/>
    <x v="10"/>
    <x v="2080"/>
    <x v="0"/>
    <x v="0"/>
    <x v="0"/>
    <n v="1374523752"/>
    <n v="1371931752"/>
    <b v="1"/>
    <n v="69"/>
    <b v="1"/>
    <x v="6"/>
    <x v="1"/>
    <x v="6"/>
    <x v="2177"/>
  </r>
  <r>
    <n v="3159"/>
    <x v="3158"/>
    <s v="WAXWING is an exciting new world premiere of mythic (perhaps even apocalyptic!) proportions."/>
    <x v="15"/>
    <x v="2081"/>
    <x v="0"/>
    <x v="0"/>
    <x v="0"/>
    <n v="1326927600"/>
    <n v="1323221761"/>
    <b v="1"/>
    <n v="52"/>
    <b v="1"/>
    <x v="6"/>
    <x v="1"/>
    <x v="6"/>
    <x v="1038"/>
  </r>
  <r>
    <n v="3160"/>
    <x v="3159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n v="57"/>
    <b v="1"/>
    <x v="6"/>
    <x v="1"/>
    <x v="6"/>
    <x v="20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n v="74"/>
    <b v="1"/>
    <x v="6"/>
    <x v="1"/>
    <x v="6"/>
    <x v="2178"/>
  </r>
  <r>
    <n v="3162"/>
    <x v="3161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n v="63"/>
    <b v="1"/>
    <x v="6"/>
    <x v="1"/>
    <x v="6"/>
    <x v="1403"/>
  </r>
  <r>
    <n v="3163"/>
    <x v="3162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n v="72"/>
    <b v="1"/>
    <x v="6"/>
    <x v="1"/>
    <x v="6"/>
    <x v="2179"/>
  </r>
  <r>
    <n v="3164"/>
    <x v="3163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n v="71"/>
    <b v="1"/>
    <x v="6"/>
    <x v="1"/>
    <x v="6"/>
    <x v="2180"/>
  </r>
  <r>
    <n v="3165"/>
    <x v="3164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n v="21"/>
    <b v="1"/>
    <x v="6"/>
    <x v="1"/>
    <x v="6"/>
    <x v="2181"/>
  </r>
  <r>
    <n v="3166"/>
    <x v="3165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n v="930"/>
    <b v="1"/>
    <x v="6"/>
    <x v="1"/>
    <x v="6"/>
    <x v="2182"/>
  </r>
  <r>
    <n v="3167"/>
    <x v="3166"/>
    <s v="What is destiny? Explore it with us this August at FringeNYC."/>
    <x v="9"/>
    <x v="2089"/>
    <x v="0"/>
    <x v="0"/>
    <x v="0"/>
    <n v="1406952781"/>
    <n v="1405743181"/>
    <b v="1"/>
    <n v="55"/>
    <b v="1"/>
    <x v="6"/>
    <x v="1"/>
    <x v="6"/>
    <x v="2183"/>
  </r>
  <r>
    <n v="3168"/>
    <x v="3167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n v="61"/>
    <b v="1"/>
    <x v="6"/>
    <x v="1"/>
    <x v="6"/>
    <x v="2184"/>
  </r>
  <r>
    <n v="3169"/>
    <x v="3168"/>
    <s v="We're bringing The Window to the Cherry Lane Theater in January 2014."/>
    <x v="6"/>
    <x v="2091"/>
    <x v="0"/>
    <x v="0"/>
    <x v="0"/>
    <n v="1386910740"/>
    <n v="1384364561"/>
    <b v="1"/>
    <n v="82"/>
    <b v="1"/>
    <x v="6"/>
    <x v="1"/>
    <x v="6"/>
    <x v="965"/>
  </r>
  <r>
    <n v="3170"/>
    <x v="3169"/>
    <s v="An emotionally-charged journey through the history of black women in America told in reverse."/>
    <x v="13"/>
    <x v="2092"/>
    <x v="0"/>
    <x v="0"/>
    <x v="0"/>
    <n v="1404273600"/>
    <n v="1401414944"/>
    <b v="1"/>
    <n v="71"/>
    <b v="1"/>
    <x v="6"/>
    <x v="1"/>
    <x v="6"/>
    <x v="29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n v="117"/>
    <b v="1"/>
    <x v="6"/>
    <x v="1"/>
    <x v="6"/>
    <x v="1250"/>
  </r>
  <r>
    <n v="3172"/>
    <x v="3171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n v="29"/>
    <b v="1"/>
    <x v="6"/>
    <x v="1"/>
    <x v="6"/>
    <x v="2185"/>
  </r>
  <r>
    <n v="3173"/>
    <x v="3172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n v="74"/>
    <b v="1"/>
    <x v="6"/>
    <x v="1"/>
    <x v="6"/>
    <x v="2186"/>
  </r>
  <r>
    <n v="3174"/>
    <x v="3173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n v="23"/>
    <b v="1"/>
    <x v="6"/>
    <x v="1"/>
    <x v="6"/>
    <x v="2187"/>
  </r>
  <r>
    <n v="3175"/>
    <x v="3174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n v="60"/>
    <b v="1"/>
    <x v="6"/>
    <x v="1"/>
    <x v="6"/>
    <x v="1867"/>
  </r>
  <r>
    <n v="3176"/>
    <x v="3175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n v="55"/>
    <b v="1"/>
    <x v="6"/>
    <x v="1"/>
    <x v="6"/>
    <x v="2188"/>
  </r>
  <r>
    <n v="3177"/>
    <x v="3176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n v="51"/>
    <b v="1"/>
    <x v="6"/>
    <x v="1"/>
    <x v="6"/>
    <x v="2189"/>
  </r>
  <r>
    <n v="3178"/>
    <x v="3177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n v="78"/>
    <b v="1"/>
    <x v="6"/>
    <x v="1"/>
    <x v="6"/>
    <x v="2190"/>
  </r>
  <r>
    <n v="3179"/>
    <x v="3178"/>
    <s v="A Sci-fi play in several vignettes that will narrate an alternate history in the mid-20th century."/>
    <x v="285"/>
    <x v="2099"/>
    <x v="0"/>
    <x v="0"/>
    <x v="0"/>
    <n v="1367859071"/>
    <n v="1365699071"/>
    <b v="1"/>
    <n v="62"/>
    <b v="1"/>
    <x v="6"/>
    <x v="1"/>
    <x v="6"/>
    <x v="2191"/>
  </r>
  <r>
    <n v="3180"/>
    <x v="3179"/>
    <s v="A new tale of witches, fairies, cat-hunters and and bone-boilers from London theatre company Broken Glass."/>
    <x v="38"/>
    <x v="2100"/>
    <x v="0"/>
    <x v="1"/>
    <x v="1"/>
    <n v="1403258049"/>
    <n v="1400666049"/>
    <b v="1"/>
    <n v="45"/>
    <b v="1"/>
    <x v="6"/>
    <x v="1"/>
    <x v="6"/>
    <x v="2192"/>
  </r>
  <r>
    <n v="3181"/>
    <x v="3180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n v="15"/>
    <b v="1"/>
    <x v="6"/>
    <x v="1"/>
    <x v="6"/>
    <x v="811"/>
  </r>
  <r>
    <n v="3182"/>
    <x v="3181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n v="151"/>
    <b v="1"/>
    <x v="6"/>
    <x v="1"/>
    <x v="6"/>
    <x v="2193"/>
  </r>
  <r>
    <n v="3183"/>
    <x v="3182"/>
    <s v="Anton Chekhov's The Seagull. An outdoor Amphitheater in Manhattan. Trees. A River. Daybreak."/>
    <x v="30"/>
    <x v="444"/>
    <x v="0"/>
    <x v="0"/>
    <x v="0"/>
    <n v="1377284669"/>
    <n v="1375729469"/>
    <b v="1"/>
    <n v="68"/>
    <b v="1"/>
    <x v="6"/>
    <x v="1"/>
    <x v="6"/>
    <x v="1583"/>
  </r>
  <r>
    <n v="3184"/>
    <x v="3183"/>
    <s v="Equus is the story of a psychiatrist treating a teenaged boy who blinds six horses with a metal spike."/>
    <x v="270"/>
    <x v="2102"/>
    <x v="0"/>
    <x v="0"/>
    <x v="0"/>
    <n v="1404258631"/>
    <n v="1401666631"/>
    <b v="1"/>
    <n v="46"/>
    <b v="1"/>
    <x v="6"/>
    <x v="1"/>
    <x v="6"/>
    <x v="2194"/>
  </r>
  <r>
    <n v="3185"/>
    <x v="3184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n v="24"/>
    <b v="1"/>
    <x v="6"/>
    <x v="1"/>
    <x v="6"/>
    <x v="683"/>
  </r>
  <r>
    <n v="3186"/>
    <x v="3185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n v="70"/>
    <b v="1"/>
    <x v="6"/>
    <x v="1"/>
    <x v="6"/>
    <x v="2195"/>
  </r>
  <r>
    <n v="3187"/>
    <x v="3186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n v="244"/>
    <b v="1"/>
    <x v="6"/>
    <x v="1"/>
    <x v="6"/>
    <x v="2196"/>
  </r>
  <r>
    <n v="3188"/>
    <x v="3187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n v="9"/>
    <b v="0"/>
    <x v="40"/>
    <x v="1"/>
    <x v="40"/>
    <x v="2197"/>
  </r>
  <r>
    <n v="3189"/>
    <x v="3188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n v="19"/>
    <b v="0"/>
    <x v="40"/>
    <x v="1"/>
    <x v="40"/>
    <x v="2198"/>
  </r>
  <r>
    <n v="3190"/>
    <x v="3189"/>
    <s v="Call It A Day Productions is putting on their first full production in December and every little bit helps!"/>
    <x v="23"/>
    <x v="117"/>
    <x v="2"/>
    <x v="5"/>
    <x v="5"/>
    <n v="1481258275"/>
    <n v="1478662675"/>
    <b v="0"/>
    <n v="0"/>
    <b v="0"/>
    <x v="40"/>
    <x v="1"/>
    <x v="40"/>
    <x v="121"/>
  </r>
  <r>
    <n v="3191"/>
    <x v="3190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n v="4"/>
    <b v="0"/>
    <x v="40"/>
    <x v="1"/>
    <x v="40"/>
    <x v="2199"/>
  </r>
  <r>
    <n v="3192"/>
    <x v="3191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n v="8"/>
    <b v="0"/>
    <x v="40"/>
    <x v="1"/>
    <x v="40"/>
    <x v="786"/>
  </r>
  <r>
    <n v="3193"/>
    <x v="3192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n v="24"/>
    <b v="0"/>
    <x v="40"/>
    <x v="1"/>
    <x v="40"/>
    <x v="2200"/>
  </r>
  <r>
    <n v="3194"/>
    <x v="3193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n v="0"/>
    <b v="0"/>
    <x v="40"/>
    <x v="1"/>
    <x v="40"/>
    <x v="121"/>
  </r>
  <r>
    <n v="3195"/>
    <x v="3194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n v="39"/>
    <b v="0"/>
    <x v="40"/>
    <x v="1"/>
    <x v="40"/>
    <x v="1656"/>
  </r>
  <r>
    <n v="3196"/>
    <x v="3195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n v="6"/>
    <b v="0"/>
    <x v="40"/>
    <x v="1"/>
    <x v="40"/>
    <x v="462"/>
  </r>
  <r>
    <n v="3197"/>
    <x v="3196"/>
    <s v="This years most important stage project for young artists in our region. www.ungespor.no"/>
    <x v="3"/>
    <x v="1288"/>
    <x v="2"/>
    <x v="10"/>
    <x v="8"/>
    <n v="1423050618"/>
    <n v="1420458618"/>
    <b v="0"/>
    <n v="4"/>
    <b v="0"/>
    <x v="40"/>
    <x v="1"/>
    <x v="40"/>
    <x v="2201"/>
  </r>
  <r>
    <n v="3198"/>
    <x v="3197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n v="3"/>
    <b v="0"/>
    <x v="40"/>
    <x v="1"/>
    <x v="40"/>
    <x v="2202"/>
  </r>
  <r>
    <n v="3199"/>
    <x v="3198"/>
    <s v="The Milburn Stone Theatre needs your help to bring its high-flying next blockbuster musical, TARZAN, to life!"/>
    <x v="10"/>
    <x v="636"/>
    <x v="2"/>
    <x v="0"/>
    <x v="0"/>
    <n v="1410037200"/>
    <n v="1407435418"/>
    <b v="0"/>
    <n v="53"/>
    <b v="0"/>
    <x v="40"/>
    <x v="1"/>
    <x v="40"/>
    <x v="2203"/>
  </r>
  <r>
    <n v="3200"/>
    <x v="3199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n v="1"/>
    <b v="0"/>
    <x v="40"/>
    <x v="1"/>
    <x v="40"/>
    <x v="120"/>
  </r>
  <r>
    <n v="3201"/>
    <x v="3200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n v="2"/>
    <b v="0"/>
    <x v="40"/>
    <x v="1"/>
    <x v="40"/>
    <x v="381"/>
  </r>
  <r>
    <n v="3202"/>
    <x v="3201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n v="25"/>
    <b v="0"/>
    <x v="40"/>
    <x v="1"/>
    <x v="40"/>
    <x v="183"/>
  </r>
  <r>
    <n v="3203"/>
    <x v="3202"/>
    <s v="Escape from Reality's 1st Season &quot;Defying Gravity&quot; including The Last Five Years, Godspell, and Aida."/>
    <x v="28"/>
    <x v="156"/>
    <x v="2"/>
    <x v="0"/>
    <x v="0"/>
    <n v="1443224622"/>
    <n v="1440632622"/>
    <b v="0"/>
    <n v="6"/>
    <b v="0"/>
    <x v="40"/>
    <x v="1"/>
    <x v="40"/>
    <x v="683"/>
  </r>
  <r>
    <n v="3204"/>
    <x v="3203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n v="0"/>
    <b v="0"/>
    <x v="40"/>
    <x v="1"/>
    <x v="40"/>
    <x v="121"/>
  </r>
  <r>
    <n v="3205"/>
    <x v="3204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n v="12"/>
    <b v="0"/>
    <x v="40"/>
    <x v="1"/>
    <x v="40"/>
    <x v="1878"/>
  </r>
  <r>
    <n v="3206"/>
    <x v="3205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n v="0"/>
    <b v="0"/>
    <x v="40"/>
    <x v="1"/>
    <x v="40"/>
    <x v="121"/>
  </r>
  <r>
    <n v="3207"/>
    <x v="3206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n v="36"/>
    <b v="0"/>
    <x v="40"/>
    <x v="1"/>
    <x v="40"/>
    <x v="2204"/>
  </r>
  <r>
    <n v="3208"/>
    <x v="3207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n v="82"/>
    <b v="1"/>
    <x v="6"/>
    <x v="1"/>
    <x v="6"/>
    <x v="2205"/>
  </r>
  <r>
    <n v="3209"/>
    <x v="3208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n v="226"/>
    <b v="1"/>
    <x v="6"/>
    <x v="1"/>
    <x v="6"/>
    <x v="2206"/>
  </r>
  <r>
    <n v="3210"/>
    <x v="3209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n v="60"/>
    <b v="1"/>
    <x v="6"/>
    <x v="1"/>
    <x v="6"/>
    <x v="2207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n v="322"/>
    <b v="1"/>
    <x v="6"/>
    <x v="1"/>
    <x v="6"/>
    <x v="2208"/>
  </r>
  <r>
    <n v="3212"/>
    <x v="3211"/>
    <s v="Help us bring our production of Campo Maldito to New York AND San Francisco!"/>
    <x v="23"/>
    <x v="2111"/>
    <x v="0"/>
    <x v="0"/>
    <x v="0"/>
    <n v="1407524751"/>
    <n v="1404932751"/>
    <b v="1"/>
    <n v="94"/>
    <b v="1"/>
    <x v="6"/>
    <x v="1"/>
    <x v="6"/>
    <x v="2209"/>
  </r>
  <r>
    <n v="3213"/>
    <x v="3212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n v="47"/>
    <b v="1"/>
    <x v="6"/>
    <x v="1"/>
    <x v="6"/>
    <x v="2210"/>
  </r>
  <r>
    <n v="3214"/>
    <x v="3213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n v="115"/>
    <b v="1"/>
    <x v="6"/>
    <x v="1"/>
    <x v="6"/>
    <x v="2211"/>
  </r>
  <r>
    <n v="3215"/>
    <x v="3214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n v="134"/>
    <b v="1"/>
    <x v="6"/>
    <x v="1"/>
    <x v="6"/>
    <x v="2212"/>
  </r>
  <r>
    <n v="3216"/>
    <x v="3215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n v="35"/>
    <b v="1"/>
    <x v="6"/>
    <x v="1"/>
    <x v="6"/>
    <x v="2213"/>
  </r>
  <r>
    <n v="3217"/>
    <x v="3216"/>
    <s v="Wake Up Call is a comedic play about a group of hotel employees working on Christmas Eve."/>
    <x v="37"/>
    <x v="2011"/>
    <x v="0"/>
    <x v="0"/>
    <x v="0"/>
    <n v="1478264784"/>
    <n v="1475672784"/>
    <b v="1"/>
    <n v="104"/>
    <b v="1"/>
    <x v="6"/>
    <x v="1"/>
    <x v="6"/>
    <x v="2214"/>
  </r>
  <r>
    <n v="3218"/>
    <x v="3217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n v="184"/>
    <b v="1"/>
    <x v="6"/>
    <x v="1"/>
    <x v="6"/>
    <x v="2215"/>
  </r>
  <r>
    <n v="3219"/>
    <x v="3218"/>
    <s v="Eyes Closed is a collaborative play and docudrama about New Yorkers and their dreams."/>
    <x v="22"/>
    <x v="2116"/>
    <x v="0"/>
    <x v="0"/>
    <x v="0"/>
    <n v="1427063747"/>
    <n v="1424043347"/>
    <b v="1"/>
    <n v="119"/>
    <b v="1"/>
    <x v="6"/>
    <x v="1"/>
    <x v="6"/>
    <x v="2216"/>
  </r>
  <r>
    <n v="3220"/>
    <x v="3219"/>
    <s v="A sci-fi thriller for the stage opening March 10 in Los Angeles."/>
    <x v="36"/>
    <x v="2117"/>
    <x v="0"/>
    <x v="0"/>
    <x v="0"/>
    <n v="1489352400"/>
    <n v="1486411204"/>
    <b v="1"/>
    <n v="59"/>
    <b v="1"/>
    <x v="6"/>
    <x v="1"/>
    <x v="6"/>
    <x v="2217"/>
  </r>
  <r>
    <n v="3221"/>
    <x v="3220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n v="113"/>
    <b v="1"/>
    <x v="6"/>
    <x v="1"/>
    <x v="6"/>
    <x v="247"/>
  </r>
  <r>
    <n v="3222"/>
    <x v="3221"/>
    <s v="Shakespeare's classic re-imagined as a spoken and signed production for deaf and hearing audiences"/>
    <x v="30"/>
    <x v="2119"/>
    <x v="0"/>
    <x v="0"/>
    <x v="0"/>
    <n v="1445722140"/>
    <n v="1443016697"/>
    <b v="1"/>
    <n v="84"/>
    <b v="1"/>
    <x v="6"/>
    <x v="1"/>
    <x v="6"/>
    <x v="2218"/>
  </r>
  <r>
    <n v="3223"/>
    <x v="3222"/>
    <s v="Bringing David Lindsay-Abaire's award-winning story of our times to the East Bay."/>
    <x v="379"/>
    <x v="2120"/>
    <x v="0"/>
    <x v="0"/>
    <x v="0"/>
    <n v="1440100976"/>
    <n v="1437508976"/>
    <b v="1"/>
    <n v="74"/>
    <b v="1"/>
    <x v="6"/>
    <x v="1"/>
    <x v="6"/>
    <x v="1145"/>
  </r>
  <r>
    <n v="3224"/>
    <x v="3223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n v="216"/>
    <b v="1"/>
    <x v="6"/>
    <x v="1"/>
    <x v="6"/>
    <x v="2219"/>
  </r>
  <r>
    <n v="3225"/>
    <x v="3224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n v="39"/>
    <b v="1"/>
    <x v="6"/>
    <x v="1"/>
    <x v="6"/>
    <x v="2220"/>
  </r>
  <r>
    <n v="3226"/>
    <x v="3225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n v="21"/>
    <b v="1"/>
    <x v="6"/>
    <x v="1"/>
    <x v="6"/>
    <x v="2221"/>
  </r>
  <r>
    <n v="3227"/>
    <x v="3226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n v="30"/>
    <b v="1"/>
    <x v="6"/>
    <x v="1"/>
    <x v="6"/>
    <x v="73"/>
  </r>
  <r>
    <n v="3228"/>
    <x v="3227"/>
    <s v="A Season of Powerful Women. A Season of Defiance."/>
    <x v="39"/>
    <x v="2123"/>
    <x v="0"/>
    <x v="0"/>
    <x v="0"/>
    <n v="1450328340"/>
    <n v="1447606884"/>
    <b v="1"/>
    <n v="37"/>
    <b v="1"/>
    <x v="6"/>
    <x v="1"/>
    <x v="6"/>
    <x v="2222"/>
  </r>
  <r>
    <n v="3229"/>
    <x v="3228"/>
    <s v="After electrifying audiences in Seattle and Tashkent, The Seagull Project embarks on a brand new journey."/>
    <x v="22"/>
    <x v="2124"/>
    <x v="0"/>
    <x v="0"/>
    <x v="0"/>
    <n v="1416470398"/>
    <n v="1413874798"/>
    <b v="1"/>
    <n v="202"/>
    <b v="1"/>
    <x v="6"/>
    <x v="1"/>
    <x v="6"/>
    <x v="1345"/>
  </r>
  <r>
    <n v="3230"/>
    <x v="3229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n v="37"/>
    <b v="1"/>
    <x v="6"/>
    <x v="1"/>
    <x v="6"/>
    <x v="2223"/>
  </r>
  <r>
    <n v="3231"/>
    <x v="3230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n v="28"/>
    <b v="1"/>
    <x v="6"/>
    <x v="1"/>
    <x v="6"/>
    <x v="400"/>
  </r>
  <r>
    <n v="3232"/>
    <x v="3231"/>
    <s v="Honorable Men - Yorick's 10th season of free, outdoor Shakespeare.  Featuring Henry IV, part 1 and Julius Caesar."/>
    <x v="28"/>
    <x v="2127"/>
    <x v="0"/>
    <x v="0"/>
    <x v="0"/>
    <n v="1462334340"/>
    <n v="1459711917"/>
    <b v="1"/>
    <n v="26"/>
    <b v="1"/>
    <x v="6"/>
    <x v="1"/>
    <x v="6"/>
    <x v="2224"/>
  </r>
  <r>
    <n v="3233"/>
    <x v="3232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n v="61"/>
    <b v="1"/>
    <x v="6"/>
    <x v="1"/>
    <x v="6"/>
    <x v="2225"/>
  </r>
  <r>
    <n v="3234"/>
    <x v="3233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n v="115"/>
    <b v="1"/>
    <x v="6"/>
    <x v="1"/>
    <x v="6"/>
    <x v="2226"/>
  </r>
  <r>
    <n v="3235"/>
    <x v="3234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n v="181"/>
    <b v="1"/>
    <x v="6"/>
    <x v="1"/>
    <x v="6"/>
    <x v="2208"/>
  </r>
  <r>
    <n v="3236"/>
    <x v="3235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n v="110"/>
    <b v="1"/>
    <x v="6"/>
    <x v="1"/>
    <x v="6"/>
    <x v="2227"/>
  </r>
  <r>
    <n v="3237"/>
    <x v="3236"/>
    <s v="An annual campaign supporting our intensive for artists 25 and under."/>
    <x v="19"/>
    <x v="2132"/>
    <x v="0"/>
    <x v="0"/>
    <x v="0"/>
    <n v="1443499140"/>
    <n v="1441452184"/>
    <b v="1"/>
    <n v="269"/>
    <b v="1"/>
    <x v="6"/>
    <x v="1"/>
    <x v="6"/>
    <x v="2228"/>
  </r>
  <r>
    <n v="3238"/>
    <x v="3237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n v="79"/>
    <b v="1"/>
    <x v="6"/>
    <x v="1"/>
    <x v="6"/>
    <x v="1953"/>
  </r>
  <r>
    <n v="3239"/>
    <x v="3238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n v="104"/>
    <b v="1"/>
    <x v="6"/>
    <x v="1"/>
    <x v="6"/>
    <x v="2229"/>
  </r>
  <r>
    <n v="3240"/>
    <x v="3239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n v="34"/>
    <b v="1"/>
    <x v="6"/>
    <x v="1"/>
    <x v="6"/>
    <x v="2230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n v="167"/>
    <b v="1"/>
    <x v="6"/>
    <x v="1"/>
    <x v="6"/>
    <x v="2231"/>
  </r>
  <r>
    <n v="3242"/>
    <x v="3241"/>
    <s v="First Day Off in a Long Time is a comedy show...            _x000a_About suicide."/>
    <x v="3"/>
    <x v="2136"/>
    <x v="0"/>
    <x v="0"/>
    <x v="0"/>
    <n v="1411150092"/>
    <n v="1408558092"/>
    <b v="1"/>
    <n v="183"/>
    <b v="1"/>
    <x v="6"/>
    <x v="1"/>
    <x v="6"/>
    <x v="1623"/>
  </r>
  <r>
    <n v="3243"/>
    <x v="3242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n v="71"/>
    <b v="1"/>
    <x v="6"/>
    <x v="1"/>
    <x v="6"/>
    <x v="2232"/>
  </r>
  <r>
    <n v="3244"/>
    <x v="3243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n v="69"/>
    <b v="1"/>
    <x v="6"/>
    <x v="1"/>
    <x v="6"/>
    <x v="2233"/>
  </r>
  <r>
    <n v="3245"/>
    <x v="3244"/>
    <s v="Five playwrights volunteer at New York's largest soup kitchen and develop a play around the people they meet."/>
    <x v="223"/>
    <x v="2139"/>
    <x v="0"/>
    <x v="0"/>
    <x v="0"/>
    <n v="1434074400"/>
    <n v="1431354258"/>
    <b v="0"/>
    <n v="270"/>
    <b v="1"/>
    <x v="6"/>
    <x v="1"/>
    <x v="6"/>
    <x v="2234"/>
  </r>
  <r>
    <n v="3246"/>
    <x v="3245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n v="193"/>
    <b v="1"/>
    <x v="6"/>
    <x v="1"/>
    <x v="6"/>
    <x v="1917"/>
  </r>
  <r>
    <n v="3247"/>
    <x v="3246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n v="57"/>
    <b v="1"/>
    <x v="6"/>
    <x v="1"/>
    <x v="6"/>
    <x v="2235"/>
  </r>
  <r>
    <n v="3248"/>
    <x v="3247"/>
    <s v="Honest Accomplice Theatre produces theatre for social change."/>
    <x v="14"/>
    <x v="2142"/>
    <x v="0"/>
    <x v="0"/>
    <x v="0"/>
    <n v="1428178757"/>
    <n v="1425590357"/>
    <b v="1"/>
    <n v="200"/>
    <b v="1"/>
    <x v="6"/>
    <x v="1"/>
    <x v="6"/>
    <x v="2236"/>
  </r>
  <r>
    <n v="3249"/>
    <x v="3248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n v="88"/>
    <b v="1"/>
    <x v="6"/>
    <x v="1"/>
    <x v="6"/>
    <x v="2237"/>
  </r>
  <r>
    <n v="3250"/>
    <x v="3249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n v="213"/>
    <b v="1"/>
    <x v="6"/>
    <x v="1"/>
    <x v="6"/>
    <x v="2238"/>
  </r>
  <r>
    <n v="3251"/>
    <x v="3250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n v="20"/>
    <b v="1"/>
    <x v="6"/>
    <x v="1"/>
    <x v="6"/>
    <x v="2239"/>
  </r>
  <r>
    <n v="3252"/>
    <x v="3251"/>
    <s v="How do we navigate the boundaries between friendship, sexual intimacy and obsessive desire?"/>
    <x v="268"/>
    <x v="2145"/>
    <x v="0"/>
    <x v="1"/>
    <x v="1"/>
    <n v="1473247240"/>
    <n v="1470655240"/>
    <b v="1"/>
    <n v="50"/>
    <b v="1"/>
    <x v="6"/>
    <x v="1"/>
    <x v="6"/>
    <x v="1506"/>
  </r>
  <r>
    <n v="3253"/>
    <x v="3252"/>
    <s v="Can you ever truly feel what someone else is feeling?_x000a_Do you want to?"/>
    <x v="22"/>
    <x v="2146"/>
    <x v="0"/>
    <x v="0"/>
    <x v="0"/>
    <n v="1473306300"/>
    <n v="1471701028"/>
    <b v="1"/>
    <n v="115"/>
    <b v="1"/>
    <x v="6"/>
    <x v="1"/>
    <x v="6"/>
    <x v="2240"/>
  </r>
  <r>
    <n v="3254"/>
    <x v="3253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n v="186"/>
    <b v="1"/>
    <x v="6"/>
    <x v="1"/>
    <x v="6"/>
    <x v="2241"/>
  </r>
  <r>
    <n v="3255"/>
    <x v="3254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n v="18"/>
    <b v="1"/>
    <x v="6"/>
    <x v="1"/>
    <x v="6"/>
    <x v="2242"/>
  </r>
  <r>
    <n v="3256"/>
    <x v="3255"/>
    <s v="Our 16th year promises to be bigger and better than ever but we need your help to bring the show to life!"/>
    <x v="3"/>
    <x v="2148"/>
    <x v="0"/>
    <x v="0"/>
    <x v="0"/>
    <n v="1433995140"/>
    <n v="1432129577"/>
    <b v="1"/>
    <n v="176"/>
    <b v="1"/>
    <x v="6"/>
    <x v="1"/>
    <x v="6"/>
    <x v="1901"/>
  </r>
  <r>
    <n v="3257"/>
    <x v="3256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n v="41"/>
    <b v="1"/>
    <x v="6"/>
    <x v="1"/>
    <x v="6"/>
    <x v="1169"/>
  </r>
  <r>
    <n v="3258"/>
    <x v="3257"/>
    <s v="A guy named Walt steals a book and plans to sell it to get his life on track... until his wife finds out."/>
    <x v="39"/>
    <x v="2150"/>
    <x v="0"/>
    <x v="0"/>
    <x v="0"/>
    <n v="1420751861"/>
    <n v="1418159861"/>
    <b v="1"/>
    <n v="75"/>
    <b v="1"/>
    <x v="6"/>
    <x v="1"/>
    <x v="6"/>
    <x v="2243"/>
  </r>
  <r>
    <n v="3259"/>
    <x v="3258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n v="97"/>
    <b v="1"/>
    <x v="6"/>
    <x v="1"/>
    <x v="6"/>
    <x v="2244"/>
  </r>
  <r>
    <n v="3260"/>
    <x v="3259"/>
    <s v="We're looking to raise money to continue bringing Brooklyn the vanishing art form of marionette puppetry."/>
    <x v="10"/>
    <x v="2152"/>
    <x v="0"/>
    <x v="0"/>
    <x v="0"/>
    <n v="1448903318"/>
    <n v="1445875718"/>
    <b v="1"/>
    <n v="73"/>
    <b v="1"/>
    <x v="6"/>
    <x v="1"/>
    <x v="6"/>
    <x v="2245"/>
  </r>
  <r>
    <n v="3261"/>
    <x v="3260"/>
    <s v="Six Spartanburg-based professional actors perform A Midsummer Night's Dream outdoors in downtown Spartanburg."/>
    <x v="126"/>
    <x v="2153"/>
    <x v="0"/>
    <x v="0"/>
    <x v="0"/>
    <n v="1437067476"/>
    <n v="1434475476"/>
    <b v="1"/>
    <n v="49"/>
    <b v="1"/>
    <x v="6"/>
    <x v="1"/>
    <x v="6"/>
    <x v="2246"/>
  </r>
  <r>
    <n v="3262"/>
    <x v="3261"/>
    <s v="A one-woman theatrical exploration of the prison system and its inhabitants."/>
    <x v="401"/>
    <x v="2154"/>
    <x v="0"/>
    <x v="0"/>
    <x v="0"/>
    <n v="1419220800"/>
    <n v="1416555262"/>
    <b v="1"/>
    <n v="134"/>
    <b v="1"/>
    <x v="6"/>
    <x v="1"/>
    <x v="6"/>
    <x v="2247"/>
  </r>
  <r>
    <n v="3263"/>
    <x v="3262"/>
    <s v="Shakespeare's bloodiest tragedy, performed and produced exclusively by women."/>
    <x v="30"/>
    <x v="2155"/>
    <x v="0"/>
    <x v="0"/>
    <x v="0"/>
    <n v="1446238800"/>
    <n v="1444220588"/>
    <b v="1"/>
    <n v="68"/>
    <b v="1"/>
    <x v="6"/>
    <x v="1"/>
    <x v="6"/>
    <x v="2248"/>
  </r>
  <r>
    <n v="3264"/>
    <x v="3263"/>
    <s v="The three part comedic saga of Kapow-i GoGo, who saves the world.  Again.  And again."/>
    <x v="30"/>
    <x v="2156"/>
    <x v="0"/>
    <x v="0"/>
    <x v="0"/>
    <n v="1422482400"/>
    <n v="1421089938"/>
    <b v="1"/>
    <n v="49"/>
    <b v="1"/>
    <x v="6"/>
    <x v="1"/>
    <x v="6"/>
    <x v="2249"/>
  </r>
  <r>
    <n v="3265"/>
    <x v="3264"/>
    <s v="A theatrical play on Alzheimerâ€™s and the challenges of loving a person who keeps disappearing."/>
    <x v="200"/>
    <x v="2157"/>
    <x v="0"/>
    <x v="17"/>
    <x v="3"/>
    <n v="1449162000"/>
    <n v="1446570315"/>
    <b v="1"/>
    <n v="63"/>
    <b v="1"/>
    <x v="6"/>
    <x v="1"/>
    <x v="6"/>
    <x v="2250"/>
  </r>
  <r>
    <n v="3266"/>
    <x v="3265"/>
    <s v="An original version of Shakespeare's masterpiece that emphasizes family and explores the destruction of blood ties"/>
    <x v="12"/>
    <x v="2158"/>
    <x v="0"/>
    <x v="0"/>
    <x v="0"/>
    <n v="1434142800"/>
    <n v="1431435122"/>
    <b v="1"/>
    <n v="163"/>
    <b v="1"/>
    <x v="6"/>
    <x v="1"/>
    <x v="6"/>
    <x v="1042"/>
  </r>
  <r>
    <n v="3267"/>
    <x v="3266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n v="288"/>
    <b v="1"/>
    <x v="6"/>
    <x v="1"/>
    <x v="6"/>
    <x v="2251"/>
  </r>
  <r>
    <n v="3268"/>
    <x v="3267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n v="42"/>
    <b v="1"/>
    <x v="6"/>
    <x v="1"/>
    <x v="6"/>
    <x v="2252"/>
  </r>
  <r>
    <n v="3269"/>
    <x v="3268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n v="70"/>
    <b v="1"/>
    <x v="6"/>
    <x v="1"/>
    <x v="6"/>
    <x v="2253"/>
  </r>
  <r>
    <n v="3270"/>
    <x v="3269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n v="30"/>
    <b v="1"/>
    <x v="6"/>
    <x v="1"/>
    <x v="6"/>
    <x v="2254"/>
  </r>
  <r>
    <n v="3271"/>
    <x v="3270"/>
    <s v="A razor sharp satire to darken your Christmas."/>
    <x v="15"/>
    <x v="2161"/>
    <x v="0"/>
    <x v="1"/>
    <x v="1"/>
    <n v="1414927775"/>
    <n v="1412332175"/>
    <b v="1"/>
    <n v="51"/>
    <b v="1"/>
    <x v="6"/>
    <x v="1"/>
    <x v="6"/>
    <x v="2255"/>
  </r>
  <r>
    <n v="3272"/>
    <x v="3271"/>
    <s v="A new original play that follows two Israeli singles navigate the humorous and confusing dating scene of NYC."/>
    <x v="3"/>
    <x v="2162"/>
    <x v="0"/>
    <x v="0"/>
    <x v="0"/>
    <n v="1446814809"/>
    <n v="1444219209"/>
    <b v="1"/>
    <n v="145"/>
    <b v="1"/>
    <x v="6"/>
    <x v="1"/>
    <x v="6"/>
    <x v="2256"/>
  </r>
  <r>
    <n v="3273"/>
    <x v="3272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n v="21"/>
    <b v="1"/>
    <x v="6"/>
    <x v="1"/>
    <x v="6"/>
    <x v="2257"/>
  </r>
  <r>
    <n v="3274"/>
    <x v="3273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n v="286"/>
    <b v="1"/>
    <x v="6"/>
    <x v="1"/>
    <x v="6"/>
    <x v="2258"/>
  </r>
  <r>
    <n v="3275"/>
    <x v="3274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n v="12"/>
    <b v="1"/>
    <x v="6"/>
    <x v="1"/>
    <x v="6"/>
    <x v="2259"/>
  </r>
  <r>
    <n v="3276"/>
    <x v="3275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n v="100"/>
    <b v="1"/>
    <x v="6"/>
    <x v="1"/>
    <x v="6"/>
    <x v="2260"/>
  </r>
  <r>
    <n v="3277"/>
    <x v="3276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n v="100"/>
    <b v="1"/>
    <x v="6"/>
    <x v="1"/>
    <x v="6"/>
    <x v="2261"/>
  </r>
  <r>
    <n v="3278"/>
    <x v="3277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n v="34"/>
    <b v="1"/>
    <x v="6"/>
    <x v="1"/>
    <x v="6"/>
    <x v="2262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n v="63"/>
    <b v="1"/>
    <x v="6"/>
    <x v="1"/>
    <x v="6"/>
    <x v="2263"/>
  </r>
  <r>
    <n v="3280"/>
    <x v="3279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n v="30"/>
    <b v="1"/>
    <x v="6"/>
    <x v="1"/>
    <x v="6"/>
    <x v="2264"/>
  </r>
  <r>
    <n v="3281"/>
    <x v="3280"/>
    <s v="&quot;This is how theater should connect to people&quot;  Margo Jefferson, Pulitzer Prize winning critic"/>
    <x v="10"/>
    <x v="599"/>
    <x v="0"/>
    <x v="0"/>
    <x v="0"/>
    <n v="1441153705"/>
    <n v="1438561705"/>
    <b v="0"/>
    <n v="47"/>
    <b v="1"/>
    <x v="6"/>
    <x v="1"/>
    <x v="6"/>
    <x v="2265"/>
  </r>
  <r>
    <n v="3282"/>
    <x v="3281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n v="237"/>
    <b v="1"/>
    <x v="6"/>
    <x v="1"/>
    <x v="6"/>
    <x v="2266"/>
  </r>
  <r>
    <n v="3283"/>
    <x v="3282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n v="47"/>
    <b v="1"/>
    <x v="6"/>
    <x v="1"/>
    <x v="6"/>
    <x v="2267"/>
  </r>
  <r>
    <n v="3284"/>
    <x v="3283"/>
    <s v="Black Enough is an LSU student-staged performance exploring the effects of white supremacy on the black community."/>
    <x v="9"/>
    <x v="2172"/>
    <x v="0"/>
    <x v="0"/>
    <x v="0"/>
    <n v="1454047140"/>
    <n v="1452546853"/>
    <b v="0"/>
    <n v="15"/>
    <b v="1"/>
    <x v="6"/>
    <x v="1"/>
    <x v="6"/>
    <x v="2268"/>
  </r>
  <r>
    <n v="3285"/>
    <x v="3284"/>
    <s v="A new play by Matthew Gasda"/>
    <x v="402"/>
    <x v="2173"/>
    <x v="0"/>
    <x v="0"/>
    <x v="0"/>
    <n v="1488258000"/>
    <n v="1485556626"/>
    <b v="0"/>
    <n v="81"/>
    <b v="1"/>
    <x v="6"/>
    <x v="1"/>
    <x v="6"/>
    <x v="2269"/>
  </r>
  <r>
    <n v="3286"/>
    <x v="3285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n v="122"/>
    <b v="1"/>
    <x v="6"/>
    <x v="1"/>
    <x v="6"/>
    <x v="2270"/>
  </r>
  <r>
    <n v="3287"/>
    <x v="3286"/>
    <s v="An inspirational one-man play about crisis, community, and the search for wholeness."/>
    <x v="30"/>
    <x v="911"/>
    <x v="0"/>
    <x v="5"/>
    <x v="5"/>
    <n v="1448733628"/>
    <n v="1446573628"/>
    <b v="0"/>
    <n v="34"/>
    <b v="1"/>
    <x v="6"/>
    <x v="1"/>
    <x v="6"/>
    <x v="2271"/>
  </r>
  <r>
    <n v="3288"/>
    <x v="3287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n v="207"/>
    <b v="1"/>
    <x v="6"/>
    <x v="1"/>
    <x v="6"/>
    <x v="2272"/>
  </r>
  <r>
    <n v="3289"/>
    <x v="3288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n v="25"/>
    <b v="1"/>
    <x v="6"/>
    <x v="1"/>
    <x v="6"/>
    <x v="2273"/>
  </r>
  <r>
    <n v="3290"/>
    <x v="3289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n v="72"/>
    <b v="1"/>
    <x v="6"/>
    <x v="1"/>
    <x v="6"/>
    <x v="2274"/>
  </r>
  <r>
    <n v="3291"/>
    <x v="3290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n v="14"/>
    <b v="1"/>
    <x v="6"/>
    <x v="1"/>
    <x v="6"/>
    <x v="2275"/>
  </r>
  <r>
    <n v="3292"/>
    <x v="3291"/>
    <s v="Iver Heath Drama Club is a not-for-profit community group and this year we are performing DICK WHITTINGTON."/>
    <x v="403"/>
    <x v="683"/>
    <x v="0"/>
    <x v="1"/>
    <x v="1"/>
    <n v="1449257348"/>
    <n v="1444069748"/>
    <b v="0"/>
    <n v="15"/>
    <b v="1"/>
    <x v="6"/>
    <x v="1"/>
    <x v="6"/>
    <x v="2276"/>
  </r>
  <r>
    <n v="3293"/>
    <x v="3292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n v="91"/>
    <b v="1"/>
    <x v="6"/>
    <x v="1"/>
    <x v="6"/>
    <x v="518"/>
  </r>
  <r>
    <n v="3294"/>
    <x v="3293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n v="24"/>
    <b v="1"/>
    <x v="6"/>
    <x v="1"/>
    <x v="6"/>
    <x v="2277"/>
  </r>
  <r>
    <n v="3295"/>
    <x v="3294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n v="27"/>
    <b v="1"/>
    <x v="6"/>
    <x v="1"/>
    <x v="6"/>
    <x v="1999"/>
  </r>
  <r>
    <n v="3296"/>
    <x v="3295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n v="47"/>
    <b v="1"/>
    <x v="6"/>
    <x v="1"/>
    <x v="6"/>
    <x v="2278"/>
  </r>
  <r>
    <n v="3297"/>
    <x v="3296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n v="44"/>
    <b v="1"/>
    <x v="6"/>
    <x v="1"/>
    <x v="6"/>
    <x v="2279"/>
  </r>
  <r>
    <n v="3298"/>
    <x v="3297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n v="72"/>
    <b v="1"/>
    <x v="6"/>
    <x v="1"/>
    <x v="6"/>
    <x v="2280"/>
  </r>
  <r>
    <n v="3299"/>
    <x v="3298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n v="63"/>
    <b v="1"/>
    <x v="6"/>
    <x v="1"/>
    <x v="6"/>
    <x v="2281"/>
  </r>
  <r>
    <n v="3300"/>
    <x v="3299"/>
    <s v="A subversive parody about the two people for whom the hills were NOT alive with THE SOUND OF MUSIC."/>
    <x v="9"/>
    <x v="1734"/>
    <x v="0"/>
    <x v="0"/>
    <x v="0"/>
    <n v="1430329862"/>
    <n v="1428515462"/>
    <b v="0"/>
    <n v="88"/>
    <b v="1"/>
    <x v="6"/>
    <x v="1"/>
    <x v="6"/>
    <x v="2282"/>
  </r>
  <r>
    <n v="3301"/>
    <x v="3300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n v="70"/>
    <b v="1"/>
    <x v="6"/>
    <x v="1"/>
    <x v="6"/>
    <x v="699"/>
  </r>
  <r>
    <n v="3302"/>
    <x v="3301"/>
    <s v="FilosofÃ­a de los anÃ³nimos"/>
    <x v="33"/>
    <x v="2186"/>
    <x v="0"/>
    <x v="3"/>
    <x v="3"/>
    <n v="1481099176"/>
    <n v="1478507176"/>
    <b v="0"/>
    <n v="50"/>
    <b v="1"/>
    <x v="6"/>
    <x v="1"/>
    <x v="6"/>
    <x v="2283"/>
  </r>
  <r>
    <n v="3303"/>
    <x v="3302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n v="35"/>
    <b v="1"/>
    <x v="6"/>
    <x v="1"/>
    <x v="6"/>
    <x v="2284"/>
  </r>
  <r>
    <n v="3304"/>
    <x v="330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n v="175"/>
    <b v="1"/>
    <x v="6"/>
    <x v="1"/>
    <x v="6"/>
    <x v="2285"/>
  </r>
  <r>
    <n v="3305"/>
    <x v="3304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n v="20"/>
    <b v="1"/>
    <x v="6"/>
    <x v="1"/>
    <x v="6"/>
    <x v="228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n v="54"/>
    <b v="1"/>
    <x v="6"/>
    <x v="1"/>
    <x v="6"/>
    <x v="2287"/>
  </r>
  <r>
    <n v="3307"/>
    <x v="3306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n v="20"/>
    <b v="1"/>
    <x v="6"/>
    <x v="1"/>
    <x v="6"/>
    <x v="2288"/>
  </r>
  <r>
    <n v="3308"/>
    <x v="3307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n v="57"/>
    <b v="1"/>
    <x v="6"/>
    <x v="1"/>
    <x v="6"/>
    <x v="2289"/>
  </r>
  <r>
    <n v="3309"/>
    <x v="3308"/>
    <s v="Two unlikely friends, a garage, tinned beans &amp; the end of the world."/>
    <x v="18"/>
    <x v="2191"/>
    <x v="0"/>
    <x v="1"/>
    <x v="1"/>
    <n v="1476632178"/>
    <n v="1473953778"/>
    <b v="0"/>
    <n v="31"/>
    <b v="1"/>
    <x v="6"/>
    <x v="1"/>
    <x v="6"/>
    <x v="656"/>
  </r>
  <r>
    <n v="3310"/>
    <x v="3309"/>
    <s v="A new play about coming coming home, recovery, and trying to find God in the process."/>
    <x v="115"/>
    <x v="2192"/>
    <x v="0"/>
    <x v="0"/>
    <x v="0"/>
    <n v="1444169825"/>
    <n v="1441577825"/>
    <b v="0"/>
    <n v="31"/>
    <b v="1"/>
    <x v="6"/>
    <x v="1"/>
    <x v="6"/>
    <x v="2290"/>
  </r>
  <r>
    <n v="3311"/>
    <x v="3310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n v="45"/>
    <b v="1"/>
    <x v="6"/>
    <x v="1"/>
    <x v="6"/>
    <x v="2291"/>
  </r>
  <r>
    <n v="3312"/>
    <x v="3311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n v="41"/>
    <b v="1"/>
    <x v="6"/>
    <x v="1"/>
    <x v="6"/>
    <x v="2254"/>
  </r>
  <r>
    <n v="3313"/>
    <x v="3312"/>
    <s v="A modern reworking of Shakespeare's histories and tragedies in iambic pentameter to talk of death, love, and race."/>
    <x v="13"/>
    <x v="2193"/>
    <x v="0"/>
    <x v="0"/>
    <x v="0"/>
    <n v="1453856400"/>
    <n v="1452664317"/>
    <b v="0"/>
    <n v="29"/>
    <b v="1"/>
    <x v="6"/>
    <x v="1"/>
    <x v="6"/>
    <x v="2292"/>
  </r>
  <r>
    <n v="3314"/>
    <x v="3313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n v="58"/>
    <b v="1"/>
    <x v="6"/>
    <x v="1"/>
    <x v="6"/>
    <x v="2293"/>
  </r>
  <r>
    <n v="3315"/>
    <x v="3314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n v="89"/>
    <b v="1"/>
    <x v="6"/>
    <x v="1"/>
    <x v="6"/>
    <x v="2294"/>
  </r>
  <r>
    <n v="3316"/>
    <x v="3315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n v="125"/>
    <b v="1"/>
    <x v="6"/>
    <x v="1"/>
    <x v="6"/>
    <x v="2295"/>
  </r>
  <r>
    <n v="3317"/>
    <x v="3316"/>
    <s v="Andy Boyd's epic new satire about heroes and villains, humankind's search for glory, and fascism in America"/>
    <x v="405"/>
    <x v="2196"/>
    <x v="0"/>
    <x v="0"/>
    <x v="0"/>
    <n v="1465347424"/>
    <n v="1462755424"/>
    <b v="0"/>
    <n v="18"/>
    <b v="1"/>
    <x v="6"/>
    <x v="1"/>
    <x v="6"/>
    <x v="2296"/>
  </r>
  <r>
    <n v="3318"/>
    <x v="3317"/>
    <s v="Help us strengthen and inspire disability arts in Atlantic Canada"/>
    <x v="13"/>
    <x v="2197"/>
    <x v="0"/>
    <x v="5"/>
    <x v="5"/>
    <n v="1460341800"/>
    <n v="1456902893"/>
    <b v="0"/>
    <n v="32"/>
    <b v="1"/>
    <x v="6"/>
    <x v="1"/>
    <x v="6"/>
    <x v="2297"/>
  </r>
  <r>
    <n v="3319"/>
    <x v="3318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n v="16"/>
    <b v="1"/>
    <x v="6"/>
    <x v="1"/>
    <x v="6"/>
    <x v="1178"/>
  </r>
  <r>
    <n v="3320"/>
    <x v="3319"/>
    <s v="Imaginary Theater Company presents two modern day tall tales about family, resilience and redemption."/>
    <x v="30"/>
    <x v="2198"/>
    <x v="0"/>
    <x v="0"/>
    <x v="0"/>
    <n v="1466557557"/>
    <n v="1463965557"/>
    <b v="0"/>
    <n v="38"/>
    <b v="1"/>
    <x v="6"/>
    <x v="1"/>
    <x v="6"/>
    <x v="2298"/>
  </r>
  <r>
    <n v="3321"/>
    <x v="3320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n v="15"/>
    <b v="1"/>
    <x v="6"/>
    <x v="1"/>
    <x v="6"/>
    <x v="1245"/>
  </r>
  <r>
    <n v="3322"/>
    <x v="3321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n v="23"/>
    <b v="1"/>
    <x v="6"/>
    <x v="1"/>
    <x v="6"/>
    <x v="2299"/>
  </r>
  <r>
    <n v="3323"/>
    <x v="3322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n v="49"/>
    <b v="1"/>
    <x v="6"/>
    <x v="1"/>
    <x v="6"/>
    <x v="2047"/>
  </r>
  <r>
    <n v="3324"/>
    <x v="3323"/>
    <s v="The play tells the story of Jim and Doyler and their friendship on the brink of Irish independence."/>
    <x v="15"/>
    <x v="2201"/>
    <x v="0"/>
    <x v="17"/>
    <x v="3"/>
    <n v="1465135190"/>
    <n v="1463925590"/>
    <b v="0"/>
    <n v="10"/>
    <b v="1"/>
    <x v="6"/>
    <x v="1"/>
    <x v="6"/>
    <x v="2300"/>
  </r>
  <r>
    <n v="3325"/>
    <x v="3324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n v="15"/>
    <b v="1"/>
    <x v="6"/>
    <x v="1"/>
    <x v="6"/>
    <x v="179"/>
  </r>
  <r>
    <n v="3326"/>
    <x v="3325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n v="57"/>
    <b v="1"/>
    <x v="6"/>
    <x v="1"/>
    <x v="6"/>
    <x v="2301"/>
  </r>
  <r>
    <n v="3327"/>
    <x v="3326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n v="33"/>
    <b v="1"/>
    <x v="6"/>
    <x v="1"/>
    <x v="6"/>
    <x v="2302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n v="9"/>
    <b v="1"/>
    <x v="6"/>
    <x v="1"/>
    <x v="6"/>
    <x v="2303"/>
  </r>
  <r>
    <n v="3329"/>
    <x v="3328"/>
    <s v="Jestia and Raedon is a brand new romantic comedy play going to the Edinburgh Fringe Festival this summer."/>
    <x v="28"/>
    <x v="2205"/>
    <x v="0"/>
    <x v="1"/>
    <x v="1"/>
    <n v="1406502000"/>
    <n v="1405583108"/>
    <b v="0"/>
    <n v="26"/>
    <b v="1"/>
    <x v="6"/>
    <x v="1"/>
    <x v="6"/>
    <x v="2304"/>
  </r>
  <r>
    <n v="3330"/>
    <x v="3329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n v="69"/>
    <b v="1"/>
    <x v="6"/>
    <x v="1"/>
    <x v="6"/>
    <x v="2305"/>
  </r>
  <r>
    <n v="3331"/>
    <x v="3330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n v="65"/>
    <b v="1"/>
    <x v="6"/>
    <x v="1"/>
    <x v="6"/>
    <x v="2306"/>
  </r>
  <r>
    <n v="3332"/>
    <x v="3331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n v="83"/>
    <b v="1"/>
    <x v="6"/>
    <x v="1"/>
    <x v="6"/>
    <x v="2307"/>
  </r>
  <r>
    <n v="3333"/>
    <x v="3332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n v="111"/>
    <b v="1"/>
    <x v="6"/>
    <x v="1"/>
    <x v="6"/>
    <x v="2308"/>
  </r>
  <r>
    <n v="3334"/>
    <x v="3333"/>
    <s v="The Saltbox Theatre Collective is a brand new not-for-profit theatre company in Illinois."/>
    <x v="406"/>
    <x v="2208"/>
    <x v="0"/>
    <x v="0"/>
    <x v="0"/>
    <n v="1438259422"/>
    <n v="1435667422"/>
    <b v="0"/>
    <n v="46"/>
    <b v="1"/>
    <x v="6"/>
    <x v="1"/>
    <x v="6"/>
    <x v="2309"/>
  </r>
  <r>
    <n v="3335"/>
    <x v="333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n v="63"/>
    <b v="1"/>
    <x v="6"/>
    <x v="1"/>
    <x v="6"/>
    <x v="2310"/>
  </r>
  <r>
    <n v="3336"/>
    <x v="3335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n v="9"/>
    <b v="1"/>
    <x v="6"/>
    <x v="1"/>
    <x v="6"/>
    <x v="1770"/>
  </r>
  <r>
    <n v="3337"/>
    <x v="3336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n v="34"/>
    <b v="1"/>
    <x v="6"/>
    <x v="1"/>
    <x v="6"/>
    <x v="2311"/>
  </r>
  <r>
    <n v="3338"/>
    <x v="3337"/>
    <s v="Join Estelle Parsons in support of Theater That Looks and Sounds Like America"/>
    <x v="36"/>
    <x v="2211"/>
    <x v="0"/>
    <x v="0"/>
    <x v="0"/>
    <n v="1487944080"/>
    <n v="1486129680"/>
    <b v="0"/>
    <n v="112"/>
    <b v="1"/>
    <x v="6"/>
    <x v="1"/>
    <x v="6"/>
    <x v="2312"/>
  </r>
  <r>
    <n v="3339"/>
    <x v="3338"/>
    <s v="FPLA presents FRIENDS IN TRANSIENT PLACES by Jonathan Caren: a magical story of modern life."/>
    <x v="6"/>
    <x v="2212"/>
    <x v="0"/>
    <x v="0"/>
    <x v="0"/>
    <n v="1469721518"/>
    <n v="1467129518"/>
    <b v="0"/>
    <n v="47"/>
    <b v="1"/>
    <x v="6"/>
    <x v="1"/>
    <x v="6"/>
    <x v="2313"/>
  </r>
  <r>
    <n v="3340"/>
    <x v="3339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n v="38"/>
    <b v="1"/>
    <x v="6"/>
    <x v="1"/>
    <x v="6"/>
    <x v="2314"/>
  </r>
  <r>
    <n v="3341"/>
    <x v="3340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n v="28"/>
    <b v="1"/>
    <x v="6"/>
    <x v="1"/>
    <x v="6"/>
    <x v="2315"/>
  </r>
  <r>
    <n v="3342"/>
    <x v="3341"/>
    <s v="We believe in the power of stories to change the world. Theatre that inspires transformation."/>
    <x v="12"/>
    <x v="627"/>
    <x v="0"/>
    <x v="0"/>
    <x v="0"/>
    <n v="1427864340"/>
    <n v="1425020810"/>
    <b v="0"/>
    <n v="78"/>
    <b v="1"/>
    <x v="6"/>
    <x v="1"/>
    <x v="6"/>
    <x v="2316"/>
  </r>
  <r>
    <n v="3343"/>
    <x v="3342"/>
    <s v="Two sisters make a set of paper dolls which take them on a journey across lands, creating memories along the way."/>
    <x v="176"/>
    <x v="647"/>
    <x v="0"/>
    <x v="1"/>
    <x v="1"/>
    <n v="1460553480"/>
    <n v="1458770384"/>
    <b v="0"/>
    <n v="23"/>
    <b v="1"/>
    <x v="6"/>
    <x v="1"/>
    <x v="6"/>
    <x v="935"/>
  </r>
  <r>
    <n v="3344"/>
    <x v="3343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n v="40"/>
    <b v="1"/>
    <x v="6"/>
    <x v="1"/>
    <x v="6"/>
    <x v="2317"/>
  </r>
  <r>
    <n v="3345"/>
    <x v="3344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n v="13"/>
    <b v="1"/>
    <x v="6"/>
    <x v="1"/>
    <x v="6"/>
    <x v="73"/>
  </r>
  <r>
    <n v="3346"/>
    <x v="3345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n v="18"/>
    <b v="1"/>
    <x v="6"/>
    <x v="1"/>
    <x v="6"/>
    <x v="2318"/>
  </r>
  <r>
    <n v="3347"/>
    <x v="3346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n v="22"/>
    <b v="1"/>
    <x v="6"/>
    <x v="1"/>
    <x v="6"/>
    <x v="2319"/>
  </r>
  <r>
    <n v="3348"/>
    <x v="3265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n v="79"/>
    <b v="1"/>
    <x v="6"/>
    <x v="1"/>
    <x v="6"/>
    <x v="2320"/>
  </r>
  <r>
    <n v="3349"/>
    <x v="3347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n v="14"/>
    <b v="1"/>
    <x v="6"/>
    <x v="1"/>
    <x v="6"/>
    <x v="2321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n v="51"/>
    <b v="1"/>
    <x v="6"/>
    <x v="1"/>
    <x v="6"/>
    <x v="395"/>
  </r>
  <r>
    <n v="3351"/>
    <x v="3349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n v="54"/>
    <b v="1"/>
    <x v="6"/>
    <x v="1"/>
    <x v="6"/>
    <x v="2322"/>
  </r>
  <r>
    <n v="3352"/>
    <x v="3350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n v="70"/>
    <b v="1"/>
    <x v="6"/>
    <x v="1"/>
    <x v="6"/>
    <x v="2323"/>
  </r>
  <r>
    <n v="3353"/>
    <x v="3351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n v="44"/>
    <b v="1"/>
    <x v="6"/>
    <x v="1"/>
    <x v="6"/>
    <x v="1245"/>
  </r>
  <r>
    <n v="3354"/>
    <x v="3352"/>
    <s v="Help Strangeloop Theatre create and support new work by sponsoring our 2015-2016 season."/>
    <x v="9"/>
    <x v="2221"/>
    <x v="0"/>
    <x v="0"/>
    <x v="0"/>
    <n v="1446091260"/>
    <n v="1443029206"/>
    <b v="0"/>
    <n v="55"/>
    <b v="1"/>
    <x v="6"/>
    <x v="1"/>
    <x v="6"/>
    <x v="2145"/>
  </r>
  <r>
    <n v="3355"/>
    <x v="335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n v="15"/>
    <b v="1"/>
    <x v="6"/>
    <x v="1"/>
    <x v="6"/>
    <x v="2324"/>
  </r>
  <r>
    <n v="3356"/>
    <x v="3354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n v="27"/>
    <b v="1"/>
    <x v="6"/>
    <x v="1"/>
    <x v="6"/>
    <x v="2325"/>
  </r>
  <r>
    <n v="3357"/>
    <x v="3355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n v="21"/>
    <b v="1"/>
    <x v="6"/>
    <x v="1"/>
    <x v="6"/>
    <x v="2326"/>
  </r>
  <r>
    <n v="3358"/>
    <x v="3356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n v="162"/>
    <b v="1"/>
    <x v="6"/>
    <x v="1"/>
    <x v="6"/>
    <x v="1555"/>
  </r>
  <r>
    <n v="3359"/>
    <x v="3357"/>
    <s v="A Theatrical Production Celebrating the Lebanese Culture and the Human Spirit in Time of War."/>
    <x v="23"/>
    <x v="2224"/>
    <x v="0"/>
    <x v="0"/>
    <x v="0"/>
    <n v="1487985734"/>
    <n v="1484097734"/>
    <b v="0"/>
    <n v="23"/>
    <b v="1"/>
    <x v="6"/>
    <x v="1"/>
    <x v="6"/>
    <x v="2327"/>
  </r>
  <r>
    <n v="3360"/>
    <x v="3358"/>
    <s v="World Premiere, an M1 Singapore Fringe Festival 2017 commission."/>
    <x v="7"/>
    <x v="2225"/>
    <x v="0"/>
    <x v="20"/>
    <x v="12"/>
    <n v="1481731140"/>
    <n v="1479866343"/>
    <b v="0"/>
    <n v="72"/>
    <b v="1"/>
    <x v="6"/>
    <x v="1"/>
    <x v="6"/>
    <x v="2036"/>
  </r>
  <r>
    <n v="3361"/>
    <x v="3359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n v="68"/>
    <b v="1"/>
    <x v="6"/>
    <x v="1"/>
    <x v="6"/>
    <x v="1417"/>
  </r>
  <r>
    <n v="3362"/>
    <x v="3360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n v="20"/>
    <b v="1"/>
    <x v="6"/>
    <x v="1"/>
    <x v="6"/>
    <x v="2328"/>
  </r>
  <r>
    <n v="3363"/>
    <x v="3361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n v="26"/>
    <b v="1"/>
    <x v="6"/>
    <x v="1"/>
    <x v="6"/>
    <x v="2329"/>
  </r>
  <r>
    <n v="3364"/>
    <x v="3362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n v="72"/>
    <b v="1"/>
    <x v="6"/>
    <x v="1"/>
    <x v="6"/>
    <x v="2330"/>
  </r>
  <r>
    <n v="3365"/>
    <x v="3363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n v="3"/>
    <b v="1"/>
    <x v="6"/>
    <x v="1"/>
    <x v="6"/>
    <x v="2331"/>
  </r>
  <r>
    <n v="3366"/>
    <x v="3364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n v="18"/>
    <b v="1"/>
    <x v="6"/>
    <x v="1"/>
    <x v="6"/>
    <x v="2332"/>
  </r>
  <r>
    <n v="3367"/>
    <x v="3365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n v="30"/>
    <b v="1"/>
    <x v="6"/>
    <x v="1"/>
    <x v="6"/>
    <x v="2333"/>
  </r>
  <r>
    <n v="3368"/>
    <x v="3366"/>
    <s v="Help a non-profit community theatre create an unforgettable production of J.M. Barrie's classic play."/>
    <x v="28"/>
    <x v="2231"/>
    <x v="0"/>
    <x v="0"/>
    <x v="0"/>
    <n v="1420088400"/>
    <n v="1416977259"/>
    <b v="0"/>
    <n v="23"/>
    <b v="1"/>
    <x v="6"/>
    <x v="1"/>
    <x v="6"/>
    <x v="2334"/>
  </r>
  <r>
    <n v="3369"/>
    <x v="3367"/>
    <s v="How far would you go for revenge? The Collector is a dark thriller of regret, retribution and broken masculinity."/>
    <x v="10"/>
    <x v="2232"/>
    <x v="0"/>
    <x v="17"/>
    <x v="3"/>
    <n v="1484441980"/>
    <n v="1479257980"/>
    <b v="0"/>
    <n v="54"/>
    <b v="1"/>
    <x v="6"/>
    <x v="1"/>
    <x v="6"/>
    <x v="2335"/>
  </r>
  <r>
    <n v="3370"/>
    <x v="3368"/>
    <s v="I'm Alright. A story of young women, told by young women, for the world."/>
    <x v="15"/>
    <x v="2233"/>
    <x v="0"/>
    <x v="0"/>
    <x v="0"/>
    <n v="1481961600"/>
    <n v="1479283285"/>
    <b v="0"/>
    <n v="26"/>
    <b v="1"/>
    <x v="6"/>
    <x v="1"/>
    <x v="6"/>
    <x v="2336"/>
  </r>
  <r>
    <n v="3371"/>
    <x v="3369"/>
    <s v="Help support Red Planet, a new science fiction play based off the Mars One exploration."/>
    <x v="48"/>
    <x v="1766"/>
    <x v="0"/>
    <x v="0"/>
    <x v="0"/>
    <n v="1449089965"/>
    <n v="1446670765"/>
    <b v="0"/>
    <n v="9"/>
    <b v="1"/>
    <x v="6"/>
    <x v="1"/>
    <x v="6"/>
    <x v="2337"/>
  </r>
  <r>
    <n v="3372"/>
    <x v="3370"/>
    <s v="This play tells the story of the toxicity of sensationalism shown through one man's struggle with notoriety."/>
    <x v="28"/>
    <x v="831"/>
    <x v="0"/>
    <x v="0"/>
    <x v="0"/>
    <n v="1408942740"/>
    <n v="1407157756"/>
    <b v="0"/>
    <n v="27"/>
    <b v="1"/>
    <x v="6"/>
    <x v="1"/>
    <x v="6"/>
    <x v="134"/>
  </r>
  <r>
    <n v="3373"/>
    <x v="3371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n v="30"/>
    <b v="1"/>
    <x v="6"/>
    <x v="1"/>
    <x v="6"/>
    <x v="1509"/>
  </r>
  <r>
    <n v="3374"/>
    <x v="3372"/>
    <s v="A rare  production of World acclaimed playwright Howard Barker's groundbreaking &amp; provocative 'The Castle'."/>
    <x v="8"/>
    <x v="2234"/>
    <x v="0"/>
    <x v="5"/>
    <x v="5"/>
    <n v="1446053616"/>
    <n v="1443461616"/>
    <b v="0"/>
    <n v="52"/>
    <b v="1"/>
    <x v="6"/>
    <x v="1"/>
    <x v="6"/>
    <x v="2338"/>
  </r>
  <r>
    <n v="3375"/>
    <x v="3373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n v="17"/>
    <b v="1"/>
    <x v="6"/>
    <x v="1"/>
    <x v="6"/>
    <x v="2339"/>
  </r>
  <r>
    <n v="3376"/>
    <x v="3374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n v="19"/>
    <b v="1"/>
    <x v="6"/>
    <x v="1"/>
    <x v="6"/>
    <x v="2340"/>
  </r>
  <r>
    <n v="3377"/>
    <x v="3375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n v="77"/>
    <b v="1"/>
    <x v="6"/>
    <x v="1"/>
    <x v="6"/>
    <x v="1708"/>
  </r>
  <r>
    <n v="3378"/>
    <x v="3376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n v="21"/>
    <b v="1"/>
    <x v="6"/>
    <x v="1"/>
    <x v="6"/>
    <x v="2341"/>
  </r>
  <r>
    <n v="3379"/>
    <x v="3377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n v="38"/>
    <b v="1"/>
    <x v="6"/>
    <x v="1"/>
    <x v="6"/>
    <x v="2342"/>
  </r>
  <r>
    <n v="3380"/>
    <x v="3378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n v="28"/>
    <b v="1"/>
    <x v="6"/>
    <x v="1"/>
    <x v="6"/>
    <x v="2343"/>
  </r>
  <r>
    <n v="3381"/>
    <x v="3379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n v="48"/>
    <b v="1"/>
    <x v="6"/>
    <x v="1"/>
    <x v="6"/>
    <x v="2344"/>
  </r>
  <r>
    <n v="3382"/>
    <x v="3380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n v="46"/>
    <b v="1"/>
    <x v="6"/>
    <x v="1"/>
    <x v="6"/>
    <x v="2345"/>
  </r>
  <r>
    <n v="3383"/>
    <x v="3381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n v="30"/>
    <b v="1"/>
    <x v="6"/>
    <x v="1"/>
    <x v="6"/>
    <x v="2346"/>
  </r>
  <r>
    <n v="3384"/>
    <x v="3382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n v="64"/>
    <b v="1"/>
    <x v="6"/>
    <x v="1"/>
    <x v="6"/>
    <x v="2347"/>
  </r>
  <r>
    <n v="3385"/>
    <x v="3383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n v="15"/>
    <b v="1"/>
    <x v="6"/>
    <x v="1"/>
    <x v="6"/>
    <x v="44"/>
  </r>
  <r>
    <n v="3386"/>
    <x v="3384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n v="41"/>
    <b v="1"/>
    <x v="6"/>
    <x v="1"/>
    <x v="6"/>
    <x v="392"/>
  </r>
  <r>
    <n v="3387"/>
    <x v="3385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n v="35"/>
    <b v="1"/>
    <x v="6"/>
    <x v="1"/>
    <x v="6"/>
    <x v="2348"/>
  </r>
  <r>
    <n v="3388"/>
    <x v="3386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n v="45"/>
    <b v="1"/>
    <x v="6"/>
    <x v="1"/>
    <x v="6"/>
    <x v="1154"/>
  </r>
  <r>
    <n v="3389"/>
    <x v="3387"/>
    <s v="Chimera Ensemble is launching 2 inaugural theater productions, and we need support to do high quality work!"/>
    <x v="3"/>
    <x v="2246"/>
    <x v="0"/>
    <x v="0"/>
    <x v="0"/>
    <n v="1464960682"/>
    <n v="1462368682"/>
    <b v="0"/>
    <n v="62"/>
    <b v="1"/>
    <x v="6"/>
    <x v="1"/>
    <x v="6"/>
    <x v="2349"/>
  </r>
  <r>
    <n v="3390"/>
    <x v="3388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n v="22"/>
    <b v="1"/>
    <x v="6"/>
    <x v="1"/>
    <x v="6"/>
    <x v="2320"/>
  </r>
  <r>
    <n v="3391"/>
    <x v="3389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n v="18"/>
    <b v="1"/>
    <x v="6"/>
    <x v="1"/>
    <x v="6"/>
    <x v="2296"/>
  </r>
  <r>
    <n v="3392"/>
    <x v="3390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n v="12"/>
    <b v="1"/>
    <x v="6"/>
    <x v="1"/>
    <x v="6"/>
    <x v="683"/>
  </r>
  <r>
    <n v="3393"/>
    <x v="3391"/>
    <s v="hiSTORYstage presents a film noir-style comedy mystery with a Shakespearean twist performed as a 1944 radio drama."/>
    <x v="15"/>
    <x v="2248"/>
    <x v="0"/>
    <x v="0"/>
    <x v="0"/>
    <n v="1415234760"/>
    <n v="1413065230"/>
    <b v="0"/>
    <n v="44"/>
    <b v="1"/>
    <x v="6"/>
    <x v="1"/>
    <x v="6"/>
    <x v="2350"/>
  </r>
  <r>
    <n v="3394"/>
    <x v="3392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n v="27"/>
    <b v="1"/>
    <x v="6"/>
    <x v="1"/>
    <x v="6"/>
    <x v="2005"/>
  </r>
  <r>
    <n v="3395"/>
    <x v="3393"/>
    <s v="Miramar is a a darkly funny play exploring what it is we call â€˜homeâ€™."/>
    <x v="2"/>
    <x v="1622"/>
    <x v="0"/>
    <x v="1"/>
    <x v="1"/>
    <n v="1433009400"/>
    <n v="1431795944"/>
    <b v="0"/>
    <n v="38"/>
    <b v="1"/>
    <x v="6"/>
    <x v="1"/>
    <x v="6"/>
    <x v="2351"/>
  </r>
  <r>
    <n v="3396"/>
    <x v="3394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n v="28"/>
    <b v="1"/>
    <x v="6"/>
    <x v="1"/>
    <x v="6"/>
    <x v="2352"/>
  </r>
  <r>
    <n v="3397"/>
    <x v="3395"/>
    <s v="Help a group of recovering alcoholics bring Samuel Beckett's classic to a seaside town!"/>
    <x v="49"/>
    <x v="668"/>
    <x v="0"/>
    <x v="1"/>
    <x v="1"/>
    <n v="1455832800"/>
    <n v="1452338929"/>
    <b v="0"/>
    <n v="24"/>
    <b v="1"/>
    <x v="6"/>
    <x v="1"/>
    <x v="6"/>
    <x v="123"/>
  </r>
  <r>
    <n v="3398"/>
    <x v="3396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n v="65"/>
    <b v="1"/>
    <x v="6"/>
    <x v="1"/>
    <x v="6"/>
    <x v="555"/>
  </r>
  <r>
    <n v="3399"/>
    <x v="3397"/>
    <s v="13 young people have taken over Spinning Wheel Theatre to choose, produce and create their own show from scratch."/>
    <x v="38"/>
    <x v="459"/>
    <x v="0"/>
    <x v="1"/>
    <x v="1"/>
    <n v="1424556325"/>
    <n v="1421964325"/>
    <b v="0"/>
    <n v="46"/>
    <b v="1"/>
    <x v="6"/>
    <x v="1"/>
    <x v="6"/>
    <x v="2353"/>
  </r>
  <r>
    <n v="3400"/>
    <x v="3398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n v="85"/>
    <b v="1"/>
    <x v="6"/>
    <x v="1"/>
    <x v="6"/>
    <x v="2354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n v="66"/>
    <b v="1"/>
    <x v="6"/>
    <x v="1"/>
    <x v="6"/>
    <x v="2355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n v="165"/>
    <b v="1"/>
    <x v="6"/>
    <x v="1"/>
    <x v="6"/>
    <x v="2356"/>
  </r>
  <r>
    <n v="3403"/>
    <x v="3401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n v="17"/>
    <b v="1"/>
    <x v="6"/>
    <x v="1"/>
    <x v="6"/>
    <x v="2124"/>
  </r>
  <r>
    <n v="3404"/>
    <x v="3402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n v="3"/>
    <b v="1"/>
    <x v="6"/>
    <x v="1"/>
    <x v="6"/>
    <x v="2357"/>
  </r>
  <r>
    <n v="3405"/>
    <x v="3403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n v="17"/>
    <b v="1"/>
    <x v="6"/>
    <x v="1"/>
    <x v="6"/>
    <x v="2358"/>
  </r>
  <r>
    <n v="3406"/>
    <x v="3404"/>
    <s v="A funny and moving new play about two families dealing with aging parents in very different ways!"/>
    <x v="3"/>
    <x v="2255"/>
    <x v="0"/>
    <x v="0"/>
    <x v="0"/>
    <n v="1405511376"/>
    <n v="1401623376"/>
    <b v="0"/>
    <n v="91"/>
    <b v="1"/>
    <x v="6"/>
    <x v="1"/>
    <x v="6"/>
    <x v="2359"/>
  </r>
  <r>
    <n v="3407"/>
    <x v="3405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n v="67"/>
    <b v="1"/>
    <x v="6"/>
    <x v="1"/>
    <x v="6"/>
    <x v="2360"/>
  </r>
  <r>
    <n v="3408"/>
    <x v="3406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n v="18"/>
    <b v="1"/>
    <x v="6"/>
    <x v="1"/>
    <x v="6"/>
    <x v="2361"/>
  </r>
  <r>
    <n v="3409"/>
    <x v="3407"/>
    <s v="Exciting and visceral new-writing that challenges the way we view the fine line between war and terror..."/>
    <x v="2"/>
    <x v="2258"/>
    <x v="0"/>
    <x v="1"/>
    <x v="1"/>
    <n v="1469998680"/>
    <n v="1466710358"/>
    <b v="0"/>
    <n v="21"/>
    <b v="1"/>
    <x v="6"/>
    <x v="1"/>
    <x v="6"/>
    <x v="2362"/>
  </r>
  <r>
    <n v="3410"/>
    <x v="3408"/>
    <s v="Join us in a campaign benefitting the southland company and its interdisciplinary artistic efforts in Los Angeles."/>
    <x v="9"/>
    <x v="2259"/>
    <x v="0"/>
    <x v="0"/>
    <x v="0"/>
    <n v="1465196400"/>
    <n v="1462841990"/>
    <b v="0"/>
    <n v="40"/>
    <b v="1"/>
    <x v="6"/>
    <x v="1"/>
    <x v="6"/>
    <x v="2363"/>
  </r>
  <r>
    <n v="3411"/>
    <x v="3409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n v="78"/>
    <b v="1"/>
    <x v="6"/>
    <x v="1"/>
    <x v="6"/>
    <x v="2364"/>
  </r>
  <r>
    <n v="3412"/>
    <x v="3410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n v="26"/>
    <b v="1"/>
    <x v="6"/>
    <x v="1"/>
    <x v="6"/>
    <x v="2365"/>
  </r>
  <r>
    <n v="3413"/>
    <x v="3411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n v="14"/>
    <b v="1"/>
    <x v="6"/>
    <x v="1"/>
    <x v="6"/>
    <x v="2235"/>
  </r>
  <r>
    <n v="3414"/>
    <x v="3412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n v="44"/>
    <b v="1"/>
    <x v="6"/>
    <x v="1"/>
    <x v="6"/>
    <x v="2366"/>
  </r>
  <r>
    <n v="3415"/>
    <x v="3413"/>
    <s v="We are raising funds to allow for enhanced scenic, costume, and lighting design. Every dollar helps!"/>
    <x v="48"/>
    <x v="148"/>
    <x v="0"/>
    <x v="0"/>
    <x v="0"/>
    <n v="1460935800"/>
    <n v="1459999656"/>
    <b v="0"/>
    <n v="9"/>
    <b v="1"/>
    <x v="6"/>
    <x v="1"/>
    <x v="6"/>
    <x v="2367"/>
  </r>
  <r>
    <n v="3416"/>
    <x v="3414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n v="30"/>
    <b v="1"/>
    <x v="6"/>
    <x v="1"/>
    <x v="6"/>
    <x v="2368"/>
  </r>
  <r>
    <n v="3417"/>
    <x v="3415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n v="45"/>
    <b v="1"/>
    <x v="6"/>
    <x v="1"/>
    <x v="6"/>
    <x v="841"/>
  </r>
  <r>
    <n v="3418"/>
    <x v="3416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n v="56"/>
    <b v="1"/>
    <x v="6"/>
    <x v="1"/>
    <x v="6"/>
    <x v="2369"/>
  </r>
  <r>
    <n v="3419"/>
    <x v="3417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n v="46"/>
    <b v="1"/>
    <x v="6"/>
    <x v="1"/>
    <x v="6"/>
    <x v="2370"/>
  </r>
  <r>
    <n v="3420"/>
    <x v="3418"/>
    <s v="A powerful and urgent tale of the first line of defence for the NHS. Based on true stories from junior doctors."/>
    <x v="176"/>
    <x v="2265"/>
    <x v="0"/>
    <x v="1"/>
    <x v="1"/>
    <n v="1455408000"/>
    <n v="1454638202"/>
    <b v="0"/>
    <n v="34"/>
    <b v="1"/>
    <x v="6"/>
    <x v="1"/>
    <x v="6"/>
    <x v="2178"/>
  </r>
  <r>
    <n v="3421"/>
    <x v="3419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n v="98"/>
    <b v="1"/>
    <x v="6"/>
    <x v="1"/>
    <x v="6"/>
    <x v="2371"/>
  </r>
  <r>
    <n v="3422"/>
    <x v="3420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n v="46"/>
    <b v="1"/>
    <x v="6"/>
    <x v="1"/>
    <x v="6"/>
    <x v="2372"/>
  </r>
  <r>
    <n v="3423"/>
    <x v="3421"/>
    <s v="Forest Hills Eastern's Student Run Show 2015. Our goal is to present a professional quality show on a budget."/>
    <x v="49"/>
    <x v="457"/>
    <x v="0"/>
    <x v="0"/>
    <x v="0"/>
    <n v="1429912341"/>
    <n v="1427320341"/>
    <b v="0"/>
    <n v="10"/>
    <b v="1"/>
    <x v="6"/>
    <x v="1"/>
    <x v="6"/>
    <x v="431"/>
  </r>
  <r>
    <n v="3424"/>
    <x v="3422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n v="76"/>
    <b v="1"/>
    <x v="6"/>
    <x v="1"/>
    <x v="6"/>
    <x v="2373"/>
  </r>
  <r>
    <n v="3425"/>
    <x v="3423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n v="104"/>
    <b v="1"/>
    <x v="6"/>
    <x v="1"/>
    <x v="6"/>
    <x v="2374"/>
  </r>
  <r>
    <n v="3426"/>
    <x v="3424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n v="87"/>
    <b v="1"/>
    <x v="6"/>
    <x v="1"/>
    <x v="6"/>
    <x v="2375"/>
  </r>
  <r>
    <n v="3427"/>
    <x v="3425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n v="29"/>
    <b v="1"/>
    <x v="6"/>
    <x v="1"/>
    <x v="6"/>
    <x v="246"/>
  </r>
  <r>
    <n v="3428"/>
    <x v="3426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n v="51"/>
    <b v="1"/>
    <x v="6"/>
    <x v="1"/>
    <x v="6"/>
    <x v="2376"/>
  </r>
  <r>
    <n v="3429"/>
    <x v="3427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n v="12"/>
    <b v="1"/>
    <x v="6"/>
    <x v="1"/>
    <x v="6"/>
    <x v="1783"/>
  </r>
  <r>
    <n v="3430"/>
    <x v="3428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n v="72"/>
    <b v="1"/>
    <x v="6"/>
    <x v="1"/>
    <x v="6"/>
    <x v="2377"/>
  </r>
  <r>
    <n v="3431"/>
    <x v="3429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n v="21"/>
    <b v="1"/>
    <x v="6"/>
    <x v="1"/>
    <x v="6"/>
    <x v="2378"/>
  </r>
  <r>
    <n v="3432"/>
    <x v="3430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n v="42"/>
    <b v="1"/>
    <x v="6"/>
    <x v="1"/>
    <x v="6"/>
    <x v="2379"/>
  </r>
  <r>
    <n v="3433"/>
    <x v="3431"/>
    <s v="death&amp;pretzels presents their first Chicago based project:_x000a_The Dybbuk by S. Ansky"/>
    <x v="196"/>
    <x v="2272"/>
    <x v="0"/>
    <x v="0"/>
    <x v="0"/>
    <n v="1402974000"/>
    <n v="1400290255"/>
    <b v="0"/>
    <n v="71"/>
    <b v="1"/>
    <x v="6"/>
    <x v="1"/>
    <x v="6"/>
    <x v="2380"/>
  </r>
  <r>
    <n v="3434"/>
    <x v="3432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n v="168"/>
    <b v="1"/>
    <x v="6"/>
    <x v="1"/>
    <x v="6"/>
    <x v="2381"/>
  </r>
  <r>
    <n v="3435"/>
    <x v="3433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n v="19"/>
    <b v="1"/>
    <x v="6"/>
    <x v="1"/>
    <x v="6"/>
    <x v="2382"/>
  </r>
  <r>
    <n v="3436"/>
    <x v="3434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n v="37"/>
    <b v="1"/>
    <x v="6"/>
    <x v="1"/>
    <x v="6"/>
    <x v="2383"/>
  </r>
  <r>
    <n v="3437"/>
    <x v="3435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n v="36"/>
    <b v="1"/>
    <x v="6"/>
    <x v="1"/>
    <x v="6"/>
    <x v="2384"/>
  </r>
  <r>
    <n v="3438"/>
    <x v="3436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n v="14"/>
    <b v="1"/>
    <x v="6"/>
    <x v="1"/>
    <x v="6"/>
    <x v="2385"/>
  </r>
  <r>
    <n v="3439"/>
    <x v="3437"/>
    <s v="Help a small theater produce an original adaptation of Lewis Carroll's classic story."/>
    <x v="38"/>
    <x v="2276"/>
    <x v="0"/>
    <x v="0"/>
    <x v="0"/>
    <n v="1453179540"/>
    <n v="1452030730"/>
    <b v="0"/>
    <n v="18"/>
    <b v="1"/>
    <x v="6"/>
    <x v="1"/>
    <x v="6"/>
    <x v="2386"/>
  </r>
  <r>
    <n v="3440"/>
    <x v="3438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n v="82"/>
    <b v="1"/>
    <x v="6"/>
    <x v="1"/>
    <x v="6"/>
    <x v="1085"/>
  </r>
  <r>
    <n v="3441"/>
    <x v="3439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n v="43"/>
    <b v="1"/>
    <x v="6"/>
    <x v="1"/>
    <x v="6"/>
    <x v="2387"/>
  </r>
  <r>
    <n v="3442"/>
    <x v="3440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n v="8"/>
    <b v="1"/>
    <x v="6"/>
    <x v="1"/>
    <x v="6"/>
    <x v="672"/>
  </r>
  <r>
    <n v="3443"/>
    <x v="3441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n v="45"/>
    <b v="1"/>
    <x v="6"/>
    <x v="1"/>
    <x v="6"/>
    <x v="2388"/>
  </r>
  <r>
    <n v="3444"/>
    <x v="3442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n v="20"/>
    <b v="1"/>
    <x v="6"/>
    <x v="1"/>
    <x v="6"/>
    <x v="2389"/>
  </r>
  <r>
    <n v="3445"/>
    <x v="3443"/>
    <s v="Rehearsal &amp; development of our first project as Axon Theatre: &quot;The Star-Spangled Girl&quot; in South Wales."/>
    <x v="13"/>
    <x v="41"/>
    <x v="0"/>
    <x v="1"/>
    <x v="1"/>
    <n v="1445604236"/>
    <n v="1443185036"/>
    <b v="0"/>
    <n v="31"/>
    <b v="1"/>
    <x v="6"/>
    <x v="1"/>
    <x v="6"/>
    <x v="2390"/>
  </r>
  <r>
    <n v="3446"/>
    <x v="3444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n v="25"/>
    <b v="1"/>
    <x v="6"/>
    <x v="1"/>
    <x v="6"/>
    <x v="2391"/>
  </r>
  <r>
    <n v="3447"/>
    <x v="3445"/>
    <s v="&quot;He was a poet, a vagrant, a philosopher, a lady's man and a hard drinker&quot;"/>
    <x v="28"/>
    <x v="2280"/>
    <x v="0"/>
    <x v="0"/>
    <x v="0"/>
    <n v="1458332412"/>
    <n v="1454448012"/>
    <b v="0"/>
    <n v="14"/>
    <b v="1"/>
    <x v="6"/>
    <x v="1"/>
    <x v="6"/>
    <x v="2392"/>
  </r>
  <r>
    <n v="3448"/>
    <x v="3446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n v="45"/>
    <b v="1"/>
    <x v="6"/>
    <x v="1"/>
    <x v="6"/>
    <x v="392"/>
  </r>
  <r>
    <n v="3449"/>
    <x v="3447"/>
    <s v="Help us produce this original play! The play will be presented at the LSTFI July 12-14. Follow us on Facebook."/>
    <x v="134"/>
    <x v="2282"/>
    <x v="0"/>
    <x v="0"/>
    <x v="0"/>
    <n v="1468036800"/>
    <n v="1465607738"/>
    <b v="0"/>
    <n v="20"/>
    <b v="1"/>
    <x v="6"/>
    <x v="1"/>
    <x v="6"/>
    <x v="1922"/>
  </r>
  <r>
    <n v="3450"/>
    <x v="3448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n v="39"/>
    <b v="1"/>
    <x v="6"/>
    <x v="1"/>
    <x v="6"/>
    <x v="2393"/>
  </r>
  <r>
    <n v="3451"/>
    <x v="3449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n v="16"/>
    <b v="1"/>
    <x v="6"/>
    <x v="1"/>
    <x v="6"/>
    <x v="2394"/>
  </r>
  <r>
    <n v="3452"/>
    <x v="3450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n v="37"/>
    <b v="1"/>
    <x v="6"/>
    <x v="1"/>
    <x v="6"/>
    <x v="2395"/>
  </r>
  <r>
    <n v="3453"/>
    <x v="3451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n v="14"/>
    <b v="1"/>
    <x v="6"/>
    <x v="1"/>
    <x v="6"/>
    <x v="440"/>
  </r>
  <r>
    <n v="3454"/>
    <x v="3452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n v="21"/>
    <b v="1"/>
    <x v="6"/>
    <x v="1"/>
    <x v="6"/>
    <x v="239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n v="69"/>
    <b v="1"/>
    <x v="6"/>
    <x v="1"/>
    <x v="6"/>
    <x v="2397"/>
  </r>
  <r>
    <n v="3456"/>
    <x v="3454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n v="16"/>
    <b v="1"/>
    <x v="6"/>
    <x v="1"/>
    <x v="6"/>
    <x v="2398"/>
  </r>
  <r>
    <n v="3457"/>
    <x v="3455"/>
    <s v="Robots, Space Battles, Mystery, and Intrigue. Nothing is Impossible..."/>
    <x v="13"/>
    <x v="2289"/>
    <x v="0"/>
    <x v="0"/>
    <x v="0"/>
    <n v="1423720740"/>
    <n v="1421081857"/>
    <b v="0"/>
    <n v="55"/>
    <b v="1"/>
    <x v="6"/>
    <x v="1"/>
    <x v="6"/>
    <x v="2399"/>
  </r>
  <r>
    <n v="3458"/>
    <x v="3456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n v="27"/>
    <b v="1"/>
    <x v="6"/>
    <x v="1"/>
    <x v="6"/>
    <x v="2400"/>
  </r>
  <r>
    <n v="3459"/>
    <x v="3457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n v="36"/>
    <b v="1"/>
    <x v="6"/>
    <x v="1"/>
    <x v="6"/>
    <x v="2401"/>
  </r>
  <r>
    <n v="3460"/>
    <x v="3458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n v="19"/>
    <b v="1"/>
    <x v="6"/>
    <x v="1"/>
    <x v="6"/>
    <x v="73"/>
  </r>
  <r>
    <n v="3461"/>
    <x v="3459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n v="12"/>
    <b v="1"/>
    <x v="6"/>
    <x v="1"/>
    <x v="6"/>
    <x v="2402"/>
  </r>
  <r>
    <n v="3462"/>
    <x v="3460"/>
    <s v="Help the Upstart Crows of Santa Fe bring Shakespeare's Julius Caesar to life with quality wooden stage swords!"/>
    <x v="49"/>
    <x v="2294"/>
    <x v="0"/>
    <x v="0"/>
    <x v="0"/>
    <n v="1436551200"/>
    <n v="1435181628"/>
    <b v="0"/>
    <n v="17"/>
    <b v="1"/>
    <x v="6"/>
    <x v="1"/>
    <x v="6"/>
    <x v="2403"/>
  </r>
  <r>
    <n v="3463"/>
    <x v="3461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n v="114"/>
    <b v="1"/>
    <x v="6"/>
    <x v="1"/>
    <x v="6"/>
    <x v="2404"/>
  </r>
  <r>
    <n v="3464"/>
    <x v="3462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n v="93"/>
    <b v="1"/>
    <x v="6"/>
    <x v="1"/>
    <x v="6"/>
    <x v="2405"/>
  </r>
  <r>
    <n v="3465"/>
    <x v="3463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n v="36"/>
    <b v="1"/>
    <x v="6"/>
    <x v="1"/>
    <x v="6"/>
    <x v="2406"/>
  </r>
  <r>
    <n v="3466"/>
    <x v="3464"/>
    <s v="The Spotlight Youth Theater is a program where every participant has a moment in the spotlight."/>
    <x v="8"/>
    <x v="2297"/>
    <x v="0"/>
    <x v="0"/>
    <x v="0"/>
    <n v="1461108450"/>
    <n v="1455928050"/>
    <b v="0"/>
    <n v="61"/>
    <b v="1"/>
    <x v="6"/>
    <x v="1"/>
    <x v="6"/>
    <x v="2407"/>
  </r>
  <r>
    <n v="3467"/>
    <x v="3465"/>
    <s v="Venus in Fur, By David Ives."/>
    <x v="9"/>
    <x v="168"/>
    <x v="0"/>
    <x v="0"/>
    <x v="0"/>
    <n v="1426864032"/>
    <n v="1424275632"/>
    <b v="0"/>
    <n v="47"/>
    <b v="1"/>
    <x v="6"/>
    <x v="1"/>
    <x v="6"/>
    <x v="890"/>
  </r>
  <r>
    <n v="3468"/>
    <x v="3466"/>
    <s v="Amidst the atrocities of WWII, two women transcend enemy lines to make the ultimate heroic sacrifice."/>
    <x v="3"/>
    <x v="2298"/>
    <x v="0"/>
    <x v="0"/>
    <x v="0"/>
    <n v="1474426800"/>
    <n v="1471976529"/>
    <b v="0"/>
    <n v="17"/>
    <b v="1"/>
    <x v="6"/>
    <x v="1"/>
    <x v="6"/>
    <x v="2408"/>
  </r>
  <r>
    <n v="3469"/>
    <x v="3467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n v="63"/>
    <b v="1"/>
    <x v="6"/>
    <x v="1"/>
    <x v="6"/>
    <x v="2000"/>
  </r>
  <r>
    <n v="3470"/>
    <x v="3468"/>
    <s v="The New Artist's Circle is a theatre company dedicated to bringing the arts to young people."/>
    <x v="49"/>
    <x v="672"/>
    <x v="0"/>
    <x v="0"/>
    <x v="0"/>
    <n v="1468618680"/>
    <n v="1465345902"/>
    <b v="0"/>
    <n v="9"/>
    <b v="1"/>
    <x v="6"/>
    <x v="1"/>
    <x v="6"/>
    <x v="683"/>
  </r>
  <r>
    <n v="3471"/>
    <x v="3469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n v="30"/>
    <b v="1"/>
    <x v="6"/>
    <x v="1"/>
    <x v="6"/>
    <x v="1299"/>
  </r>
  <r>
    <n v="3472"/>
    <x v="3470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n v="23"/>
    <b v="1"/>
    <x v="6"/>
    <x v="1"/>
    <x v="6"/>
    <x v="2230"/>
  </r>
  <r>
    <n v="3473"/>
    <x v="3471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n v="33"/>
    <b v="1"/>
    <x v="6"/>
    <x v="1"/>
    <x v="6"/>
    <x v="2409"/>
  </r>
  <r>
    <n v="3474"/>
    <x v="3472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n v="39"/>
    <b v="1"/>
    <x v="6"/>
    <x v="1"/>
    <x v="6"/>
    <x v="2410"/>
  </r>
  <r>
    <n v="3475"/>
    <x v="3473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n v="17"/>
    <b v="1"/>
    <x v="6"/>
    <x v="1"/>
    <x v="6"/>
    <x v="135"/>
  </r>
  <r>
    <n v="3476"/>
    <x v="3474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n v="6"/>
    <b v="1"/>
    <x v="6"/>
    <x v="1"/>
    <x v="6"/>
    <x v="364"/>
  </r>
  <r>
    <n v="3477"/>
    <x v="3475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n v="39"/>
    <b v="1"/>
    <x v="6"/>
    <x v="1"/>
    <x v="6"/>
    <x v="2411"/>
  </r>
  <r>
    <n v="3478"/>
    <x v="3476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n v="57"/>
    <b v="1"/>
    <x v="6"/>
    <x v="1"/>
    <x v="6"/>
    <x v="2412"/>
  </r>
  <r>
    <n v="3479"/>
    <x v="3477"/>
    <s v="A new comedy about what happened to a band of foolhardy actors when the Puritans closed the theatres in the 1640s."/>
    <x v="15"/>
    <x v="2306"/>
    <x v="0"/>
    <x v="1"/>
    <x v="1"/>
    <n v="1403382680"/>
    <n v="1400790680"/>
    <b v="0"/>
    <n v="56"/>
    <b v="1"/>
    <x v="6"/>
    <x v="1"/>
    <x v="6"/>
    <x v="2413"/>
  </r>
  <r>
    <n v="3480"/>
    <x v="3478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n v="13"/>
    <b v="1"/>
    <x v="6"/>
    <x v="1"/>
    <x v="6"/>
    <x v="2414"/>
  </r>
  <r>
    <n v="3481"/>
    <x v="3479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n v="95"/>
    <b v="1"/>
    <x v="6"/>
    <x v="1"/>
    <x v="6"/>
    <x v="2415"/>
  </r>
  <r>
    <n v="3482"/>
    <x v="3480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n v="80"/>
    <b v="1"/>
    <x v="6"/>
    <x v="1"/>
    <x v="6"/>
    <x v="366"/>
  </r>
  <r>
    <n v="3483"/>
    <x v="3481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n v="133"/>
    <b v="1"/>
    <x v="6"/>
    <x v="1"/>
    <x v="6"/>
    <x v="2376"/>
  </r>
  <r>
    <n v="3484"/>
    <x v="3482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n v="44"/>
    <b v="1"/>
    <x v="6"/>
    <x v="1"/>
    <x v="6"/>
    <x v="241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n v="30"/>
    <b v="1"/>
    <x v="6"/>
    <x v="1"/>
    <x v="6"/>
    <x v="2281"/>
  </r>
  <r>
    <n v="3486"/>
    <x v="3484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n v="56"/>
    <b v="1"/>
    <x v="6"/>
    <x v="1"/>
    <x v="6"/>
    <x v="2417"/>
  </r>
  <r>
    <n v="3487"/>
    <x v="3485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n v="66"/>
    <b v="1"/>
    <x v="6"/>
    <x v="1"/>
    <x v="6"/>
    <x v="2418"/>
  </r>
  <r>
    <n v="3488"/>
    <x v="3486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n v="29"/>
    <b v="1"/>
    <x v="6"/>
    <x v="1"/>
    <x v="6"/>
    <x v="2419"/>
  </r>
  <r>
    <n v="3489"/>
    <x v="3487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n v="72"/>
    <b v="1"/>
    <x v="6"/>
    <x v="1"/>
    <x v="6"/>
    <x v="91"/>
  </r>
  <r>
    <n v="3490"/>
    <x v="3488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n v="27"/>
    <b v="1"/>
    <x v="6"/>
    <x v="1"/>
    <x v="6"/>
    <x v="1604"/>
  </r>
  <r>
    <n v="3491"/>
    <x v="3489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n v="10"/>
    <b v="1"/>
    <x v="6"/>
    <x v="1"/>
    <x v="6"/>
    <x v="2420"/>
  </r>
  <r>
    <n v="3492"/>
    <x v="3490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n v="35"/>
    <b v="1"/>
    <x v="6"/>
    <x v="1"/>
    <x v="6"/>
    <x v="2421"/>
  </r>
  <r>
    <n v="3493"/>
    <x v="3491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n v="29"/>
    <b v="1"/>
    <x v="6"/>
    <x v="1"/>
    <x v="6"/>
    <x v="246"/>
  </r>
  <r>
    <n v="3494"/>
    <x v="3492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n v="13"/>
    <b v="1"/>
    <x v="6"/>
    <x v="1"/>
    <x v="6"/>
    <x v="2422"/>
  </r>
  <r>
    <n v="3495"/>
    <x v="3493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n v="72"/>
    <b v="1"/>
    <x v="6"/>
    <x v="1"/>
    <x v="6"/>
    <x v="797"/>
  </r>
  <r>
    <n v="3496"/>
    <x v="3494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n v="78"/>
    <b v="1"/>
    <x v="6"/>
    <x v="1"/>
    <x v="6"/>
    <x v="2423"/>
  </r>
  <r>
    <n v="3497"/>
    <x v="3495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n v="49"/>
    <b v="1"/>
    <x v="6"/>
    <x v="1"/>
    <x v="6"/>
    <x v="2424"/>
  </r>
  <r>
    <n v="3498"/>
    <x v="3496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n v="42"/>
    <b v="1"/>
    <x v="6"/>
    <x v="1"/>
    <x v="6"/>
    <x v="2425"/>
  </r>
  <r>
    <n v="3499"/>
    <x v="3497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n v="35"/>
    <b v="1"/>
    <x v="6"/>
    <x v="1"/>
    <x v="6"/>
    <x v="2426"/>
  </r>
  <r>
    <n v="3500"/>
    <x v="3498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n v="42"/>
    <b v="1"/>
    <x v="6"/>
    <x v="1"/>
    <x v="6"/>
    <x v="2427"/>
  </r>
  <r>
    <n v="3501"/>
    <x v="3499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n v="42"/>
    <b v="1"/>
    <x v="6"/>
    <x v="1"/>
    <x v="6"/>
    <x v="2428"/>
  </r>
  <r>
    <n v="3502"/>
    <x v="3500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n v="31"/>
    <b v="1"/>
    <x v="6"/>
    <x v="1"/>
    <x v="6"/>
    <x v="2429"/>
  </r>
  <r>
    <n v="3503"/>
    <x v="3501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n v="38"/>
    <b v="1"/>
    <x v="6"/>
    <x v="1"/>
    <x v="6"/>
    <x v="2430"/>
  </r>
  <r>
    <n v="3504"/>
    <x v="3502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n v="8"/>
    <b v="1"/>
    <x v="6"/>
    <x v="1"/>
    <x v="6"/>
    <x v="178"/>
  </r>
  <r>
    <n v="3505"/>
    <x v="3503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n v="39"/>
    <b v="1"/>
    <x v="6"/>
    <x v="1"/>
    <x v="6"/>
    <x v="2431"/>
  </r>
  <r>
    <n v="3506"/>
    <x v="3504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n v="29"/>
    <b v="1"/>
    <x v="6"/>
    <x v="1"/>
    <x v="6"/>
    <x v="2432"/>
  </r>
  <r>
    <n v="3507"/>
    <x v="3505"/>
    <s v="Please help our troupe bring our first project from planning to reality! Join us on one exciting ride!"/>
    <x v="3"/>
    <x v="2326"/>
    <x v="0"/>
    <x v="0"/>
    <x v="0"/>
    <n v="1464732537"/>
    <n v="1462140537"/>
    <b v="0"/>
    <n v="72"/>
    <b v="1"/>
    <x v="6"/>
    <x v="1"/>
    <x v="6"/>
    <x v="1716"/>
  </r>
  <r>
    <n v="3508"/>
    <x v="3506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n v="15"/>
    <b v="1"/>
    <x v="6"/>
    <x v="1"/>
    <x v="6"/>
    <x v="1028"/>
  </r>
  <r>
    <n v="3509"/>
    <x v="3507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n v="33"/>
    <b v="1"/>
    <x v="6"/>
    <x v="1"/>
    <x v="6"/>
    <x v="2433"/>
  </r>
  <r>
    <n v="3510"/>
    <x v="3508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n v="15"/>
    <b v="1"/>
    <x v="6"/>
    <x v="1"/>
    <x v="6"/>
    <x v="2434"/>
  </r>
  <r>
    <n v="3511"/>
    <x v="3509"/>
    <s v="The world premiere of the first full-length play by Eve Leigh, at the intimate Finborough Theatre in London."/>
    <x v="15"/>
    <x v="2328"/>
    <x v="0"/>
    <x v="1"/>
    <x v="1"/>
    <n v="1415385000"/>
    <n v="1413406695"/>
    <b v="0"/>
    <n v="19"/>
    <b v="1"/>
    <x v="6"/>
    <x v="1"/>
    <x v="6"/>
    <x v="2435"/>
  </r>
  <r>
    <n v="3512"/>
    <x v="3510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n v="17"/>
    <b v="1"/>
    <x v="6"/>
    <x v="1"/>
    <x v="6"/>
    <x v="2436"/>
  </r>
  <r>
    <n v="3513"/>
    <x v="3511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n v="44"/>
    <b v="1"/>
    <x v="6"/>
    <x v="1"/>
    <x v="6"/>
    <x v="2437"/>
  </r>
  <r>
    <n v="3514"/>
    <x v="3512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n v="10"/>
    <b v="1"/>
    <x v="6"/>
    <x v="1"/>
    <x v="6"/>
    <x v="687"/>
  </r>
  <r>
    <n v="3515"/>
    <x v="3513"/>
    <s v="We are casting an all-inclusive production of Shakespeare's Twelfth Night in a non-traditional performance space."/>
    <x v="9"/>
    <x v="2329"/>
    <x v="0"/>
    <x v="0"/>
    <x v="0"/>
    <n v="1433097171"/>
    <n v="1430505171"/>
    <b v="0"/>
    <n v="46"/>
    <b v="1"/>
    <x v="6"/>
    <x v="1"/>
    <x v="6"/>
    <x v="2438"/>
  </r>
  <r>
    <n v="3516"/>
    <x v="3514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n v="11"/>
    <b v="1"/>
    <x v="6"/>
    <x v="1"/>
    <x v="6"/>
    <x v="2439"/>
  </r>
  <r>
    <n v="3517"/>
    <x v="3515"/>
    <s v="Support an outstanding cast of actors to take on a professional production of a masterpiece of modern theatre"/>
    <x v="23"/>
    <x v="417"/>
    <x v="0"/>
    <x v="1"/>
    <x v="1"/>
    <n v="1404471600"/>
    <n v="1401910634"/>
    <b v="0"/>
    <n v="13"/>
    <b v="1"/>
    <x v="6"/>
    <x v="1"/>
    <x v="6"/>
    <x v="2440"/>
  </r>
  <r>
    <n v="3518"/>
    <x v="3516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n v="33"/>
    <b v="1"/>
    <x v="6"/>
    <x v="1"/>
    <x v="6"/>
    <x v="2441"/>
  </r>
  <r>
    <n v="3519"/>
    <x v="3517"/>
    <s v="Bookstory is a tiny puppet musical with some very big ideas that tells the story of the story in the digital age"/>
    <x v="13"/>
    <x v="40"/>
    <x v="0"/>
    <x v="1"/>
    <x v="1"/>
    <n v="1425478950"/>
    <n v="1422886950"/>
    <b v="0"/>
    <n v="28"/>
    <b v="1"/>
    <x v="6"/>
    <x v="1"/>
    <x v="6"/>
    <x v="2442"/>
  </r>
  <r>
    <n v="3520"/>
    <x v="3518"/>
    <s v="Help us to bring &quot;Protocols&quot; at the 2015 Camden Fringe. The most controversial play of the year."/>
    <x v="13"/>
    <x v="1132"/>
    <x v="0"/>
    <x v="1"/>
    <x v="1"/>
    <n v="1441547220"/>
    <n v="1439322412"/>
    <b v="0"/>
    <n v="21"/>
    <b v="1"/>
    <x v="6"/>
    <x v="1"/>
    <x v="6"/>
    <x v="2443"/>
  </r>
  <r>
    <n v="3521"/>
    <x v="3519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n v="13"/>
    <b v="1"/>
    <x v="6"/>
    <x v="1"/>
    <x v="6"/>
    <x v="1300"/>
  </r>
  <r>
    <n v="3522"/>
    <x v="3520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n v="34"/>
    <b v="1"/>
    <x v="6"/>
    <x v="1"/>
    <x v="6"/>
    <x v="2444"/>
  </r>
  <r>
    <n v="3523"/>
    <x v="3521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n v="80"/>
    <b v="1"/>
    <x v="6"/>
    <x v="1"/>
    <x v="6"/>
    <x v="2445"/>
  </r>
  <r>
    <n v="3524"/>
    <x v="3522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n v="74"/>
    <b v="1"/>
    <x v="6"/>
    <x v="1"/>
    <x v="6"/>
    <x v="2446"/>
  </r>
  <r>
    <n v="3525"/>
    <x v="3523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n v="7"/>
    <b v="1"/>
    <x v="6"/>
    <x v="1"/>
    <x v="6"/>
    <x v="2447"/>
  </r>
  <r>
    <n v="3526"/>
    <x v="3524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n v="34"/>
    <b v="1"/>
    <x v="6"/>
    <x v="1"/>
    <x v="6"/>
    <x v="2448"/>
  </r>
  <r>
    <n v="3527"/>
    <x v="3525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n v="86"/>
    <b v="1"/>
    <x v="6"/>
    <x v="1"/>
    <x v="6"/>
    <x v="2010"/>
  </r>
  <r>
    <n v="3528"/>
    <x v="3526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n v="37"/>
    <b v="1"/>
    <x v="6"/>
    <x v="1"/>
    <x v="6"/>
    <x v="2449"/>
  </r>
  <r>
    <n v="3529"/>
    <x v="3527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n v="18"/>
    <b v="1"/>
    <x v="6"/>
    <x v="1"/>
    <x v="6"/>
    <x v="2202"/>
  </r>
  <r>
    <n v="3530"/>
    <x v="3528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n v="22"/>
    <b v="1"/>
    <x v="6"/>
    <x v="1"/>
    <x v="6"/>
    <x v="178"/>
  </r>
  <r>
    <n v="3531"/>
    <x v="3529"/>
    <s v="A political comedy for a crazy election year"/>
    <x v="28"/>
    <x v="1958"/>
    <x v="0"/>
    <x v="0"/>
    <x v="0"/>
    <n v="1467301334"/>
    <n v="1464709334"/>
    <b v="0"/>
    <n v="26"/>
    <b v="1"/>
    <x v="6"/>
    <x v="1"/>
    <x v="6"/>
    <x v="2450"/>
  </r>
  <r>
    <n v="3532"/>
    <x v="3530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n v="27"/>
    <b v="1"/>
    <x v="6"/>
    <x v="1"/>
    <x v="6"/>
    <x v="2451"/>
  </r>
  <r>
    <n v="3533"/>
    <x v="3531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n v="8"/>
    <b v="1"/>
    <x v="6"/>
    <x v="1"/>
    <x v="6"/>
    <x v="2452"/>
  </r>
  <r>
    <n v="3534"/>
    <x v="3532"/>
    <s v="A Theatrical Prequel to Hell's Rebels, the current Pathfinder Adventure Path from Paizo Publishing"/>
    <x v="10"/>
    <x v="2339"/>
    <x v="0"/>
    <x v="0"/>
    <x v="0"/>
    <n v="1443711623"/>
    <n v="1440687623"/>
    <b v="0"/>
    <n v="204"/>
    <b v="1"/>
    <x v="6"/>
    <x v="1"/>
    <x v="6"/>
    <x v="2453"/>
  </r>
  <r>
    <n v="3535"/>
    <x v="3533"/>
    <s v="On the 60th anniversary of Twelve Angry Men, 12 female writers create 12 short pieces about what makes them angry."/>
    <x v="13"/>
    <x v="2340"/>
    <x v="0"/>
    <x v="1"/>
    <x v="1"/>
    <n v="1443808800"/>
    <n v="1441120910"/>
    <b v="0"/>
    <n v="46"/>
    <b v="1"/>
    <x v="6"/>
    <x v="1"/>
    <x v="6"/>
    <x v="1428"/>
  </r>
  <r>
    <n v="3536"/>
    <x v="3534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n v="17"/>
    <b v="1"/>
    <x v="6"/>
    <x v="1"/>
    <x v="6"/>
    <x v="2454"/>
  </r>
  <r>
    <n v="3537"/>
    <x v="3535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n v="28"/>
    <b v="1"/>
    <x v="6"/>
    <x v="1"/>
    <x v="6"/>
    <x v="145"/>
  </r>
  <r>
    <n v="3538"/>
    <x v="3536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n v="83"/>
    <b v="1"/>
    <x v="6"/>
    <x v="1"/>
    <x v="6"/>
    <x v="2455"/>
  </r>
  <r>
    <n v="3539"/>
    <x v="3537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n v="13"/>
    <b v="1"/>
    <x v="6"/>
    <x v="1"/>
    <x v="6"/>
    <x v="2456"/>
  </r>
  <r>
    <n v="3540"/>
    <x v="3538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n v="8"/>
    <b v="1"/>
    <x v="6"/>
    <x v="1"/>
    <x v="6"/>
    <x v="885"/>
  </r>
  <r>
    <n v="3541"/>
    <x v="3539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n v="32"/>
    <b v="1"/>
    <x v="6"/>
    <x v="1"/>
    <x v="6"/>
    <x v="104"/>
  </r>
  <r>
    <n v="3542"/>
    <x v="3540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n v="85"/>
    <b v="1"/>
    <x v="6"/>
    <x v="1"/>
    <x v="6"/>
    <x v="2457"/>
  </r>
  <r>
    <n v="3543"/>
    <x v="3541"/>
    <s v="A circus theater show. An escaped carousel horse and a beautiful wire dancer let the fantasies run wild."/>
    <x v="15"/>
    <x v="76"/>
    <x v="0"/>
    <x v="12"/>
    <x v="3"/>
    <n v="1435255659"/>
    <n v="1432663659"/>
    <b v="0"/>
    <n v="29"/>
    <b v="1"/>
    <x v="6"/>
    <x v="1"/>
    <x v="6"/>
    <x v="2458"/>
  </r>
  <r>
    <n v="3544"/>
    <x v="3542"/>
    <s v="Death &amp; Pretzels presents the world premiere of Paul Pasulka's Gruoch, or Lady Macbeth"/>
    <x v="30"/>
    <x v="911"/>
    <x v="0"/>
    <x v="0"/>
    <x v="0"/>
    <n v="1425758257"/>
    <n v="1423166257"/>
    <b v="0"/>
    <n v="24"/>
    <b v="1"/>
    <x v="6"/>
    <x v="1"/>
    <x v="6"/>
    <x v="2459"/>
  </r>
  <r>
    <n v="3545"/>
    <x v="3543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n v="8"/>
    <b v="1"/>
    <x v="6"/>
    <x v="1"/>
    <x v="6"/>
    <x v="90"/>
  </r>
  <r>
    <n v="3546"/>
    <x v="3544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n v="19"/>
    <b v="1"/>
    <x v="6"/>
    <x v="1"/>
    <x v="6"/>
    <x v="2460"/>
  </r>
  <r>
    <n v="3547"/>
    <x v="3545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n v="336"/>
    <b v="1"/>
    <x v="6"/>
    <x v="1"/>
    <x v="6"/>
    <x v="2461"/>
  </r>
  <r>
    <n v="3548"/>
    <x v="3546"/>
    <s v="We're putting together a production of THE UNDERSTUDY by Theresa Rebeck and hope you'll help us share this story."/>
    <x v="190"/>
    <x v="2307"/>
    <x v="0"/>
    <x v="0"/>
    <x v="0"/>
    <n v="1457139600"/>
    <n v="1455230214"/>
    <b v="0"/>
    <n v="13"/>
    <b v="1"/>
    <x v="6"/>
    <x v="1"/>
    <x v="6"/>
    <x v="2414"/>
  </r>
  <r>
    <n v="3549"/>
    <x v="3547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n v="42"/>
    <b v="1"/>
    <x v="6"/>
    <x v="1"/>
    <x v="6"/>
    <x v="2462"/>
  </r>
  <r>
    <n v="3550"/>
    <x v="3548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n v="64"/>
    <b v="1"/>
    <x v="6"/>
    <x v="1"/>
    <x v="6"/>
    <x v="2463"/>
  </r>
  <r>
    <n v="3551"/>
    <x v="3549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n v="25"/>
    <b v="1"/>
    <x v="6"/>
    <x v="1"/>
    <x v="6"/>
    <x v="1756"/>
  </r>
  <r>
    <n v="3552"/>
    <x v="3550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n v="20"/>
    <b v="1"/>
    <x v="6"/>
    <x v="1"/>
    <x v="6"/>
    <x v="2464"/>
  </r>
  <r>
    <n v="3553"/>
    <x v="3551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n v="104"/>
    <b v="1"/>
    <x v="6"/>
    <x v="1"/>
    <x v="6"/>
    <x v="1382"/>
  </r>
  <r>
    <n v="3554"/>
    <x v="3552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n v="53"/>
    <b v="1"/>
    <x v="6"/>
    <x v="1"/>
    <x v="6"/>
    <x v="2465"/>
  </r>
  <r>
    <n v="3555"/>
    <x v="3553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n v="14"/>
    <b v="1"/>
    <x v="6"/>
    <x v="1"/>
    <x v="6"/>
    <x v="1199"/>
  </r>
  <r>
    <n v="3556"/>
    <x v="3554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n v="20"/>
    <b v="1"/>
    <x v="6"/>
    <x v="1"/>
    <x v="6"/>
    <x v="2466"/>
  </r>
  <r>
    <n v="3557"/>
    <x v="3555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n v="558"/>
    <b v="1"/>
    <x v="6"/>
    <x v="1"/>
    <x v="6"/>
    <x v="2467"/>
  </r>
  <r>
    <n v="3558"/>
    <x v="3556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n v="22"/>
    <b v="1"/>
    <x v="6"/>
    <x v="1"/>
    <x v="6"/>
    <x v="2468"/>
  </r>
  <r>
    <n v="3559"/>
    <x v="3557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n v="24"/>
    <b v="1"/>
    <x v="6"/>
    <x v="1"/>
    <x v="6"/>
    <x v="2469"/>
  </r>
  <r>
    <n v="3560"/>
    <x v="3558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n v="74"/>
    <b v="1"/>
    <x v="6"/>
    <x v="1"/>
    <x v="6"/>
    <x v="2470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n v="54"/>
    <b v="1"/>
    <x v="6"/>
    <x v="1"/>
    <x v="6"/>
    <x v="2471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n v="31"/>
    <b v="1"/>
    <x v="6"/>
    <x v="1"/>
    <x v="6"/>
    <x v="2472"/>
  </r>
  <r>
    <n v="3563"/>
    <x v="3561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n v="25"/>
    <b v="1"/>
    <x v="6"/>
    <x v="1"/>
    <x v="6"/>
    <x v="2473"/>
  </r>
  <r>
    <n v="3564"/>
    <x v="3562"/>
    <s v="Multi Award-Winng play THE PILLOWMAN coming to the Arts Centre Theatre, Aberdeen"/>
    <x v="28"/>
    <x v="2025"/>
    <x v="0"/>
    <x v="1"/>
    <x v="1"/>
    <n v="1444060800"/>
    <n v="1440082649"/>
    <b v="0"/>
    <n v="17"/>
    <b v="1"/>
    <x v="6"/>
    <x v="1"/>
    <x v="6"/>
    <x v="2474"/>
  </r>
  <r>
    <n v="3565"/>
    <x v="3563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n v="12"/>
    <b v="1"/>
    <x v="6"/>
    <x v="1"/>
    <x v="6"/>
    <x v="2475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n v="38"/>
    <b v="1"/>
    <x v="6"/>
    <x v="1"/>
    <x v="6"/>
    <x v="2476"/>
  </r>
  <r>
    <n v="3567"/>
    <x v="3565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n v="41"/>
    <b v="1"/>
    <x v="6"/>
    <x v="1"/>
    <x v="6"/>
    <x v="2477"/>
  </r>
  <r>
    <n v="3568"/>
    <x v="3566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n v="19"/>
    <b v="1"/>
    <x v="6"/>
    <x v="1"/>
    <x v="6"/>
    <x v="700"/>
  </r>
  <r>
    <n v="3569"/>
    <x v="3567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n v="41"/>
    <b v="1"/>
    <x v="6"/>
    <x v="1"/>
    <x v="6"/>
    <x v="2478"/>
  </r>
  <r>
    <n v="3570"/>
    <x v="3568"/>
    <s v="Theatre Machine presents an all-new adaptation of Maxim Gorky's classic of Russian theatre, The Lower Depths."/>
    <x v="13"/>
    <x v="2361"/>
    <x v="0"/>
    <x v="0"/>
    <x v="0"/>
    <n v="1420009200"/>
    <n v="1417593483"/>
    <b v="0"/>
    <n v="26"/>
    <b v="1"/>
    <x v="6"/>
    <x v="1"/>
    <x v="6"/>
    <x v="1336"/>
  </r>
  <r>
    <n v="3571"/>
    <x v="3569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n v="25"/>
    <b v="1"/>
    <x v="6"/>
    <x v="1"/>
    <x v="6"/>
    <x v="2479"/>
  </r>
  <r>
    <n v="3572"/>
    <x v="3570"/>
    <s v="A darkly comic one woman show by Abram Rooney as part of The Camden Fringe 2015."/>
    <x v="2"/>
    <x v="83"/>
    <x v="0"/>
    <x v="1"/>
    <x v="1"/>
    <n v="1434894082"/>
    <n v="1432302082"/>
    <b v="0"/>
    <n v="9"/>
    <b v="1"/>
    <x v="6"/>
    <x v="1"/>
    <x v="6"/>
    <x v="2480"/>
  </r>
  <r>
    <n v="3573"/>
    <x v="3571"/>
    <s v="London based theatre makers collaborating to create a new show about the history of HipHop."/>
    <x v="9"/>
    <x v="2363"/>
    <x v="0"/>
    <x v="1"/>
    <x v="1"/>
    <n v="1415440846"/>
    <n v="1412845246"/>
    <b v="0"/>
    <n v="78"/>
    <b v="1"/>
    <x v="6"/>
    <x v="1"/>
    <x v="6"/>
    <x v="2481"/>
  </r>
  <r>
    <n v="3574"/>
    <x v="3572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n v="45"/>
    <b v="1"/>
    <x v="6"/>
    <x v="1"/>
    <x v="6"/>
    <x v="2482"/>
  </r>
  <r>
    <n v="3575"/>
    <x v="3573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n v="102"/>
    <b v="1"/>
    <x v="6"/>
    <x v="1"/>
    <x v="6"/>
    <x v="2483"/>
  </r>
  <r>
    <n v="3576"/>
    <x v="3574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n v="5"/>
    <b v="1"/>
    <x v="6"/>
    <x v="1"/>
    <x v="6"/>
    <x v="135"/>
  </r>
  <r>
    <n v="3577"/>
    <x v="3575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n v="27"/>
    <b v="1"/>
    <x v="6"/>
    <x v="1"/>
    <x v="6"/>
    <x v="673"/>
  </r>
  <r>
    <n v="3578"/>
    <x v="3576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n v="37"/>
    <b v="1"/>
    <x v="6"/>
    <x v="1"/>
    <x v="6"/>
    <x v="1318"/>
  </r>
  <r>
    <n v="3579"/>
    <x v="3577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n v="14"/>
    <b v="1"/>
    <x v="6"/>
    <x v="1"/>
    <x v="6"/>
    <x v="669"/>
  </r>
  <r>
    <n v="3580"/>
    <x v="3578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n v="27"/>
    <b v="1"/>
    <x v="6"/>
    <x v="1"/>
    <x v="6"/>
    <x v="2484"/>
  </r>
  <r>
    <n v="3581"/>
    <x v="3579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n v="45"/>
    <b v="1"/>
    <x v="6"/>
    <x v="1"/>
    <x v="6"/>
    <x v="836"/>
  </r>
  <r>
    <n v="3582"/>
    <x v="3580"/>
    <s v="A contemporary American play touching on the scorching realities of growing up in the Millennial generation."/>
    <x v="28"/>
    <x v="2367"/>
    <x v="0"/>
    <x v="0"/>
    <x v="0"/>
    <n v="1459822682"/>
    <n v="1458613082"/>
    <b v="0"/>
    <n v="49"/>
    <b v="1"/>
    <x v="6"/>
    <x v="1"/>
    <x v="6"/>
    <x v="2485"/>
  </r>
  <r>
    <n v="3583"/>
    <x v="3581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n v="24"/>
    <b v="1"/>
    <x v="6"/>
    <x v="1"/>
    <x v="6"/>
    <x v="938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n v="112"/>
    <b v="1"/>
    <x v="6"/>
    <x v="1"/>
    <x v="6"/>
    <x v="2486"/>
  </r>
  <r>
    <n v="3585"/>
    <x v="3583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n v="23"/>
    <b v="1"/>
    <x v="6"/>
    <x v="1"/>
    <x v="6"/>
    <x v="2487"/>
  </r>
  <r>
    <n v="3586"/>
    <x v="3584"/>
    <s v="See Theatre In A New Light"/>
    <x v="51"/>
    <x v="2369"/>
    <x v="0"/>
    <x v="0"/>
    <x v="0"/>
    <n v="1474649070"/>
    <n v="1469465070"/>
    <b v="0"/>
    <n v="54"/>
    <b v="1"/>
    <x v="6"/>
    <x v="1"/>
    <x v="6"/>
    <x v="2488"/>
  </r>
  <r>
    <n v="3587"/>
    <x v="3585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n v="28"/>
    <b v="1"/>
    <x v="6"/>
    <x v="1"/>
    <x v="6"/>
    <x v="2489"/>
  </r>
  <r>
    <n v="3588"/>
    <x v="3586"/>
    <s v="Touring the fast-paced, playful and poignant story of three twenty-somethings in a mental-health support group."/>
    <x v="48"/>
    <x v="1671"/>
    <x v="0"/>
    <x v="1"/>
    <x v="1"/>
    <n v="1430348400"/>
    <n v="1428436410"/>
    <b v="0"/>
    <n v="11"/>
    <b v="1"/>
    <x v="6"/>
    <x v="1"/>
    <x v="6"/>
    <x v="2490"/>
  </r>
  <r>
    <n v="3589"/>
    <x v="3587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n v="62"/>
    <b v="1"/>
    <x v="6"/>
    <x v="1"/>
    <x v="6"/>
    <x v="2491"/>
  </r>
  <r>
    <n v="3590"/>
    <x v="3588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n v="73"/>
    <b v="1"/>
    <x v="6"/>
    <x v="1"/>
    <x v="6"/>
    <x v="2492"/>
  </r>
  <r>
    <n v="3591"/>
    <x v="3589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n v="18"/>
    <b v="1"/>
    <x v="6"/>
    <x v="1"/>
    <x v="6"/>
    <x v="2493"/>
  </r>
  <r>
    <n v="3592"/>
    <x v="3590"/>
    <s v="Sex. Fish. A COMET THAT DESTROYS THE WORLD. boom a play by Peter Sinn Nachtrieb- Feb 19-21 at The Bridge in NYC."/>
    <x v="13"/>
    <x v="2371"/>
    <x v="0"/>
    <x v="0"/>
    <x v="0"/>
    <n v="1423630740"/>
    <n v="1418673307"/>
    <b v="0"/>
    <n v="35"/>
    <b v="1"/>
    <x v="6"/>
    <x v="1"/>
    <x v="6"/>
    <x v="2494"/>
  </r>
  <r>
    <n v="3593"/>
    <x v="3591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n v="43"/>
    <b v="1"/>
    <x v="6"/>
    <x v="1"/>
    <x v="6"/>
    <x v="2495"/>
  </r>
  <r>
    <n v="3594"/>
    <x v="3592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n v="36"/>
    <b v="1"/>
    <x v="6"/>
    <x v="1"/>
    <x v="6"/>
    <x v="2496"/>
  </r>
  <r>
    <n v="3595"/>
    <x v="3593"/>
    <s v="A new theatre company staging Will Eno's The Flu Season in Seattle"/>
    <x v="27"/>
    <x v="2372"/>
    <x v="0"/>
    <x v="0"/>
    <x v="0"/>
    <n v="1426229940"/>
    <n v="1423959123"/>
    <b v="0"/>
    <n v="62"/>
    <b v="1"/>
    <x v="6"/>
    <x v="1"/>
    <x v="6"/>
    <x v="2497"/>
  </r>
  <r>
    <n v="3596"/>
    <x v="3594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n v="15"/>
    <b v="1"/>
    <x v="6"/>
    <x v="1"/>
    <x v="6"/>
    <x v="2498"/>
  </r>
  <r>
    <n v="3597"/>
    <x v="3595"/>
    <s v="&quot;I think that I have my own will. I can stop this, I tell myself. But it's not true.&quot;"/>
    <x v="30"/>
    <x v="1644"/>
    <x v="0"/>
    <x v="0"/>
    <x v="0"/>
    <n v="1456984740"/>
    <n v="1455717790"/>
    <b v="0"/>
    <n v="33"/>
    <b v="1"/>
    <x v="6"/>
    <x v="1"/>
    <x v="6"/>
    <x v="2499"/>
  </r>
  <r>
    <n v="3598"/>
    <x v="3596"/>
    <s v="River City Theatre Company needs your support as we embark on our thirteenth production, CINDERELLA!"/>
    <x v="28"/>
    <x v="1666"/>
    <x v="0"/>
    <x v="0"/>
    <x v="0"/>
    <n v="1409720340"/>
    <n v="1408129822"/>
    <b v="0"/>
    <n v="27"/>
    <b v="1"/>
    <x v="6"/>
    <x v="1"/>
    <x v="6"/>
    <x v="99"/>
  </r>
  <r>
    <n v="3599"/>
    <x v="3597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n v="17"/>
    <b v="1"/>
    <x v="6"/>
    <x v="1"/>
    <x v="6"/>
    <x v="1225"/>
  </r>
  <r>
    <n v="3600"/>
    <x v="3598"/>
    <s v="The First Play From The Man Who Brought You The Black James Bond!"/>
    <x v="185"/>
    <x v="31"/>
    <x v="0"/>
    <x v="0"/>
    <x v="0"/>
    <n v="1476390164"/>
    <n v="1473970964"/>
    <b v="0"/>
    <n v="4"/>
    <b v="1"/>
    <x v="6"/>
    <x v="1"/>
    <x v="6"/>
    <x v="2500"/>
  </r>
  <r>
    <n v="3601"/>
    <x v="3599"/>
    <s v="New play 'Pink Confetti' by Paul Roberts at The Courtyard Theatre produced by Etch and directed by Oliver Dawe."/>
    <x v="13"/>
    <x v="2374"/>
    <x v="0"/>
    <x v="1"/>
    <x v="1"/>
    <n v="1421452682"/>
    <n v="1418860682"/>
    <b v="0"/>
    <n v="53"/>
    <b v="1"/>
    <x v="6"/>
    <x v="1"/>
    <x v="6"/>
    <x v="104"/>
  </r>
  <r>
    <n v="3602"/>
    <x v="3600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n v="49"/>
    <b v="1"/>
    <x v="6"/>
    <x v="1"/>
    <x v="6"/>
    <x v="2501"/>
  </r>
  <r>
    <n v="3603"/>
    <x v="3601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n v="57"/>
    <b v="1"/>
    <x v="6"/>
    <x v="1"/>
    <x v="6"/>
    <x v="290"/>
  </r>
  <r>
    <n v="3604"/>
    <x v="3602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n v="69"/>
    <b v="1"/>
    <x v="6"/>
    <x v="1"/>
    <x v="6"/>
    <x v="2502"/>
  </r>
  <r>
    <n v="3605"/>
    <x v="3603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n v="15"/>
    <b v="1"/>
    <x v="6"/>
    <x v="1"/>
    <x v="6"/>
    <x v="76"/>
  </r>
  <r>
    <n v="3606"/>
    <x v="3604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n v="64"/>
    <b v="1"/>
    <x v="6"/>
    <x v="1"/>
    <x v="6"/>
    <x v="2503"/>
  </r>
  <r>
    <n v="3607"/>
    <x v="3605"/>
    <s v="'E15' is a verbatim project that looks at the story of the Focus E15 Campaign"/>
    <x v="131"/>
    <x v="2377"/>
    <x v="0"/>
    <x v="1"/>
    <x v="1"/>
    <n v="1450137600"/>
    <n v="1448924882"/>
    <b v="0"/>
    <n v="20"/>
    <b v="1"/>
    <x v="6"/>
    <x v="1"/>
    <x v="6"/>
    <x v="2005"/>
  </r>
  <r>
    <n v="3608"/>
    <x v="3606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n v="27"/>
    <b v="1"/>
    <x v="6"/>
    <x v="1"/>
    <x v="6"/>
    <x v="1354"/>
  </r>
  <r>
    <n v="3609"/>
    <x v="3607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n v="21"/>
    <b v="1"/>
    <x v="6"/>
    <x v="1"/>
    <x v="6"/>
    <x v="2504"/>
  </r>
  <r>
    <n v="3610"/>
    <x v="3608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n v="31"/>
    <b v="1"/>
    <x v="6"/>
    <x v="1"/>
    <x v="6"/>
    <x v="2505"/>
  </r>
  <r>
    <n v="3611"/>
    <x v="3609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n v="51"/>
    <b v="1"/>
    <x v="6"/>
    <x v="1"/>
    <x v="6"/>
    <x v="583"/>
  </r>
  <r>
    <n v="3612"/>
    <x v="3610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n v="57"/>
    <b v="1"/>
    <x v="6"/>
    <x v="1"/>
    <x v="6"/>
    <x v="2506"/>
  </r>
  <r>
    <n v="3613"/>
    <x v="3611"/>
    <s v="a woman walks into a bar except she looks like a man and no one's serving drinks. one night only"/>
    <x v="21"/>
    <x v="380"/>
    <x v="0"/>
    <x v="0"/>
    <x v="0"/>
    <n v="1403964574"/>
    <n v="1401372574"/>
    <b v="0"/>
    <n v="20"/>
    <b v="1"/>
    <x v="6"/>
    <x v="1"/>
    <x v="6"/>
    <x v="368"/>
  </r>
  <r>
    <n v="3614"/>
    <x v="3438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n v="71"/>
    <b v="1"/>
    <x v="6"/>
    <x v="1"/>
    <x v="6"/>
    <x v="2507"/>
  </r>
  <r>
    <n v="3615"/>
    <x v="3612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n v="72"/>
    <b v="1"/>
    <x v="6"/>
    <x v="1"/>
    <x v="6"/>
    <x v="2508"/>
  </r>
  <r>
    <n v="3616"/>
    <x v="3613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n v="45"/>
    <b v="1"/>
    <x v="6"/>
    <x v="1"/>
    <x v="6"/>
    <x v="2509"/>
  </r>
  <r>
    <n v="3617"/>
    <x v="3614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n v="51"/>
    <b v="1"/>
    <x v="6"/>
    <x v="1"/>
    <x v="6"/>
    <x v="383"/>
  </r>
  <r>
    <n v="3618"/>
    <x v="3615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n v="56"/>
    <b v="1"/>
    <x v="6"/>
    <x v="1"/>
    <x v="6"/>
    <x v="2350"/>
  </r>
  <r>
    <n v="3619"/>
    <x v="3616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n v="17"/>
    <b v="1"/>
    <x v="6"/>
    <x v="1"/>
    <x v="6"/>
    <x v="1137"/>
  </r>
  <r>
    <n v="3620"/>
    <x v="3617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n v="197"/>
    <b v="1"/>
    <x v="6"/>
    <x v="1"/>
    <x v="6"/>
    <x v="2510"/>
  </r>
  <r>
    <n v="3621"/>
    <x v="3618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n v="70"/>
    <b v="1"/>
    <x v="6"/>
    <x v="1"/>
    <x v="6"/>
    <x v="2511"/>
  </r>
  <r>
    <n v="3622"/>
    <x v="3619"/>
    <s v="5 actors. 39 characters. 1 epic adventure. Presented by the Cradle Theatre Company."/>
    <x v="28"/>
    <x v="2385"/>
    <x v="0"/>
    <x v="0"/>
    <x v="0"/>
    <n v="1411874580"/>
    <n v="1409030371"/>
    <b v="0"/>
    <n v="21"/>
    <b v="1"/>
    <x v="6"/>
    <x v="1"/>
    <x v="6"/>
    <x v="635"/>
  </r>
  <r>
    <n v="3623"/>
    <x v="3620"/>
    <s v="An original play exploring the complications of romantic relationships in all forms."/>
    <x v="30"/>
    <x v="142"/>
    <x v="0"/>
    <x v="0"/>
    <x v="0"/>
    <n v="1406358000"/>
    <n v="1404841270"/>
    <b v="0"/>
    <n v="34"/>
    <b v="1"/>
    <x v="6"/>
    <x v="1"/>
    <x v="6"/>
    <x v="1461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n v="39"/>
    <b v="1"/>
    <x v="6"/>
    <x v="1"/>
    <x v="6"/>
    <x v="2512"/>
  </r>
  <r>
    <n v="3625"/>
    <x v="3622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n v="78"/>
    <b v="1"/>
    <x v="6"/>
    <x v="1"/>
    <x v="6"/>
    <x v="1765"/>
  </r>
  <r>
    <n v="3626"/>
    <x v="3623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n v="48"/>
    <b v="1"/>
    <x v="6"/>
    <x v="1"/>
    <x v="6"/>
    <x v="2513"/>
  </r>
  <r>
    <n v="3627"/>
    <x v="3624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n v="29"/>
    <b v="1"/>
    <x v="6"/>
    <x v="1"/>
    <x v="6"/>
    <x v="2514"/>
  </r>
  <r>
    <n v="3628"/>
    <x v="3625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n v="0"/>
    <b v="0"/>
    <x v="40"/>
    <x v="1"/>
    <x v="40"/>
    <x v="121"/>
  </r>
  <r>
    <n v="3629"/>
    <x v="3626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n v="2"/>
    <b v="0"/>
    <x v="40"/>
    <x v="1"/>
    <x v="40"/>
    <x v="120"/>
  </r>
  <r>
    <n v="3630"/>
    <x v="3627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n v="1"/>
    <b v="0"/>
    <x v="40"/>
    <x v="1"/>
    <x v="40"/>
    <x v="120"/>
  </r>
  <r>
    <n v="3631"/>
    <x v="3628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n v="59"/>
    <b v="0"/>
    <x v="40"/>
    <x v="1"/>
    <x v="40"/>
    <x v="2515"/>
  </r>
  <r>
    <n v="3632"/>
    <x v="3629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n v="1"/>
    <b v="0"/>
    <x v="40"/>
    <x v="1"/>
    <x v="40"/>
    <x v="101"/>
  </r>
  <r>
    <n v="3633"/>
    <x v="3630"/>
    <s v="SMOKEY AND THE BANDIT: THE MUSICAL_x000a_The classic film, characters and music you love, on stage, LIVE!"/>
    <x v="10"/>
    <x v="2389"/>
    <x v="2"/>
    <x v="0"/>
    <x v="0"/>
    <n v="1479517200"/>
    <n v="1475765867"/>
    <b v="0"/>
    <n v="31"/>
    <b v="0"/>
    <x v="40"/>
    <x v="1"/>
    <x v="40"/>
    <x v="2516"/>
  </r>
  <r>
    <n v="3634"/>
    <x v="3631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n v="18"/>
    <b v="0"/>
    <x v="40"/>
    <x v="1"/>
    <x v="40"/>
    <x v="2517"/>
  </r>
  <r>
    <n v="3635"/>
    <x v="3632"/>
    <s v="Mary's Son is a pop opera about Jesus and the hope he brings to all people."/>
    <x v="8"/>
    <x v="2391"/>
    <x v="2"/>
    <x v="0"/>
    <x v="0"/>
    <n v="1461186676"/>
    <n v="1458594676"/>
    <b v="0"/>
    <n v="10"/>
    <b v="0"/>
    <x v="40"/>
    <x v="1"/>
    <x v="40"/>
    <x v="2518"/>
  </r>
  <r>
    <n v="3636"/>
    <x v="3633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n v="0"/>
    <b v="0"/>
    <x v="40"/>
    <x v="1"/>
    <x v="40"/>
    <x v="121"/>
  </r>
  <r>
    <n v="3637"/>
    <x v="3634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n v="14"/>
    <b v="0"/>
    <x v="40"/>
    <x v="1"/>
    <x v="40"/>
    <x v="2519"/>
  </r>
  <r>
    <n v="3638"/>
    <x v="3635"/>
    <s v="A rock and roll journey that explores love, loss, redemption, duality and ascension."/>
    <x v="126"/>
    <x v="1168"/>
    <x v="2"/>
    <x v="5"/>
    <x v="5"/>
    <n v="1429456132"/>
    <n v="1424275732"/>
    <b v="0"/>
    <n v="2"/>
    <b v="0"/>
    <x v="40"/>
    <x v="1"/>
    <x v="40"/>
    <x v="1694"/>
  </r>
  <r>
    <n v="3639"/>
    <x v="3636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n v="1"/>
    <b v="0"/>
    <x v="40"/>
    <x v="1"/>
    <x v="40"/>
    <x v="120"/>
  </r>
  <r>
    <n v="3640"/>
    <x v="3637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n v="3"/>
    <b v="0"/>
    <x v="40"/>
    <x v="1"/>
    <x v="40"/>
    <x v="1714"/>
  </r>
  <r>
    <n v="3641"/>
    <x v="3638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n v="0"/>
    <b v="0"/>
    <x v="40"/>
    <x v="1"/>
    <x v="40"/>
    <x v="121"/>
  </r>
  <r>
    <n v="3642"/>
    <x v="3639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n v="2"/>
    <b v="0"/>
    <x v="40"/>
    <x v="1"/>
    <x v="40"/>
    <x v="501"/>
  </r>
  <r>
    <n v="3643"/>
    <x v="3640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n v="0"/>
    <b v="0"/>
    <x v="40"/>
    <x v="1"/>
    <x v="40"/>
    <x v="121"/>
  </r>
  <r>
    <n v="3644"/>
    <x v="3641"/>
    <s v="We are the Saugerties High School drama club. Please help us create our musical to keep theater alive!"/>
    <x v="10"/>
    <x v="378"/>
    <x v="2"/>
    <x v="0"/>
    <x v="0"/>
    <n v="1457413140"/>
    <n v="1454996887"/>
    <b v="0"/>
    <n v="12"/>
    <b v="0"/>
    <x v="40"/>
    <x v="1"/>
    <x v="40"/>
    <x v="2520"/>
  </r>
  <r>
    <n v="3645"/>
    <x v="3642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n v="1"/>
    <b v="0"/>
    <x v="40"/>
    <x v="1"/>
    <x v="40"/>
    <x v="120"/>
  </r>
  <r>
    <n v="3646"/>
    <x v="3643"/>
    <s v="Develop demo materials for new, true story of teen Revolutionary War heroes - for hybrid film/live stage musical"/>
    <x v="3"/>
    <x v="517"/>
    <x v="2"/>
    <x v="0"/>
    <x v="0"/>
    <n v="1434497400"/>
    <n v="1431770802"/>
    <b v="0"/>
    <n v="8"/>
    <b v="0"/>
    <x v="40"/>
    <x v="1"/>
    <x v="40"/>
    <x v="2521"/>
  </r>
  <r>
    <n v="3647"/>
    <x v="3644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n v="2"/>
    <b v="0"/>
    <x v="40"/>
    <x v="1"/>
    <x v="40"/>
    <x v="2"/>
  </r>
  <r>
    <n v="3648"/>
    <x v="3645"/>
    <s v="Help Moth Live! Support Moth and its artist collective to achieve its 2014/15 season."/>
    <x v="79"/>
    <x v="2392"/>
    <x v="0"/>
    <x v="0"/>
    <x v="0"/>
    <n v="1412492445"/>
    <n v="1409900445"/>
    <b v="0"/>
    <n v="73"/>
    <b v="1"/>
    <x v="6"/>
    <x v="1"/>
    <x v="6"/>
    <x v="2522"/>
  </r>
  <r>
    <n v="3649"/>
    <x v="3646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n v="8"/>
    <b v="1"/>
    <x v="6"/>
    <x v="1"/>
    <x v="6"/>
    <x v="1158"/>
  </r>
  <r>
    <n v="3650"/>
    <x v="3647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n v="17"/>
    <b v="1"/>
    <x v="6"/>
    <x v="1"/>
    <x v="6"/>
    <x v="2011"/>
  </r>
  <r>
    <n v="3651"/>
    <x v="3648"/>
    <s v="A Chicago staged reading of Jim Cartwright's 1992 play-with-music, &quot;The Rise and Fall of Little Voice.&quot;"/>
    <x v="2"/>
    <x v="624"/>
    <x v="0"/>
    <x v="0"/>
    <x v="0"/>
    <n v="1407686340"/>
    <n v="1404833442"/>
    <b v="0"/>
    <n v="9"/>
    <b v="1"/>
    <x v="6"/>
    <x v="1"/>
    <x v="6"/>
    <x v="1337"/>
  </r>
  <r>
    <n v="3652"/>
    <x v="2866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n v="17"/>
    <b v="1"/>
    <x v="6"/>
    <x v="1"/>
    <x v="6"/>
    <x v="2523"/>
  </r>
  <r>
    <n v="3653"/>
    <x v="3649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n v="33"/>
    <b v="1"/>
    <x v="6"/>
    <x v="1"/>
    <x v="6"/>
    <x v="2524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n v="38"/>
    <b v="1"/>
    <x v="6"/>
    <x v="1"/>
    <x v="6"/>
    <x v="2525"/>
  </r>
  <r>
    <n v="3655"/>
    <x v="3651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n v="79"/>
    <b v="1"/>
    <x v="6"/>
    <x v="1"/>
    <x v="6"/>
    <x v="2526"/>
  </r>
  <r>
    <n v="3656"/>
    <x v="3652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n v="46"/>
    <b v="1"/>
    <x v="6"/>
    <x v="1"/>
    <x v="6"/>
    <x v="2527"/>
  </r>
  <r>
    <n v="3657"/>
    <x v="3653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n v="20"/>
    <b v="1"/>
    <x v="6"/>
    <x v="1"/>
    <x v="6"/>
    <x v="2528"/>
  </r>
  <r>
    <n v="3658"/>
    <x v="3654"/>
    <s v="Life is hard when your own imaginary friend can't make time for you."/>
    <x v="15"/>
    <x v="17"/>
    <x v="0"/>
    <x v="0"/>
    <x v="0"/>
    <n v="1404273540"/>
    <n v="1400272580"/>
    <b v="0"/>
    <n v="20"/>
    <b v="1"/>
    <x v="6"/>
    <x v="1"/>
    <x v="6"/>
    <x v="1700"/>
  </r>
  <r>
    <n v="3659"/>
    <x v="3655"/>
    <s v="We want you to analyze while we dramatize if people who romanticize can recognize true love in a disguise."/>
    <x v="9"/>
    <x v="2398"/>
    <x v="0"/>
    <x v="0"/>
    <x v="0"/>
    <n v="1426775940"/>
    <n v="1424414350"/>
    <b v="0"/>
    <n v="13"/>
    <b v="1"/>
    <x v="6"/>
    <x v="1"/>
    <x v="6"/>
    <x v="2529"/>
  </r>
  <r>
    <n v="3660"/>
    <x v="3656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n v="22"/>
    <b v="1"/>
    <x v="6"/>
    <x v="1"/>
    <x v="6"/>
    <x v="2530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n v="36"/>
    <b v="1"/>
    <x v="6"/>
    <x v="1"/>
    <x v="6"/>
    <x v="2531"/>
  </r>
  <r>
    <n v="3662"/>
    <x v="3658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n v="40"/>
    <b v="1"/>
    <x v="6"/>
    <x v="1"/>
    <x v="6"/>
    <x v="2532"/>
  </r>
  <r>
    <n v="3663"/>
    <x v="3659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n v="9"/>
    <b v="1"/>
    <x v="6"/>
    <x v="1"/>
    <x v="6"/>
    <x v="433"/>
  </r>
  <r>
    <n v="3664"/>
    <x v="3660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n v="19"/>
    <b v="1"/>
    <x v="6"/>
    <x v="1"/>
    <x v="6"/>
    <x v="2533"/>
  </r>
  <r>
    <n v="3665"/>
    <x v="3661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n v="14"/>
    <b v="1"/>
    <x v="6"/>
    <x v="1"/>
    <x v="6"/>
    <x v="2534"/>
  </r>
  <r>
    <n v="3666"/>
    <x v="3662"/>
    <s v="Artistic Internship @ Ojai Playwrights Conference"/>
    <x v="38"/>
    <x v="647"/>
    <x v="0"/>
    <x v="0"/>
    <x v="0"/>
    <n v="1406185200"/>
    <n v="1404337382"/>
    <b v="0"/>
    <n v="38"/>
    <b v="1"/>
    <x v="6"/>
    <x v="1"/>
    <x v="6"/>
    <x v="2535"/>
  </r>
  <r>
    <n v="3667"/>
    <x v="3663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n v="58"/>
    <b v="1"/>
    <x v="6"/>
    <x v="1"/>
    <x v="6"/>
    <x v="2536"/>
  </r>
  <r>
    <n v="3668"/>
    <x v="3664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n v="28"/>
    <b v="1"/>
    <x v="6"/>
    <x v="1"/>
    <x v="6"/>
    <x v="2537"/>
  </r>
  <r>
    <n v="3669"/>
    <x v="3665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n v="17"/>
    <b v="1"/>
    <x v="6"/>
    <x v="1"/>
    <x v="6"/>
    <x v="2538"/>
  </r>
  <r>
    <n v="3670"/>
    <x v="3666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n v="12"/>
    <b v="1"/>
    <x v="6"/>
    <x v="1"/>
    <x v="6"/>
    <x v="2539"/>
  </r>
  <r>
    <n v="3671"/>
    <x v="3667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n v="40"/>
    <b v="1"/>
    <x v="6"/>
    <x v="1"/>
    <x v="6"/>
    <x v="2540"/>
  </r>
  <r>
    <n v="3672"/>
    <x v="3668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n v="57"/>
    <b v="1"/>
    <x v="6"/>
    <x v="1"/>
    <x v="6"/>
    <x v="2541"/>
  </r>
  <r>
    <n v="3673"/>
    <x v="3669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n v="114"/>
    <b v="1"/>
    <x v="6"/>
    <x v="1"/>
    <x v="6"/>
    <x v="2542"/>
  </r>
  <r>
    <n v="3674"/>
    <x v="3670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n v="31"/>
    <b v="1"/>
    <x v="6"/>
    <x v="1"/>
    <x v="6"/>
    <x v="2543"/>
  </r>
  <r>
    <n v="3675"/>
    <x v="3671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n v="3"/>
    <b v="1"/>
    <x v="6"/>
    <x v="1"/>
    <x v="6"/>
    <x v="457"/>
  </r>
  <r>
    <n v="3676"/>
    <x v="3672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n v="16"/>
    <b v="1"/>
    <x v="6"/>
    <x v="1"/>
    <x v="6"/>
    <x v="2544"/>
  </r>
  <r>
    <n v="3677"/>
    <x v="3673"/>
    <s v="Goldfish Memory Productions seeks at least $12,000 to begin their first 3 professional projects."/>
    <x v="14"/>
    <x v="2407"/>
    <x v="0"/>
    <x v="0"/>
    <x v="0"/>
    <n v="1404359940"/>
    <n v="1402580818"/>
    <b v="0"/>
    <n v="199"/>
    <b v="1"/>
    <x v="6"/>
    <x v="1"/>
    <x v="6"/>
    <x v="2545"/>
  </r>
  <r>
    <n v="3678"/>
    <x v="3674"/>
    <s v="The Ugly Collective takes Some big Some bang to the Underbelly Venues at the Edinburgh Fringe!"/>
    <x v="13"/>
    <x v="420"/>
    <x v="0"/>
    <x v="1"/>
    <x v="1"/>
    <n v="1433076298"/>
    <n v="1430052298"/>
    <b v="0"/>
    <n v="31"/>
    <b v="1"/>
    <x v="6"/>
    <x v="1"/>
    <x v="6"/>
    <x v="2546"/>
  </r>
  <r>
    <n v="3679"/>
    <x v="3675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n v="30"/>
    <b v="1"/>
    <x v="6"/>
    <x v="1"/>
    <x v="6"/>
    <x v="2547"/>
  </r>
  <r>
    <n v="3680"/>
    <x v="3676"/>
    <s v="In The Dudleys! family memories are brought to life as a malfunctioning 8-bit video game. Press Start."/>
    <x v="9"/>
    <x v="2409"/>
    <x v="0"/>
    <x v="0"/>
    <x v="0"/>
    <n v="1475664834"/>
    <n v="1473850434"/>
    <b v="0"/>
    <n v="34"/>
    <b v="1"/>
    <x v="6"/>
    <x v="1"/>
    <x v="6"/>
    <x v="2548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n v="18"/>
    <b v="1"/>
    <x v="6"/>
    <x v="1"/>
    <x v="6"/>
    <x v="1025"/>
  </r>
  <r>
    <n v="3682"/>
    <x v="3678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n v="67"/>
    <b v="1"/>
    <x v="6"/>
    <x v="1"/>
    <x v="6"/>
    <x v="69"/>
  </r>
  <r>
    <n v="3683"/>
    <x v="3679"/>
    <s v="A Krumpus Story is a dark holiday comedy for anyone who wants a little more spice in their holiday fare."/>
    <x v="8"/>
    <x v="2412"/>
    <x v="0"/>
    <x v="0"/>
    <x v="0"/>
    <n v="1476931696"/>
    <n v="1474339696"/>
    <b v="0"/>
    <n v="66"/>
    <b v="1"/>
    <x v="6"/>
    <x v="1"/>
    <x v="6"/>
    <x v="2549"/>
  </r>
  <r>
    <n v="3684"/>
    <x v="3680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n v="23"/>
    <b v="1"/>
    <x v="6"/>
    <x v="1"/>
    <x v="6"/>
    <x v="2550"/>
  </r>
  <r>
    <n v="3685"/>
    <x v="3681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n v="126"/>
    <b v="1"/>
    <x v="6"/>
    <x v="1"/>
    <x v="6"/>
    <x v="17"/>
  </r>
  <r>
    <n v="3686"/>
    <x v="3682"/>
    <s v="This October, in association with Rogue Productions at FSU, I will be directing a production of Dog sees God."/>
    <x v="18"/>
    <x v="2415"/>
    <x v="0"/>
    <x v="0"/>
    <x v="0"/>
    <n v="1440820740"/>
    <n v="1439567660"/>
    <b v="0"/>
    <n v="6"/>
    <b v="1"/>
    <x v="6"/>
    <x v="1"/>
    <x v="6"/>
    <x v="2551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n v="25"/>
    <b v="1"/>
    <x v="6"/>
    <x v="1"/>
    <x v="6"/>
    <x v="2552"/>
  </r>
  <r>
    <n v="3688"/>
    <x v="368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n v="39"/>
    <b v="1"/>
    <x v="6"/>
    <x v="1"/>
    <x v="6"/>
    <x v="995"/>
  </r>
  <r>
    <n v="3689"/>
    <x v="3685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n v="62"/>
    <b v="1"/>
    <x v="6"/>
    <x v="1"/>
    <x v="6"/>
    <x v="2553"/>
  </r>
  <r>
    <n v="3690"/>
    <x v="3686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n v="31"/>
    <b v="1"/>
    <x v="6"/>
    <x v="1"/>
    <x v="6"/>
    <x v="2554"/>
  </r>
  <r>
    <n v="3691"/>
    <x v="3687"/>
    <s v="World Premiere of last play written by Amiri Baraka"/>
    <x v="79"/>
    <x v="2417"/>
    <x v="0"/>
    <x v="0"/>
    <x v="0"/>
    <n v="1425272340"/>
    <n v="1421426929"/>
    <b v="0"/>
    <n v="274"/>
    <b v="1"/>
    <x v="6"/>
    <x v="1"/>
    <x v="6"/>
    <x v="2555"/>
  </r>
  <r>
    <n v="3692"/>
    <x v="3688"/>
    <s v="Help us independently produce two great comedies by Christopher Durang."/>
    <x v="28"/>
    <x v="2343"/>
    <x v="0"/>
    <x v="0"/>
    <x v="0"/>
    <n v="1411084800"/>
    <n v="1410304179"/>
    <b v="0"/>
    <n v="17"/>
    <b v="1"/>
    <x v="6"/>
    <x v="1"/>
    <x v="6"/>
    <x v="2556"/>
  </r>
  <r>
    <n v="3693"/>
    <x v="3689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n v="14"/>
    <b v="1"/>
    <x v="6"/>
    <x v="1"/>
    <x v="6"/>
    <x v="2557"/>
  </r>
  <r>
    <n v="3694"/>
    <x v="3690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n v="60"/>
    <b v="1"/>
    <x v="6"/>
    <x v="1"/>
    <x v="6"/>
    <x v="2558"/>
  </r>
  <r>
    <n v="3695"/>
    <x v="3691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n v="33"/>
    <b v="1"/>
    <x v="6"/>
    <x v="1"/>
    <x v="6"/>
    <x v="2559"/>
  </r>
  <r>
    <n v="3696"/>
    <x v="3692"/>
    <s v="We are 10 years old - please help us celebrate the last 10 years and secure our future for the next 10 years."/>
    <x v="13"/>
    <x v="109"/>
    <x v="0"/>
    <x v="1"/>
    <x v="1"/>
    <n v="1423838916"/>
    <n v="1418654916"/>
    <b v="0"/>
    <n v="78"/>
    <b v="1"/>
    <x v="6"/>
    <x v="1"/>
    <x v="6"/>
    <x v="2560"/>
  </r>
  <r>
    <n v="3697"/>
    <x v="3693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n v="30"/>
    <b v="1"/>
    <x v="6"/>
    <x v="1"/>
    <x v="6"/>
    <x v="2561"/>
  </r>
  <r>
    <n v="3698"/>
    <x v="3694"/>
    <s v="Two great political plays, separated in authorship by four hundred years but united in their urgency."/>
    <x v="10"/>
    <x v="2421"/>
    <x v="0"/>
    <x v="0"/>
    <x v="0"/>
    <n v="1456946487"/>
    <n v="1454354487"/>
    <b v="0"/>
    <n v="136"/>
    <b v="1"/>
    <x v="6"/>
    <x v="1"/>
    <x v="6"/>
    <x v="2562"/>
  </r>
  <r>
    <n v="3699"/>
    <x v="3695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n v="40"/>
    <b v="1"/>
    <x v="6"/>
    <x v="1"/>
    <x v="6"/>
    <x v="2007"/>
  </r>
  <r>
    <n v="3700"/>
    <x v="3696"/>
    <s v="Help me produce the play I have written for my senior project!"/>
    <x v="2"/>
    <x v="2422"/>
    <x v="0"/>
    <x v="0"/>
    <x v="0"/>
    <n v="1412092800"/>
    <n v="1409493800"/>
    <b v="0"/>
    <n v="18"/>
    <b v="1"/>
    <x v="6"/>
    <x v="1"/>
    <x v="6"/>
    <x v="2274"/>
  </r>
  <r>
    <n v="3701"/>
    <x v="3697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n v="39"/>
    <b v="1"/>
    <x v="6"/>
    <x v="1"/>
    <x v="6"/>
    <x v="2563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n v="21"/>
    <b v="1"/>
    <x v="6"/>
    <x v="1"/>
    <x v="6"/>
    <x v="2564"/>
  </r>
  <r>
    <n v="3703"/>
    <x v="3699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n v="30"/>
    <b v="1"/>
    <x v="6"/>
    <x v="1"/>
    <x v="6"/>
    <x v="2565"/>
  </r>
  <r>
    <n v="3704"/>
    <x v="3700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n v="27"/>
    <b v="1"/>
    <x v="6"/>
    <x v="1"/>
    <x v="6"/>
    <x v="2566"/>
  </r>
  <r>
    <n v="3705"/>
    <x v="3701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n v="35"/>
    <b v="1"/>
    <x v="6"/>
    <x v="1"/>
    <x v="6"/>
    <x v="1829"/>
  </r>
  <r>
    <n v="3706"/>
    <x v="3702"/>
    <s v="Our original dramatic adaption of this Mozart opera is staged to create visually stunning fun with live music."/>
    <x v="15"/>
    <x v="2426"/>
    <x v="0"/>
    <x v="0"/>
    <x v="0"/>
    <n v="1410558949"/>
    <n v="1409262949"/>
    <b v="0"/>
    <n v="13"/>
    <b v="1"/>
    <x v="6"/>
    <x v="1"/>
    <x v="6"/>
    <x v="2567"/>
  </r>
  <r>
    <n v="3707"/>
    <x v="3703"/>
    <s v="Support this collection of new plays by Kansas City writers and the artists who are bringing it to life!"/>
    <x v="28"/>
    <x v="586"/>
    <x v="0"/>
    <x v="0"/>
    <x v="0"/>
    <n v="1469165160"/>
    <n v="1467335378"/>
    <b v="0"/>
    <n v="23"/>
    <b v="1"/>
    <x v="6"/>
    <x v="1"/>
    <x v="6"/>
    <x v="2568"/>
  </r>
  <r>
    <n v="3708"/>
    <x v="3704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n v="39"/>
    <b v="1"/>
    <x v="6"/>
    <x v="1"/>
    <x v="6"/>
    <x v="2569"/>
  </r>
  <r>
    <n v="3709"/>
    <x v="3705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n v="35"/>
    <b v="1"/>
    <x v="6"/>
    <x v="1"/>
    <x v="6"/>
    <x v="2570"/>
  </r>
  <r>
    <n v="3710"/>
    <x v="3706"/>
    <s v="A comedy about, life, death, men, women, and the power of a good Kegel."/>
    <x v="46"/>
    <x v="2428"/>
    <x v="0"/>
    <x v="0"/>
    <x v="0"/>
    <n v="1428068988"/>
    <n v="1425908988"/>
    <b v="0"/>
    <n v="27"/>
    <b v="1"/>
    <x v="6"/>
    <x v="1"/>
    <x v="6"/>
    <x v="2571"/>
  </r>
  <r>
    <n v="3711"/>
    <x v="3707"/>
    <s v="Two teachers and twenty kids bring one of Shakespeare's plays to life!"/>
    <x v="2"/>
    <x v="365"/>
    <x v="0"/>
    <x v="0"/>
    <x v="0"/>
    <n v="1402848000"/>
    <n v="1400606573"/>
    <b v="0"/>
    <n v="21"/>
    <b v="1"/>
    <x v="6"/>
    <x v="1"/>
    <x v="6"/>
    <x v="2572"/>
  </r>
  <r>
    <n v="3712"/>
    <x v="3708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n v="104"/>
    <b v="1"/>
    <x v="6"/>
    <x v="1"/>
    <x v="6"/>
    <x v="734"/>
  </r>
  <r>
    <n v="3713"/>
    <x v="3709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n v="19"/>
    <b v="1"/>
    <x v="6"/>
    <x v="1"/>
    <x v="6"/>
    <x v="2573"/>
  </r>
  <r>
    <n v="3714"/>
    <x v="3710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n v="97"/>
    <b v="1"/>
    <x v="6"/>
    <x v="1"/>
    <x v="6"/>
    <x v="2574"/>
  </r>
  <r>
    <n v="3715"/>
    <x v="3711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n v="27"/>
    <b v="1"/>
    <x v="6"/>
    <x v="1"/>
    <x v="6"/>
    <x v="2575"/>
  </r>
  <r>
    <n v="3716"/>
    <x v="3712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n v="24"/>
    <b v="1"/>
    <x v="6"/>
    <x v="1"/>
    <x v="6"/>
    <x v="843"/>
  </r>
  <r>
    <n v="3717"/>
    <x v="3713"/>
    <s v="A heart-warming comedy by award-winning writer about Love, Sex, Friendship of three old gay men in their 60s'!"/>
    <x v="23"/>
    <x v="2432"/>
    <x v="0"/>
    <x v="1"/>
    <x v="1"/>
    <n v="1431204449"/>
    <n v="1428526049"/>
    <b v="0"/>
    <n v="13"/>
    <b v="1"/>
    <x v="6"/>
    <x v="1"/>
    <x v="6"/>
    <x v="2576"/>
  </r>
  <r>
    <n v="3718"/>
    <x v="3714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n v="46"/>
    <b v="1"/>
    <x v="6"/>
    <x v="1"/>
    <x v="6"/>
    <x v="2577"/>
  </r>
  <r>
    <n v="3719"/>
    <x v="3715"/>
    <s v="A new piece of physical theatre about love, regret and longing."/>
    <x v="48"/>
    <x v="2433"/>
    <x v="0"/>
    <x v="1"/>
    <x v="1"/>
    <n v="1434994266"/>
    <n v="1432402266"/>
    <b v="0"/>
    <n v="4"/>
    <b v="1"/>
    <x v="6"/>
    <x v="1"/>
    <x v="6"/>
    <x v="2432"/>
  </r>
  <r>
    <n v="3720"/>
    <x v="3716"/>
    <s v="Breaking the American Indian stereotype in the American Theatre."/>
    <x v="126"/>
    <x v="2434"/>
    <x v="0"/>
    <x v="0"/>
    <x v="0"/>
    <n v="1435881006"/>
    <n v="1433980206"/>
    <b v="0"/>
    <n v="40"/>
    <b v="1"/>
    <x v="6"/>
    <x v="1"/>
    <x v="6"/>
    <x v="2578"/>
  </r>
  <r>
    <n v="3721"/>
    <x v="3717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n v="44"/>
    <b v="1"/>
    <x v="6"/>
    <x v="1"/>
    <x v="6"/>
    <x v="2579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n v="35"/>
    <b v="1"/>
    <x v="6"/>
    <x v="1"/>
    <x v="6"/>
    <x v="2580"/>
  </r>
  <r>
    <n v="3723"/>
    <x v="3719"/>
    <s v="Saltmine Theatre Company present Beauty and the Beast:"/>
    <x v="37"/>
    <x v="2437"/>
    <x v="0"/>
    <x v="1"/>
    <x v="1"/>
    <n v="1417374262"/>
    <n v="1414778662"/>
    <b v="0"/>
    <n v="63"/>
    <b v="1"/>
    <x v="6"/>
    <x v="1"/>
    <x v="6"/>
    <x v="2581"/>
  </r>
  <r>
    <n v="3724"/>
    <x v="3720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n v="89"/>
    <b v="1"/>
    <x v="6"/>
    <x v="1"/>
    <x v="6"/>
    <x v="2582"/>
  </r>
  <r>
    <n v="3725"/>
    <x v="3721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n v="15"/>
    <b v="1"/>
    <x v="6"/>
    <x v="1"/>
    <x v="6"/>
    <x v="2583"/>
  </r>
  <r>
    <n v="3726"/>
    <x v="3722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n v="46"/>
    <b v="1"/>
    <x v="6"/>
    <x v="1"/>
    <x v="6"/>
    <x v="2584"/>
  </r>
  <r>
    <n v="3727"/>
    <x v="3723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n v="33"/>
    <b v="1"/>
    <x v="6"/>
    <x v="1"/>
    <x v="6"/>
    <x v="2503"/>
  </r>
  <r>
    <n v="3728"/>
    <x v="3724"/>
    <s v="Bare Bones Shakespeare's first season will start with a DFW school touring show: Romeo and Juliet."/>
    <x v="22"/>
    <x v="2440"/>
    <x v="2"/>
    <x v="0"/>
    <x v="0"/>
    <n v="1439957176"/>
    <n v="1437365176"/>
    <b v="0"/>
    <n v="31"/>
    <b v="0"/>
    <x v="6"/>
    <x v="1"/>
    <x v="6"/>
    <x v="2585"/>
  </r>
  <r>
    <n v="3729"/>
    <x v="3725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n v="5"/>
    <b v="0"/>
    <x v="6"/>
    <x v="1"/>
    <x v="6"/>
    <x v="2586"/>
  </r>
  <r>
    <n v="3730"/>
    <x v="3726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n v="1"/>
    <b v="0"/>
    <x v="6"/>
    <x v="1"/>
    <x v="6"/>
    <x v="101"/>
  </r>
  <r>
    <n v="3731"/>
    <x v="3727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n v="12"/>
    <b v="0"/>
    <x v="6"/>
    <x v="1"/>
    <x v="6"/>
    <x v="1237"/>
  </r>
  <r>
    <n v="3732"/>
    <x v="3728"/>
    <s v="Mijn solo voorstelling gaat over Elektra (Sophokles) en hoe zij als jongere alles beleeft en meemaakt!"/>
    <x v="16"/>
    <x v="449"/>
    <x v="2"/>
    <x v="9"/>
    <x v="3"/>
    <n v="1422100800"/>
    <n v="1416932133"/>
    <b v="0"/>
    <n v="4"/>
    <b v="0"/>
    <x v="6"/>
    <x v="1"/>
    <x v="6"/>
    <x v="163"/>
  </r>
  <r>
    <n v="3733"/>
    <x v="3729"/>
    <s v="want to donate tickets to residents who live in the community that cant afford the 35.00 price of ticket"/>
    <x v="15"/>
    <x v="117"/>
    <x v="2"/>
    <x v="0"/>
    <x v="0"/>
    <n v="1429396200"/>
    <n v="1428539708"/>
    <b v="0"/>
    <n v="0"/>
    <b v="0"/>
    <x v="6"/>
    <x v="1"/>
    <x v="6"/>
    <x v="121"/>
  </r>
  <r>
    <n v="3734"/>
    <x v="3730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n v="7"/>
    <b v="0"/>
    <x v="6"/>
    <x v="1"/>
    <x v="6"/>
    <x v="2254"/>
  </r>
  <r>
    <n v="3735"/>
    <x v="3731"/>
    <s v="Young Actor's taking on a Jacobean tragedy. Family, betrayal, love, lust, sex and death."/>
    <x v="325"/>
    <x v="170"/>
    <x v="2"/>
    <x v="1"/>
    <x v="1"/>
    <n v="1432831089"/>
    <n v="1430239089"/>
    <b v="0"/>
    <n v="2"/>
    <b v="0"/>
    <x v="6"/>
    <x v="1"/>
    <x v="6"/>
    <x v="119"/>
  </r>
  <r>
    <n v="3736"/>
    <x v="3732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n v="1"/>
    <b v="0"/>
    <x v="6"/>
    <x v="1"/>
    <x v="6"/>
    <x v="119"/>
  </r>
  <r>
    <n v="3737"/>
    <x v="3476"/>
    <s v="The ASU Theatre and Shakespeare Club presents Measure For Measure directed by Jordyn Ochser."/>
    <x v="176"/>
    <x v="403"/>
    <x v="2"/>
    <x v="0"/>
    <x v="0"/>
    <n v="1447311540"/>
    <n v="1445358903"/>
    <b v="0"/>
    <n v="4"/>
    <b v="0"/>
    <x v="6"/>
    <x v="1"/>
    <x v="6"/>
    <x v="822"/>
  </r>
  <r>
    <n v="3738"/>
    <x v="3733"/>
    <s v="A filmic, fast-paced exploration of trust, making its debut at Camden People's Theatre this July."/>
    <x v="15"/>
    <x v="795"/>
    <x v="2"/>
    <x v="1"/>
    <x v="1"/>
    <n v="1405461600"/>
    <n v="1403562705"/>
    <b v="0"/>
    <n v="6"/>
    <b v="0"/>
    <x v="6"/>
    <x v="1"/>
    <x v="6"/>
    <x v="817"/>
  </r>
  <r>
    <n v="3739"/>
    <x v="3734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n v="8"/>
    <b v="0"/>
    <x v="6"/>
    <x v="1"/>
    <x v="6"/>
    <x v="2587"/>
  </r>
  <r>
    <n v="3740"/>
    <x v="3735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n v="14"/>
    <b v="0"/>
    <x v="6"/>
    <x v="1"/>
    <x v="6"/>
    <x v="2588"/>
  </r>
  <r>
    <n v="3741"/>
    <x v="3736"/>
    <s v="A small community with a love for theater would like to continue. Help the children of this community continue."/>
    <x v="22"/>
    <x v="117"/>
    <x v="2"/>
    <x v="0"/>
    <x v="0"/>
    <n v="1450389950"/>
    <n v="1447797950"/>
    <b v="0"/>
    <n v="0"/>
    <b v="0"/>
    <x v="6"/>
    <x v="1"/>
    <x v="6"/>
    <x v="121"/>
  </r>
  <r>
    <n v="3742"/>
    <x v="3737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n v="4"/>
    <b v="0"/>
    <x v="6"/>
    <x v="1"/>
    <x v="6"/>
    <x v="380"/>
  </r>
  <r>
    <n v="3743"/>
    <x v="3738"/>
    <s v="I'm taking the Adventures of Huckleberry Finn puppet show down the Mississippi River!"/>
    <x v="41"/>
    <x v="117"/>
    <x v="2"/>
    <x v="0"/>
    <x v="0"/>
    <n v="1404406964"/>
    <n v="1401814964"/>
    <b v="0"/>
    <n v="0"/>
    <b v="0"/>
    <x v="6"/>
    <x v="1"/>
    <x v="6"/>
    <x v="121"/>
  </r>
  <r>
    <n v="3744"/>
    <x v="3739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n v="0"/>
    <b v="0"/>
    <x v="6"/>
    <x v="1"/>
    <x v="6"/>
    <x v="121"/>
  </r>
  <r>
    <n v="3745"/>
    <x v="3740"/>
    <s v="Tyke wants to expand her puppet theater show to weekly online web shows and is looking for backers."/>
    <x v="213"/>
    <x v="115"/>
    <x v="2"/>
    <x v="0"/>
    <x v="0"/>
    <n v="1407689102"/>
    <n v="1405097102"/>
    <b v="0"/>
    <n v="1"/>
    <b v="0"/>
    <x v="6"/>
    <x v="1"/>
    <x v="6"/>
    <x v="119"/>
  </r>
  <r>
    <n v="3746"/>
    <x v="3741"/>
    <s v="Generational curses CAN be broken...right?"/>
    <x v="0"/>
    <x v="1672"/>
    <x v="2"/>
    <x v="0"/>
    <x v="0"/>
    <n v="1475918439"/>
    <n v="1473326439"/>
    <b v="0"/>
    <n v="1"/>
    <b v="0"/>
    <x v="6"/>
    <x v="1"/>
    <x v="6"/>
    <x v="2589"/>
  </r>
  <r>
    <n v="3747"/>
    <x v="3742"/>
    <s v="The world premiere of an astonishing new play by acclaimed writer Atiha Sen Gupta."/>
    <x v="30"/>
    <x v="379"/>
    <x v="2"/>
    <x v="1"/>
    <x v="1"/>
    <n v="1436137140"/>
    <n v="1433833896"/>
    <b v="0"/>
    <n v="1"/>
    <b v="0"/>
    <x v="6"/>
    <x v="1"/>
    <x v="6"/>
    <x v="380"/>
  </r>
  <r>
    <n v="3748"/>
    <x v="3743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n v="52"/>
    <b v="1"/>
    <x v="40"/>
    <x v="1"/>
    <x v="40"/>
    <x v="2590"/>
  </r>
  <r>
    <n v="3749"/>
    <x v="3744"/>
    <s v="A night of music, fellowship, and a reflection of my experiences over the past 4 years at Ball State University."/>
    <x v="2"/>
    <x v="2"/>
    <x v="0"/>
    <x v="0"/>
    <x v="0"/>
    <n v="1461902340"/>
    <n v="1459220588"/>
    <b v="0"/>
    <n v="7"/>
    <b v="1"/>
    <x v="40"/>
    <x v="1"/>
    <x v="40"/>
    <x v="753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n v="28"/>
    <b v="1"/>
    <x v="40"/>
    <x v="1"/>
    <x v="40"/>
    <x v="2591"/>
  </r>
  <r>
    <n v="3751"/>
    <x v="3746"/>
    <s v="I will be performing in TWO productions to kick off the 2016 season. NEED HELP TO FUND THESE GREAT SHOWS!"/>
    <x v="28"/>
    <x v="2445"/>
    <x v="0"/>
    <x v="0"/>
    <x v="0"/>
    <n v="1459641073"/>
    <n v="1454460673"/>
    <b v="0"/>
    <n v="11"/>
    <b v="1"/>
    <x v="40"/>
    <x v="1"/>
    <x v="40"/>
    <x v="2592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n v="15"/>
    <b v="1"/>
    <x v="40"/>
    <x v="1"/>
    <x v="40"/>
    <x v="789"/>
  </r>
  <r>
    <n v="3753"/>
    <x v="3748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n v="30"/>
    <b v="1"/>
    <x v="40"/>
    <x v="1"/>
    <x v="40"/>
    <x v="2593"/>
  </r>
  <r>
    <n v="3754"/>
    <x v="3749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n v="27"/>
    <b v="1"/>
    <x v="40"/>
    <x v="1"/>
    <x v="40"/>
    <x v="2594"/>
  </r>
  <r>
    <n v="3755"/>
    <x v="3750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n v="28"/>
    <b v="1"/>
    <x v="40"/>
    <x v="1"/>
    <x v="40"/>
    <x v="2595"/>
  </r>
  <r>
    <n v="3756"/>
    <x v="3751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n v="17"/>
    <b v="1"/>
    <x v="40"/>
    <x v="1"/>
    <x v="40"/>
    <x v="2596"/>
  </r>
  <r>
    <n v="3757"/>
    <x v="3752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n v="50"/>
    <b v="1"/>
    <x v="40"/>
    <x v="1"/>
    <x v="40"/>
    <x v="2597"/>
  </r>
  <r>
    <n v="3758"/>
    <x v="3753"/>
    <s v="LUIGI'S LADIES: an original one-woman musical comedy"/>
    <x v="15"/>
    <x v="317"/>
    <x v="0"/>
    <x v="0"/>
    <x v="0"/>
    <n v="1400475600"/>
    <n v="1397819938"/>
    <b v="0"/>
    <n v="26"/>
    <b v="1"/>
    <x v="40"/>
    <x v="1"/>
    <x v="40"/>
    <x v="1254"/>
  </r>
  <r>
    <n v="3759"/>
    <x v="3754"/>
    <s v="A production company specializing in small-scale musicals"/>
    <x v="23"/>
    <x v="2450"/>
    <x v="0"/>
    <x v="0"/>
    <x v="0"/>
    <n v="1440556553"/>
    <n v="1435372553"/>
    <b v="0"/>
    <n v="88"/>
    <b v="1"/>
    <x v="40"/>
    <x v="1"/>
    <x v="40"/>
    <x v="2598"/>
  </r>
  <r>
    <n v="3760"/>
    <x v="3755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n v="91"/>
    <b v="1"/>
    <x v="40"/>
    <x v="1"/>
    <x v="40"/>
    <x v="2599"/>
  </r>
  <r>
    <n v="3761"/>
    <x v="3756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n v="3"/>
    <b v="1"/>
    <x v="40"/>
    <x v="1"/>
    <x v="40"/>
    <x v="2600"/>
  </r>
  <r>
    <n v="3762"/>
    <x v="3757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n v="28"/>
    <b v="1"/>
    <x v="40"/>
    <x v="1"/>
    <x v="40"/>
    <x v="2601"/>
  </r>
  <r>
    <n v="3763"/>
    <x v="3758"/>
    <s v="A musical about two guys writing a musical about...two guys writing a musical."/>
    <x v="10"/>
    <x v="97"/>
    <x v="0"/>
    <x v="0"/>
    <x v="0"/>
    <n v="1427907626"/>
    <n v="1425319226"/>
    <b v="0"/>
    <n v="77"/>
    <b v="1"/>
    <x v="40"/>
    <x v="1"/>
    <x v="40"/>
    <x v="2602"/>
  </r>
  <r>
    <n v="3764"/>
    <x v="3759"/>
    <s v="Talented, hard-working performers for Into the Woods JR need your help in renting microphones for our show!"/>
    <x v="15"/>
    <x v="646"/>
    <x v="0"/>
    <x v="0"/>
    <x v="0"/>
    <n v="1464482160"/>
    <n v="1462824832"/>
    <b v="0"/>
    <n v="27"/>
    <b v="1"/>
    <x v="40"/>
    <x v="1"/>
    <x v="40"/>
    <x v="2480"/>
  </r>
  <r>
    <n v="3765"/>
    <x v="3760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n v="107"/>
    <b v="1"/>
    <x v="40"/>
    <x v="1"/>
    <x v="40"/>
    <x v="2603"/>
  </r>
  <r>
    <n v="3766"/>
    <x v="3761"/>
    <s v="Trapped on a stalled New York subway, seven strangers realize it's not just the train that's stuck."/>
    <x v="3"/>
    <x v="2454"/>
    <x v="0"/>
    <x v="0"/>
    <x v="0"/>
    <n v="1404360045"/>
    <n v="1401336045"/>
    <b v="0"/>
    <n v="96"/>
    <b v="1"/>
    <x v="40"/>
    <x v="1"/>
    <x v="40"/>
    <x v="2604"/>
  </r>
  <r>
    <n v="3767"/>
    <x v="3762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n v="56"/>
    <b v="1"/>
    <x v="40"/>
    <x v="1"/>
    <x v="40"/>
    <x v="645"/>
  </r>
  <r>
    <n v="3768"/>
    <x v="3763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n v="58"/>
    <b v="1"/>
    <x v="40"/>
    <x v="1"/>
    <x v="40"/>
    <x v="2605"/>
  </r>
  <r>
    <n v="3769"/>
    <x v="3764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n v="15"/>
    <b v="1"/>
    <x v="40"/>
    <x v="1"/>
    <x v="40"/>
    <x v="2606"/>
  </r>
  <r>
    <n v="3770"/>
    <x v="3765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n v="20"/>
    <b v="1"/>
    <x v="40"/>
    <x v="1"/>
    <x v="40"/>
    <x v="101"/>
  </r>
  <r>
    <n v="3771"/>
    <x v="3766"/>
    <s v="I would like to make a demo recording of six songs from COME OUT SWINGIN'!"/>
    <x v="28"/>
    <x v="2457"/>
    <x v="0"/>
    <x v="0"/>
    <x v="0"/>
    <n v="1463529600"/>
    <n v="1462307652"/>
    <b v="0"/>
    <n v="38"/>
    <b v="1"/>
    <x v="40"/>
    <x v="1"/>
    <x v="40"/>
    <x v="2607"/>
  </r>
  <r>
    <n v="3772"/>
    <x v="3767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n v="33"/>
    <b v="1"/>
    <x v="40"/>
    <x v="1"/>
    <x v="40"/>
    <x v="2608"/>
  </r>
  <r>
    <n v="3773"/>
    <x v="3768"/>
    <s v="A dramatic hip-hopera, inspired from monologues written by the performers."/>
    <x v="10"/>
    <x v="106"/>
    <x v="0"/>
    <x v="0"/>
    <x v="0"/>
    <n v="1479175680"/>
    <n v="1476317247"/>
    <b v="0"/>
    <n v="57"/>
    <b v="1"/>
    <x v="40"/>
    <x v="1"/>
    <x v="40"/>
    <x v="2609"/>
  </r>
  <r>
    <n v="3774"/>
    <x v="3769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n v="25"/>
    <b v="1"/>
    <x v="40"/>
    <x v="1"/>
    <x v="40"/>
    <x v="101"/>
  </r>
  <r>
    <n v="3775"/>
    <x v="3770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n v="14"/>
    <b v="1"/>
    <x v="40"/>
    <x v="1"/>
    <x v="40"/>
    <x v="1451"/>
  </r>
  <r>
    <n v="3776"/>
    <x v="3771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n v="94"/>
    <b v="1"/>
    <x v="40"/>
    <x v="1"/>
    <x v="40"/>
    <x v="2610"/>
  </r>
  <r>
    <n v="3777"/>
    <x v="3772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n v="59"/>
    <b v="1"/>
    <x v="40"/>
    <x v="1"/>
    <x v="40"/>
    <x v="1129"/>
  </r>
  <r>
    <n v="3778"/>
    <x v="3773"/>
    <s v="Sponsor an AVENUE Q puppet for The Barn Players April 2015 production."/>
    <x v="262"/>
    <x v="570"/>
    <x v="0"/>
    <x v="0"/>
    <x v="0"/>
    <n v="1423942780"/>
    <n v="1418758780"/>
    <b v="0"/>
    <n v="36"/>
    <b v="1"/>
    <x v="40"/>
    <x v="1"/>
    <x v="40"/>
    <x v="2611"/>
  </r>
  <r>
    <n v="3779"/>
    <x v="3774"/>
    <s v="A fresh, re-telling of the Jesus story for a new generation."/>
    <x v="36"/>
    <x v="2460"/>
    <x v="0"/>
    <x v="0"/>
    <x v="0"/>
    <n v="1459010340"/>
    <n v="1456421940"/>
    <b v="0"/>
    <n v="115"/>
    <b v="1"/>
    <x v="40"/>
    <x v="1"/>
    <x v="40"/>
    <x v="938"/>
  </r>
  <r>
    <n v="3780"/>
    <x v="3775"/>
    <s v="Melissa Youth OnSTAGE (MYO) provides kids in North Collin County with the very best in youth theatre opportunities."/>
    <x v="30"/>
    <x v="142"/>
    <x v="0"/>
    <x v="0"/>
    <x v="0"/>
    <n v="1436817960"/>
    <n v="1433999785"/>
    <b v="0"/>
    <n v="30"/>
    <b v="1"/>
    <x v="40"/>
    <x v="1"/>
    <x v="40"/>
    <x v="101"/>
  </r>
  <r>
    <n v="3781"/>
    <x v="3776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n v="52"/>
    <b v="1"/>
    <x v="40"/>
    <x v="1"/>
    <x v="40"/>
    <x v="2612"/>
  </r>
  <r>
    <n v="3782"/>
    <x v="3777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n v="27"/>
    <b v="1"/>
    <x v="40"/>
    <x v="1"/>
    <x v="40"/>
    <x v="2613"/>
  </r>
  <r>
    <n v="3783"/>
    <x v="3778"/>
    <s v="Help fund Doro &amp; Diega's journey to the Orlando Fringe 2016. A brand new choose-your-own adventure musical!"/>
    <x v="38"/>
    <x v="2462"/>
    <x v="0"/>
    <x v="0"/>
    <x v="0"/>
    <n v="1458057600"/>
    <n v="1455938520"/>
    <b v="0"/>
    <n v="24"/>
    <b v="1"/>
    <x v="40"/>
    <x v="1"/>
    <x v="40"/>
    <x v="2614"/>
  </r>
  <r>
    <n v="3784"/>
    <x v="3779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n v="10"/>
    <b v="1"/>
    <x v="40"/>
    <x v="1"/>
    <x v="40"/>
    <x v="2615"/>
  </r>
  <r>
    <n v="3785"/>
    <x v="3780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n v="30"/>
    <b v="1"/>
    <x v="40"/>
    <x v="1"/>
    <x v="40"/>
    <x v="965"/>
  </r>
  <r>
    <n v="3786"/>
    <x v="3781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n v="71"/>
    <b v="1"/>
    <x v="40"/>
    <x v="1"/>
    <x v="40"/>
    <x v="2616"/>
  </r>
  <r>
    <n v="3787"/>
    <x v="3782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n v="10"/>
    <b v="1"/>
    <x v="40"/>
    <x v="1"/>
    <x v="40"/>
    <x v="2617"/>
  </r>
  <r>
    <n v="3788"/>
    <x v="3783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n v="1"/>
    <b v="0"/>
    <x v="40"/>
    <x v="1"/>
    <x v="40"/>
    <x v="130"/>
  </r>
  <r>
    <n v="3789"/>
    <x v="3784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n v="4"/>
    <b v="0"/>
    <x v="40"/>
    <x v="1"/>
    <x v="40"/>
    <x v="2005"/>
  </r>
  <r>
    <n v="3790"/>
    <x v="3785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n v="0"/>
    <b v="0"/>
    <x v="40"/>
    <x v="1"/>
    <x v="40"/>
    <x v="121"/>
  </r>
  <r>
    <n v="3791"/>
    <x v="3786"/>
    <s v="Spin! is an original musical comedy-drama presented by Blue Palm Productions."/>
    <x v="15"/>
    <x v="117"/>
    <x v="2"/>
    <x v="0"/>
    <x v="0"/>
    <n v="1404664592"/>
    <n v="1399480592"/>
    <b v="0"/>
    <n v="0"/>
    <b v="0"/>
    <x v="40"/>
    <x v="1"/>
    <x v="40"/>
    <x v="121"/>
  </r>
  <r>
    <n v="3792"/>
    <x v="3787"/>
    <s v="A cultural and historic journey through Puerto Rico's music and dance!"/>
    <x v="78"/>
    <x v="428"/>
    <x v="2"/>
    <x v="0"/>
    <x v="0"/>
    <n v="1436957022"/>
    <n v="1434365022"/>
    <b v="0"/>
    <n v="2"/>
    <b v="0"/>
    <x v="40"/>
    <x v="1"/>
    <x v="40"/>
    <x v="827"/>
  </r>
  <r>
    <n v="3793"/>
    <x v="3788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n v="24"/>
    <b v="0"/>
    <x v="40"/>
    <x v="1"/>
    <x v="40"/>
    <x v="2618"/>
  </r>
  <r>
    <n v="3794"/>
    <x v="3789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n v="1"/>
    <b v="0"/>
    <x v="40"/>
    <x v="1"/>
    <x v="40"/>
    <x v="73"/>
  </r>
  <r>
    <n v="3795"/>
    <x v="3790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n v="2"/>
    <b v="0"/>
    <x v="40"/>
    <x v="1"/>
    <x v="40"/>
    <x v="144"/>
  </r>
  <r>
    <n v="3796"/>
    <x v="3791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n v="1"/>
    <b v="0"/>
    <x v="40"/>
    <x v="1"/>
    <x v="40"/>
    <x v="120"/>
  </r>
  <r>
    <n v="3797"/>
    <x v="3792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n v="37"/>
    <b v="0"/>
    <x v="40"/>
    <x v="1"/>
    <x v="40"/>
    <x v="2619"/>
  </r>
  <r>
    <n v="3798"/>
    <x v="3793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n v="5"/>
    <b v="0"/>
    <x v="40"/>
    <x v="1"/>
    <x v="40"/>
    <x v="1491"/>
  </r>
  <r>
    <n v="3799"/>
    <x v="3794"/>
    <s v="An original musical on it's way to the stage in Minneapolis, MN. Feel free to ask any questions."/>
    <x v="3"/>
    <x v="2465"/>
    <x v="2"/>
    <x v="0"/>
    <x v="0"/>
    <n v="1457734843"/>
    <n v="1455142843"/>
    <b v="0"/>
    <n v="4"/>
    <b v="0"/>
    <x v="40"/>
    <x v="1"/>
    <x v="40"/>
    <x v="965"/>
  </r>
  <r>
    <n v="3800"/>
    <x v="3795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n v="16"/>
    <b v="0"/>
    <x v="40"/>
    <x v="1"/>
    <x v="40"/>
    <x v="2620"/>
  </r>
  <r>
    <n v="3801"/>
    <x v="3796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n v="9"/>
    <b v="0"/>
    <x v="40"/>
    <x v="1"/>
    <x v="40"/>
    <x v="2621"/>
  </r>
  <r>
    <n v="3802"/>
    <x v="3797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n v="0"/>
    <b v="0"/>
    <x v="40"/>
    <x v="1"/>
    <x v="40"/>
    <x v="121"/>
  </r>
  <r>
    <n v="3803"/>
    <x v="3798"/>
    <s v="A fully orchestrated concept album of Benjamin Button the Musical!"/>
    <x v="14"/>
    <x v="2466"/>
    <x v="2"/>
    <x v="0"/>
    <x v="0"/>
    <n v="1457133568"/>
    <n v="1454541568"/>
    <b v="0"/>
    <n v="40"/>
    <b v="0"/>
    <x v="40"/>
    <x v="1"/>
    <x v="40"/>
    <x v="2382"/>
  </r>
  <r>
    <n v="3804"/>
    <x v="3799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n v="0"/>
    <b v="0"/>
    <x v="40"/>
    <x v="1"/>
    <x v="40"/>
    <x v="121"/>
  </r>
  <r>
    <n v="3805"/>
    <x v="3800"/>
    <s v="&quot;Sounds By The River&quot; tells the story of a Detroit composer through_x000a_his music, poetry, and dance."/>
    <x v="60"/>
    <x v="158"/>
    <x v="2"/>
    <x v="0"/>
    <x v="0"/>
    <n v="1411852640"/>
    <n v="1406668640"/>
    <b v="0"/>
    <n v="2"/>
    <b v="0"/>
    <x v="40"/>
    <x v="1"/>
    <x v="40"/>
    <x v="1720"/>
  </r>
  <r>
    <n v="3806"/>
    <x v="3801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n v="1"/>
    <b v="0"/>
    <x v="40"/>
    <x v="1"/>
    <x v="40"/>
    <x v="144"/>
  </r>
  <r>
    <n v="3807"/>
    <x v="3802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n v="9"/>
    <b v="0"/>
    <x v="40"/>
    <x v="1"/>
    <x v="40"/>
    <x v="2622"/>
  </r>
  <r>
    <n v="3808"/>
    <x v="3803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n v="24"/>
    <b v="1"/>
    <x v="6"/>
    <x v="1"/>
    <x v="6"/>
    <x v="683"/>
  </r>
  <r>
    <n v="3809"/>
    <x v="3804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n v="38"/>
    <b v="1"/>
    <x v="6"/>
    <x v="1"/>
    <x v="6"/>
    <x v="1316"/>
  </r>
  <r>
    <n v="3810"/>
    <x v="3805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n v="26"/>
    <b v="1"/>
    <x v="6"/>
    <x v="1"/>
    <x v="6"/>
    <x v="2623"/>
  </r>
  <r>
    <n v="3811"/>
    <x v="3806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n v="19"/>
    <b v="1"/>
    <x v="6"/>
    <x v="1"/>
    <x v="6"/>
    <x v="794"/>
  </r>
  <r>
    <n v="3812"/>
    <x v="3807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n v="11"/>
    <b v="1"/>
    <x v="6"/>
    <x v="1"/>
    <x v="6"/>
    <x v="2624"/>
  </r>
  <r>
    <n v="3813"/>
    <x v="3808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n v="27"/>
    <b v="1"/>
    <x v="6"/>
    <x v="1"/>
    <x v="6"/>
    <x v="2625"/>
  </r>
  <r>
    <n v="3814"/>
    <x v="3809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n v="34"/>
    <b v="1"/>
    <x v="6"/>
    <x v="1"/>
    <x v="6"/>
    <x v="2626"/>
  </r>
  <r>
    <n v="3815"/>
    <x v="3810"/>
    <s v="Come and help us make the Canterbury Shakespeare Festival a reality"/>
    <x v="28"/>
    <x v="2471"/>
    <x v="0"/>
    <x v="1"/>
    <x v="1"/>
    <n v="1440111600"/>
    <n v="1437545657"/>
    <b v="0"/>
    <n v="20"/>
    <b v="1"/>
    <x v="6"/>
    <x v="1"/>
    <x v="6"/>
    <x v="73"/>
  </r>
  <r>
    <n v="3816"/>
    <x v="3811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n v="37"/>
    <b v="1"/>
    <x v="6"/>
    <x v="1"/>
    <x v="6"/>
    <x v="2627"/>
  </r>
  <r>
    <n v="3817"/>
    <x v="3812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n v="20"/>
    <b v="1"/>
    <x v="6"/>
    <x v="1"/>
    <x v="6"/>
    <x v="2628"/>
  </r>
  <r>
    <n v="3818"/>
    <x v="3813"/>
    <s v="The Arthurian Order of Avalon is attempting to raise funds to put on the annual Human Chessboard in March 2015!"/>
    <x v="49"/>
    <x v="365"/>
    <x v="0"/>
    <x v="0"/>
    <x v="0"/>
    <n v="1426187582"/>
    <n v="1423599182"/>
    <b v="0"/>
    <n v="10"/>
    <b v="1"/>
    <x v="6"/>
    <x v="1"/>
    <x v="6"/>
    <x v="2629"/>
  </r>
  <r>
    <n v="3819"/>
    <x v="3814"/>
    <s v="Support this collection of new plays by Kansas City writers and the artists who are bringing it to life!"/>
    <x v="28"/>
    <x v="2474"/>
    <x v="0"/>
    <x v="0"/>
    <x v="0"/>
    <n v="1437166920"/>
    <n v="1435554104"/>
    <b v="0"/>
    <n v="26"/>
    <b v="1"/>
    <x v="6"/>
    <x v="1"/>
    <x v="6"/>
    <x v="2630"/>
  </r>
  <r>
    <n v="3820"/>
    <x v="3815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n v="20"/>
    <b v="1"/>
    <x v="6"/>
    <x v="1"/>
    <x v="6"/>
    <x v="1615"/>
  </r>
  <r>
    <n v="3821"/>
    <x v="38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n v="46"/>
    <b v="1"/>
    <x v="6"/>
    <x v="1"/>
    <x v="6"/>
    <x v="2631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n v="76"/>
    <b v="1"/>
    <x v="6"/>
    <x v="1"/>
    <x v="6"/>
    <x v="2632"/>
  </r>
  <r>
    <n v="3823"/>
    <x v="3818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n v="41"/>
    <b v="1"/>
    <x v="6"/>
    <x v="1"/>
    <x v="6"/>
    <x v="1622"/>
  </r>
  <r>
    <n v="3824"/>
    <x v="3819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n v="7"/>
    <b v="1"/>
    <x v="6"/>
    <x v="1"/>
    <x v="6"/>
    <x v="2633"/>
  </r>
  <r>
    <n v="3825"/>
    <x v="3820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n v="49"/>
    <b v="1"/>
    <x v="6"/>
    <x v="1"/>
    <x v="6"/>
    <x v="2634"/>
  </r>
  <r>
    <n v="3826"/>
    <x v="3821"/>
    <s v="This is the story about the Westons. One family who live with mental illness on a daily basis."/>
    <x v="20"/>
    <x v="526"/>
    <x v="0"/>
    <x v="1"/>
    <x v="1"/>
    <n v="1430993394"/>
    <n v="1428401394"/>
    <b v="0"/>
    <n v="26"/>
    <b v="1"/>
    <x v="6"/>
    <x v="1"/>
    <x v="6"/>
    <x v="440"/>
  </r>
  <r>
    <n v="3827"/>
    <x v="3822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n v="65"/>
    <b v="1"/>
    <x v="6"/>
    <x v="1"/>
    <x v="6"/>
    <x v="2635"/>
  </r>
  <r>
    <n v="3828"/>
    <x v="3823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n v="28"/>
    <b v="1"/>
    <x v="6"/>
    <x v="1"/>
    <x v="6"/>
    <x v="2636"/>
  </r>
  <r>
    <n v="3829"/>
    <x v="3824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n v="8"/>
    <b v="1"/>
    <x v="6"/>
    <x v="1"/>
    <x v="6"/>
    <x v="2637"/>
  </r>
  <r>
    <n v="3830"/>
    <x v="3825"/>
    <s v="The Aeon Theatre company is producing another original play by Parker Hale at the Manhattan Reportory Theatre"/>
    <x v="213"/>
    <x v="1175"/>
    <x v="0"/>
    <x v="0"/>
    <x v="0"/>
    <n v="1464371211"/>
    <n v="1463161611"/>
    <b v="0"/>
    <n v="3"/>
    <b v="1"/>
    <x v="6"/>
    <x v="1"/>
    <x v="6"/>
    <x v="753"/>
  </r>
  <r>
    <n v="3831"/>
    <x v="3826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n v="9"/>
    <b v="1"/>
    <x v="6"/>
    <x v="1"/>
    <x v="6"/>
    <x v="2638"/>
  </r>
  <r>
    <n v="3832"/>
    <x v="3827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n v="9"/>
    <b v="1"/>
    <x v="6"/>
    <x v="1"/>
    <x v="6"/>
    <x v="2639"/>
  </r>
  <r>
    <n v="3833"/>
    <x v="3828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n v="20"/>
    <b v="1"/>
    <x v="6"/>
    <x v="1"/>
    <x v="6"/>
    <x v="277"/>
  </r>
  <r>
    <n v="3834"/>
    <x v="3829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n v="57"/>
    <b v="1"/>
    <x v="6"/>
    <x v="1"/>
    <x v="6"/>
    <x v="2640"/>
  </r>
  <r>
    <n v="3835"/>
    <x v="3830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n v="8"/>
    <b v="1"/>
    <x v="6"/>
    <x v="1"/>
    <x v="6"/>
    <x v="375"/>
  </r>
  <r>
    <n v="3836"/>
    <x v="3831"/>
    <s v="&quot;The surveyor said the foundation was shaky&quot;. A woman finds what it means to rebuild her marriage."/>
    <x v="134"/>
    <x v="72"/>
    <x v="0"/>
    <x v="0"/>
    <x v="0"/>
    <n v="1470197340"/>
    <n v="1467497652"/>
    <b v="0"/>
    <n v="14"/>
    <b v="1"/>
    <x v="6"/>
    <x v="1"/>
    <x v="6"/>
    <x v="2641"/>
  </r>
  <r>
    <n v="3837"/>
    <x v="3832"/>
    <s v="A high-flying French farce with the thrust of a well-tuned jet engine"/>
    <x v="13"/>
    <x v="2485"/>
    <x v="0"/>
    <x v="1"/>
    <x v="1"/>
    <n v="1435947758"/>
    <n v="1432837358"/>
    <b v="0"/>
    <n v="17"/>
    <b v="1"/>
    <x v="6"/>
    <x v="1"/>
    <x v="6"/>
    <x v="2642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n v="100"/>
    <b v="1"/>
    <x v="6"/>
    <x v="1"/>
    <x v="6"/>
    <x v="2643"/>
  </r>
  <r>
    <n v="3839"/>
    <x v="3834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n v="32"/>
    <b v="1"/>
    <x v="6"/>
    <x v="1"/>
    <x v="6"/>
    <x v="2644"/>
  </r>
  <r>
    <n v="3840"/>
    <x v="3835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n v="3"/>
    <b v="1"/>
    <x v="6"/>
    <x v="1"/>
    <x v="6"/>
    <x v="94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n v="34"/>
    <b v="0"/>
    <x v="6"/>
    <x v="1"/>
    <x v="6"/>
    <x v="2645"/>
  </r>
  <r>
    <n v="3842"/>
    <x v="3837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n v="23"/>
    <b v="0"/>
    <x v="6"/>
    <x v="1"/>
    <x v="6"/>
    <x v="2646"/>
  </r>
  <r>
    <n v="3843"/>
    <x v="3838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n v="19"/>
    <b v="0"/>
    <x v="6"/>
    <x v="1"/>
    <x v="6"/>
    <x v="2647"/>
  </r>
  <r>
    <n v="3844"/>
    <x v="3839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n v="50"/>
    <b v="0"/>
    <x v="6"/>
    <x v="1"/>
    <x v="6"/>
    <x v="2648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n v="12"/>
    <b v="0"/>
    <x v="6"/>
    <x v="1"/>
    <x v="6"/>
    <x v="2649"/>
  </r>
  <r>
    <n v="3846"/>
    <x v="3841"/>
    <s v="My Insane Shakespeare. An original play by Arthur Elbakyan premiering October 13th at United Solo, New York City."/>
    <x v="39"/>
    <x v="2492"/>
    <x v="2"/>
    <x v="0"/>
    <x v="0"/>
    <n v="1412405940"/>
    <n v="1409721542"/>
    <b v="1"/>
    <n v="8"/>
    <b v="0"/>
    <x v="6"/>
    <x v="1"/>
    <x v="6"/>
    <x v="2120"/>
  </r>
  <r>
    <n v="3847"/>
    <x v="3842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n v="9"/>
    <b v="0"/>
    <x v="6"/>
    <x v="1"/>
    <x v="6"/>
    <x v="2650"/>
  </r>
  <r>
    <n v="3848"/>
    <x v="3843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n v="43"/>
    <b v="0"/>
    <x v="6"/>
    <x v="1"/>
    <x v="6"/>
    <x v="2651"/>
  </r>
  <r>
    <n v="3849"/>
    <x v="3844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n v="28"/>
    <b v="0"/>
    <x v="6"/>
    <x v="1"/>
    <x v="6"/>
    <x v="2652"/>
  </r>
  <r>
    <n v="3850"/>
    <x v="3845"/>
    <s v="V-Day is a global activist movement to end violence against women and girls."/>
    <x v="28"/>
    <x v="2495"/>
    <x v="2"/>
    <x v="0"/>
    <x v="0"/>
    <n v="1420081143"/>
    <n v="1417489143"/>
    <b v="1"/>
    <n v="4"/>
    <b v="0"/>
    <x v="6"/>
    <x v="1"/>
    <x v="6"/>
    <x v="2653"/>
  </r>
  <r>
    <n v="3851"/>
    <x v="3846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n v="24"/>
    <b v="0"/>
    <x v="6"/>
    <x v="1"/>
    <x v="6"/>
    <x v="2654"/>
  </r>
  <r>
    <n v="3852"/>
    <x v="3847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n v="2"/>
    <b v="0"/>
    <x v="6"/>
    <x v="1"/>
    <x v="6"/>
    <x v="119"/>
  </r>
  <r>
    <n v="3853"/>
    <x v="3848"/>
    <s v="A dose of One-woman &quot;Dramedy&quot; to cure those daily blues is just what the doctor ordered!"/>
    <x v="57"/>
    <x v="375"/>
    <x v="2"/>
    <x v="0"/>
    <x v="0"/>
    <n v="1409602178"/>
    <n v="1406578178"/>
    <b v="0"/>
    <n v="2"/>
    <b v="0"/>
    <x v="6"/>
    <x v="1"/>
    <x v="6"/>
    <x v="31"/>
  </r>
  <r>
    <n v="3854"/>
    <x v="3849"/>
    <s v="A play dedicated to the 100th anniversary of the Armenian Genocide."/>
    <x v="34"/>
    <x v="2496"/>
    <x v="2"/>
    <x v="0"/>
    <x v="0"/>
    <n v="1431206058"/>
    <n v="1428614058"/>
    <b v="0"/>
    <n v="20"/>
    <b v="0"/>
    <x v="6"/>
    <x v="1"/>
    <x v="6"/>
    <x v="2655"/>
  </r>
  <r>
    <n v="3855"/>
    <x v="3850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n v="1"/>
    <b v="0"/>
    <x v="6"/>
    <x v="1"/>
    <x v="6"/>
    <x v="380"/>
  </r>
  <r>
    <n v="3856"/>
    <x v="3851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n v="1"/>
    <b v="0"/>
    <x v="6"/>
    <x v="1"/>
    <x v="6"/>
    <x v="120"/>
  </r>
  <r>
    <n v="3857"/>
    <x v="3852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n v="4"/>
    <b v="0"/>
    <x v="6"/>
    <x v="1"/>
    <x v="6"/>
    <x v="177"/>
  </r>
  <r>
    <n v="3858"/>
    <x v="3853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n v="1"/>
    <b v="0"/>
    <x v="6"/>
    <x v="1"/>
    <x v="6"/>
    <x v="119"/>
  </r>
  <r>
    <n v="3859"/>
    <x v="3854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n v="1"/>
    <b v="0"/>
    <x v="6"/>
    <x v="1"/>
    <x v="6"/>
    <x v="120"/>
  </r>
  <r>
    <n v="3860"/>
    <x v="3855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n v="13"/>
    <b v="0"/>
    <x v="6"/>
    <x v="1"/>
    <x v="6"/>
    <x v="2656"/>
  </r>
  <r>
    <n v="3861"/>
    <x v="3856"/>
    <s v="THE COMING OF THE LORD!"/>
    <x v="13"/>
    <x v="173"/>
    <x v="2"/>
    <x v="0"/>
    <x v="0"/>
    <n v="1415828820"/>
    <n v="1412258977"/>
    <b v="0"/>
    <n v="1"/>
    <b v="0"/>
    <x v="6"/>
    <x v="1"/>
    <x v="6"/>
    <x v="101"/>
  </r>
  <r>
    <n v="3862"/>
    <x v="3857"/>
    <s v="The hit immersive theatre experience of England comes to Corpus Christi!"/>
    <x v="51"/>
    <x v="116"/>
    <x v="2"/>
    <x v="0"/>
    <x v="0"/>
    <n v="1473699540"/>
    <n v="1472451356"/>
    <b v="0"/>
    <n v="1"/>
    <b v="0"/>
    <x v="6"/>
    <x v="1"/>
    <x v="6"/>
    <x v="120"/>
  </r>
  <r>
    <n v="3863"/>
    <x v="3858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n v="0"/>
    <b v="0"/>
    <x v="6"/>
    <x v="1"/>
    <x v="6"/>
    <x v="121"/>
  </r>
  <r>
    <n v="3864"/>
    <x v="3859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n v="3"/>
    <b v="0"/>
    <x v="6"/>
    <x v="1"/>
    <x v="6"/>
    <x v="135"/>
  </r>
  <r>
    <n v="3865"/>
    <x v="3860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n v="14"/>
    <b v="0"/>
    <x v="6"/>
    <x v="1"/>
    <x v="6"/>
    <x v="2235"/>
  </r>
  <r>
    <n v="3866"/>
    <x v="3861"/>
    <s v="A funny, moving, witty piece about a girl, her oboe, and her dreams."/>
    <x v="13"/>
    <x v="143"/>
    <x v="2"/>
    <x v="0"/>
    <x v="0"/>
    <n v="1458703740"/>
    <n v="1454453021"/>
    <b v="0"/>
    <n v="2"/>
    <b v="0"/>
    <x v="6"/>
    <x v="1"/>
    <x v="6"/>
    <x v="148"/>
  </r>
  <r>
    <n v="3867"/>
    <x v="3862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n v="5"/>
    <b v="0"/>
    <x v="6"/>
    <x v="1"/>
    <x v="6"/>
    <x v="2214"/>
  </r>
  <r>
    <n v="3868"/>
    <x v="3863"/>
    <s v="New collection of music by Scott Evan Davis!"/>
    <x v="10"/>
    <x v="115"/>
    <x v="1"/>
    <x v="1"/>
    <x v="1"/>
    <n v="1410191405"/>
    <n v="1408031405"/>
    <b v="0"/>
    <n v="1"/>
    <b v="0"/>
    <x v="40"/>
    <x v="1"/>
    <x v="40"/>
    <x v="119"/>
  </r>
  <r>
    <n v="3869"/>
    <x v="3864"/>
    <s v="A Musical about 3 women who pursue their Pleasure and end up finding themselves."/>
    <x v="426"/>
    <x v="2497"/>
    <x v="1"/>
    <x v="0"/>
    <x v="0"/>
    <n v="1426302660"/>
    <n v="1423761792"/>
    <b v="0"/>
    <n v="15"/>
    <b v="0"/>
    <x v="40"/>
    <x v="1"/>
    <x v="40"/>
    <x v="882"/>
  </r>
  <r>
    <n v="3870"/>
    <x v="3865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n v="10"/>
    <b v="0"/>
    <x v="40"/>
    <x v="1"/>
    <x v="40"/>
    <x v="1795"/>
  </r>
  <r>
    <n v="3871"/>
    <x v="3866"/>
    <s v="Our musical is finally ready to come to life, and we're raising funds to help make that happen!"/>
    <x v="15"/>
    <x v="130"/>
    <x v="1"/>
    <x v="0"/>
    <x v="0"/>
    <n v="1490809450"/>
    <n v="1485629050"/>
    <b v="0"/>
    <n v="3"/>
    <b v="0"/>
    <x v="40"/>
    <x v="1"/>
    <x v="40"/>
    <x v="140"/>
  </r>
  <r>
    <n v="3872"/>
    <x v="3867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n v="0"/>
    <b v="0"/>
    <x v="40"/>
    <x v="1"/>
    <x v="40"/>
    <x v="121"/>
  </r>
  <r>
    <n v="3873"/>
    <x v="3868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n v="0"/>
    <b v="0"/>
    <x v="40"/>
    <x v="1"/>
    <x v="40"/>
    <x v="121"/>
  </r>
  <r>
    <n v="3874"/>
    <x v="3869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n v="0"/>
    <b v="0"/>
    <x v="40"/>
    <x v="1"/>
    <x v="40"/>
    <x v="121"/>
  </r>
  <r>
    <n v="3875"/>
    <x v="3870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n v="0"/>
    <b v="0"/>
    <x v="40"/>
    <x v="1"/>
    <x v="40"/>
    <x v="121"/>
  </r>
  <r>
    <n v="3876"/>
    <x v="3871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n v="46"/>
    <b v="0"/>
    <x v="40"/>
    <x v="1"/>
    <x v="40"/>
    <x v="2355"/>
  </r>
  <r>
    <n v="3877"/>
    <x v="3872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n v="14"/>
    <b v="0"/>
    <x v="40"/>
    <x v="1"/>
    <x v="40"/>
    <x v="2657"/>
  </r>
  <r>
    <n v="3878"/>
    <x v="3873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n v="1"/>
    <b v="0"/>
    <x v="40"/>
    <x v="1"/>
    <x v="40"/>
    <x v="119"/>
  </r>
  <r>
    <n v="3879"/>
    <x v="3874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n v="0"/>
    <b v="0"/>
    <x v="40"/>
    <x v="1"/>
    <x v="40"/>
    <x v="121"/>
  </r>
  <r>
    <n v="3880"/>
    <x v="3875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n v="17"/>
    <b v="0"/>
    <x v="40"/>
    <x v="1"/>
    <x v="40"/>
    <x v="350"/>
  </r>
  <r>
    <n v="3881"/>
    <x v="3876"/>
    <s v="A musical journey coming to the Blue Venue at the 2017 Orlando Fringe Festival!"/>
    <x v="2"/>
    <x v="379"/>
    <x v="1"/>
    <x v="0"/>
    <x v="0"/>
    <n v="1487550399"/>
    <n v="1484958399"/>
    <b v="0"/>
    <n v="1"/>
    <b v="0"/>
    <x v="40"/>
    <x v="1"/>
    <x v="40"/>
    <x v="380"/>
  </r>
  <r>
    <n v="3882"/>
    <x v="3877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n v="0"/>
    <b v="0"/>
    <x v="40"/>
    <x v="1"/>
    <x v="40"/>
    <x v="121"/>
  </r>
  <r>
    <n v="3883"/>
    <x v="3878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n v="0"/>
    <b v="0"/>
    <x v="40"/>
    <x v="1"/>
    <x v="40"/>
    <x v="121"/>
  </r>
  <r>
    <n v="3884"/>
    <x v="3879"/>
    <s v="The Group M3 is striving to give one of the poorest towns in the country hope again this Easter Holiday."/>
    <x v="3"/>
    <x v="117"/>
    <x v="1"/>
    <x v="0"/>
    <x v="0"/>
    <n v="1427479192"/>
    <n v="1425322792"/>
    <b v="0"/>
    <n v="0"/>
    <b v="0"/>
    <x v="40"/>
    <x v="1"/>
    <x v="40"/>
    <x v="121"/>
  </r>
  <r>
    <n v="3885"/>
    <x v="3880"/>
    <s v="A LIVE musical spectacular theatrical experience of The Beatles recording sessions at Abbey Road Studios."/>
    <x v="427"/>
    <x v="117"/>
    <x v="1"/>
    <x v="0"/>
    <x v="0"/>
    <n v="1462834191"/>
    <n v="1460242191"/>
    <b v="0"/>
    <n v="0"/>
    <b v="0"/>
    <x v="40"/>
    <x v="1"/>
    <x v="40"/>
    <x v="121"/>
  </r>
  <r>
    <n v="3886"/>
    <x v="3881"/>
    <n v="1"/>
    <x v="3"/>
    <x v="117"/>
    <x v="1"/>
    <x v="2"/>
    <x v="2"/>
    <n v="1418275702"/>
    <n v="1415683702"/>
    <b v="0"/>
    <n v="0"/>
    <b v="0"/>
    <x v="40"/>
    <x v="1"/>
    <x v="40"/>
    <x v="121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n v="2"/>
    <b v="0"/>
    <x v="40"/>
    <x v="1"/>
    <x v="40"/>
    <x v="827"/>
  </r>
  <r>
    <n v="3888"/>
    <x v="3883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n v="14"/>
    <b v="0"/>
    <x v="6"/>
    <x v="1"/>
    <x v="6"/>
    <x v="2418"/>
  </r>
  <r>
    <n v="3889"/>
    <x v="3884"/>
    <s v="A romantic comedy about a girl trying to figure out what to do with her life and an angel who comes to help her."/>
    <x v="6"/>
    <x v="1497"/>
    <x v="2"/>
    <x v="0"/>
    <x v="0"/>
    <n v="1420413960"/>
    <n v="1417651630"/>
    <b v="0"/>
    <n v="9"/>
    <b v="0"/>
    <x v="6"/>
    <x v="1"/>
    <x v="6"/>
    <x v="2658"/>
  </r>
  <r>
    <n v="3890"/>
    <x v="3885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n v="8"/>
    <b v="0"/>
    <x v="6"/>
    <x v="1"/>
    <x v="6"/>
    <x v="2659"/>
  </r>
  <r>
    <n v="3891"/>
    <x v="3886"/>
    <s v="A comedy about a mime who dreams of becoming a stand up comedian."/>
    <x v="134"/>
    <x v="92"/>
    <x v="2"/>
    <x v="0"/>
    <x v="0"/>
    <n v="1427086740"/>
    <n v="1424488244"/>
    <b v="0"/>
    <n v="7"/>
    <b v="0"/>
    <x v="6"/>
    <x v="1"/>
    <x v="6"/>
    <x v="2218"/>
  </r>
  <r>
    <n v="3892"/>
    <x v="3887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n v="0"/>
    <b v="0"/>
    <x v="6"/>
    <x v="1"/>
    <x v="6"/>
    <x v="121"/>
  </r>
  <r>
    <n v="3893"/>
    <x v="3888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n v="84"/>
    <b v="0"/>
    <x v="6"/>
    <x v="1"/>
    <x v="6"/>
    <x v="2660"/>
  </r>
  <r>
    <n v="3894"/>
    <x v="3889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n v="11"/>
    <b v="0"/>
    <x v="6"/>
    <x v="1"/>
    <x v="6"/>
    <x v="1296"/>
  </r>
  <r>
    <n v="3895"/>
    <x v="3890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n v="1"/>
    <b v="0"/>
    <x v="6"/>
    <x v="1"/>
    <x v="6"/>
    <x v="73"/>
  </r>
  <r>
    <n v="3896"/>
    <x v="3891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n v="4"/>
    <b v="0"/>
    <x v="6"/>
    <x v="1"/>
    <x v="6"/>
    <x v="655"/>
  </r>
  <r>
    <n v="3897"/>
    <x v="3892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n v="10"/>
    <b v="0"/>
    <x v="6"/>
    <x v="1"/>
    <x v="6"/>
    <x v="878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n v="16"/>
    <b v="0"/>
    <x v="6"/>
    <x v="1"/>
    <x v="6"/>
    <x v="1302"/>
  </r>
  <r>
    <n v="3899"/>
    <x v="3894"/>
    <s v="More than just a play, RAIN is an outreach to hurting people who feel disengaged or rejected by others."/>
    <x v="3"/>
    <x v="366"/>
    <x v="2"/>
    <x v="0"/>
    <x v="0"/>
    <n v="1407868561"/>
    <n v="1406140561"/>
    <b v="0"/>
    <n v="2"/>
    <b v="0"/>
    <x v="6"/>
    <x v="1"/>
    <x v="6"/>
    <x v="368"/>
  </r>
  <r>
    <n v="3900"/>
    <x v="3895"/>
    <s v="HUB Theatre Group collaborates with local artists to present John Logan's RED to the community."/>
    <x v="30"/>
    <x v="2503"/>
    <x v="2"/>
    <x v="0"/>
    <x v="0"/>
    <n v="1433988791"/>
    <n v="1431396791"/>
    <b v="0"/>
    <n v="5"/>
    <b v="0"/>
    <x v="6"/>
    <x v="1"/>
    <x v="6"/>
    <x v="2661"/>
  </r>
  <r>
    <n v="3901"/>
    <x v="3896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n v="1"/>
    <b v="0"/>
    <x v="6"/>
    <x v="1"/>
    <x v="6"/>
    <x v="380"/>
  </r>
  <r>
    <n v="3902"/>
    <x v="3897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n v="31"/>
    <b v="0"/>
    <x v="6"/>
    <x v="1"/>
    <x v="6"/>
    <x v="2662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n v="0"/>
    <b v="0"/>
    <x v="6"/>
    <x v="1"/>
    <x v="6"/>
    <x v="121"/>
  </r>
  <r>
    <n v="3904"/>
    <x v="3899"/>
    <s v="A play that will cover 4000 years of black history."/>
    <x v="3"/>
    <x v="158"/>
    <x v="2"/>
    <x v="0"/>
    <x v="0"/>
    <n v="1429074240"/>
    <n v="1427866200"/>
    <b v="0"/>
    <n v="2"/>
    <b v="0"/>
    <x v="6"/>
    <x v="1"/>
    <x v="6"/>
    <x v="1720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n v="7"/>
    <b v="0"/>
    <x v="6"/>
    <x v="1"/>
    <x v="6"/>
    <x v="2663"/>
  </r>
  <r>
    <n v="3906"/>
    <x v="3901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n v="16"/>
    <b v="0"/>
    <x v="6"/>
    <x v="1"/>
    <x v="6"/>
    <x v="2664"/>
  </r>
  <r>
    <n v="3907"/>
    <x v="3902"/>
    <s v="Burqa&amp;Rifle dramatizes the  encounter between two women -- a vigilante and a convert to Islam."/>
    <x v="28"/>
    <x v="358"/>
    <x v="2"/>
    <x v="0"/>
    <x v="0"/>
    <n v="1414354080"/>
    <n v="1411587606"/>
    <b v="0"/>
    <n v="4"/>
    <b v="0"/>
    <x v="6"/>
    <x v="1"/>
    <x v="6"/>
    <x v="2665"/>
  </r>
  <r>
    <n v="3908"/>
    <x v="3903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n v="4"/>
    <b v="0"/>
    <x v="6"/>
    <x v="1"/>
    <x v="6"/>
    <x v="1783"/>
  </r>
  <r>
    <n v="3909"/>
    <x v="3904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n v="4"/>
    <b v="0"/>
    <x v="6"/>
    <x v="1"/>
    <x v="6"/>
    <x v="1178"/>
  </r>
  <r>
    <n v="3910"/>
    <x v="3905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n v="3"/>
    <b v="0"/>
    <x v="6"/>
    <x v="1"/>
    <x v="6"/>
    <x v="2666"/>
  </r>
  <r>
    <n v="3911"/>
    <x v="3906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n v="36"/>
    <b v="0"/>
    <x v="6"/>
    <x v="1"/>
    <x v="6"/>
    <x v="2417"/>
  </r>
  <r>
    <n v="3912"/>
    <x v="3907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n v="1"/>
    <b v="0"/>
    <x v="6"/>
    <x v="1"/>
    <x v="6"/>
    <x v="120"/>
  </r>
  <r>
    <n v="3913"/>
    <x v="3908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n v="7"/>
    <b v="0"/>
    <x v="6"/>
    <x v="1"/>
    <x v="6"/>
    <x v="2667"/>
  </r>
  <r>
    <n v="3914"/>
    <x v="3909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n v="27"/>
    <b v="0"/>
    <x v="6"/>
    <x v="1"/>
    <x v="6"/>
    <x v="2274"/>
  </r>
  <r>
    <n v="3915"/>
    <x v="3910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n v="1"/>
    <b v="0"/>
    <x v="6"/>
    <x v="1"/>
    <x v="6"/>
    <x v="144"/>
  </r>
  <r>
    <n v="3916"/>
    <x v="3911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n v="0"/>
    <b v="0"/>
    <x v="6"/>
    <x v="1"/>
    <x v="6"/>
    <x v="121"/>
  </r>
  <r>
    <n v="3917"/>
    <x v="3912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n v="1"/>
    <b v="0"/>
    <x v="6"/>
    <x v="1"/>
    <x v="6"/>
    <x v="119"/>
  </r>
  <r>
    <n v="3918"/>
    <x v="3913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n v="3"/>
    <b v="0"/>
    <x v="6"/>
    <x v="1"/>
    <x v="6"/>
    <x v="375"/>
  </r>
  <r>
    <n v="3919"/>
    <x v="3914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n v="3"/>
    <b v="0"/>
    <x v="6"/>
    <x v="1"/>
    <x v="6"/>
    <x v="179"/>
  </r>
  <r>
    <n v="3920"/>
    <x v="3915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n v="3"/>
    <b v="0"/>
    <x v="6"/>
    <x v="1"/>
    <x v="6"/>
    <x v="817"/>
  </r>
  <r>
    <n v="3921"/>
    <x v="3916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n v="0"/>
    <b v="0"/>
    <x v="6"/>
    <x v="1"/>
    <x v="6"/>
    <x v="121"/>
  </r>
  <r>
    <n v="3922"/>
    <x v="3917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n v="6"/>
    <b v="0"/>
    <x v="6"/>
    <x v="1"/>
    <x v="6"/>
    <x v="2668"/>
  </r>
  <r>
    <n v="3923"/>
    <x v="3918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n v="17"/>
    <b v="0"/>
    <x v="6"/>
    <x v="1"/>
    <x v="6"/>
    <x v="2669"/>
  </r>
  <r>
    <n v="3924"/>
    <x v="3919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n v="40"/>
    <b v="0"/>
    <x v="6"/>
    <x v="1"/>
    <x v="6"/>
    <x v="1338"/>
  </r>
  <r>
    <n v="3925"/>
    <x v="3920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n v="3"/>
    <b v="0"/>
    <x v="6"/>
    <x v="1"/>
    <x v="6"/>
    <x v="144"/>
  </r>
  <r>
    <n v="3926"/>
    <x v="3921"/>
    <s v="Producing syllabus-relevant theatre targeted to HSC students on the NSW Central Coast"/>
    <x v="10"/>
    <x v="493"/>
    <x v="2"/>
    <x v="2"/>
    <x v="2"/>
    <n v="1419645748"/>
    <n v="1417053748"/>
    <b v="0"/>
    <n v="1"/>
    <b v="0"/>
    <x v="6"/>
    <x v="1"/>
    <x v="6"/>
    <x v="2"/>
  </r>
  <r>
    <n v="3927"/>
    <x v="3922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n v="2"/>
    <b v="0"/>
    <x v="6"/>
    <x v="1"/>
    <x v="6"/>
    <x v="381"/>
  </r>
  <r>
    <n v="3928"/>
    <x v="3923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n v="7"/>
    <b v="0"/>
    <x v="6"/>
    <x v="1"/>
    <x v="6"/>
    <x v="2670"/>
  </r>
  <r>
    <n v="3929"/>
    <x v="3924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n v="14"/>
    <b v="0"/>
    <x v="6"/>
    <x v="1"/>
    <x v="6"/>
    <x v="2671"/>
  </r>
  <r>
    <n v="3930"/>
    <x v="3925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n v="0"/>
    <b v="0"/>
    <x v="6"/>
    <x v="1"/>
    <x v="6"/>
    <x v="121"/>
  </r>
  <r>
    <n v="3931"/>
    <x v="3926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n v="0"/>
    <b v="0"/>
    <x v="6"/>
    <x v="1"/>
    <x v="6"/>
    <x v="121"/>
  </r>
  <r>
    <n v="3932"/>
    <x v="3927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n v="1"/>
    <b v="0"/>
    <x v="6"/>
    <x v="1"/>
    <x v="6"/>
    <x v="120"/>
  </r>
  <r>
    <n v="3933"/>
    <x v="3928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n v="12"/>
    <b v="0"/>
    <x v="6"/>
    <x v="1"/>
    <x v="6"/>
    <x v="1466"/>
  </r>
  <r>
    <n v="3934"/>
    <x v="3929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n v="12"/>
    <b v="0"/>
    <x v="6"/>
    <x v="1"/>
    <x v="6"/>
    <x v="2672"/>
  </r>
  <r>
    <n v="3935"/>
    <x v="3930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n v="23"/>
    <b v="0"/>
    <x v="6"/>
    <x v="1"/>
    <x v="6"/>
    <x v="2213"/>
  </r>
  <r>
    <n v="3936"/>
    <x v="3931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n v="0"/>
    <b v="0"/>
    <x v="6"/>
    <x v="1"/>
    <x v="6"/>
    <x v="121"/>
  </r>
  <r>
    <n v="3937"/>
    <x v="3932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n v="10"/>
    <b v="0"/>
    <x v="6"/>
    <x v="1"/>
    <x v="6"/>
    <x v="2673"/>
  </r>
  <r>
    <n v="3938"/>
    <x v="393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n v="5"/>
    <b v="0"/>
    <x v="6"/>
    <x v="1"/>
    <x v="6"/>
    <x v="295"/>
  </r>
  <r>
    <n v="3939"/>
    <x v="3934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n v="1"/>
    <b v="0"/>
    <x v="6"/>
    <x v="1"/>
    <x v="6"/>
    <x v="144"/>
  </r>
  <r>
    <n v="3940"/>
    <x v="3935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n v="2"/>
    <b v="0"/>
    <x v="6"/>
    <x v="1"/>
    <x v="6"/>
    <x v="148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n v="2"/>
    <b v="0"/>
    <x v="6"/>
    <x v="1"/>
    <x v="6"/>
    <x v="380"/>
  </r>
  <r>
    <n v="3942"/>
    <x v="3937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n v="0"/>
    <b v="0"/>
    <x v="6"/>
    <x v="1"/>
    <x v="6"/>
    <x v="121"/>
  </r>
  <r>
    <n v="3943"/>
    <x v="3938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n v="13"/>
    <b v="0"/>
    <x v="6"/>
    <x v="1"/>
    <x v="6"/>
    <x v="2674"/>
  </r>
  <r>
    <n v="3944"/>
    <x v="3939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n v="0"/>
    <b v="0"/>
    <x v="6"/>
    <x v="1"/>
    <x v="6"/>
    <x v="121"/>
  </r>
  <r>
    <n v="3945"/>
    <x v="3940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n v="1"/>
    <b v="0"/>
    <x v="6"/>
    <x v="1"/>
    <x v="6"/>
    <x v="144"/>
  </r>
  <r>
    <n v="3946"/>
    <x v="3941"/>
    <s v="Dr. Mecurio's is an original work of fantasy designed and written for the stage."/>
    <x v="12"/>
    <x v="666"/>
    <x v="2"/>
    <x v="0"/>
    <x v="0"/>
    <n v="1425110400"/>
    <n v="1422388822"/>
    <b v="0"/>
    <n v="5"/>
    <b v="0"/>
    <x v="6"/>
    <x v="1"/>
    <x v="6"/>
    <x v="492"/>
  </r>
  <r>
    <n v="3947"/>
    <x v="3942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n v="2"/>
    <b v="0"/>
    <x v="6"/>
    <x v="1"/>
    <x v="6"/>
    <x v="470"/>
  </r>
  <r>
    <n v="3948"/>
    <x v="3943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n v="0"/>
    <b v="0"/>
    <x v="6"/>
    <x v="1"/>
    <x v="6"/>
    <x v="121"/>
  </r>
  <r>
    <n v="3949"/>
    <x v="3944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n v="32"/>
    <b v="0"/>
    <x v="6"/>
    <x v="1"/>
    <x v="6"/>
    <x v="2675"/>
  </r>
  <r>
    <n v="3950"/>
    <x v="3945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n v="1"/>
    <b v="0"/>
    <x v="6"/>
    <x v="1"/>
    <x v="6"/>
    <x v="380"/>
  </r>
  <r>
    <n v="3951"/>
    <x v="3946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n v="1"/>
    <b v="0"/>
    <x v="6"/>
    <x v="1"/>
    <x v="6"/>
    <x v="120"/>
  </r>
  <r>
    <n v="3952"/>
    <x v="3947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n v="1"/>
    <b v="0"/>
    <x v="6"/>
    <x v="1"/>
    <x v="6"/>
    <x v="380"/>
  </r>
  <r>
    <n v="3953"/>
    <x v="3948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n v="0"/>
    <b v="0"/>
    <x v="6"/>
    <x v="1"/>
    <x v="6"/>
    <x v="121"/>
  </r>
  <r>
    <n v="3954"/>
    <x v="3949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n v="0"/>
    <b v="0"/>
    <x v="6"/>
    <x v="1"/>
    <x v="6"/>
    <x v="121"/>
  </r>
  <r>
    <n v="3955"/>
    <x v="3950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n v="8"/>
    <b v="0"/>
    <x v="6"/>
    <x v="1"/>
    <x v="6"/>
    <x v="97"/>
  </r>
  <r>
    <n v="3956"/>
    <x v="3951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n v="0"/>
    <b v="0"/>
    <x v="6"/>
    <x v="1"/>
    <x v="6"/>
    <x v="121"/>
  </r>
  <r>
    <n v="3957"/>
    <x v="3952"/>
    <s v="A play about something, or maybe nothing. Four actors depicting all 9 seasons of Seinfeld in 90 minutes."/>
    <x v="89"/>
    <x v="1001"/>
    <x v="2"/>
    <x v="0"/>
    <x v="0"/>
    <n v="1468020354"/>
    <n v="1464045954"/>
    <b v="0"/>
    <n v="1"/>
    <b v="0"/>
    <x v="6"/>
    <x v="1"/>
    <x v="6"/>
    <x v="582"/>
  </r>
  <r>
    <n v="3958"/>
    <x v="3953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n v="16"/>
    <b v="0"/>
    <x v="6"/>
    <x v="1"/>
    <x v="6"/>
    <x v="2676"/>
  </r>
  <r>
    <n v="3959"/>
    <x v="3954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n v="12"/>
    <b v="0"/>
    <x v="6"/>
    <x v="1"/>
    <x v="6"/>
    <x v="821"/>
  </r>
  <r>
    <n v="3960"/>
    <x v="3955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n v="4"/>
    <b v="0"/>
    <x v="6"/>
    <x v="1"/>
    <x v="6"/>
    <x v="784"/>
  </r>
  <r>
    <n v="3961"/>
    <x v="3956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n v="2"/>
    <b v="0"/>
    <x v="6"/>
    <x v="1"/>
    <x v="6"/>
    <x v="678"/>
  </r>
  <r>
    <n v="3962"/>
    <x v="3957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n v="3"/>
    <b v="0"/>
    <x v="6"/>
    <x v="1"/>
    <x v="6"/>
    <x v="2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n v="0"/>
    <b v="0"/>
    <x v="6"/>
    <x v="1"/>
    <x v="6"/>
    <x v="121"/>
  </r>
  <r>
    <n v="3964"/>
    <x v="3959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n v="3"/>
    <b v="0"/>
    <x v="6"/>
    <x v="1"/>
    <x v="6"/>
    <x v="823"/>
  </r>
  <r>
    <n v="3965"/>
    <x v="3960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n v="4"/>
    <b v="0"/>
    <x v="6"/>
    <x v="1"/>
    <x v="6"/>
    <x v="367"/>
  </r>
  <r>
    <n v="3966"/>
    <x v="3961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n v="2"/>
    <b v="0"/>
    <x v="6"/>
    <x v="1"/>
    <x v="6"/>
    <x v="377"/>
  </r>
  <r>
    <n v="3967"/>
    <x v="3962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n v="10"/>
    <b v="0"/>
    <x v="6"/>
    <x v="1"/>
    <x v="6"/>
    <x v="2121"/>
  </r>
  <r>
    <n v="3968"/>
    <x v="3963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n v="11"/>
    <b v="0"/>
    <x v="6"/>
    <x v="1"/>
    <x v="6"/>
    <x v="1447"/>
  </r>
  <r>
    <n v="3969"/>
    <x v="3964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n v="6"/>
    <b v="0"/>
    <x v="6"/>
    <x v="1"/>
    <x v="6"/>
    <x v="2677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n v="2"/>
    <b v="0"/>
    <x v="6"/>
    <x v="1"/>
    <x v="6"/>
    <x v="148"/>
  </r>
  <r>
    <n v="3971"/>
    <x v="3966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n v="6"/>
    <b v="0"/>
    <x v="6"/>
    <x v="1"/>
    <x v="6"/>
    <x v="2678"/>
  </r>
  <r>
    <n v="3972"/>
    <x v="3967"/>
    <s v="We're a horror based theatre company in Oklahoma City beginning our first season of shows."/>
    <x v="28"/>
    <x v="2518"/>
    <x v="2"/>
    <x v="0"/>
    <x v="0"/>
    <n v="1423186634"/>
    <n v="1418002634"/>
    <b v="0"/>
    <n v="8"/>
    <b v="0"/>
    <x v="6"/>
    <x v="1"/>
    <x v="6"/>
    <x v="2679"/>
  </r>
  <r>
    <n v="3973"/>
    <x v="3968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n v="37"/>
    <b v="0"/>
    <x v="6"/>
    <x v="1"/>
    <x v="6"/>
    <x v="2680"/>
  </r>
  <r>
    <n v="3974"/>
    <x v="3969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n v="11"/>
    <b v="0"/>
    <x v="6"/>
    <x v="1"/>
    <x v="6"/>
    <x v="2681"/>
  </r>
  <r>
    <n v="3975"/>
    <x v="3970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n v="0"/>
    <b v="0"/>
    <x v="6"/>
    <x v="1"/>
    <x v="6"/>
    <x v="121"/>
  </r>
  <r>
    <n v="3976"/>
    <x v="3971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n v="10"/>
    <b v="0"/>
    <x v="6"/>
    <x v="1"/>
    <x v="6"/>
    <x v="2682"/>
  </r>
  <r>
    <n v="3977"/>
    <x v="3972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n v="6"/>
    <b v="0"/>
    <x v="6"/>
    <x v="1"/>
    <x v="6"/>
    <x v="2683"/>
  </r>
  <r>
    <n v="3978"/>
    <x v="3973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n v="8"/>
    <b v="0"/>
    <x v="6"/>
    <x v="1"/>
    <x v="6"/>
    <x v="1261"/>
  </r>
  <r>
    <n v="3979"/>
    <x v="3974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n v="6"/>
    <b v="0"/>
    <x v="6"/>
    <x v="1"/>
    <x v="6"/>
    <x v="1714"/>
  </r>
  <r>
    <n v="3980"/>
    <x v="3975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n v="7"/>
    <b v="0"/>
    <x v="6"/>
    <x v="1"/>
    <x v="6"/>
    <x v="2641"/>
  </r>
  <r>
    <n v="3981"/>
    <x v="3357"/>
    <s v="A Theatrical Production Celebrating the Lebanese Culture and the Human Spirit in Time of War."/>
    <x v="11"/>
    <x v="1281"/>
    <x v="2"/>
    <x v="0"/>
    <x v="0"/>
    <n v="1468729149"/>
    <n v="1463545149"/>
    <b v="0"/>
    <n v="7"/>
    <b v="0"/>
    <x v="6"/>
    <x v="1"/>
    <x v="6"/>
    <x v="628"/>
  </r>
  <r>
    <n v="3982"/>
    <x v="3976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n v="5"/>
    <b v="0"/>
    <x v="6"/>
    <x v="1"/>
    <x v="6"/>
    <x v="441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n v="46"/>
    <b v="0"/>
    <x v="6"/>
    <x v="1"/>
    <x v="6"/>
    <x v="2684"/>
  </r>
  <r>
    <n v="3984"/>
    <x v="3978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n v="10"/>
    <b v="0"/>
    <x v="6"/>
    <x v="1"/>
    <x v="6"/>
    <x v="2653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n v="19"/>
    <b v="0"/>
    <x v="6"/>
    <x v="1"/>
    <x v="6"/>
    <x v="2685"/>
  </r>
  <r>
    <n v="3986"/>
    <x v="3980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n v="13"/>
    <b v="0"/>
    <x v="6"/>
    <x v="1"/>
    <x v="6"/>
    <x v="2686"/>
  </r>
  <r>
    <n v="3987"/>
    <x v="3981"/>
    <s v="Write Now 5 is a new writing festival in south east London promoting new work from emerging playwrights."/>
    <x v="44"/>
    <x v="118"/>
    <x v="2"/>
    <x v="1"/>
    <x v="1"/>
    <n v="1400278290"/>
    <n v="1399414290"/>
    <b v="0"/>
    <n v="13"/>
    <b v="0"/>
    <x v="6"/>
    <x v="1"/>
    <x v="6"/>
    <x v="2687"/>
  </r>
  <r>
    <n v="3988"/>
    <x v="3982"/>
    <s v="An evening of of stories based both in myth and truth."/>
    <x v="15"/>
    <x v="573"/>
    <x v="2"/>
    <x v="0"/>
    <x v="0"/>
    <n v="1440813413"/>
    <n v="1439517413"/>
    <b v="0"/>
    <n v="4"/>
    <b v="0"/>
    <x v="6"/>
    <x v="1"/>
    <x v="6"/>
    <x v="1729"/>
  </r>
  <r>
    <n v="3989"/>
    <x v="3983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n v="0"/>
    <b v="0"/>
    <x v="6"/>
    <x v="1"/>
    <x v="6"/>
    <x v="121"/>
  </r>
  <r>
    <n v="3990"/>
    <x v="3984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n v="3"/>
    <b v="0"/>
    <x v="6"/>
    <x v="1"/>
    <x v="6"/>
    <x v="1534"/>
  </r>
  <r>
    <n v="3991"/>
    <x v="3985"/>
    <s v="North Texas first actor-driven theatre company needs your help"/>
    <x v="2"/>
    <x v="173"/>
    <x v="2"/>
    <x v="0"/>
    <x v="0"/>
    <n v="1433086082"/>
    <n v="1430494082"/>
    <b v="0"/>
    <n v="1"/>
    <b v="0"/>
    <x v="6"/>
    <x v="1"/>
    <x v="6"/>
    <x v="101"/>
  </r>
  <r>
    <n v="3992"/>
    <x v="3986"/>
    <s v="A richly textured and intellectually powerful social commentary about family, community and America."/>
    <x v="3"/>
    <x v="2526"/>
    <x v="2"/>
    <x v="0"/>
    <x v="0"/>
    <n v="1449876859"/>
    <n v="1444689259"/>
    <b v="0"/>
    <n v="9"/>
    <b v="0"/>
    <x v="6"/>
    <x v="1"/>
    <x v="6"/>
    <x v="2688"/>
  </r>
  <r>
    <n v="3993"/>
    <x v="3987"/>
    <s v="I am seeking to turn my collection of urban poetry into a stage play. My desire is to inspire victims to heal."/>
    <x v="63"/>
    <x v="158"/>
    <x v="2"/>
    <x v="0"/>
    <x v="0"/>
    <n v="1431549912"/>
    <n v="1428957912"/>
    <b v="0"/>
    <n v="1"/>
    <b v="0"/>
    <x v="6"/>
    <x v="1"/>
    <x v="6"/>
    <x v="362"/>
  </r>
  <r>
    <n v="3994"/>
    <x v="3988"/>
    <s v="Is Henson willing to dare risk a theatrical speaking tour of his North Pole adventures...and more?"/>
    <x v="13"/>
    <x v="139"/>
    <x v="2"/>
    <x v="0"/>
    <x v="0"/>
    <n v="1405761690"/>
    <n v="1403169690"/>
    <b v="0"/>
    <n v="1"/>
    <b v="0"/>
    <x v="6"/>
    <x v="1"/>
    <x v="6"/>
    <x v="144"/>
  </r>
  <r>
    <n v="3995"/>
    <x v="3989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n v="4"/>
    <b v="0"/>
    <x v="6"/>
    <x v="1"/>
    <x v="6"/>
    <x v="827"/>
  </r>
  <r>
    <n v="3996"/>
    <x v="3990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n v="17"/>
    <b v="0"/>
    <x v="6"/>
    <x v="1"/>
    <x v="6"/>
    <x v="779"/>
  </r>
  <r>
    <n v="3997"/>
    <x v="3991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n v="0"/>
    <b v="0"/>
    <x v="6"/>
    <x v="1"/>
    <x v="6"/>
    <x v="121"/>
  </r>
  <r>
    <n v="3998"/>
    <x v="3992"/>
    <s v="Forsaken Angels, a powerful new play by William Leary, author of DCMTA's Best Of 2014 Play Masquerade."/>
    <x v="21"/>
    <x v="526"/>
    <x v="2"/>
    <x v="0"/>
    <x v="0"/>
    <n v="1427580426"/>
    <n v="1424992026"/>
    <b v="0"/>
    <n v="12"/>
    <b v="0"/>
    <x v="6"/>
    <x v="1"/>
    <x v="6"/>
    <x v="2689"/>
  </r>
  <r>
    <n v="3999"/>
    <x v="3993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n v="14"/>
    <b v="0"/>
    <x v="6"/>
    <x v="1"/>
    <x v="6"/>
    <x v="2690"/>
  </r>
  <r>
    <n v="4000"/>
    <x v="3994"/>
    <s v="An Enticing Trip into the World of Assisted Dying"/>
    <x v="6"/>
    <x v="115"/>
    <x v="2"/>
    <x v="0"/>
    <x v="0"/>
    <n v="1462631358"/>
    <n v="1457450958"/>
    <b v="0"/>
    <n v="1"/>
    <b v="0"/>
    <x v="6"/>
    <x v="1"/>
    <x v="6"/>
    <x v="119"/>
  </r>
  <r>
    <n v="4001"/>
    <x v="3995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n v="14"/>
    <b v="0"/>
    <x v="6"/>
    <x v="1"/>
    <x v="6"/>
    <x v="2671"/>
  </r>
  <r>
    <n v="4002"/>
    <x v="3996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n v="4"/>
    <b v="0"/>
    <x v="6"/>
    <x v="1"/>
    <x v="6"/>
    <x v="2012"/>
  </r>
  <r>
    <n v="4003"/>
    <x v="3997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n v="2"/>
    <b v="0"/>
    <x v="6"/>
    <x v="1"/>
    <x v="6"/>
    <x v="965"/>
  </r>
  <r>
    <n v="4004"/>
    <x v="3998"/>
    <s v="Help Launch The Queen Into South Florida!"/>
    <x v="2"/>
    <x v="116"/>
    <x v="2"/>
    <x v="0"/>
    <x v="0"/>
    <n v="1412740457"/>
    <n v="1410148457"/>
    <b v="0"/>
    <n v="1"/>
    <b v="0"/>
    <x v="6"/>
    <x v="1"/>
    <x v="6"/>
    <x v="120"/>
  </r>
  <r>
    <n v="4005"/>
    <x v="3999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n v="2"/>
    <b v="0"/>
    <x v="6"/>
    <x v="1"/>
    <x v="6"/>
    <x v="135"/>
  </r>
  <r>
    <n v="4006"/>
    <x v="4000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n v="1"/>
    <b v="0"/>
    <x v="6"/>
    <x v="1"/>
    <x v="6"/>
    <x v="447"/>
  </r>
  <r>
    <n v="4007"/>
    <x v="3988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n v="1"/>
    <b v="0"/>
    <x v="6"/>
    <x v="1"/>
    <x v="6"/>
    <x v="144"/>
  </r>
  <r>
    <n v="4008"/>
    <x v="4001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n v="4"/>
    <b v="0"/>
    <x v="6"/>
    <x v="1"/>
    <x v="6"/>
    <x v="2"/>
  </r>
  <r>
    <n v="4009"/>
    <x v="4002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n v="3"/>
    <b v="0"/>
    <x v="6"/>
    <x v="1"/>
    <x v="6"/>
    <x v="380"/>
  </r>
  <r>
    <n v="4010"/>
    <x v="4003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n v="38"/>
    <b v="0"/>
    <x v="6"/>
    <x v="1"/>
    <x v="6"/>
    <x v="2691"/>
  </r>
  <r>
    <n v="4011"/>
    <x v="4004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n v="4"/>
    <b v="0"/>
    <x v="6"/>
    <x v="1"/>
    <x v="6"/>
    <x v="2692"/>
  </r>
  <r>
    <n v="4012"/>
    <x v="4005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n v="0"/>
    <b v="0"/>
    <x v="6"/>
    <x v="1"/>
    <x v="6"/>
    <x v="121"/>
  </r>
  <r>
    <n v="4013"/>
    <x v="4006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n v="2"/>
    <b v="0"/>
    <x v="6"/>
    <x v="1"/>
    <x v="6"/>
    <x v="31"/>
  </r>
  <r>
    <n v="4014"/>
    <x v="4007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n v="0"/>
    <b v="0"/>
    <x v="6"/>
    <x v="1"/>
    <x v="6"/>
    <x v="121"/>
  </r>
  <r>
    <n v="4015"/>
    <x v="4008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n v="1"/>
    <b v="0"/>
    <x v="6"/>
    <x v="1"/>
    <x v="6"/>
    <x v="120"/>
  </r>
  <r>
    <n v="4016"/>
    <x v="4009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n v="7"/>
    <b v="0"/>
    <x v="6"/>
    <x v="1"/>
    <x v="6"/>
    <x v="119"/>
  </r>
  <r>
    <n v="4017"/>
    <x v="4010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n v="2"/>
    <b v="0"/>
    <x v="6"/>
    <x v="1"/>
    <x v="6"/>
    <x v="1780"/>
  </r>
  <r>
    <n v="4018"/>
    <x v="4011"/>
    <s v="Funding for a production of Time Please at the Brighton Fringe 2017... and beyond."/>
    <x v="15"/>
    <x v="176"/>
    <x v="2"/>
    <x v="1"/>
    <x v="1"/>
    <n v="1475877108"/>
    <n v="1473285108"/>
    <b v="0"/>
    <n v="4"/>
    <b v="0"/>
    <x v="6"/>
    <x v="1"/>
    <x v="6"/>
    <x v="151"/>
  </r>
  <r>
    <n v="4019"/>
    <x v="4012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n v="4"/>
    <b v="0"/>
    <x v="6"/>
    <x v="1"/>
    <x v="6"/>
    <x v="1797"/>
  </r>
  <r>
    <n v="4020"/>
    <x v="4013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n v="3"/>
    <b v="0"/>
    <x v="6"/>
    <x v="1"/>
    <x v="6"/>
    <x v="836"/>
  </r>
  <r>
    <n v="4021"/>
    <x v="4014"/>
    <s v="Help a group of actors end bigotry in Houston, TX by supporting a  full production of Angels in America."/>
    <x v="36"/>
    <x v="366"/>
    <x v="2"/>
    <x v="0"/>
    <x v="0"/>
    <n v="1414360358"/>
    <n v="1409176358"/>
    <b v="0"/>
    <n v="2"/>
    <b v="0"/>
    <x v="6"/>
    <x v="1"/>
    <x v="6"/>
    <x v="368"/>
  </r>
  <r>
    <n v="4022"/>
    <x v="4015"/>
    <s v="Help us produce a video of the first Original Pronunciation Merchant of Venice."/>
    <x v="102"/>
    <x v="2530"/>
    <x v="2"/>
    <x v="0"/>
    <x v="0"/>
    <n v="1422759240"/>
    <n v="1418824867"/>
    <b v="0"/>
    <n v="197"/>
    <b v="0"/>
    <x v="6"/>
    <x v="1"/>
    <x v="6"/>
    <x v="2693"/>
  </r>
  <r>
    <n v="4023"/>
    <x v="4016"/>
    <s v="An original gospel stage play that explores the pain and hurt caused by those who struggle to forgive others!"/>
    <x v="39"/>
    <x v="117"/>
    <x v="2"/>
    <x v="0"/>
    <x v="0"/>
    <n v="1458860363"/>
    <n v="1454975963"/>
    <b v="0"/>
    <n v="0"/>
    <b v="0"/>
    <x v="6"/>
    <x v="1"/>
    <x v="6"/>
    <x v="121"/>
  </r>
  <r>
    <n v="4024"/>
    <x v="4017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n v="1"/>
    <b v="0"/>
    <x v="6"/>
    <x v="1"/>
    <x v="6"/>
    <x v="119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n v="4"/>
    <b v="0"/>
    <x v="6"/>
    <x v="1"/>
    <x v="6"/>
    <x v="368"/>
  </r>
  <r>
    <n v="4026"/>
    <x v="4019"/>
    <s v="This is a play that voices that stories of the black experience in America using spoken word, song and dance."/>
    <x v="23"/>
    <x v="117"/>
    <x v="2"/>
    <x v="0"/>
    <x v="0"/>
    <n v="1449247439"/>
    <n v="1444059839"/>
    <b v="0"/>
    <n v="0"/>
    <b v="0"/>
    <x v="6"/>
    <x v="1"/>
    <x v="6"/>
    <x v="121"/>
  </r>
  <r>
    <n v="4027"/>
    <x v="4020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n v="7"/>
    <b v="0"/>
    <x v="6"/>
    <x v="1"/>
    <x v="6"/>
    <x v="2557"/>
  </r>
  <r>
    <n v="4028"/>
    <x v="4021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n v="11"/>
    <b v="0"/>
    <x v="6"/>
    <x v="1"/>
    <x v="6"/>
    <x v="2534"/>
  </r>
  <r>
    <n v="4029"/>
    <x v="4022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n v="0"/>
    <b v="0"/>
    <x v="6"/>
    <x v="1"/>
    <x v="6"/>
    <x v="121"/>
  </r>
  <r>
    <n v="4030"/>
    <x v="4023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n v="6"/>
    <b v="0"/>
    <x v="6"/>
    <x v="1"/>
    <x v="6"/>
    <x v="583"/>
  </r>
  <r>
    <n v="4031"/>
    <x v="4024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n v="0"/>
    <b v="0"/>
    <x v="6"/>
    <x v="1"/>
    <x v="6"/>
    <x v="121"/>
  </r>
  <r>
    <n v="4032"/>
    <x v="4025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n v="7"/>
    <b v="0"/>
    <x v="6"/>
    <x v="1"/>
    <x v="6"/>
    <x v="578"/>
  </r>
  <r>
    <n v="4033"/>
    <x v="4026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n v="94"/>
    <b v="0"/>
    <x v="6"/>
    <x v="1"/>
    <x v="6"/>
    <x v="2694"/>
  </r>
  <r>
    <n v="4034"/>
    <x v="4027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n v="2"/>
    <b v="0"/>
    <x v="6"/>
    <x v="1"/>
    <x v="6"/>
    <x v="101"/>
  </r>
  <r>
    <n v="4035"/>
    <x v="4028"/>
    <s v="&quot;Stories are where you go to look for the truth of your own life.&quot; (Frank Delaney)"/>
    <x v="3"/>
    <x v="2534"/>
    <x v="2"/>
    <x v="0"/>
    <x v="0"/>
    <n v="1413925887"/>
    <n v="1411333887"/>
    <b v="0"/>
    <n v="25"/>
    <b v="0"/>
    <x v="6"/>
    <x v="1"/>
    <x v="6"/>
    <x v="2695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n v="17"/>
    <b v="0"/>
    <x v="6"/>
    <x v="1"/>
    <x v="6"/>
    <x v="2696"/>
  </r>
  <r>
    <n v="4037"/>
    <x v="4030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n v="2"/>
    <b v="0"/>
    <x v="6"/>
    <x v="1"/>
    <x v="6"/>
    <x v="375"/>
  </r>
  <r>
    <n v="4038"/>
    <x v="4031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n v="4"/>
    <b v="0"/>
    <x v="6"/>
    <x v="1"/>
    <x v="6"/>
    <x v="2697"/>
  </r>
  <r>
    <n v="4039"/>
    <x v="4032"/>
    <s v="Help stage an original One Act Play that brings awareness to Alzheimer's in its debut performance."/>
    <x v="2"/>
    <x v="452"/>
    <x v="2"/>
    <x v="0"/>
    <x v="0"/>
    <n v="1448949540"/>
    <n v="1446048367"/>
    <b v="0"/>
    <n v="5"/>
    <b v="0"/>
    <x v="6"/>
    <x v="1"/>
    <x v="6"/>
    <x v="88"/>
  </r>
  <r>
    <n v="4040"/>
    <x v="4033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n v="2"/>
    <b v="0"/>
    <x v="6"/>
    <x v="1"/>
    <x v="6"/>
    <x v="2698"/>
  </r>
  <r>
    <n v="4041"/>
    <x v="4034"/>
    <s v="A bold, colouful, vibrant play centred around the last remaining monarchy of Africa."/>
    <x v="10"/>
    <x v="577"/>
    <x v="2"/>
    <x v="1"/>
    <x v="1"/>
    <n v="1473160954"/>
    <n v="1467976954"/>
    <b v="0"/>
    <n v="2"/>
    <b v="0"/>
    <x v="6"/>
    <x v="1"/>
    <x v="6"/>
    <x v="678"/>
  </r>
  <r>
    <n v="4042"/>
    <x v="4035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n v="3"/>
    <b v="0"/>
    <x v="6"/>
    <x v="1"/>
    <x v="6"/>
    <x v="582"/>
  </r>
  <r>
    <n v="4043"/>
    <x v="4036"/>
    <s v="This could be my last play, need to bring my son out to see it before it's over.  Need to fly him here from BC"/>
    <x v="43"/>
    <x v="117"/>
    <x v="2"/>
    <x v="5"/>
    <x v="5"/>
    <n v="1416524325"/>
    <n v="1415228325"/>
    <b v="0"/>
    <n v="0"/>
    <b v="0"/>
    <x v="6"/>
    <x v="1"/>
    <x v="6"/>
    <x v="121"/>
  </r>
  <r>
    <n v="4044"/>
    <x v="4037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n v="4"/>
    <b v="0"/>
    <x v="6"/>
    <x v="1"/>
    <x v="6"/>
    <x v="690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n v="1"/>
    <b v="0"/>
    <x v="6"/>
    <x v="1"/>
    <x v="6"/>
    <x v="120"/>
  </r>
  <r>
    <n v="4046"/>
    <x v="4039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n v="12"/>
    <b v="0"/>
    <x v="6"/>
    <x v="1"/>
    <x v="6"/>
    <x v="134"/>
  </r>
  <r>
    <n v="4047"/>
    <x v="4040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n v="4"/>
    <b v="0"/>
    <x v="6"/>
    <x v="1"/>
    <x v="6"/>
    <x v="440"/>
  </r>
  <r>
    <n v="4048"/>
    <x v="4041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n v="91"/>
    <b v="0"/>
    <x v="6"/>
    <x v="1"/>
    <x v="6"/>
    <x v="2699"/>
  </r>
  <r>
    <n v="4049"/>
    <x v="4042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n v="1"/>
    <b v="0"/>
    <x v="6"/>
    <x v="1"/>
    <x v="6"/>
    <x v="580"/>
  </r>
  <r>
    <n v="4050"/>
    <x v="4043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n v="1"/>
    <b v="0"/>
    <x v="6"/>
    <x v="1"/>
    <x v="6"/>
    <x v="120"/>
  </r>
  <r>
    <n v="4051"/>
    <x v="4044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n v="0"/>
    <b v="0"/>
    <x v="6"/>
    <x v="1"/>
    <x v="6"/>
    <x v="121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n v="13"/>
    <b v="0"/>
    <x v="6"/>
    <x v="1"/>
    <x v="6"/>
    <x v="2700"/>
  </r>
  <r>
    <n v="4053"/>
    <x v="4046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n v="2"/>
    <b v="0"/>
    <x v="6"/>
    <x v="1"/>
    <x v="6"/>
    <x v="687"/>
  </r>
  <r>
    <n v="4054"/>
    <x v="4047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n v="0"/>
    <b v="0"/>
    <x v="6"/>
    <x v="1"/>
    <x v="6"/>
    <x v="121"/>
  </r>
  <r>
    <n v="4055"/>
    <x v="4048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n v="21"/>
    <b v="0"/>
    <x v="6"/>
    <x v="1"/>
    <x v="6"/>
    <x v="2701"/>
  </r>
  <r>
    <n v="4056"/>
    <x v="4049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n v="9"/>
    <b v="0"/>
    <x v="6"/>
    <x v="1"/>
    <x v="6"/>
    <x v="596"/>
  </r>
  <r>
    <n v="4057"/>
    <x v="4050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n v="6"/>
    <b v="0"/>
    <x v="6"/>
    <x v="1"/>
    <x v="6"/>
    <x v="947"/>
  </r>
  <r>
    <n v="4058"/>
    <x v="4051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n v="4"/>
    <b v="0"/>
    <x v="6"/>
    <x v="1"/>
    <x v="6"/>
    <x v="2702"/>
  </r>
  <r>
    <n v="4059"/>
    <x v="4052"/>
    <s v="A very Canadian children's play inspired by the tradition of British pantomimes like Aladdin, and the Nutcracker."/>
    <x v="3"/>
    <x v="156"/>
    <x v="2"/>
    <x v="5"/>
    <x v="5"/>
    <n v="1410836400"/>
    <n v="1408116152"/>
    <b v="0"/>
    <n v="7"/>
    <b v="0"/>
    <x v="6"/>
    <x v="1"/>
    <x v="6"/>
    <x v="669"/>
  </r>
  <r>
    <n v="4060"/>
    <x v="4053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n v="5"/>
    <b v="0"/>
    <x v="6"/>
    <x v="1"/>
    <x v="6"/>
    <x v="2629"/>
  </r>
  <r>
    <n v="4061"/>
    <x v="4054"/>
    <s v="SKYLAR'S SYNDROME is a tremendous psychodrama by master playwright Gavin Kayner!"/>
    <x v="441"/>
    <x v="117"/>
    <x v="2"/>
    <x v="0"/>
    <x v="0"/>
    <n v="1461205423"/>
    <n v="1456025023"/>
    <b v="0"/>
    <n v="0"/>
    <b v="0"/>
    <x v="6"/>
    <x v="1"/>
    <x v="6"/>
    <x v="121"/>
  </r>
  <r>
    <n v="4062"/>
    <x v="4055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n v="3"/>
    <b v="0"/>
    <x v="6"/>
    <x v="1"/>
    <x v="6"/>
    <x v="2703"/>
  </r>
  <r>
    <n v="4063"/>
    <x v="4056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n v="9"/>
    <b v="0"/>
    <x v="6"/>
    <x v="1"/>
    <x v="6"/>
    <x v="2"/>
  </r>
  <r>
    <n v="4064"/>
    <x v="4057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n v="6"/>
    <b v="0"/>
    <x v="6"/>
    <x v="1"/>
    <x v="6"/>
    <x v="1057"/>
  </r>
  <r>
    <n v="4065"/>
    <x v="4058"/>
    <s v="A classical/ fantasy version of midsummers done by professionally trained actors in Tulsa!"/>
    <x v="23"/>
    <x v="2539"/>
    <x v="2"/>
    <x v="0"/>
    <x v="0"/>
    <n v="1407883811"/>
    <n v="1405291811"/>
    <b v="0"/>
    <n v="4"/>
    <b v="0"/>
    <x v="6"/>
    <x v="1"/>
    <x v="6"/>
    <x v="2704"/>
  </r>
  <r>
    <n v="4066"/>
    <x v="4059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n v="1"/>
    <b v="0"/>
    <x v="6"/>
    <x v="1"/>
    <x v="6"/>
    <x v="380"/>
  </r>
  <r>
    <n v="4067"/>
    <x v="4060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n v="17"/>
    <b v="0"/>
    <x v="6"/>
    <x v="1"/>
    <x v="6"/>
    <x v="2705"/>
  </r>
  <r>
    <n v="4068"/>
    <x v="4061"/>
    <s v="Be a PRODUCER of the Original stage play BELLE DAME SANS MERCI by Michael Fenlason! :-) :-( !"/>
    <x v="442"/>
    <x v="2540"/>
    <x v="2"/>
    <x v="0"/>
    <x v="0"/>
    <n v="1484348700"/>
    <n v="1481756855"/>
    <b v="0"/>
    <n v="1"/>
    <b v="0"/>
    <x v="6"/>
    <x v="1"/>
    <x v="6"/>
    <x v="2706"/>
  </r>
  <r>
    <n v="4069"/>
    <x v="4062"/>
    <s v="'The Pendulum Swings' is a three-act dark comedy that sees Frank and Michael await their execution on Death Row."/>
    <x v="21"/>
    <x v="357"/>
    <x v="2"/>
    <x v="1"/>
    <x v="1"/>
    <n v="1425124800"/>
    <n v="1421596356"/>
    <b v="0"/>
    <n v="13"/>
    <b v="0"/>
    <x v="6"/>
    <x v="1"/>
    <x v="6"/>
    <x v="2707"/>
  </r>
  <r>
    <n v="4070"/>
    <x v="4063"/>
    <s v="V-Day Southern Utah University 2015 and Second Studio Players presents: The Vagina Monologues"/>
    <x v="28"/>
    <x v="785"/>
    <x v="2"/>
    <x v="0"/>
    <x v="0"/>
    <n v="1425178800"/>
    <n v="1422374420"/>
    <b v="0"/>
    <n v="6"/>
    <b v="0"/>
    <x v="6"/>
    <x v="1"/>
    <x v="6"/>
    <x v="440"/>
  </r>
  <r>
    <n v="4071"/>
    <x v="4064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n v="0"/>
    <b v="0"/>
    <x v="6"/>
    <x v="1"/>
    <x v="6"/>
    <x v="121"/>
  </r>
  <r>
    <n v="4072"/>
    <x v="4065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n v="2"/>
    <b v="0"/>
    <x v="6"/>
    <x v="1"/>
    <x v="6"/>
    <x v="447"/>
  </r>
  <r>
    <n v="4073"/>
    <x v="4066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n v="2"/>
    <b v="0"/>
    <x v="6"/>
    <x v="1"/>
    <x v="6"/>
    <x v="2708"/>
  </r>
  <r>
    <n v="4074"/>
    <x v="4067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n v="21"/>
    <b v="0"/>
    <x v="6"/>
    <x v="1"/>
    <x v="6"/>
    <x v="431"/>
  </r>
  <r>
    <n v="4075"/>
    <x v="4068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n v="13"/>
    <b v="0"/>
    <x v="6"/>
    <x v="1"/>
    <x v="6"/>
    <x v="2709"/>
  </r>
  <r>
    <n v="4076"/>
    <x v="4069"/>
    <s v="A play to raise awareness about the effects of mental illness on a military family in the Cold War area."/>
    <x v="176"/>
    <x v="117"/>
    <x v="2"/>
    <x v="0"/>
    <x v="0"/>
    <n v="1413921060"/>
    <n v="1411499149"/>
    <b v="0"/>
    <n v="0"/>
    <b v="0"/>
    <x v="6"/>
    <x v="1"/>
    <x v="6"/>
    <x v="121"/>
  </r>
  <r>
    <n v="4077"/>
    <x v="4070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n v="6"/>
    <b v="0"/>
    <x v="6"/>
    <x v="1"/>
    <x v="6"/>
    <x v="2710"/>
  </r>
  <r>
    <n v="4078"/>
    <x v="4071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n v="0"/>
    <b v="0"/>
    <x v="6"/>
    <x v="1"/>
    <x v="6"/>
    <x v="121"/>
  </r>
  <r>
    <n v="4079"/>
    <x v="4072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n v="1"/>
    <b v="0"/>
    <x v="6"/>
    <x v="1"/>
    <x v="6"/>
    <x v="144"/>
  </r>
  <r>
    <n v="4080"/>
    <x v="4073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n v="0"/>
    <b v="0"/>
    <x v="6"/>
    <x v="1"/>
    <x v="6"/>
    <x v="121"/>
  </r>
  <r>
    <n v="4081"/>
    <x v="4074"/>
    <s v="AUTheatreWing is a student theatre association fostering the development of the dramatic arts at our university."/>
    <x v="443"/>
    <x v="457"/>
    <x v="2"/>
    <x v="0"/>
    <x v="0"/>
    <n v="1425819425"/>
    <n v="1423231025"/>
    <b v="0"/>
    <n v="12"/>
    <b v="0"/>
    <x v="6"/>
    <x v="1"/>
    <x v="6"/>
    <x v="2242"/>
  </r>
  <r>
    <n v="4082"/>
    <x v="4075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n v="2"/>
    <b v="0"/>
    <x v="6"/>
    <x v="1"/>
    <x v="6"/>
    <x v="1720"/>
  </r>
  <r>
    <n v="4083"/>
    <x v="4076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n v="6"/>
    <b v="0"/>
    <x v="6"/>
    <x v="1"/>
    <x v="6"/>
    <x v="2711"/>
  </r>
  <r>
    <n v="4084"/>
    <x v="4077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n v="1"/>
    <b v="0"/>
    <x v="6"/>
    <x v="1"/>
    <x v="6"/>
    <x v="119"/>
  </r>
  <r>
    <n v="4085"/>
    <x v="4078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n v="1"/>
    <b v="0"/>
    <x v="6"/>
    <x v="1"/>
    <x v="6"/>
    <x v="119"/>
  </r>
  <r>
    <n v="4086"/>
    <x v="4079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n v="5"/>
    <b v="0"/>
    <x v="6"/>
    <x v="1"/>
    <x v="6"/>
    <x v="2712"/>
  </r>
  <r>
    <n v="4087"/>
    <x v="4080"/>
    <s v="Comedy Stage Play"/>
    <x v="376"/>
    <x v="117"/>
    <x v="2"/>
    <x v="0"/>
    <x v="0"/>
    <n v="1468777786"/>
    <n v="1466185786"/>
    <b v="0"/>
    <n v="0"/>
    <b v="0"/>
    <x v="6"/>
    <x v="1"/>
    <x v="6"/>
    <x v="121"/>
  </r>
  <r>
    <n v="4088"/>
    <x v="4081"/>
    <s v="Young persons theatre company working in deprived area seeking funding for children's theatrical production."/>
    <x v="13"/>
    <x v="1168"/>
    <x v="2"/>
    <x v="1"/>
    <x v="1"/>
    <n v="1421403960"/>
    <n v="1418827324"/>
    <b v="0"/>
    <n v="3"/>
    <b v="0"/>
    <x v="6"/>
    <x v="1"/>
    <x v="6"/>
    <x v="2561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n v="8"/>
    <b v="0"/>
    <x v="6"/>
    <x v="1"/>
    <x v="6"/>
    <x v="179"/>
  </r>
  <r>
    <n v="4090"/>
    <x v="4083"/>
    <s v="A gripping re-enactment of a true breast cancer survival story, highlighted with inspiration and laughter!"/>
    <x v="28"/>
    <x v="573"/>
    <x v="2"/>
    <x v="0"/>
    <x v="0"/>
    <n v="1438959600"/>
    <n v="1437754137"/>
    <b v="0"/>
    <n v="3"/>
    <b v="0"/>
    <x v="6"/>
    <x v="1"/>
    <x v="6"/>
    <x v="1545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n v="8"/>
    <b v="0"/>
    <x v="6"/>
    <x v="1"/>
    <x v="6"/>
    <x v="156"/>
  </r>
  <r>
    <n v="4092"/>
    <x v="4085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n v="1"/>
    <b v="0"/>
    <x v="6"/>
    <x v="1"/>
    <x v="6"/>
    <x v="135"/>
  </r>
  <r>
    <n v="4093"/>
    <x v="4086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n v="4"/>
    <b v="0"/>
    <x v="6"/>
    <x v="1"/>
    <x v="6"/>
    <x v="2"/>
  </r>
  <r>
    <n v="4094"/>
    <x v="4087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n v="8"/>
    <b v="0"/>
    <x v="6"/>
    <x v="1"/>
    <x v="6"/>
    <x v="2713"/>
  </r>
  <r>
    <n v="4095"/>
    <x v="4088"/>
    <s v="Proyecto teatral dirigido por MartÃ­n Acosta que habla y reflexiona sobre el amor y su naturaleza."/>
    <x v="11"/>
    <x v="25"/>
    <x v="2"/>
    <x v="14"/>
    <x v="10"/>
    <n v="1482108350"/>
    <n v="1479516350"/>
    <b v="0"/>
    <n v="1"/>
    <b v="0"/>
    <x v="6"/>
    <x v="1"/>
    <x v="6"/>
    <x v="2714"/>
  </r>
  <r>
    <n v="4096"/>
    <x v="4089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n v="5"/>
    <b v="0"/>
    <x v="6"/>
    <x v="1"/>
    <x v="6"/>
    <x v="2715"/>
  </r>
  <r>
    <n v="4097"/>
    <x v="4090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n v="0"/>
    <b v="0"/>
    <x v="6"/>
    <x v="1"/>
    <x v="6"/>
    <x v="121"/>
  </r>
  <r>
    <n v="4098"/>
    <x v="4091"/>
    <s v="Community Youth play, written by and performed by the youth about finding joy in the simple things in life"/>
    <x v="96"/>
    <x v="117"/>
    <x v="2"/>
    <x v="0"/>
    <x v="0"/>
    <n v="1465060797"/>
    <n v="1462468797"/>
    <b v="0"/>
    <n v="0"/>
    <b v="0"/>
    <x v="6"/>
    <x v="1"/>
    <x v="6"/>
    <x v="121"/>
  </r>
  <r>
    <n v="4099"/>
    <x v="4092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n v="1"/>
    <b v="0"/>
    <x v="6"/>
    <x v="1"/>
    <x v="6"/>
    <x v="73"/>
  </r>
  <r>
    <n v="4100"/>
    <x v="4093"/>
    <s v="How does war change a family?  A peek into one family's kitchen as their soldier fights in Iraq."/>
    <x v="444"/>
    <x v="117"/>
    <x v="2"/>
    <x v="0"/>
    <x v="0"/>
    <n v="1414205990"/>
    <n v="1413341990"/>
    <b v="0"/>
    <n v="0"/>
    <b v="0"/>
    <x v="6"/>
    <x v="1"/>
    <x v="6"/>
    <x v="121"/>
  </r>
  <r>
    <n v="4101"/>
    <x v="4094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n v="0"/>
    <b v="0"/>
    <x v="6"/>
    <x v="1"/>
    <x v="6"/>
    <x v="121"/>
  </r>
  <r>
    <n v="4102"/>
    <x v="4095"/>
    <s v="Local Community theater to get up and running in the Idaho Falls area. Something new, something different!"/>
    <x v="2"/>
    <x v="2547"/>
    <x v="2"/>
    <x v="0"/>
    <x v="0"/>
    <n v="1463343673"/>
    <n v="1460751673"/>
    <b v="0"/>
    <n v="6"/>
    <b v="0"/>
    <x v="6"/>
    <x v="1"/>
    <x v="6"/>
    <x v="2716"/>
  </r>
  <r>
    <n v="4103"/>
    <x v="4096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n v="6"/>
    <b v="0"/>
    <x v="6"/>
    <x v="1"/>
    <x v="6"/>
    <x v="407"/>
  </r>
  <r>
    <n v="4104"/>
    <x v="4097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n v="14"/>
    <b v="0"/>
    <x v="6"/>
    <x v="1"/>
    <x v="6"/>
    <x v="2717"/>
  </r>
  <r>
    <n v="4105"/>
    <x v="4098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n v="6"/>
    <b v="0"/>
    <x v="6"/>
    <x v="1"/>
    <x v="6"/>
    <x v="2718"/>
  </r>
  <r>
    <n v="4106"/>
    <x v="4099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n v="33"/>
    <b v="0"/>
    <x v="6"/>
    <x v="1"/>
    <x v="6"/>
    <x v="2719"/>
  </r>
  <r>
    <n v="4107"/>
    <x v="4100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n v="4"/>
    <b v="0"/>
    <x v="6"/>
    <x v="1"/>
    <x v="6"/>
    <x v="2150"/>
  </r>
  <r>
    <n v="4108"/>
    <x v="4101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n v="1"/>
    <b v="0"/>
    <x v="6"/>
    <x v="1"/>
    <x v="6"/>
    <x v="578"/>
  </r>
  <r>
    <n v="4109"/>
    <x v="4102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n v="0"/>
    <b v="0"/>
    <x v="6"/>
    <x v="1"/>
    <x v="6"/>
    <x v="121"/>
  </r>
  <r>
    <n v="4110"/>
    <x v="4103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n v="6"/>
    <b v="0"/>
    <x v="6"/>
    <x v="1"/>
    <x v="6"/>
    <x v="2720"/>
  </r>
  <r>
    <n v="4111"/>
    <x v="4104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n v="6"/>
    <b v="0"/>
    <x v="6"/>
    <x v="1"/>
    <x v="6"/>
    <x v="2721"/>
  </r>
  <r>
    <n v="4112"/>
    <x v="4105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n v="1"/>
    <b v="0"/>
    <x v="6"/>
    <x v="1"/>
    <x v="6"/>
    <x v="120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n v="3"/>
    <b v="0"/>
    <x v="6"/>
    <x v="1"/>
    <x v="6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0"/>
    <s v="television"/>
    <n v="143"/>
    <n v="185.48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0"/>
    <s v="television"/>
    <n v="105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0"/>
    <s v="television"/>
    <n v="104"/>
    <n v="69.2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0"/>
    <s v="television"/>
    <n v="110"/>
    <n v="93.4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0"/>
    <s v="television"/>
    <n v="106"/>
    <n v="146.88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0"/>
    <s v="television"/>
    <n v="101"/>
    <n v="159.82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0"/>
    <s v="television"/>
    <n v="100"/>
    <n v="291.79000000000002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0"/>
    <s v="television"/>
    <n v="126"/>
    <n v="31.5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0"/>
    <s v="television"/>
    <n v="101"/>
    <n v="158.6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0"/>
    <s v="television"/>
    <n v="121"/>
    <n v="80.33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0"/>
    <s v="television"/>
    <n v="165"/>
    <n v="59.96"/>
    <x v="12"/>
    <d v="2014-07-16T03:00:00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0"/>
    <s v="television"/>
    <n v="101"/>
    <n v="147.71"/>
    <x v="14"/>
    <d v="2014-07-13T13:59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0"/>
    <s v="television"/>
    <n v="107"/>
    <n v="21.76"/>
    <x v="15"/>
    <d v="2015-09-27T20:14:00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0"/>
    <s v="television"/>
    <n v="100"/>
    <n v="171.84"/>
    <x v="16"/>
    <d v="2014-06-16T05:30:0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0"/>
    <s v="television"/>
    <n v="101"/>
    <n v="41.94"/>
    <x v="17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0"/>
    <s v="television"/>
    <n v="106"/>
    <n v="93.26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0"/>
    <s v="television"/>
    <n v="145"/>
    <n v="56.14"/>
    <x v="19"/>
    <d v="2015-07-20T19:35:34"/>
    <x v="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0"/>
    <s v="television"/>
    <n v="100"/>
    <n v="80.16"/>
    <x v="20"/>
    <d v="2015-09-13T18:11:5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0"/>
    <s v="television"/>
    <n v="109"/>
    <n v="199.9"/>
    <x v="21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0"/>
    <s v="television"/>
    <n v="117"/>
    <n v="51.25"/>
    <x v="22"/>
    <d v="2015-01-01T07:59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0"/>
    <s v="television"/>
    <n v="119"/>
    <n v="103.04"/>
    <x v="23"/>
    <d v="2015-04-30T15:20:00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0"/>
    <s v="television"/>
    <n v="109"/>
    <n v="66.349999999999994"/>
    <x v="24"/>
    <d v="2015-09-15T19:39:00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0"/>
    <s v="television"/>
    <n v="133"/>
    <n v="57.14"/>
    <x v="25"/>
    <d v="2016-01-09T00:36:01"/>
    <x v="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0"/>
    <s v="television"/>
    <n v="155"/>
    <n v="102.11"/>
    <x v="26"/>
    <d v="2014-08-17T12:22:24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0"/>
    <s v="television"/>
    <n v="112"/>
    <n v="148.97"/>
    <x v="27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0"/>
    <s v="television"/>
    <n v="100"/>
    <n v="169.61"/>
    <x v="28"/>
    <d v="2015-12-16T23:08:04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0"/>
    <s v="television"/>
    <n v="123"/>
    <n v="31.62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0"/>
    <s v="television"/>
    <n v="101"/>
    <n v="76.45"/>
    <x v="30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0"/>
    <s v="television"/>
    <n v="102"/>
    <n v="83.75"/>
    <x v="33"/>
    <d v="2015-11-08T16:51:41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0"/>
    <s v="television"/>
    <n v="130"/>
    <n v="49.88"/>
    <x v="34"/>
    <d v="2014-08-05T07:43:2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0"/>
    <s v="television"/>
    <n v="167"/>
    <n v="59.46"/>
    <x v="35"/>
    <d v="2015-04-28T00:00:00"/>
    <x v="3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0"/>
    <s v="television"/>
    <n v="142"/>
    <n v="193.84"/>
    <x v="36"/>
    <d v="2015-04-04T06:22:05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0"/>
    <s v="television"/>
    <n v="183"/>
    <n v="159.51"/>
    <x v="37"/>
    <d v="2015-02-27T16:37:59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0"/>
    <s v="television"/>
    <n v="131"/>
    <n v="150.9"/>
    <x v="39"/>
    <d v="2014-05-25T22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0"/>
    <s v="television"/>
    <n v="101"/>
    <n v="126.69"/>
    <x v="40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0"/>
    <s v="television"/>
    <n v="100"/>
    <n v="105.26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0"/>
    <s v="television"/>
    <n v="142"/>
    <n v="117.51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0"/>
    <s v="television"/>
    <n v="309"/>
    <n v="117.36"/>
    <x v="43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0"/>
    <s v="television"/>
    <n v="100"/>
    <n v="133.33000000000001"/>
    <x v="44"/>
    <d v="2014-10-07T02:22:17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0"/>
    <s v="television"/>
    <n v="104"/>
    <n v="194.44"/>
    <x v="46"/>
    <d v="2015-12-15T23:09:34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0"/>
    <s v="television"/>
    <n v="108"/>
    <n v="76.87"/>
    <x v="47"/>
    <d v="2014-12-19T20:40:0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0"/>
    <s v="television"/>
    <n v="108"/>
    <n v="56.82"/>
    <x v="48"/>
    <d v="2015-03-01T12:00:00"/>
    <x v="3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0"/>
    <s v="television"/>
    <n v="100"/>
    <n v="137.93"/>
    <x v="49"/>
    <d v="2015-10-24T04:14:05"/>
    <x v="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0"/>
    <s v="television"/>
    <n v="100"/>
    <n v="27.27"/>
    <x v="50"/>
    <d v="2015-01-30T17:00:0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0"/>
    <s v="television"/>
    <n v="128"/>
    <n v="118.34"/>
    <x v="51"/>
    <d v="2015-08-10T22:17:1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0"/>
    <s v="television"/>
    <n v="116"/>
    <n v="223.48"/>
    <x v="52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0"/>
    <s v="television"/>
    <n v="110"/>
    <n v="28.11"/>
    <x v="53"/>
    <d v="2014-04-04T22:00:0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0"/>
    <s v="television"/>
    <n v="101"/>
    <n v="194.23"/>
    <x v="54"/>
    <d v="2015-12-25T17:07:01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0"/>
    <s v="television"/>
    <n v="107"/>
    <n v="49.32"/>
    <x v="56"/>
    <d v="2015-06-08T16:00:00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0"/>
    <s v="television"/>
    <n v="102"/>
    <n v="221.52"/>
    <x v="57"/>
    <d v="2015-04-25T19:59:22"/>
    <x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0"/>
    <s v="television"/>
    <n v="103"/>
    <n v="137.21"/>
    <x v="58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0"/>
    <s v="television"/>
    <n v="100"/>
    <n v="606.82000000000005"/>
    <x v="59"/>
    <d v="2015-09-14T21:00:00"/>
    <x v="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0"/>
    <s v="shorts"/>
    <n v="103"/>
    <n v="43.04"/>
    <x v="60"/>
    <d v="2014-03-23T00:00:0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0"/>
    <s v="shorts"/>
    <n v="108"/>
    <n v="132.05000000000001"/>
    <x v="65"/>
    <d v="2014-08-11T05:59:0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0"/>
    <s v="shorts"/>
    <n v="127"/>
    <n v="21.19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0"/>
    <s v="shorts"/>
    <n v="113"/>
    <n v="19.47"/>
    <x v="74"/>
    <d v="2016-01-21T11:41:35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0"/>
    <s v="shorts"/>
    <n v="127"/>
    <n v="40.270000000000003"/>
    <x v="79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0"/>
    <s v="shorts"/>
    <n v="103"/>
    <n v="15.77"/>
    <x v="83"/>
    <d v="2015-02-22T11:30:00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0"/>
    <s v="shorts"/>
    <n v="106"/>
    <n v="375.76"/>
    <x v="86"/>
    <d v="2015-12-27T14:20:45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0"/>
    <s v="shorts"/>
    <n v="103"/>
    <n v="60"/>
    <x v="88"/>
    <d v="2014-06-22T15:48:51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0"/>
    <s v="shorts"/>
    <n v="104"/>
    <n v="21.67"/>
    <x v="94"/>
    <d v="2014-04-07T17:13:42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0"/>
    <s v="shorts"/>
    <n v="105"/>
    <n v="27.9"/>
    <x v="103"/>
    <d v="2014-03-07T19:20:3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0"/>
    <s v="shorts"/>
    <n v="155"/>
    <n v="102.08"/>
    <x v="111"/>
    <d v="2015-05-31T07:59:47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0"/>
    <s v="shorts"/>
    <n v="104"/>
    <n v="64.2"/>
    <x v="112"/>
    <d v="2014-04-13T02:00:0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0"/>
    <s v="science fiction"/>
    <n v="0"/>
    <n v="1"/>
    <x v="121"/>
    <d v="2015-04-18T10:16:00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0"/>
    <s v="science fiction"/>
    <n v="0"/>
    <n v="25.17"/>
    <x v="123"/>
    <d v="2014-10-28T22:00:0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0"/>
    <s v="science fiction"/>
    <n v="0"/>
    <n v="0"/>
    <x v="124"/>
    <d v="2015-05-15T22:17:22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0"/>
    <s v="science fiction"/>
    <n v="6"/>
    <n v="106.69"/>
    <x v="126"/>
    <d v="2015-06-11T02:00:0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0"/>
    <s v="science fiction"/>
    <n v="2"/>
    <n v="47.5"/>
    <x v="127"/>
    <d v="2015-04-03T13:59:01"/>
    <x v="3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0"/>
    <s v="science fiction"/>
    <n v="0"/>
    <n v="0"/>
    <x v="129"/>
    <d v="2014-10-30T22:29:43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0"/>
    <s v="science fiction"/>
    <n v="0"/>
    <n v="0"/>
    <x v="130"/>
    <d v="2014-06-16T20:16:00"/>
    <x v="1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0"/>
    <s v="science fiction"/>
    <n v="10"/>
    <n v="94.51"/>
    <x v="132"/>
    <d v="2014-11-07T20:30:0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0"/>
    <s v="science fiction"/>
    <n v="0"/>
    <n v="0"/>
    <x v="134"/>
    <d v="2015-09-04T17:00:0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0"/>
    <s v="science fiction"/>
    <n v="13"/>
    <n v="80.599999999999994"/>
    <x v="135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0"/>
    <s v="science fiction"/>
    <n v="0"/>
    <n v="0"/>
    <x v="136"/>
    <d v="2015-05-16T10:16:0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0"/>
    <s v="science fiction"/>
    <n v="0"/>
    <n v="0"/>
    <x v="137"/>
    <d v="2015-10-12T13:46:33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0"/>
    <s v="science fiction"/>
    <n v="3"/>
    <n v="81.239999999999995"/>
    <x v="138"/>
    <d v="2015-08-01T04:59:0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0"/>
    <s v="science fiction"/>
    <n v="100"/>
    <n v="500"/>
    <x v="139"/>
    <d v="2015-07-12T22:06:12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0"/>
    <s v="science fiction"/>
    <n v="0"/>
    <n v="0"/>
    <x v="140"/>
    <d v="2015-03-20T03:45:32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0"/>
    <s v="science fiction"/>
    <n v="11"/>
    <n v="46.18"/>
    <x v="141"/>
    <d v="2015-05-31T03:40:23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0"/>
    <s v="science fiction"/>
    <n v="0"/>
    <n v="10"/>
    <x v="142"/>
    <d v="2014-11-16T22:26:18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0"/>
    <s v="science fiction"/>
    <n v="28"/>
    <n v="55.95"/>
    <x v="144"/>
    <d v="2015-04-13T17:17:52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0"/>
    <s v="science fiction"/>
    <n v="8"/>
    <n v="37.56"/>
    <x v="145"/>
    <d v="2015-08-11T13:00:52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0"/>
    <s v="science fiction"/>
    <n v="0"/>
    <n v="0"/>
    <x v="147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0"/>
    <s v="science fiction"/>
    <n v="1"/>
    <n v="15.33"/>
    <x v="149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0"/>
    <s v="science fiction"/>
    <n v="23"/>
    <n v="449.43"/>
    <x v="150"/>
    <d v="2015-05-26T03:53:02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0"/>
    <s v="science fiction"/>
    <n v="0"/>
    <n v="28"/>
    <x v="151"/>
    <d v="2015-06-18T13:13:11"/>
    <x v="3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0"/>
    <s v="science fiction"/>
    <n v="0"/>
    <n v="15"/>
    <x v="152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0"/>
    <s v="science fiction"/>
    <n v="1"/>
    <n v="35.9"/>
    <x v="153"/>
    <d v="2014-12-02T15:04:04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0"/>
    <s v="science fiction"/>
    <n v="3"/>
    <n v="13.33"/>
    <x v="154"/>
    <d v="2015-06-03T13:08:15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0"/>
    <s v="science fiction"/>
    <n v="0"/>
    <n v="20.25"/>
    <x v="155"/>
    <d v="2015-07-23T13:25:35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0"/>
    <s v="science fiction"/>
    <n v="5"/>
    <n v="119"/>
    <x v="156"/>
    <d v="2014-08-03T02:59:56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0"/>
    <s v="science fiction"/>
    <n v="0"/>
    <n v="0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0"/>
    <s v="drama"/>
    <n v="0"/>
    <n v="0"/>
    <x v="160"/>
    <d v="2015-08-15T21:54:51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0"/>
    <s v="drama"/>
    <n v="0"/>
    <n v="5"/>
    <x v="161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0"/>
    <s v="drama"/>
    <n v="16"/>
    <n v="43.5"/>
    <x v="162"/>
    <d v="2014-08-16T23:42:0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0"/>
    <s v="drama"/>
    <n v="0"/>
    <n v="0"/>
    <x v="163"/>
    <d v="2015-10-01T00:00:0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0"/>
    <s v="drama"/>
    <n v="1"/>
    <n v="91.43"/>
    <x v="164"/>
    <d v="2014-09-19T18:18:21"/>
    <x v="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0"/>
    <s v="drama"/>
    <n v="0"/>
    <n v="0"/>
    <x v="165"/>
    <d v="2016-01-12T15:48:44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0"/>
    <s v="drama"/>
    <n v="0"/>
    <n v="5.5"/>
    <x v="167"/>
    <d v="2015-08-04T22:15:35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0"/>
    <s v="drama"/>
    <n v="4"/>
    <n v="108.33"/>
    <x v="168"/>
    <d v="2015-03-19T19:02:5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0"/>
    <s v="drama"/>
    <n v="22"/>
    <n v="56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0"/>
    <s v="drama"/>
    <n v="3"/>
    <n v="32.5"/>
    <x v="170"/>
    <d v="2015-08-30T05:28:0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0"/>
    <s v="drama"/>
    <n v="0"/>
    <n v="0"/>
    <x v="172"/>
    <d v="2015-03-19T08:28:43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0"/>
    <s v="drama"/>
    <n v="0"/>
    <n v="0"/>
    <x v="173"/>
    <d v="2015-02-28T13:45:08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0"/>
    <s v="drama"/>
    <n v="0"/>
    <n v="0"/>
    <x v="174"/>
    <d v="2015-05-08T18:12:56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0"/>
    <s v="drama"/>
    <n v="6"/>
    <n v="49.88"/>
    <x v="175"/>
    <d v="2014-08-29T18:40:11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0"/>
    <s v="drama"/>
    <n v="0"/>
    <n v="0"/>
    <x v="176"/>
    <d v="2015-08-05T19:46:39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0"/>
    <s v="drama"/>
    <n v="40"/>
    <n v="25.71"/>
    <x v="177"/>
    <d v="2015-03-24T00:08:46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0"/>
    <s v="drama"/>
    <n v="0"/>
    <n v="0"/>
    <x v="178"/>
    <d v="2015-11-26T23:55:45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0"/>
    <s v="drama"/>
    <n v="33"/>
    <n v="30.85"/>
    <x v="180"/>
    <d v="2015-04-13T19:00:0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0"/>
    <s v="drama"/>
    <n v="21"/>
    <n v="180.5"/>
    <x v="181"/>
    <d v="2015-06-22T17:48:15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0"/>
    <s v="drama"/>
    <n v="36"/>
    <n v="373.5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0"/>
    <s v="drama"/>
    <n v="3"/>
    <n v="25.5"/>
    <x v="184"/>
    <d v="2014-09-01T03:59:00"/>
    <x v="1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0"/>
    <s v="drama"/>
    <n v="0"/>
    <n v="0"/>
    <x v="186"/>
    <d v="2017-03-03T20:00:00"/>
    <x v="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0"/>
    <s v="drama"/>
    <n v="16"/>
    <n v="160"/>
    <x v="187"/>
    <d v="2015-07-21T06:59:0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0"/>
    <s v="drama"/>
    <n v="0"/>
    <n v="0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0"/>
    <s v="drama"/>
    <n v="5"/>
    <n v="83.33"/>
    <x v="191"/>
    <d v="2015-10-02T10:35:38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0"/>
    <s v="drama"/>
    <n v="0"/>
    <n v="5.67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0"/>
    <s v="drama"/>
    <n v="0"/>
    <n v="0"/>
    <x v="193"/>
    <d v="2014-11-28T23:26:06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0"/>
    <s v="drama"/>
    <n v="0"/>
    <n v="0"/>
    <x v="195"/>
    <d v="2015-07-10T16:05:32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0"/>
    <s v="drama"/>
    <n v="42"/>
    <n v="77.11"/>
    <x v="196"/>
    <d v="2015-10-10T21:00:0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0"/>
    <s v="drama"/>
    <n v="10"/>
    <n v="32.75"/>
    <x v="197"/>
    <d v="2017-02-17T21:00:00"/>
    <x v="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0"/>
    <s v="drama"/>
    <n v="1"/>
    <n v="46.5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0"/>
    <s v="drama"/>
    <n v="26"/>
    <n v="87.31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0"/>
    <s v="drama"/>
    <n v="58"/>
    <n v="54.29"/>
    <x v="201"/>
    <d v="2015-02-08T19:38:49"/>
    <x v="3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0"/>
    <s v="drama"/>
    <n v="0"/>
    <n v="0"/>
    <x v="202"/>
    <d v="2015-10-08T20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0"/>
    <s v="drama"/>
    <n v="30"/>
    <n v="93.25"/>
    <x v="203"/>
    <d v="2015-01-29T20:21:04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0"/>
    <s v="drama"/>
    <n v="16"/>
    <n v="76.47"/>
    <x v="205"/>
    <d v="2015-10-06T15:10:22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0"/>
    <s v="drama"/>
    <n v="15"/>
    <n v="163.85"/>
    <x v="207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0"/>
    <s v="drama"/>
    <n v="0"/>
    <n v="0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0"/>
    <s v="drama"/>
    <n v="0"/>
    <n v="0"/>
    <x v="209"/>
    <d v="2015-07-10T22:08:55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0"/>
    <s v="drama"/>
    <n v="25"/>
    <n v="91.82"/>
    <x v="210"/>
    <d v="2015-10-01T05:00:0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0"/>
    <s v="drama"/>
    <n v="45"/>
    <n v="185.83"/>
    <x v="211"/>
    <d v="2015-09-19T03:50:17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0"/>
    <s v="drama"/>
    <n v="0"/>
    <n v="20"/>
    <x v="213"/>
    <d v="2015-08-16T14:06:41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0"/>
    <s v="drama"/>
    <n v="0"/>
    <n v="1"/>
    <x v="214"/>
    <d v="2015-03-06T15:22:29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0"/>
    <s v="drama"/>
    <n v="56"/>
    <n v="331.54"/>
    <x v="216"/>
    <d v="2015-04-22T22:00:37"/>
    <x v="3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0"/>
    <s v="drama"/>
    <n v="12"/>
    <n v="314.29000000000002"/>
    <x v="217"/>
    <d v="2014-12-28T15:22:29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0"/>
    <s v="drama"/>
    <n v="2"/>
    <n v="100"/>
    <x v="218"/>
    <d v="2015-05-15T15:04:4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0"/>
    <s v="drama"/>
    <n v="1"/>
    <n v="120"/>
    <x v="220"/>
    <d v="2015-08-20T20:06:00"/>
    <x v="3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0"/>
    <s v="drama"/>
    <n v="0"/>
    <n v="0"/>
    <x v="221"/>
    <d v="2015-03-28T19:06:04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0"/>
    <s v="drama"/>
    <n v="13"/>
    <n v="65"/>
    <x v="222"/>
    <d v="2015-03-27T02:39:0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0"/>
    <s v="drama"/>
    <n v="0"/>
    <n v="0"/>
    <x v="224"/>
    <d v="2015-07-10T05:38:46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0"/>
    <s v="drama"/>
    <n v="1"/>
    <n v="125"/>
    <x v="226"/>
    <d v="2015-05-31T09:29:0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0"/>
    <s v="drama"/>
    <n v="0"/>
    <n v="0"/>
    <x v="227"/>
    <d v="2015-07-09T21:27:21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0"/>
    <s v="drama"/>
    <n v="0"/>
    <n v="0"/>
    <x v="228"/>
    <d v="2015-06-01T16:28:25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0"/>
    <s v="drama"/>
    <n v="0"/>
    <n v="30"/>
    <x v="230"/>
    <d v="2015-06-04T18:39:11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0"/>
    <s v="drama"/>
    <n v="0"/>
    <n v="0"/>
    <x v="231"/>
    <d v="2016-01-02T23:00:51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0"/>
    <s v="drama"/>
    <n v="3"/>
    <n v="15.71"/>
    <x v="232"/>
    <d v="2015-02-27T19:49:06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0"/>
    <s v="drama"/>
    <n v="40"/>
    <n v="80.2"/>
    <x v="234"/>
    <d v="2015-06-21T00:50:59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0"/>
    <s v="drama"/>
    <n v="0"/>
    <n v="0"/>
    <x v="235"/>
    <d v="2015-07-09T21:48:17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0"/>
    <s v="drama"/>
    <n v="0"/>
    <n v="0"/>
    <x v="236"/>
    <d v="2016-01-05T00:00:00"/>
    <x v="3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0"/>
    <s v="drama"/>
    <n v="25"/>
    <n v="50"/>
    <x v="239"/>
    <d v="2015-11-08T12:00:0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0"/>
    <s v="documentary"/>
    <n v="113"/>
    <n v="109.04"/>
    <x v="241"/>
    <d v="2014-12-21T16:45:04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0"/>
    <s v="documentary"/>
    <n v="103"/>
    <n v="78.2"/>
    <x v="243"/>
    <d v="2014-02-22T01:08:24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0"/>
    <s v="documentary"/>
    <n v="117"/>
    <n v="89.39"/>
    <x v="254"/>
    <d v="2015-10-17T02:00:00"/>
    <x v="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0"/>
    <s v="documentary"/>
    <n v="132"/>
    <n v="105.05"/>
    <x v="259"/>
    <d v="2015-04-08T17:42:49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0"/>
    <s v="documentary"/>
    <n v="132"/>
    <n v="78.58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0"/>
    <s v="documentary"/>
    <n v="147"/>
    <n v="92.25"/>
    <x v="269"/>
    <d v="2017-02-22T04:43:42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0"/>
    <s v="documentary"/>
    <n v="110"/>
    <n v="75.44"/>
    <x v="277"/>
    <d v="2015-05-23T21:23:39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0"/>
    <s v="documentary"/>
    <n v="157"/>
    <n v="87.69"/>
    <x v="279"/>
    <d v="2017-02-27T02:01:00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0"/>
    <s v="documentary"/>
    <n v="156"/>
    <n v="54.75"/>
    <x v="280"/>
    <d v="2014-05-30T14:10:35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0"/>
    <s v="documentary"/>
    <n v="121"/>
    <n v="83.95"/>
    <x v="281"/>
    <d v="2009-08-10T19:26:00"/>
    <x v="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0"/>
    <s v="documentary"/>
    <n v="101"/>
    <n v="201.22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0"/>
    <s v="documentary"/>
    <n v="101"/>
    <n v="141.75"/>
    <x v="297"/>
    <d v="2015-05-01T03:59:00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0"/>
    <s v="documentary"/>
    <n v="109"/>
    <n v="56.34"/>
    <x v="298"/>
    <d v="2014-05-09T21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0"/>
    <s v="documentary"/>
    <n v="114"/>
    <n v="108.01"/>
    <x v="316"/>
    <d v="2014-12-11T04:59:00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0"/>
    <s v="documentary"/>
    <n v="113"/>
    <n v="110.47"/>
    <x v="319"/>
    <d v="2010-02-02T07:59:00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0"/>
    <s v="documentary"/>
    <n v="107"/>
    <n v="134.91"/>
    <x v="320"/>
    <d v="2015-12-22T23:00:00"/>
    <x v="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0"/>
    <s v="documentary"/>
    <n v="102"/>
    <n v="105.32"/>
    <x v="324"/>
    <d v="2015-08-01T15:01:48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0"/>
    <s v="documentary"/>
    <n v="113"/>
    <n v="147.16999999999999"/>
    <x v="326"/>
    <d v="2017-03-14T22:57:00"/>
    <x v="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0"/>
    <s v="documentary"/>
    <n v="136"/>
    <n v="160.47"/>
    <x v="327"/>
    <d v="2015-03-22T08:00:00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0"/>
    <s v="documentary"/>
    <n v="104"/>
    <n v="156.05000000000001"/>
    <x v="328"/>
    <d v="2015-11-01T04:00:00"/>
    <x v="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0"/>
    <s v="documentary"/>
    <n v="106"/>
    <n v="63.17"/>
    <x v="329"/>
    <d v="2015-11-07T04:00:00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0"/>
    <s v="documentary"/>
    <n v="113"/>
    <n v="203.63"/>
    <x v="332"/>
    <d v="2015-10-28T08:00:0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0"/>
    <s v="documentary"/>
    <n v="101"/>
    <n v="146.65"/>
    <x v="334"/>
    <d v="2015-05-15T19:00:0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0"/>
    <s v="documentary"/>
    <n v="103"/>
    <n v="109.19"/>
    <x v="335"/>
    <d v="2015-05-08T22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0"/>
    <s v="documentary"/>
    <n v="117"/>
    <n v="59.25"/>
    <x v="336"/>
    <d v="2015-11-13T15:18:38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0"/>
    <s v="documentary"/>
    <n v="101"/>
    <n v="97.9"/>
    <x v="337"/>
    <d v="2015-03-14T02:05:08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0"/>
    <s v="documentary"/>
    <n v="108"/>
    <n v="72.87"/>
    <x v="339"/>
    <d v="2015-04-29T18:14:28"/>
    <x v="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0"/>
    <s v="documentary"/>
    <n v="125"/>
    <n v="146.35"/>
    <x v="340"/>
    <d v="2017-03-08T21:00:00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0"/>
    <s v="documentary"/>
    <n v="107"/>
    <n v="67.91"/>
    <x v="341"/>
    <d v="2014-10-01T03:59:00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0"/>
    <s v="documentary"/>
    <n v="102"/>
    <n v="58.41"/>
    <x v="343"/>
    <d v="2014-11-14T03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0"/>
    <s v="documentary"/>
    <n v="102"/>
    <n v="119.99"/>
    <x v="344"/>
    <d v="2015-06-01T02:20:00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0"/>
    <s v="documentary"/>
    <n v="123"/>
    <n v="99.86"/>
    <x v="345"/>
    <d v="2015-05-20T22:39:50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0"/>
    <s v="documentary"/>
    <n v="170"/>
    <n v="90.58"/>
    <x v="346"/>
    <d v="2015-10-14T12:00:21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0"/>
    <s v="documentary"/>
    <n v="112"/>
    <n v="117.77"/>
    <x v="347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0"/>
    <s v="documentary"/>
    <n v="103"/>
    <n v="86.55"/>
    <x v="348"/>
    <d v="2015-08-21T14:05:1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0"/>
    <s v="documentary"/>
    <n v="107"/>
    <n v="71.900000000000006"/>
    <x v="349"/>
    <d v="2017-02-24T11:58:28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0"/>
    <s v="documentary"/>
    <n v="117"/>
    <n v="40.76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0"/>
    <s v="documentary"/>
    <n v="109"/>
    <n v="103.52"/>
    <x v="353"/>
    <d v="2015-11-19T20:00:19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0"/>
    <s v="documentary"/>
    <n v="116"/>
    <n v="246.61"/>
    <x v="355"/>
    <d v="2014-12-01T08:03:14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0"/>
    <s v="documentary"/>
    <n v="174"/>
    <n v="86.14"/>
    <x v="357"/>
    <d v="2015-04-24T05:19:57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0"/>
    <s v="documentary"/>
    <n v="105"/>
    <n v="84.02"/>
    <x v="359"/>
    <d v="2014-11-14T05:12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0"/>
    <s v="documentary"/>
    <n v="101"/>
    <n v="139.83000000000001"/>
    <x v="360"/>
    <d v="2015-07-23T03:11:0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0"/>
    <s v="documentary"/>
    <n v="111"/>
    <n v="109.82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0"/>
    <s v="documentary"/>
    <n v="124"/>
    <n v="139.53"/>
    <x v="362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0"/>
    <s v="documentary"/>
    <n v="110"/>
    <n v="68.239999999999995"/>
    <x v="364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0"/>
    <s v="documentary"/>
    <n v="104"/>
    <n v="239.94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0"/>
    <s v="documentary"/>
    <n v="104"/>
    <n v="81.849999999999994"/>
    <x v="368"/>
    <d v="2015-03-15T13:32:02"/>
    <x v="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0"/>
    <s v="documentary"/>
    <n v="120"/>
    <n v="42.86"/>
    <x v="375"/>
    <d v="2014-03-01T17:18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0"/>
    <s v="documentary"/>
    <n v="114"/>
    <n v="103.22"/>
    <x v="377"/>
    <d v="2015-11-14T07:01:00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0"/>
    <s v="documentary"/>
    <n v="142"/>
    <n v="115.51"/>
    <x v="380"/>
    <d v="2016-01-23T17:16:32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0"/>
    <s v="documentary"/>
    <n v="207"/>
    <n v="43.02"/>
    <x v="383"/>
    <d v="2014-05-19T02:49:19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0"/>
    <s v="documentary"/>
    <n v="112"/>
    <n v="58.54"/>
    <x v="384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0"/>
    <s v="documentary"/>
    <n v="106"/>
    <n v="111.8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0"/>
    <s v="documentary"/>
    <n v="100"/>
    <n v="46.23"/>
    <x v="386"/>
    <d v="2015-08-10T22:49:51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0"/>
    <s v="documentary"/>
    <n v="214"/>
    <n v="144.69"/>
    <x v="387"/>
    <d v="2015-08-15T06:00:0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0"/>
    <s v="documentary"/>
    <n v="182"/>
    <n v="81.75"/>
    <x v="389"/>
    <d v="2014-03-07T22:59:0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0"/>
    <s v="documentary"/>
    <n v="100"/>
    <n v="71.430000000000007"/>
    <x v="390"/>
    <d v="2015-05-08T00:52:52"/>
    <x v="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0"/>
    <s v="documentary"/>
    <n v="125"/>
    <n v="140.1"/>
    <x v="398"/>
    <d v="2015-04-29T19:02:06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0"/>
    <s v="documentary"/>
    <n v="112"/>
    <n v="181.13"/>
    <x v="400"/>
    <d v="2014-05-17T03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0"/>
    <s v="documentary"/>
    <n v="142"/>
    <n v="65.88"/>
    <x v="402"/>
    <d v="2015-11-05T13:56:57"/>
    <x v="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0"/>
    <s v="documentary"/>
    <n v="103"/>
    <n v="133.13999999999999"/>
    <x v="404"/>
    <d v="2014-02-05T23:04:0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0"/>
    <s v="documentary"/>
    <n v="108"/>
    <n v="55.2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0"/>
    <s v="documentary"/>
    <n v="128"/>
    <n v="183.29"/>
    <x v="410"/>
    <d v="2015-06-18T23:33:17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0"/>
    <s v="documentary"/>
    <n v="102"/>
    <n v="68.099999999999994"/>
    <x v="415"/>
    <d v="2014-10-17T12:00:00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0"/>
    <s v="documentary"/>
    <n v="120"/>
    <n v="48.09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0"/>
    <s v="documentary"/>
    <n v="101"/>
    <n v="216.75"/>
    <x v="418"/>
    <d v="2015-07-23T06:46:37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0"/>
    <s v="animation"/>
    <n v="0"/>
    <n v="4.83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0"/>
    <s v="animation"/>
    <n v="2"/>
    <n v="50.17"/>
    <x v="421"/>
    <d v="2015-08-21T11:47:36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0"/>
    <s v="animation"/>
    <n v="1"/>
    <n v="35.83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0"/>
    <s v="animation"/>
    <n v="0"/>
    <n v="3"/>
    <x v="425"/>
    <d v="2015-11-27T21:40:04"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0"/>
    <s v="animation"/>
    <n v="0"/>
    <n v="0"/>
    <x v="427"/>
    <d v="2015-10-22T18:59:00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0"/>
    <s v="animation"/>
    <n v="6"/>
    <n v="52"/>
    <x v="428"/>
    <d v="2014-06-16T22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0"/>
    <s v="animation"/>
    <n v="0"/>
    <n v="0"/>
    <x v="429"/>
    <d v="2009-11-27T04:59:00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0"/>
    <s v="animation"/>
    <n v="10"/>
    <n v="71.25"/>
    <x v="432"/>
    <d v="2015-10-21T17:26:21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0"/>
    <s v="animation"/>
    <n v="0"/>
    <n v="0"/>
    <x v="433"/>
    <d v="2015-10-11T15:07:02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0"/>
    <s v="animation"/>
    <n v="9"/>
    <n v="170.55"/>
    <x v="438"/>
    <d v="2015-11-18T07:15:58"/>
    <x v="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0"/>
    <s v="animation"/>
    <n v="0"/>
    <n v="0"/>
    <x v="439"/>
    <d v="2014-10-17T18:16:58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0"/>
    <s v="animation"/>
    <n v="39"/>
    <n v="393.59"/>
    <x v="442"/>
    <d v="2015-02-19T21:19:43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0"/>
    <s v="animation"/>
    <n v="0"/>
    <n v="5"/>
    <x v="443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0"/>
    <s v="animation"/>
    <n v="0"/>
    <n v="1"/>
    <x v="445"/>
    <d v="2015-05-21T08:02:55"/>
    <x v="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0"/>
    <s v="animation"/>
    <n v="7"/>
    <n v="47.88"/>
    <x v="446"/>
    <d v="2015-03-04T02:00:2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0"/>
    <s v="animation"/>
    <n v="3"/>
    <n v="20.5"/>
    <x v="448"/>
    <d v="2014-05-14T18:11:35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0"/>
    <s v="animation"/>
    <n v="1"/>
    <n v="56.57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0"/>
    <s v="animation"/>
    <n v="64"/>
    <n v="40"/>
    <x v="452"/>
    <d v="2015-05-13T16:53:35"/>
    <x v="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0"/>
    <s v="animation"/>
    <n v="0"/>
    <n v="13"/>
    <x v="453"/>
    <d v="2015-02-19T19:47:59"/>
    <x v="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0"/>
    <s v="animation"/>
    <n v="1"/>
    <n v="16.399999999999999"/>
    <x v="454"/>
    <d v="2014-11-26T13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0"/>
    <s v="animation"/>
    <n v="0"/>
    <n v="0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0"/>
    <s v="animation"/>
    <n v="0"/>
    <n v="12.5"/>
    <x v="460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0"/>
    <s v="animation"/>
    <n v="27"/>
    <n v="17.25"/>
    <x v="465"/>
    <d v="2014-06-27T02:52:54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0"/>
    <s v="animation"/>
    <n v="0"/>
    <n v="0"/>
    <x v="469"/>
    <d v="2014-09-05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0"/>
    <s v="animation"/>
    <n v="12"/>
    <n v="38.479999999999997"/>
    <x v="471"/>
    <d v="2014-04-19T16:19:3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0"/>
    <s v="animation"/>
    <n v="18"/>
    <n v="28.2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0"/>
    <s v="animation"/>
    <n v="3"/>
    <n v="61.5"/>
    <x v="473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0"/>
    <s v="animation"/>
    <n v="0"/>
    <n v="1"/>
    <x v="474"/>
    <d v="2017-02-17T07:53:49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0"/>
    <s v="animation"/>
    <n v="0"/>
    <n v="0"/>
    <x v="475"/>
    <d v="2015-05-06T02:04:03"/>
    <x v="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0"/>
    <s v="animation"/>
    <n v="2"/>
    <n v="39.57"/>
    <x v="476"/>
    <d v="2014-06-03T03:59:00"/>
    <x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0"/>
    <s v="animation"/>
    <n v="0"/>
    <n v="0"/>
    <x v="478"/>
    <d v="2015-04-01T20:51:49"/>
    <x v="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0"/>
    <s v="animation"/>
    <n v="33"/>
    <n v="88.8"/>
    <x v="479"/>
    <d v="2014-11-21T10:47:15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0"/>
    <s v="animation"/>
    <n v="0"/>
    <n v="13.55"/>
    <x v="484"/>
    <d v="2015-11-05T23:32:52"/>
    <x v="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0"/>
    <s v="animation"/>
    <n v="0"/>
    <n v="50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0"/>
    <s v="animation"/>
    <n v="0"/>
    <n v="0"/>
    <x v="491"/>
    <d v="2016-01-27T23:34:59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0"/>
    <s v="animation"/>
    <n v="0"/>
    <n v="0"/>
    <x v="493"/>
    <d v="2015-05-20T17:25:38"/>
    <x v="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0"/>
    <s v="animation"/>
    <n v="0"/>
    <n v="10.33"/>
    <x v="494"/>
    <d v="2014-07-03T03:00:00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0"/>
    <s v="animation"/>
    <n v="0"/>
    <n v="0"/>
    <x v="495"/>
    <d v="2015-07-16T19:51:45"/>
    <x v="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0"/>
    <s v="animation"/>
    <n v="1"/>
    <n v="10"/>
    <x v="497"/>
    <d v="2014-12-25T05:00:0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0"/>
    <s v="animation"/>
    <n v="10"/>
    <n v="73.459999999999994"/>
    <x v="499"/>
    <d v="2009-10-12T20:59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0"/>
    <s v="animation"/>
    <n v="2"/>
    <n v="12.67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0"/>
    <s v="animation"/>
    <n v="0"/>
    <n v="3.71"/>
    <x v="505"/>
    <d v="2015-12-25T02:21:26"/>
    <x v="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0"/>
    <s v="animation"/>
    <n v="0"/>
    <n v="10"/>
    <x v="509"/>
    <d v="2015-06-28T15:09:30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0"/>
    <s v="animation"/>
    <n v="3"/>
    <n v="16.670000000000002"/>
    <x v="514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0"/>
    <s v="animation"/>
    <n v="25"/>
    <n v="725.03"/>
    <x v="515"/>
    <d v="2015-12-29T11:46:41"/>
    <x v="3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0"/>
    <s v="animation"/>
    <n v="0"/>
    <n v="0"/>
    <x v="516"/>
    <d v="2015-05-27T18:41:2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0"/>
    <s v="animation"/>
    <n v="1"/>
    <n v="68.33"/>
    <x v="517"/>
    <d v="2017-02-02T14:46:01"/>
    <x v="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0"/>
    <s v="animation"/>
    <n v="0"/>
    <n v="0"/>
    <x v="518"/>
    <d v="2015-09-06T14:46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1"/>
    <s v="plays"/>
    <n v="102"/>
    <n v="150.15"/>
    <x v="520"/>
    <d v="2015-12-10T16:51:0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1"/>
    <s v="plays"/>
    <n v="121"/>
    <n v="71.790000000000006"/>
    <x v="523"/>
    <d v="2015-09-21T03:11:16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1"/>
    <s v="plays"/>
    <n v="100"/>
    <n v="1000"/>
    <x v="525"/>
    <d v="2014-09-13T09:37:21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1"/>
    <s v="plays"/>
    <n v="114"/>
    <n v="74.349999999999994"/>
    <x v="526"/>
    <d v="2015-08-07T17:00:0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1"/>
    <s v="plays"/>
    <n v="101"/>
    <n v="63.83"/>
    <x v="527"/>
    <d v="2017-02-17T16:05:00"/>
    <x v="8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1"/>
    <s v="plays"/>
    <n v="116"/>
    <n v="44.33"/>
    <x v="528"/>
    <d v="2015-06-21T21:20:00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1"/>
    <s v="plays"/>
    <n v="108"/>
    <n v="126.55"/>
    <x v="530"/>
    <d v="2015-06-24T02:00:00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1"/>
    <s v="plays"/>
    <n v="105"/>
    <n v="327.08"/>
    <x v="534"/>
    <d v="2015-11-01T23:00:0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1"/>
    <s v="plays"/>
    <n v="118"/>
    <n v="100.06"/>
    <x v="536"/>
    <d v="2015-08-03T18:0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1"/>
    <s v="plays"/>
    <n v="121"/>
    <n v="40.85"/>
    <x v="537"/>
    <d v="2015-11-04T19:26:3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2"/>
    <s v="web"/>
    <n v="0"/>
    <n v="1"/>
    <x v="540"/>
    <d v="2015-02-04T19:36:46"/>
    <x v="3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2"/>
    <s v="web"/>
    <n v="1"/>
    <n v="25"/>
    <x v="541"/>
    <d v="2015-10-29T01:07:14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2"/>
    <s v="web"/>
    <n v="0"/>
    <n v="35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2"/>
    <s v="web"/>
    <n v="27"/>
    <n v="402.71"/>
    <x v="545"/>
    <d v="2015-11-15T15:13:09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2"/>
    <s v="web"/>
    <n v="0"/>
    <n v="26"/>
    <x v="546"/>
    <d v="2015-10-17T16:01:5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2"/>
    <s v="web"/>
    <n v="0"/>
    <n v="9"/>
    <x v="548"/>
    <d v="2015-10-29T21:40:48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2"/>
    <s v="web"/>
    <n v="3"/>
    <n v="8.5"/>
    <x v="549"/>
    <d v="2015-07-08T15:17:0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2"/>
    <s v="web"/>
    <n v="1"/>
    <n v="8.75"/>
    <x v="550"/>
    <d v="2017-01-31T05:00:0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2"/>
    <s v="web"/>
    <n v="5"/>
    <n v="135.04"/>
    <x v="551"/>
    <d v="2015-08-01T17:53:00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2"/>
    <s v="web"/>
    <n v="0"/>
    <n v="0"/>
    <x v="552"/>
    <d v="2016-01-09T14:48:16"/>
    <x v="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2"/>
    <s v="web"/>
    <n v="0"/>
    <n v="20.5"/>
    <x v="553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2"/>
    <s v="web"/>
    <n v="37"/>
    <n v="64.36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2"/>
    <s v="web"/>
    <n v="3"/>
    <n v="200"/>
    <x v="556"/>
    <d v="2016-01-06T20:38:37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2"/>
    <s v="web"/>
    <n v="0"/>
    <n v="0"/>
    <x v="558"/>
    <d v="2015-03-24T20:11:45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2"/>
    <s v="web"/>
    <n v="0"/>
    <n v="50"/>
    <x v="559"/>
    <d v="2015-12-13T06:47:4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2"/>
    <s v="web"/>
    <n v="0"/>
    <n v="4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2"/>
    <s v="web"/>
    <n v="0"/>
    <n v="27.5"/>
    <x v="561"/>
    <d v="2015-10-26T15:48:33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2"/>
    <s v="web"/>
    <n v="0"/>
    <n v="34"/>
    <x v="563"/>
    <d v="2015-02-17T01:40:47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2"/>
    <s v="web"/>
    <n v="0"/>
    <n v="0"/>
    <x v="565"/>
    <d v="2015-07-10T18:50:49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2"/>
    <s v="web"/>
    <n v="0"/>
    <n v="0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2"/>
    <s v="web"/>
    <n v="1"/>
    <n v="49"/>
    <x v="568"/>
    <d v="2016-01-16T11:00:00"/>
    <x v="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2"/>
    <s v="web"/>
    <n v="1"/>
    <n v="20"/>
    <x v="569"/>
    <d v="2016-01-01T20:20:12"/>
    <x v="3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2"/>
    <s v="web"/>
    <n v="0"/>
    <n v="53"/>
    <x v="571"/>
    <d v="2015-07-27T03:59:0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2"/>
    <s v="web"/>
    <n v="0"/>
    <n v="0"/>
    <x v="572"/>
    <d v="2015-11-04T18:11:28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2"/>
    <s v="web"/>
    <n v="0"/>
    <n v="38.44"/>
    <x v="573"/>
    <d v="2015-01-18T01:12:0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2"/>
    <s v="web"/>
    <n v="0"/>
    <n v="64.75"/>
    <x v="575"/>
    <d v="2015-06-13T16:37:23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2"/>
    <s v="web"/>
    <n v="0"/>
    <n v="1"/>
    <x v="576"/>
    <d v="2015-03-28T10:19:12"/>
    <x v="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2"/>
    <s v="web"/>
    <n v="0"/>
    <n v="2"/>
    <x v="578"/>
    <d v="2015-09-07T13:53:13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2"/>
    <s v="web"/>
    <n v="1"/>
    <n v="35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2"/>
    <s v="web"/>
    <n v="0"/>
    <n v="0"/>
    <x v="581"/>
    <d v="2015-08-02T00:18:24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2"/>
    <s v="web"/>
    <n v="0"/>
    <n v="0"/>
    <x v="582"/>
    <d v="2015-03-15T18:00:00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2"/>
    <s v="web"/>
    <n v="0"/>
    <n v="1"/>
    <x v="583"/>
    <d v="2015-03-19T21:31:27"/>
    <x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2"/>
    <s v="web"/>
    <n v="1"/>
    <n v="5"/>
    <x v="584"/>
    <d v="2015-03-16T16:11:56"/>
    <x v="3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2"/>
    <s v="web"/>
    <n v="0"/>
    <n v="0"/>
    <x v="585"/>
    <d v="2015-12-01T00:00:00"/>
    <x v="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2"/>
    <s v="web"/>
    <n v="1"/>
    <n v="14"/>
    <x v="586"/>
    <d v="2015-02-15T20:30:07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2"/>
    <s v="web"/>
    <n v="9"/>
    <n v="389.29"/>
    <x v="587"/>
    <d v="2015-04-16T18:10:33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2"/>
    <s v="web"/>
    <n v="0"/>
    <n v="1"/>
    <x v="589"/>
    <d v="2015-07-08T14:44:59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2"/>
    <s v="web"/>
    <n v="0"/>
    <n v="30.5"/>
    <x v="591"/>
    <d v="2015-07-22T13:02:10"/>
    <x v="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2"/>
    <s v="web"/>
    <n v="3"/>
    <n v="250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2"/>
    <s v="web"/>
    <n v="23"/>
    <n v="16.43"/>
    <x v="593"/>
    <d v="2015-04-06T15:15:45"/>
    <x v="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2"/>
    <s v="web"/>
    <n v="0"/>
    <n v="53.25"/>
    <x v="595"/>
    <d v="2015-05-04T01:40:38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2"/>
    <s v="web"/>
    <n v="34"/>
    <n v="121.43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2"/>
    <s v="web"/>
    <n v="0"/>
    <n v="15.5"/>
    <x v="599"/>
    <d v="2015-03-08T15:16:00"/>
    <x v="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2"/>
    <s v="web"/>
    <n v="2"/>
    <n v="100"/>
    <x v="600"/>
    <d v="2015-05-09T19:09:2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2"/>
    <s v="web"/>
    <n v="1"/>
    <n v="23.33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2"/>
    <s v="web"/>
    <n v="0"/>
    <n v="0"/>
    <x v="602"/>
    <d v="2015-06-18T19:03:35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2"/>
    <s v="web"/>
    <n v="4"/>
    <n v="45.39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2"/>
    <s v="web"/>
    <n v="0"/>
    <n v="0"/>
    <x v="604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2"/>
    <s v="web"/>
    <n v="3"/>
    <n v="16.38"/>
    <x v="605"/>
    <d v="2015-08-23T08:35:0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2"/>
    <s v="web"/>
    <n v="0"/>
    <n v="10"/>
    <x v="606"/>
    <d v="2015-05-24T15:00:00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2"/>
    <s v="web"/>
    <n v="0"/>
    <n v="0"/>
    <x v="607"/>
    <d v="2015-11-22T20:48:56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2"/>
    <s v="web"/>
    <n v="1"/>
    <n v="292.2"/>
    <x v="608"/>
    <d v="2015-06-15T22:06:20"/>
    <x v="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2"/>
    <s v="web"/>
    <n v="1"/>
    <n v="5"/>
    <x v="609"/>
    <d v="2015-11-29T01:49:04"/>
    <x v="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2"/>
    <s v="web"/>
    <n v="0"/>
    <n v="0"/>
    <x v="610"/>
    <d v="2015-04-22T19:56:26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2"/>
    <s v="web"/>
    <n v="0"/>
    <n v="0"/>
    <x v="611"/>
    <d v="2016-01-19T13:27:17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2"/>
    <s v="web"/>
    <n v="21"/>
    <n v="105.93"/>
    <x v="613"/>
    <d v="2015-10-01T04:59:0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2"/>
    <s v="web"/>
    <n v="0"/>
    <n v="0"/>
    <x v="615"/>
    <d v="2015-09-25T02:55:59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2"/>
    <s v="web"/>
    <n v="0"/>
    <n v="0"/>
    <x v="616"/>
    <d v="2017-02-25T09:01:47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2"/>
    <s v="web"/>
    <n v="3"/>
    <n v="20"/>
    <x v="617"/>
    <d v="2015-05-08T08:14:03"/>
    <x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2"/>
    <s v="web"/>
    <n v="0"/>
    <n v="0"/>
    <x v="618"/>
    <d v="2015-12-09T19:26:43"/>
    <x v="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2"/>
    <s v="web"/>
    <n v="0"/>
    <n v="1"/>
    <x v="619"/>
    <d v="2014-11-25T16:36:3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2"/>
    <s v="web"/>
    <n v="1"/>
    <n v="300"/>
    <x v="620"/>
    <d v="2014-08-25T17:12:18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2"/>
    <s v="web"/>
    <n v="0"/>
    <n v="0"/>
    <x v="623"/>
    <d v="2015-05-28T00:13:17"/>
    <x v="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2"/>
    <s v="web"/>
    <n v="0"/>
    <n v="0"/>
    <x v="624"/>
    <d v="2015-05-14T23:44:0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2"/>
    <s v="web"/>
    <n v="0"/>
    <n v="0"/>
    <x v="625"/>
    <d v="2017-03-26T20:29:37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2"/>
    <s v="web"/>
    <n v="17"/>
    <n v="111.41"/>
    <x v="626"/>
    <d v="2015-08-15T13:22:0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2"/>
    <s v="web"/>
    <n v="0"/>
    <n v="0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2"/>
    <s v="web"/>
    <n v="0"/>
    <n v="10"/>
    <x v="630"/>
    <d v="2015-09-06T05:1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2"/>
    <s v="web"/>
    <n v="0"/>
    <n v="0"/>
    <x v="632"/>
    <d v="2015-11-25T16:49:25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2"/>
    <s v="web"/>
    <n v="0"/>
    <n v="1"/>
    <x v="634"/>
    <d v="2015-02-26T22:17:09"/>
    <x v="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2"/>
    <s v="web"/>
    <n v="0"/>
    <n v="2"/>
    <x v="635"/>
    <d v="2015-04-12T02:12:42"/>
    <x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2"/>
    <s v="web"/>
    <n v="0"/>
    <n v="4"/>
    <x v="636"/>
    <d v="2015-06-06T10:47:00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2"/>
    <s v="web"/>
    <n v="0"/>
    <n v="0"/>
    <x v="637"/>
    <d v="2017-02-25T23:04:00"/>
    <x v="8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2"/>
    <s v="web"/>
    <n v="0"/>
    <n v="3"/>
    <x v="638"/>
    <d v="2017-03-25T13:14:22"/>
    <x v="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2"/>
    <s v="web"/>
    <n v="0"/>
    <n v="1"/>
    <x v="639"/>
    <d v="2014-10-13T13:59:5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2"/>
    <s v="wearables"/>
    <n v="119"/>
    <n v="151.32"/>
    <x v="641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2"/>
    <s v="wearables"/>
    <n v="1460"/>
    <n v="134.36000000000001"/>
    <x v="642"/>
    <d v="2015-08-19T15:37:54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2"/>
    <s v="wearables"/>
    <n v="106"/>
    <n v="174.03"/>
    <x v="643"/>
    <d v="2015-05-31T15:24:35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2"/>
    <s v="wearables"/>
    <n v="300"/>
    <n v="73.489999999999995"/>
    <x v="644"/>
    <d v="2014-10-29T01:00:00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2"/>
    <s v="wearables"/>
    <n v="132"/>
    <n v="39.07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2"/>
    <s v="wearables"/>
    <n v="127"/>
    <n v="1644"/>
    <x v="648"/>
    <d v="2014-10-14T16:38:2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2"/>
    <s v="wearables"/>
    <n v="140"/>
    <n v="42.67"/>
    <x v="649"/>
    <d v="2014-09-16T21:53:33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2"/>
    <s v="wearables"/>
    <n v="112"/>
    <n v="35.130000000000003"/>
    <x v="650"/>
    <d v="2014-12-19T01:53:04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2"/>
    <s v="wearables"/>
    <n v="101"/>
    <n v="239.35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2"/>
    <s v="wearables"/>
    <n v="141"/>
    <n v="95.83"/>
    <x v="653"/>
    <d v="2015-08-20T14:50:4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2"/>
    <s v="wearables"/>
    <n v="267"/>
    <n v="31.66"/>
    <x v="654"/>
    <d v="2015-07-08T22:58:33"/>
    <x v="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2"/>
    <s v="wearables"/>
    <n v="147"/>
    <n v="42.89"/>
    <x v="655"/>
    <d v="2015-03-12T21:58:32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2"/>
    <s v="wearables"/>
    <n v="126"/>
    <n v="190.45"/>
    <x v="657"/>
    <d v="2015-12-23T20:17:52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2"/>
    <s v="wearables"/>
    <n v="104"/>
    <n v="109.34"/>
    <x v="658"/>
    <d v="2015-07-26T18:00:00"/>
    <x v="3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2"/>
    <s v="wearables"/>
    <n v="101"/>
    <n v="143.66999999999999"/>
    <x v="659"/>
    <d v="2015-08-23T14:14:5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2"/>
    <s v="wearables"/>
    <n v="3"/>
    <n v="84.94"/>
    <x v="660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2"/>
    <s v="wearables"/>
    <n v="0"/>
    <n v="39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2"/>
    <s v="wearables"/>
    <n v="0"/>
    <n v="100"/>
    <x v="663"/>
    <d v="2015-07-18T20:14:16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2"/>
    <s v="wearables"/>
    <n v="8"/>
    <n v="31.17"/>
    <x v="664"/>
    <d v="2015-04-13T15:59:3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2"/>
    <s v="wearables"/>
    <n v="0"/>
    <n v="2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2"/>
    <s v="wearables"/>
    <n v="5"/>
    <n v="27.36"/>
    <x v="668"/>
    <d v="2015-05-11T19:57:02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2"/>
    <s v="wearables"/>
    <n v="39"/>
    <n v="788.53"/>
    <x v="671"/>
    <d v="2015-01-14T04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2"/>
    <s v="wearables"/>
    <n v="22"/>
    <n v="50.3"/>
    <x v="672"/>
    <d v="2015-01-01T04:59:00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2"/>
    <s v="wearables"/>
    <n v="0"/>
    <n v="68.33"/>
    <x v="673"/>
    <d v="2014-09-01T20:10:17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2"/>
    <s v="wearables"/>
    <n v="0"/>
    <n v="7.5"/>
    <x v="674"/>
    <d v="2014-08-12T02:47:07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2"/>
    <s v="wearables"/>
    <n v="15"/>
    <n v="34.270000000000003"/>
    <x v="675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2"/>
    <s v="wearables"/>
    <n v="1"/>
    <n v="61.29"/>
    <x v="676"/>
    <d v="2015-02-07T18:26:21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2"/>
    <s v="wearables"/>
    <n v="26"/>
    <n v="150.65"/>
    <x v="680"/>
    <d v="2014-09-17T12:02:1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2"/>
    <s v="wearables"/>
    <n v="0"/>
    <n v="13.25"/>
    <x v="682"/>
    <d v="2017-03-14T17:22:0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2"/>
    <s v="wearables"/>
    <n v="7"/>
    <n v="177.39"/>
    <x v="684"/>
    <d v="2014-07-25T03:00:0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2"/>
    <s v="wearables"/>
    <n v="28"/>
    <n v="55.3"/>
    <x v="685"/>
    <d v="2015-01-12T20:47:52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2"/>
    <s v="wearables"/>
    <n v="0"/>
    <n v="0"/>
    <x v="686"/>
    <d v="2015-08-03T16:09:3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2"/>
    <s v="wearables"/>
    <n v="73"/>
    <n v="405.5"/>
    <x v="688"/>
    <d v="2015-10-15T02:30:53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2"/>
    <s v="wearables"/>
    <n v="1"/>
    <n v="26"/>
    <x v="691"/>
    <d v="2015-07-01T00:40:46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2"/>
    <s v="wearables"/>
    <n v="35"/>
    <n v="119.39"/>
    <x v="693"/>
    <d v="2015-04-30T19:23:47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2"/>
    <s v="wearables"/>
    <n v="0"/>
    <n v="84.29"/>
    <x v="694"/>
    <d v="2017-02-01T15:55:59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2"/>
    <s v="wearables"/>
    <n v="1"/>
    <n v="90.86"/>
    <x v="695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2"/>
    <s v="wearables"/>
    <n v="0"/>
    <n v="1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2"/>
    <s v="wearables"/>
    <n v="15"/>
    <n v="530.69000000000005"/>
    <x v="698"/>
    <d v="2014-09-18T02:00:0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2"/>
    <s v="wearables"/>
    <n v="27"/>
    <n v="291.33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2"/>
    <s v="wearables"/>
    <n v="22"/>
    <n v="23.95"/>
    <x v="708"/>
    <d v="2014-09-13T13:56:40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2"/>
    <s v="wearables"/>
    <n v="0"/>
    <n v="30.5"/>
    <x v="70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2"/>
    <s v="wearables"/>
    <n v="0"/>
    <n v="0"/>
    <x v="710"/>
    <d v="2014-08-20T00:44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2"/>
    <s v="wearables"/>
    <n v="5"/>
    <n v="115.75"/>
    <x v="715"/>
    <d v="2015-11-05T03:10:4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2"/>
    <s v="wearables"/>
    <n v="10"/>
    <n v="44.69"/>
    <x v="716"/>
    <d v="2014-12-01T00:00:00"/>
    <x v="1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2"/>
    <s v="wearables"/>
    <n v="0"/>
    <n v="76.25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2"/>
    <s v="wearables"/>
    <n v="1"/>
    <n v="22.5"/>
    <x v="718"/>
    <d v="2017-02-18T05:59:00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3"/>
    <s v="nonfiction"/>
    <n v="122"/>
    <n v="84.14"/>
    <x v="721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3"/>
    <s v="nonfiction"/>
    <n v="109"/>
    <n v="54.69"/>
    <x v="723"/>
    <d v="2015-07-30T03:59:00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3"/>
    <s v="nonfiction"/>
    <n v="100"/>
    <n v="143.36000000000001"/>
    <x v="725"/>
    <d v="2015-12-13T15:01:52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3"/>
    <s v="nonfiction"/>
    <n v="126"/>
    <n v="187.19"/>
    <x v="734"/>
    <d v="2015-05-09T05:00:00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3"/>
    <s v="nonfiction"/>
    <n v="114"/>
    <n v="234.81"/>
    <x v="735"/>
    <d v="2014-12-04T00:39:00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3"/>
    <s v="nonfiction"/>
    <n v="122"/>
    <n v="56.67"/>
    <x v="73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3"/>
    <s v="nonfiction"/>
    <n v="107"/>
    <n v="39.049999999999997"/>
    <x v="738"/>
    <d v="2014-12-01T04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3"/>
    <s v="nonfiction"/>
    <n v="158"/>
    <n v="68.349999999999994"/>
    <x v="739"/>
    <d v="2014-08-11T12:03:4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3"/>
    <s v="nonfiction"/>
    <n v="107"/>
    <n v="169.58"/>
    <x v="740"/>
    <d v="2015-06-21T03:31:22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3"/>
    <s v="nonfiction"/>
    <n v="111"/>
    <n v="67.39"/>
    <x v="74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3"/>
    <s v="nonfiction"/>
    <n v="100"/>
    <n v="127.33"/>
    <x v="747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3"/>
    <s v="nonfiction"/>
    <n v="100"/>
    <n v="45.57"/>
    <x v="748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3"/>
    <s v="nonfiction"/>
    <n v="128"/>
    <n v="492.31"/>
    <x v="753"/>
    <d v="2015-02-14T14:09:5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3"/>
    <s v="nonfiction"/>
    <n v="102"/>
    <n v="51.47"/>
    <x v="759"/>
    <d v="2014-07-09T07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3"/>
    <s v="fiction"/>
    <n v="5"/>
    <n v="39.17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3"/>
    <s v="fiction"/>
    <n v="0"/>
    <n v="0"/>
    <x v="764"/>
    <d v="2015-09-10T04:09:21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3"/>
    <s v="fiction"/>
    <n v="36"/>
    <n v="57.3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3"/>
    <s v="fiction"/>
    <n v="0"/>
    <n v="0"/>
    <x v="766"/>
    <d v="2015-02-16T18:48:03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3"/>
    <s v="fiction"/>
    <n v="4"/>
    <n v="59"/>
    <x v="767"/>
    <d v="2015-05-21T03:26:5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3"/>
    <s v="fiction"/>
    <n v="0"/>
    <n v="10"/>
    <x v="771"/>
    <d v="2016-01-30T19:46:42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3"/>
    <s v="fiction"/>
    <n v="3"/>
    <n v="50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3"/>
    <s v="fiction"/>
    <n v="1"/>
    <n v="16"/>
    <x v="773"/>
    <d v="2015-05-10T23:01:0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3"/>
    <s v="fiction"/>
    <n v="70"/>
    <n v="39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3"/>
    <s v="fiction"/>
    <n v="51"/>
    <n v="63.12"/>
    <x v="776"/>
    <d v="2015-10-11T05:00:0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3"/>
    <s v="fiction"/>
    <n v="0"/>
    <n v="2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4"/>
    <s v="rock"/>
    <n v="103"/>
    <n v="102.5"/>
    <x v="784"/>
    <d v="2014-03-17T02:35:1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4"/>
    <s v="rock"/>
    <n v="115"/>
    <n v="46.22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4"/>
    <s v="rock"/>
    <n v="152"/>
    <n v="40.75"/>
    <x v="800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4"/>
    <s v="rock"/>
    <n v="105"/>
    <n v="73.77"/>
    <x v="807"/>
    <d v="2017-03-01T02:00:00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4"/>
    <s v="rock"/>
    <n v="100"/>
    <n v="104.65"/>
    <x v="808"/>
    <d v="2014-12-22T04:59:00"/>
    <x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4"/>
    <s v="rock"/>
    <n v="107"/>
    <n v="99.53"/>
    <x v="815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4"/>
    <s v="rock"/>
    <n v="134"/>
    <n v="70.55"/>
    <x v="820"/>
    <d v="2014-06-09T05:00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4"/>
    <s v="rock"/>
    <n v="100"/>
    <n v="224.13"/>
    <x v="821"/>
    <d v="2015-05-04T04:01:00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4"/>
    <s v="rock"/>
    <n v="180"/>
    <n v="43.52"/>
    <x v="823"/>
    <d v="2015-03-22T22:20:52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4"/>
    <s v="rock"/>
    <n v="102"/>
    <n v="148.78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4"/>
    <s v="rock"/>
    <n v="122"/>
    <n v="49.11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4"/>
    <s v="metal"/>
    <n v="101"/>
    <n v="53.89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4"/>
    <s v="metal"/>
    <n v="194"/>
    <n v="36.630000000000003"/>
    <x v="844"/>
    <d v="2014-11-01T04:59:0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4"/>
    <s v="metal"/>
    <n v="122"/>
    <n v="28.55"/>
    <x v="846"/>
    <d v="2014-03-10T14:00:00"/>
    <x v="1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4"/>
    <s v="metal"/>
    <n v="100"/>
    <n v="10"/>
    <x v="847"/>
    <d v="2015-07-10T19:09:36"/>
    <x v="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4"/>
    <s v="metal"/>
    <n v="100"/>
    <n v="18.75"/>
    <x v="848"/>
    <d v="2015-04-14T19:00:33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4"/>
    <s v="metal"/>
    <n v="120"/>
    <n v="41.7"/>
    <x v="849"/>
    <d v="2015-03-16T02:34:24"/>
    <x v="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4"/>
    <s v="metal"/>
    <n v="100"/>
    <n v="30"/>
    <x v="853"/>
    <d v="2015-02-16T19:58:29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4"/>
    <s v="metal"/>
    <n v="100"/>
    <n v="50"/>
    <x v="857"/>
    <d v="2015-11-25T14:57:11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4"/>
    <s v="metal"/>
    <n v="144"/>
    <n v="22.74"/>
    <x v="858"/>
    <d v="2015-04-15T22:59:00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4"/>
    <s v="metal"/>
    <n v="105"/>
    <n v="42.72"/>
    <x v="859"/>
    <d v="2015-06-04T00:00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4"/>
    <s v="jazz"/>
    <n v="18"/>
    <n v="58.18"/>
    <x v="866"/>
    <d v="2015-02-28T15:10:00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4"/>
    <s v="jazz"/>
    <n v="24"/>
    <n v="109.18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4"/>
    <s v="jazz"/>
    <n v="0"/>
    <n v="0"/>
    <x v="875"/>
    <d v="2015-09-21T17:22:11"/>
    <x v="3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4"/>
    <s v="indie rock"/>
    <n v="9"/>
    <n v="73.760000000000005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4"/>
    <s v="indie rock"/>
    <n v="3"/>
    <n v="28.89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4"/>
    <s v="indie rock"/>
    <n v="10"/>
    <n v="40"/>
    <x v="893"/>
    <d v="2015-04-01T20:32:43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4"/>
    <s v="indie rock"/>
    <n v="40"/>
    <n v="44.44"/>
    <x v="896"/>
    <d v="2015-08-28T04:00:0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4"/>
    <s v="jazz"/>
    <n v="0"/>
    <n v="30"/>
    <x v="902"/>
    <d v="2014-08-30T15:30:00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4"/>
    <s v="jazz"/>
    <n v="0"/>
    <n v="50.33"/>
    <x v="904"/>
    <d v="2016-01-03T01:55:37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4"/>
    <s v="jazz"/>
    <n v="0"/>
    <n v="0"/>
    <x v="906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4"/>
    <s v="jazz"/>
    <n v="22"/>
    <n v="24.6"/>
    <x v="910"/>
    <d v="2017-03-03T13:05:19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4"/>
    <s v="jazz"/>
    <n v="0"/>
    <n v="0"/>
    <x v="911"/>
    <d v="2014-01-24T00:07:25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4"/>
    <s v="jazz"/>
    <n v="1"/>
    <n v="30"/>
    <x v="917"/>
    <d v="2014-07-14T02:30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4"/>
    <s v="jazz"/>
    <n v="5"/>
    <n v="19.600000000000001"/>
    <x v="918"/>
    <d v="2014-12-01T22:59:21"/>
    <x v="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4"/>
    <s v="jazz"/>
    <n v="21"/>
    <n v="189.33"/>
    <x v="922"/>
    <d v="2014-10-01T12:43: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4"/>
    <s v="jazz"/>
    <n v="2"/>
    <n v="55"/>
    <x v="923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4"/>
    <s v="jazz"/>
    <n v="7"/>
    <n v="18.71"/>
    <x v="931"/>
    <d v="2014-03-16T22:00:00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4"/>
    <s v="jazz"/>
    <n v="6"/>
    <n v="60"/>
    <x v="933"/>
    <d v="2014-05-12T04:03:29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4"/>
    <s v="jazz"/>
    <n v="30"/>
    <n v="50.67"/>
    <x v="93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4"/>
    <s v="jazz"/>
    <n v="1"/>
    <n v="25"/>
    <x v="935"/>
    <d v="2016-01-29T08:00:2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2"/>
    <s v="wearables"/>
    <n v="17"/>
    <n v="110.29"/>
    <x v="940"/>
    <d v="2015-08-11T00:12:06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2"/>
    <s v="wearables"/>
    <n v="2"/>
    <n v="37.450000000000003"/>
    <x v="941"/>
    <d v="2017-02-10T02:19:05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2"/>
    <s v="wearables"/>
    <n v="1"/>
    <n v="39"/>
    <x v="949"/>
    <d v="2016-02-21T01:02:56"/>
    <x v="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2"/>
    <s v="wearables"/>
    <n v="28"/>
    <n v="58.42"/>
    <x v="950"/>
    <d v="2016-01-17T18:01:01"/>
    <x v="3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2"/>
    <s v="wearables"/>
    <n v="1"/>
    <n v="25.2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2"/>
    <s v="wearables"/>
    <n v="43"/>
    <n v="89.19"/>
    <x v="954"/>
    <d v="2015-08-20T20:00:39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2"/>
    <s v="wearables"/>
    <n v="2"/>
    <n v="50.65"/>
    <x v="956"/>
    <d v="2015-04-26T20:55:59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2"/>
    <s v="wearables"/>
    <n v="11"/>
    <n v="51.82"/>
    <x v="958"/>
    <d v="2015-04-10T04:59:00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2"/>
    <s v="wearables"/>
    <n v="39"/>
    <n v="113.63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2"/>
    <s v="wearables"/>
    <n v="46"/>
    <n v="136.46"/>
    <x v="960"/>
    <d v="2017-03-14T14:02:35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2"/>
    <s v="wearables"/>
    <n v="42"/>
    <n v="364.35"/>
    <x v="961"/>
    <d v="2017-02-20T19:00:00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2"/>
    <s v="wearables"/>
    <n v="1"/>
    <n v="30.31"/>
    <x v="964"/>
    <d v="2015-09-01T15:05:19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2"/>
    <s v="wearables"/>
    <n v="1"/>
    <n v="26.5"/>
    <x v="968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2"/>
    <s v="wearables"/>
    <n v="47"/>
    <n v="1272.73"/>
    <x v="969"/>
    <d v="2017-02-09T07:16:47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2"/>
    <s v="wearables"/>
    <n v="0"/>
    <n v="45.2"/>
    <x v="971"/>
    <d v="2015-06-01T17:01:0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2"/>
    <s v="wearables"/>
    <n v="35"/>
    <n v="153.88999999999999"/>
    <x v="97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2"/>
    <s v="wearables"/>
    <n v="2"/>
    <n v="51.38"/>
    <x v="973"/>
    <d v="2015-11-09T01:21:33"/>
    <x v="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2"/>
    <s v="wearables"/>
    <n v="2"/>
    <n v="160.5"/>
    <x v="976"/>
    <d v="2015-08-14T01:24:57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2"/>
    <s v="wearables"/>
    <n v="15"/>
    <n v="47.94"/>
    <x v="980"/>
    <d v="2014-11-30T22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2"/>
    <s v="wearables"/>
    <n v="0"/>
    <n v="2.75"/>
    <x v="981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2"/>
    <s v="wearables"/>
    <n v="1"/>
    <n v="35.33"/>
    <x v="984"/>
    <d v="2015-03-28T01:46:48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2"/>
    <s v="wearables"/>
    <n v="6"/>
    <n v="82.09"/>
    <x v="985"/>
    <d v="2015-12-31T23:00:0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2"/>
    <s v="wearables"/>
    <n v="13"/>
    <n v="110.87"/>
    <x v="986"/>
    <d v="2016-01-10T00:00:00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2"/>
    <s v="wearables"/>
    <n v="13"/>
    <n v="161.22"/>
    <x v="987"/>
    <d v="2014-06-23T07:04:1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2"/>
    <s v="wearables"/>
    <n v="0"/>
    <n v="13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2"/>
    <s v="wearables"/>
    <n v="2"/>
    <n v="424.45"/>
    <x v="994"/>
    <d v="2014-11-30T22:59:0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2"/>
    <s v="wearables"/>
    <n v="7"/>
    <n v="80.67"/>
    <x v="995"/>
    <d v="2014-11-29T16:00:00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2"/>
    <s v="wearables"/>
    <n v="2"/>
    <n v="13"/>
    <x v="996"/>
    <d v="2014-07-27T15:27:00"/>
    <x v="1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2"/>
    <s v="wearables"/>
    <n v="1"/>
    <n v="8.1300000000000008"/>
    <x v="99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2"/>
    <s v="wearables"/>
    <n v="59"/>
    <n v="153.43"/>
    <x v="998"/>
    <d v="2015-11-19T05:03:2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2"/>
    <s v="wearables"/>
    <n v="8"/>
    <n v="292.08"/>
    <x v="999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2"/>
    <s v="wearables"/>
    <n v="2"/>
    <n v="3304"/>
    <x v="1000"/>
    <d v="2017-03-15T00:26:0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2"/>
    <s v="wearables"/>
    <n v="30"/>
    <n v="134.55000000000001"/>
    <x v="1002"/>
    <d v="2015-12-17T05:59:00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2"/>
    <s v="wearables"/>
    <n v="16"/>
    <n v="214.07"/>
    <x v="1003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2"/>
    <s v="wearables"/>
    <n v="75"/>
    <n v="932.31"/>
    <x v="1005"/>
    <d v="2015-10-30T14:59:4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2"/>
    <s v="wearables"/>
    <n v="6"/>
    <n v="29.25"/>
    <x v="1006"/>
    <d v="2014-12-12T07:11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2"/>
    <s v="wearables"/>
    <n v="0"/>
    <n v="75"/>
    <x v="1011"/>
    <d v="2014-12-18T21:33:1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2"/>
    <s v="wearables"/>
    <n v="35"/>
    <n v="95.91"/>
    <x v="1013"/>
    <d v="2015-12-29T20:00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2"/>
    <s v="wearables"/>
    <n v="31"/>
    <n v="191.25"/>
    <x v="1014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2"/>
    <s v="wearables"/>
    <n v="3"/>
    <n v="40"/>
    <x v="1015"/>
    <d v="2015-11-25T22:04:55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2"/>
    <s v="wearables"/>
    <n v="23"/>
    <n v="161.12"/>
    <x v="1017"/>
    <d v="2015-11-21T17:12:15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2"/>
    <s v="wearables"/>
    <n v="47"/>
    <n v="53.25"/>
    <x v="1019"/>
    <d v="2015-02-04T23:22:29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4"/>
    <s v="electronic music"/>
    <n v="206"/>
    <n v="106.2"/>
    <x v="1020"/>
    <d v="2015-06-02T00:47:00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4"/>
    <s v="electronic music"/>
    <n v="352"/>
    <n v="22.08"/>
    <x v="1021"/>
    <d v="2015-10-17T04:0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4"/>
    <s v="electronic music"/>
    <n v="115"/>
    <n v="31.05"/>
    <x v="1022"/>
    <d v="2015-05-17T15:31:17"/>
    <x v="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4"/>
    <s v="electronic music"/>
    <n v="237"/>
    <n v="36.21"/>
    <x v="1023"/>
    <d v="2015-06-20T22:04:2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4"/>
    <s v="electronic music"/>
    <n v="110"/>
    <n v="71.849999999999994"/>
    <x v="1025"/>
    <d v="2015-03-16T19:00:37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4"/>
    <s v="electronic music"/>
    <n v="103"/>
    <n v="69.67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4"/>
    <s v="electronic music"/>
    <n v="117"/>
    <n v="45.99"/>
    <x v="1028"/>
    <d v="2017-03-06T20:00:00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4"/>
    <s v="electronic music"/>
    <n v="112"/>
    <n v="79.260000000000005"/>
    <x v="1029"/>
    <d v="2015-04-04T21:59:00"/>
    <x v="3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4"/>
    <s v="electronic music"/>
    <n v="107"/>
    <n v="108.48"/>
    <x v="1031"/>
    <d v="2015-12-16T18:20:10"/>
    <x v="3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4"/>
    <s v="electronic music"/>
    <n v="108"/>
    <n v="65.16"/>
    <x v="1035"/>
    <d v="2015-02-11T15:23:40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4"/>
    <s v="electronic music"/>
    <n v="102"/>
    <n v="48.62"/>
    <x v="1037"/>
    <d v="2015-05-18T05:00:00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5"/>
    <s v="audio"/>
    <n v="0"/>
    <n v="0"/>
    <x v="1041"/>
    <d v="2014-07-31T01:26:32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5"/>
    <s v="audio"/>
    <n v="2"/>
    <n v="10"/>
    <x v="1042"/>
    <d v="2014-09-12T10:00:0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5"/>
    <s v="audio"/>
    <n v="9"/>
    <n v="29.24"/>
    <x v="1043"/>
    <d v="2015-05-20T06:04:15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5"/>
    <s v="audio"/>
    <n v="0"/>
    <n v="3"/>
    <x v="1044"/>
    <d v="2015-03-05T20:27:00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5"/>
    <s v="audio"/>
    <n v="3"/>
    <n v="33.25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5"/>
    <s v="audio"/>
    <n v="0"/>
    <n v="0"/>
    <x v="1046"/>
    <d v="2015-12-26T20:26:00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5"/>
    <s v="audio"/>
    <n v="0"/>
    <n v="1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5"/>
    <s v="audio"/>
    <n v="0"/>
    <n v="0"/>
    <x v="1050"/>
    <d v="2015-09-14T19:07:57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5"/>
    <s v="audio"/>
    <n v="0"/>
    <n v="0"/>
    <x v="1051"/>
    <d v="2014-08-27T00:20:25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5"/>
    <s v="audio"/>
    <n v="1"/>
    <n v="15"/>
    <x v="1053"/>
    <d v="2017-03-06T04:08:52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5"/>
    <s v="audio"/>
    <n v="0"/>
    <n v="0"/>
    <x v="1054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5"/>
    <s v="audio"/>
    <n v="0"/>
    <n v="0"/>
    <x v="1056"/>
    <d v="2015-04-24T16:16:17"/>
    <x v="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5"/>
    <s v="audio"/>
    <n v="0"/>
    <n v="0"/>
    <x v="1058"/>
    <d v="2015-03-26T00:00:00"/>
    <x v="3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5"/>
    <s v="audio"/>
    <n v="0"/>
    <n v="0"/>
    <x v="1059"/>
    <d v="2015-03-13T17:57:36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5"/>
    <s v="audio"/>
    <n v="1"/>
    <n v="50"/>
    <x v="1060"/>
    <d v="2015-04-15T21:54:53"/>
    <x v="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6"/>
    <s v="video games"/>
    <n v="3"/>
    <n v="16.2"/>
    <x v="1065"/>
    <d v="2014-02-19T09:08:42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6"/>
    <s v="video games"/>
    <n v="0"/>
    <n v="0"/>
    <x v="1071"/>
    <d v="2015-11-17T19:04:53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6"/>
    <s v="video games"/>
    <n v="0"/>
    <n v="12.75"/>
    <x v="1072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6"/>
    <s v="video games"/>
    <n v="63"/>
    <n v="48.28"/>
    <x v="1076"/>
    <d v="2014-09-11T09:04:10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6"/>
    <s v="video games"/>
    <n v="29"/>
    <n v="43.98"/>
    <x v="1077"/>
    <d v="2016-01-14T04:00:11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6"/>
    <s v="video games"/>
    <n v="9"/>
    <n v="18.579999999999998"/>
    <x v="1080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6"/>
    <s v="video games"/>
    <n v="0"/>
    <n v="3"/>
    <x v="1081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6"/>
    <s v="video games"/>
    <n v="1"/>
    <n v="410"/>
    <x v="1083"/>
    <d v="2014-08-02T15:49:43"/>
    <x v="1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6"/>
    <s v="video games"/>
    <n v="0"/>
    <n v="0"/>
    <x v="108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6"/>
    <s v="video games"/>
    <n v="0"/>
    <n v="7.5"/>
    <x v="1086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6"/>
    <s v="video games"/>
    <n v="0"/>
    <n v="0"/>
    <x v="108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6"/>
    <s v="video games"/>
    <n v="14"/>
    <n v="43.42"/>
    <x v="1088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6"/>
    <s v="video games"/>
    <n v="8"/>
    <n v="23.96"/>
    <x v="1089"/>
    <d v="2015-06-26T04:32:55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6"/>
    <s v="video games"/>
    <n v="0"/>
    <n v="5"/>
    <x v="1090"/>
    <d v="2015-05-29T04:27:33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6"/>
    <s v="video games"/>
    <n v="18"/>
    <n v="74.209999999999994"/>
    <x v="1096"/>
    <d v="2014-10-04T03:30:00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6"/>
    <s v="video games"/>
    <n v="0"/>
    <n v="6.71"/>
    <x v="1097"/>
    <d v="2014-03-02T19:01:1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6"/>
    <s v="video games"/>
    <n v="7"/>
    <n v="81.95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6"/>
    <s v="video games"/>
    <n v="1"/>
    <n v="25"/>
    <x v="1099"/>
    <d v="2015-05-13T20:04:28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6"/>
    <s v="video games"/>
    <n v="5"/>
    <n v="80.3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6"/>
    <s v="video games"/>
    <n v="0"/>
    <n v="71.55"/>
    <x v="1105"/>
    <d v="2014-03-24T02:15:27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6"/>
    <s v="video games"/>
    <n v="0"/>
    <n v="0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6"/>
    <s v="video games"/>
    <n v="0"/>
    <n v="1"/>
    <x v="1111"/>
    <d v="2016-01-08T04:53:1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6"/>
    <s v="video games"/>
    <n v="36"/>
    <n v="100.23"/>
    <x v="1112"/>
    <d v="2015-01-19T08:30:00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6"/>
    <s v="video games"/>
    <n v="1"/>
    <n v="5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6"/>
    <s v="video games"/>
    <n v="8"/>
    <n v="10.38"/>
    <x v="1117"/>
    <d v="2015-12-25T14:21:53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6"/>
    <s v="video games"/>
    <n v="2"/>
    <n v="36.33"/>
    <x v="1118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6"/>
    <s v="video games"/>
    <n v="0"/>
    <n v="5"/>
    <x v="1119"/>
    <d v="2014-04-06T19:01:04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6"/>
    <s v="video games"/>
    <n v="0"/>
    <n v="3.67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6"/>
    <s v="mobile games"/>
    <n v="0"/>
    <n v="60.71"/>
    <x v="1124"/>
    <d v="2015-04-30T16:00:51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6"/>
    <s v="mobile games"/>
    <n v="0"/>
    <n v="0"/>
    <x v="1125"/>
    <d v="2015-09-25T14:58:5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6"/>
    <s v="mobile games"/>
    <n v="2"/>
    <n v="25.43"/>
    <x v="1127"/>
    <d v="2014-11-14T21:30:00"/>
    <x v="1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6"/>
    <s v="mobile games"/>
    <n v="0"/>
    <n v="1"/>
    <x v="112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6"/>
    <s v="mobile games"/>
    <n v="0"/>
    <n v="3.67"/>
    <x v="1130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6"/>
    <s v="mobile games"/>
    <n v="0"/>
    <n v="0"/>
    <x v="1131"/>
    <d v="2015-12-24T21:47:48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6"/>
    <s v="mobile games"/>
    <n v="1"/>
    <n v="20"/>
    <x v="1133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6"/>
    <s v="mobile games"/>
    <n v="0"/>
    <n v="1"/>
    <x v="1134"/>
    <d v="2014-11-29T04:33:00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6"/>
    <s v="mobile games"/>
    <n v="6"/>
    <n v="45"/>
    <x v="1136"/>
    <d v="2015-12-19T16:07:09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6"/>
    <s v="mobile games"/>
    <n v="0"/>
    <n v="31.25"/>
    <x v="1138"/>
    <d v="2017-01-21T21:45:31"/>
    <x v="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6"/>
    <s v="mobile games"/>
    <n v="0"/>
    <n v="5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6"/>
    <s v="mobile games"/>
    <n v="0"/>
    <n v="0"/>
    <x v="1140"/>
    <d v="2015-08-06T11:05:21"/>
    <x v="3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6"/>
    <s v="mobile games"/>
    <n v="0"/>
    <n v="0"/>
    <x v="1141"/>
    <d v="2015-07-09T16:47:3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6"/>
    <s v="mobile games"/>
    <n v="0"/>
    <n v="0"/>
    <x v="1142"/>
    <d v="2015-02-17T00:08:47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6"/>
    <s v="mobile games"/>
    <n v="0"/>
    <n v="23.25"/>
    <x v="1143"/>
    <d v="2015-12-17T04:38:46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7"/>
    <s v="food trucks"/>
    <n v="0"/>
    <n v="0"/>
    <x v="1144"/>
    <d v="2015-04-29T04:22:00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7"/>
    <s v="food trucks"/>
    <n v="0"/>
    <n v="100"/>
    <x v="1145"/>
    <d v="2014-10-02T17:56:32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7"/>
    <s v="food trucks"/>
    <n v="9"/>
    <n v="44.17"/>
    <x v="1146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7"/>
    <s v="food trucks"/>
    <n v="0"/>
    <n v="0"/>
    <x v="1147"/>
    <d v="2014-10-19T23:19:43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7"/>
    <s v="food trucks"/>
    <n v="10"/>
    <n v="42"/>
    <x v="1150"/>
    <d v="2016-01-08T22:54:35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7"/>
    <s v="food trucks"/>
    <n v="0"/>
    <n v="0"/>
    <x v="1151"/>
    <d v="2015-09-07T02:27:43"/>
    <x v="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7"/>
    <s v="food trucks"/>
    <n v="6"/>
    <n v="60.73"/>
    <x v="1152"/>
    <d v="2015-05-15T17:01:52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7"/>
    <s v="food trucks"/>
    <n v="1"/>
    <n v="50"/>
    <x v="1153"/>
    <d v="2015-06-18T17:08:25"/>
    <x v="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7"/>
    <s v="food trucks"/>
    <n v="7"/>
    <n v="108.33"/>
    <x v="1154"/>
    <d v="2015-09-06T02:36:46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7"/>
    <s v="food trucks"/>
    <n v="1"/>
    <n v="23.5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7"/>
    <s v="food trucks"/>
    <n v="0"/>
    <n v="0"/>
    <x v="1156"/>
    <d v="2015-02-24T01:42:42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7"/>
    <s v="food trucks"/>
    <n v="2"/>
    <n v="50.33"/>
    <x v="1157"/>
    <d v="2014-12-05T16:04:4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7"/>
    <s v="food trucks"/>
    <n v="0"/>
    <n v="11.67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7"/>
    <s v="food trucks"/>
    <n v="0"/>
    <n v="0"/>
    <x v="1159"/>
    <d v="2015-06-30T15:45:0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7"/>
    <s v="food trucks"/>
    <n v="4"/>
    <n v="60.79"/>
    <x v="1160"/>
    <d v="2015-03-28T02:43:06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7"/>
    <s v="food trucks"/>
    <n v="0"/>
    <n v="0"/>
    <x v="1161"/>
    <d v="2015-05-19T15:06:29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7"/>
    <s v="food trucks"/>
    <n v="0"/>
    <n v="17.5"/>
    <x v="1162"/>
    <d v="2014-09-25T16:24:24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7"/>
    <s v="food trucks"/>
    <n v="0"/>
    <n v="0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7"/>
    <s v="food trucks"/>
    <n v="21"/>
    <n v="82.82"/>
    <x v="1165"/>
    <d v="2014-07-06T05:08:5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7"/>
    <s v="food trucks"/>
    <n v="19"/>
    <n v="358.88"/>
    <x v="1166"/>
    <d v="2015-06-26T04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7"/>
    <s v="food trucks"/>
    <n v="2"/>
    <n v="61.19"/>
    <x v="1167"/>
    <d v="2014-09-12T17:38:15"/>
    <x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7"/>
    <s v="food trucks"/>
    <n v="0"/>
    <n v="5.67"/>
    <x v="1169"/>
    <d v="2015-02-22T08:29:23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7"/>
    <s v="food trucks"/>
    <n v="0"/>
    <n v="50"/>
    <x v="1170"/>
    <d v="2015-05-30T21:26:11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7"/>
    <s v="food trucks"/>
    <n v="0"/>
    <n v="25"/>
    <x v="1171"/>
    <d v="2014-11-13T20:18:47"/>
    <x v="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7"/>
    <s v="food trucks"/>
    <n v="0"/>
    <n v="0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7"/>
    <s v="food trucks"/>
    <n v="0"/>
    <n v="30"/>
    <x v="1173"/>
    <d v="2015-08-03T04:27:37"/>
    <x v="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7"/>
    <s v="food trucks"/>
    <n v="3"/>
    <n v="65"/>
    <x v="1175"/>
    <d v="2015-07-15T17:28:59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7"/>
    <s v="food trucks"/>
    <n v="0"/>
    <n v="10"/>
    <x v="1176"/>
    <d v="2017-03-06T13:00:00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7"/>
    <s v="food trucks"/>
    <n v="0"/>
    <n v="0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7"/>
    <s v="food trucks"/>
    <n v="0"/>
    <n v="5"/>
    <x v="1178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7"/>
    <s v="food trucks"/>
    <n v="5"/>
    <n v="640"/>
    <x v="1179"/>
    <d v="2015-10-28T17:17:07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7"/>
    <s v="food trucks"/>
    <n v="12"/>
    <n v="69.12"/>
    <x v="1180"/>
    <d v="2014-06-28T19:21:54"/>
    <x v="1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7"/>
    <s v="food trucks"/>
    <n v="0"/>
    <n v="1.33"/>
    <x v="1181"/>
    <d v="2015-03-01T08:08:41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8"/>
    <s v="photobooks"/>
    <n v="105"/>
    <n v="61.56"/>
    <x v="1184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8"/>
    <s v="photobooks"/>
    <n v="105"/>
    <n v="118.74"/>
    <x v="1185"/>
    <d v="2015-06-08T04:00:00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8"/>
    <s v="photobooks"/>
    <n v="107"/>
    <n v="65.08"/>
    <x v="1186"/>
    <d v="2015-06-01T22:42:0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8"/>
    <s v="photobooks"/>
    <n v="104"/>
    <n v="130.16"/>
    <x v="1187"/>
    <d v="2015-05-17T18:00:00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8"/>
    <s v="photobooks"/>
    <n v="135"/>
    <n v="51.92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8"/>
    <s v="photobooks"/>
    <n v="290"/>
    <n v="19.329999999999998"/>
    <x v="1192"/>
    <d v="2017-02-11T12:09:3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8"/>
    <s v="photobooks"/>
    <n v="322"/>
    <n v="56.41"/>
    <x v="1194"/>
    <d v="2015-04-08T11:42:5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8"/>
    <s v="photobooks"/>
    <n v="135"/>
    <n v="79.41"/>
    <x v="1195"/>
    <d v="2015-12-20T09:00:00"/>
    <x v="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8"/>
    <s v="photobooks"/>
    <n v="270"/>
    <n v="76.44"/>
    <x v="1196"/>
    <d v="2015-12-18T19:38:59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8"/>
    <s v="photobooks"/>
    <n v="261"/>
    <n v="54.62"/>
    <x v="1198"/>
    <d v="2015-12-31T03:00:00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8"/>
    <s v="photobooks"/>
    <n v="101"/>
    <n v="299.22000000000003"/>
    <x v="1199"/>
    <d v="2015-07-08T18:30:00"/>
    <x v="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8"/>
    <s v="photobooks"/>
    <n v="126"/>
    <n v="58.53"/>
    <x v="1200"/>
    <d v="2015-04-16T11:27:36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8"/>
    <s v="photobooks"/>
    <n v="199"/>
    <n v="183.8"/>
    <x v="1202"/>
    <d v="2015-06-27T06:55:54"/>
    <x v="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8"/>
    <s v="photobooks"/>
    <n v="102"/>
    <n v="165.35"/>
    <x v="1203"/>
    <d v="2015-05-31T14:45:27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8"/>
    <s v="photobooks"/>
    <n v="103"/>
    <n v="234.79"/>
    <x v="1204"/>
    <d v="2015-12-04T05:00:00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8"/>
    <s v="photobooks"/>
    <n v="101"/>
    <n v="211.48"/>
    <x v="1205"/>
    <d v="2015-06-13T12:09:11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8"/>
    <s v="photobooks"/>
    <n v="115"/>
    <n v="32.340000000000003"/>
    <x v="1206"/>
    <d v="2017-03-11T13:29:00"/>
    <x v="8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8"/>
    <s v="photobooks"/>
    <n v="106"/>
    <n v="138.26"/>
    <x v="1209"/>
    <d v="2017-02-25T20:18:25"/>
    <x v="8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8"/>
    <s v="photobooks"/>
    <n v="254"/>
    <n v="493.82"/>
    <x v="1210"/>
    <d v="2015-05-31T21:00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8"/>
    <s v="photobooks"/>
    <n v="129"/>
    <n v="38.869999999999997"/>
    <x v="1212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8"/>
    <s v="photobooks"/>
    <n v="132"/>
    <n v="105.44"/>
    <x v="1214"/>
    <d v="2015-06-09T20:10:05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8"/>
    <s v="photobooks"/>
    <n v="786"/>
    <n v="71.59"/>
    <x v="1215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8"/>
    <s v="photobooks"/>
    <n v="146"/>
    <n v="91.88"/>
    <x v="1216"/>
    <d v="2015-10-02T23:03:00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8"/>
    <s v="photobooks"/>
    <n v="172"/>
    <n v="174.21"/>
    <x v="1218"/>
    <d v="2015-11-01T03:00:00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8"/>
    <s v="photobooks"/>
    <n v="104"/>
    <n v="111.18"/>
    <x v="1220"/>
    <d v="2015-08-25T15:05:1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4"/>
    <s v="world music"/>
    <n v="7"/>
    <n v="58.89"/>
    <x v="1224"/>
    <d v="2014-06-06T13:11:42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4"/>
    <s v="world music"/>
    <n v="4"/>
    <n v="48.43"/>
    <x v="1226"/>
    <d v="2014-04-21T01:00:0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4"/>
    <s v="world music"/>
    <n v="0"/>
    <n v="0"/>
    <x v="1227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4"/>
    <s v="world music"/>
    <n v="0"/>
    <n v="0"/>
    <x v="1231"/>
    <d v="2015-08-28T01:00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4"/>
    <s v="world music"/>
    <n v="0"/>
    <n v="0"/>
    <x v="1234"/>
    <d v="2015-02-02T18:55:42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4"/>
    <s v="world music"/>
    <n v="51"/>
    <n v="74.62"/>
    <x v="1241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4"/>
    <s v="rock"/>
    <n v="120"/>
    <n v="141.47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4"/>
    <s v="rock"/>
    <n v="152"/>
    <n v="64.25"/>
    <x v="1248"/>
    <d v="2014-06-13T06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4"/>
    <s v="rock"/>
    <n v="200"/>
    <n v="118.2"/>
    <x v="1250"/>
    <d v="2014-09-06T15:25:31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4"/>
    <s v="rock"/>
    <n v="303833"/>
    <n v="42.73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4"/>
    <s v="rock"/>
    <n v="104"/>
    <n v="27.15"/>
    <x v="1259"/>
    <d v="2014-06-09T03:59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4"/>
    <s v="rock"/>
    <n v="114"/>
    <n v="50.69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4"/>
    <s v="rock"/>
    <n v="125"/>
    <n v="77.64"/>
    <x v="126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4"/>
    <s v="rock"/>
    <n v="119"/>
    <n v="43.54"/>
    <x v="1263"/>
    <d v="2014-03-29T01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4"/>
    <s v="rock"/>
    <n v="104"/>
    <n v="76.67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4"/>
    <s v="rock"/>
    <n v="104"/>
    <n v="46.07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4"/>
    <s v="rock"/>
    <n v="155"/>
    <n v="53.01"/>
    <x v="1278"/>
    <d v="2014-06-25T02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4"/>
    <s v="rock"/>
    <n v="111"/>
    <n v="73.36"/>
    <x v="1279"/>
    <d v="2014-03-24T01:22:5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"/>
    <s v="plays"/>
    <n v="102"/>
    <n v="32.270000000000003"/>
    <x v="1285"/>
    <d v="2015-06-20T13:59:3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"/>
    <s v="plays"/>
    <n v="108"/>
    <n v="81.25"/>
    <x v="1286"/>
    <d v="2015-02-17T14:00:00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"/>
    <s v="plays"/>
    <n v="242"/>
    <n v="24.2"/>
    <x v="1287"/>
    <d v="2015-06-12T14:54:16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"/>
    <s v="plays"/>
    <n v="109"/>
    <n v="44.19"/>
    <x v="1290"/>
    <d v="2015-04-23T06:59:00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"/>
    <s v="plays"/>
    <n v="146"/>
    <n v="104.07"/>
    <x v="1291"/>
    <d v="2015-04-07T07:00:00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"/>
    <s v="plays"/>
    <n v="110"/>
    <n v="35.96"/>
    <x v="1292"/>
    <d v="2015-10-06T22:59:00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"/>
    <s v="plays"/>
    <n v="102"/>
    <n v="127.79"/>
    <x v="1293"/>
    <d v="2015-11-14T17:49:31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"/>
    <s v="plays"/>
    <n v="122"/>
    <n v="27.73"/>
    <x v="1294"/>
    <d v="2015-10-19T11:00:00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"/>
    <s v="plays"/>
    <n v="102"/>
    <n v="39.83"/>
    <x v="1295"/>
    <d v="2015-07-29T17:00:0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"/>
    <s v="plays"/>
    <n v="124"/>
    <n v="135.63"/>
    <x v="1299"/>
    <d v="2015-07-14T19:32:39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"/>
    <s v="plays"/>
    <n v="103"/>
    <n v="70.86"/>
    <x v="1301"/>
    <d v="2015-07-21T03:00:0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2"/>
    <s v="wearables"/>
    <n v="40"/>
    <n v="152.41"/>
    <x v="1304"/>
    <d v="2017-03-13T03:40:0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2"/>
    <s v="wearables"/>
    <n v="65"/>
    <n v="201.6"/>
    <x v="1306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2"/>
    <s v="wearables"/>
    <n v="112"/>
    <n v="367.97"/>
    <x v="1309"/>
    <d v="2015-10-15T21:11:08"/>
    <x v="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2"/>
    <s v="wearables"/>
    <n v="1"/>
    <n v="28"/>
    <x v="1312"/>
    <d v="2015-04-18T16:52:02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2"/>
    <s v="wearables"/>
    <n v="40"/>
    <n v="162.91999999999999"/>
    <x v="1315"/>
    <d v="2015-11-06T01:00:00"/>
    <x v="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2"/>
    <s v="wearables"/>
    <n v="15"/>
    <n v="45.41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2"/>
    <s v="wearables"/>
    <n v="15"/>
    <n v="97.33"/>
    <x v="1319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2"/>
    <s v="wearables"/>
    <n v="0"/>
    <n v="26.5"/>
    <x v="1322"/>
    <d v="2015-05-21T15:45:25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2"/>
    <s v="wearables"/>
    <n v="1"/>
    <n v="102.73"/>
    <x v="1326"/>
    <d v="2015-01-15T19:00:2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2"/>
    <s v="wearables"/>
    <n v="4"/>
    <n v="41.59"/>
    <x v="1327"/>
    <d v="2015-05-29T16:17:15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2"/>
    <s v="wearables"/>
    <n v="1"/>
    <n v="45.33"/>
    <x v="1329"/>
    <d v="2014-12-02T06:19:05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2"/>
    <s v="wearables"/>
    <n v="0"/>
    <n v="0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2"/>
    <s v="wearables"/>
    <n v="20"/>
    <n v="308.75"/>
    <x v="1335"/>
    <d v="2015-12-05T22:28:22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2"/>
    <s v="wearables"/>
    <n v="85"/>
    <n v="379.23"/>
    <x v="1336"/>
    <d v="2014-12-17T20:43:48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2"/>
    <s v="wearables"/>
    <n v="49"/>
    <n v="176.36"/>
    <x v="1337"/>
    <d v="2017-03-03T13:51:19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2"/>
    <s v="wearables"/>
    <n v="3"/>
    <n v="66.069999999999993"/>
    <x v="1338"/>
    <d v="2015-08-02T19:17:13"/>
    <x v="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2"/>
    <s v="wearables"/>
    <n v="7"/>
    <n v="89.65"/>
    <x v="1339"/>
    <d v="2014-12-08T16:31:55"/>
    <x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2"/>
    <s v="wearables"/>
    <n v="0"/>
    <n v="0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2"/>
    <s v="wearables"/>
    <n v="0"/>
    <n v="100"/>
    <x v="1342"/>
    <d v="2015-07-17T19:35:39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3"/>
    <s v="nonfiction"/>
    <n v="125"/>
    <n v="53.57"/>
    <x v="1345"/>
    <d v="2014-07-14T19:32:39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3"/>
    <s v="nonfiction"/>
    <n v="102"/>
    <n v="82.42"/>
    <x v="1347"/>
    <d v="2015-03-07T15:18:4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3"/>
    <s v="nonfiction"/>
    <n v="102"/>
    <n v="230.19"/>
    <x v="1348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3"/>
    <s v="nonfiction"/>
    <n v="204"/>
    <n v="59.36"/>
    <x v="1349"/>
    <d v="2015-12-16T06:59:00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3"/>
    <s v="nonfiction"/>
    <n v="104"/>
    <n v="66.7"/>
    <x v="1350"/>
    <d v="2015-12-26T00:18:54"/>
    <x v="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3"/>
    <s v="nonfiction"/>
    <n v="136"/>
    <n v="59.97"/>
    <x v="1352"/>
    <d v="2015-09-05T03:59:0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3"/>
    <s v="nonfiction"/>
    <n v="126"/>
    <n v="28.63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4"/>
    <s v="rock"/>
    <n v="119"/>
    <n v="346.04"/>
    <x v="1364"/>
    <d v="2015-01-07T16:41:46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4"/>
    <s v="rock"/>
    <n v="100"/>
    <n v="81.739999999999995"/>
    <x v="1365"/>
    <d v="2015-03-16T16:35:52"/>
    <x v="3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4"/>
    <s v="rock"/>
    <n v="126"/>
    <n v="64.540000000000006"/>
    <x v="1366"/>
    <d v="2014-11-27T00:54:23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4"/>
    <s v="rock"/>
    <n v="114"/>
    <n v="63.48"/>
    <x v="1367"/>
    <d v="2015-11-14T01:04:1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4"/>
    <s v="rock"/>
    <n v="111"/>
    <n v="63.62"/>
    <x v="1368"/>
    <d v="2015-06-15T04:34:54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4"/>
    <s v="rock"/>
    <n v="105"/>
    <n v="83.97"/>
    <x v="1369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4"/>
    <s v="rock"/>
    <n v="107"/>
    <n v="107.07"/>
    <x v="1371"/>
    <d v="2015-05-07T18:12:22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4"/>
    <s v="rock"/>
    <n v="116"/>
    <n v="48.71"/>
    <x v="1377"/>
    <d v="2017-02-03T04:11:00"/>
    <x v="8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4"/>
    <s v="rock"/>
    <n v="112"/>
    <n v="73.91"/>
    <x v="1379"/>
    <d v="2015-06-05T11:47:56"/>
    <x v="3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4"/>
    <s v="rock"/>
    <n v="424"/>
    <n v="21.2"/>
    <x v="1380"/>
    <d v="2015-06-09T02:00:00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4"/>
    <s v="rock"/>
    <n v="124"/>
    <n v="68.94"/>
    <x v="1384"/>
    <d v="2015-07-05T17:38:42"/>
    <x v="3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4"/>
    <s v="rock"/>
    <n v="219"/>
    <n v="62.5"/>
    <x v="1386"/>
    <d v="2015-07-29T15:31:29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4"/>
    <s v="rock"/>
    <n v="137"/>
    <n v="70.06"/>
    <x v="1387"/>
    <d v="2015-06-03T04:30:00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4"/>
    <s v="rock"/>
    <n v="109"/>
    <n v="160.79"/>
    <x v="1390"/>
    <d v="2015-04-27T17:12:00"/>
    <x v="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4"/>
    <s v="rock"/>
    <n v="110"/>
    <n v="42.38"/>
    <x v="1391"/>
    <d v="2015-08-22T04:59:0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4"/>
    <s v="rock"/>
    <n v="122"/>
    <n v="53.88"/>
    <x v="1394"/>
    <d v="2017-03-01T03:00:00"/>
    <x v="8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4"/>
    <s v="rock"/>
    <n v="107"/>
    <n v="88.19"/>
    <x v="1396"/>
    <d v="2015-02-13T23:58:02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4"/>
    <s v="rock"/>
    <n v="126"/>
    <n v="61.7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4"/>
    <s v="rock"/>
    <n v="109"/>
    <n v="24.15"/>
    <x v="1402"/>
    <d v="2015-05-01T00:16:51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3"/>
    <s v="translations"/>
    <n v="2"/>
    <n v="48.2"/>
    <x v="1404"/>
    <d v="2015-02-22T12:14:45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3"/>
    <s v="translations"/>
    <n v="0"/>
    <n v="6.18"/>
    <x v="1405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3"/>
    <s v="translations"/>
    <n v="0"/>
    <n v="5"/>
    <x v="1406"/>
    <d v="2015-12-12T10:00:0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3"/>
    <s v="translations"/>
    <n v="1"/>
    <n v="7.5"/>
    <x v="1407"/>
    <d v="2014-08-12T12:52:58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3"/>
    <s v="translations"/>
    <n v="7"/>
    <n v="12"/>
    <x v="1408"/>
    <d v="2015-11-13T21:55:56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3"/>
    <s v="translations"/>
    <n v="0"/>
    <n v="0"/>
    <x v="1409"/>
    <d v="2015-01-01T04:12:15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3"/>
    <s v="translations"/>
    <n v="0"/>
    <n v="2.33"/>
    <x v="1411"/>
    <d v="2015-02-06T01:25:00"/>
    <x v="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3"/>
    <s v="translations"/>
    <n v="5"/>
    <n v="24.62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3"/>
    <s v="translations"/>
    <n v="5"/>
    <n v="100"/>
    <x v="1413"/>
    <d v="2016-02-20T10:29:3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3"/>
    <s v="translations"/>
    <n v="18"/>
    <n v="88.89"/>
    <x v="1415"/>
    <d v="2015-08-16T16:13:1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3"/>
    <s v="translations"/>
    <n v="0"/>
    <n v="0"/>
    <x v="1416"/>
    <d v="2015-11-21T23:13:39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3"/>
    <s v="translations"/>
    <n v="1"/>
    <n v="27.5"/>
    <x v="1417"/>
    <d v="2015-09-15T11:11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3"/>
    <s v="translations"/>
    <n v="0"/>
    <n v="100"/>
    <x v="1421"/>
    <d v="2015-02-08T21:58:29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3"/>
    <s v="translations"/>
    <n v="0"/>
    <n v="100"/>
    <x v="1423"/>
    <d v="2016-01-01T08:38:51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3"/>
    <s v="translations"/>
    <n v="0"/>
    <n v="0"/>
    <x v="1425"/>
    <d v="2015-04-29T03:09:19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3"/>
    <s v="translations"/>
    <n v="0"/>
    <n v="0"/>
    <x v="1426"/>
    <d v="2015-08-24T09:22:00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3"/>
    <s v="translations"/>
    <n v="0"/>
    <n v="0"/>
    <x v="1429"/>
    <d v="2015-04-10T01:27:22"/>
    <x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3"/>
    <s v="translations"/>
    <n v="8"/>
    <n v="80.599999999999994"/>
    <x v="1430"/>
    <d v="2014-12-19T19:31: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3"/>
    <s v="translations"/>
    <n v="32"/>
    <n v="115.55"/>
    <x v="1431"/>
    <d v="2015-11-26T06:03:36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3"/>
    <s v="translations"/>
    <n v="0"/>
    <n v="0"/>
    <x v="1432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3"/>
    <s v="translations"/>
    <n v="10"/>
    <n v="744.55"/>
    <x v="1434"/>
    <d v="2015-06-08T15:00:00"/>
    <x v="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3"/>
    <s v="translations"/>
    <n v="0"/>
    <n v="7.5"/>
    <x v="1435"/>
    <d v="2015-10-11T18:43:4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3"/>
    <s v="translations"/>
    <n v="27"/>
    <n v="36.68"/>
    <x v="1437"/>
    <d v="2014-07-13T04:59:0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3"/>
    <s v="translations"/>
    <n v="7"/>
    <n v="30"/>
    <x v="1439"/>
    <d v="2015-03-07T19:55:0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3"/>
    <s v="translations"/>
    <n v="1"/>
    <n v="673.33"/>
    <x v="1441"/>
    <d v="2015-09-11T18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3"/>
    <s v="translations"/>
    <n v="0"/>
    <n v="0"/>
    <x v="1444"/>
    <d v="2015-09-12T20:57:4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3"/>
    <s v="translations"/>
    <n v="0"/>
    <n v="0"/>
    <x v="1445"/>
    <d v="2015-06-14T13:00:55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3"/>
    <s v="translations"/>
    <n v="0"/>
    <n v="0"/>
    <x v="1448"/>
    <d v="2015-05-22T05:25:0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3"/>
    <s v="translations"/>
    <n v="0"/>
    <n v="0"/>
    <x v="1449"/>
    <d v="2015-05-10T19:28:25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3"/>
    <s v="translations"/>
    <n v="0"/>
    <n v="1"/>
    <x v="1451"/>
    <d v="2014-11-19T00:00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3"/>
    <s v="translations"/>
    <n v="0"/>
    <n v="0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3"/>
    <s v="translations"/>
    <n v="0"/>
    <n v="0"/>
    <x v="1453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3"/>
    <s v="translations"/>
    <n v="11"/>
    <n v="225"/>
    <x v="1455"/>
    <d v="2014-09-05T13:39:00"/>
    <x v="1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3"/>
    <s v="translations"/>
    <n v="0"/>
    <n v="0"/>
    <x v="1457"/>
    <d v="2015-11-11T22:30:44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3"/>
    <s v="translations"/>
    <n v="0"/>
    <n v="0"/>
    <x v="1458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3"/>
    <s v="translations"/>
    <n v="0"/>
    <n v="0"/>
    <x v="1459"/>
    <d v="2015-12-02T17:25:00"/>
    <x v="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3"/>
    <s v="translations"/>
    <n v="0"/>
    <n v="0"/>
    <x v="1460"/>
    <d v="2014-11-30T23:45:00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3"/>
    <s v="radio &amp; podcasts"/>
    <n v="101"/>
    <n v="44.67"/>
    <x v="1461"/>
    <d v="2014-10-21T00:00:00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3"/>
    <s v="radio &amp; podcasts"/>
    <n v="108"/>
    <n v="69.599999999999994"/>
    <x v="1466"/>
    <d v="2016-01-12T05:00:00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3"/>
    <s v="radio &amp; podcasts"/>
    <n v="104"/>
    <n v="96.88"/>
    <x v="1471"/>
    <d v="2015-04-09T22:58:54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3"/>
    <s v="radio &amp; podcasts"/>
    <n v="189"/>
    <n v="64.17"/>
    <x v="1475"/>
    <d v="2014-12-20T04:59:00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3"/>
    <s v="radio &amp; podcasts"/>
    <n v="137"/>
    <n v="30.96"/>
    <x v="1479"/>
    <d v="2014-05-10T03:59:00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3"/>
    <s v="fiction"/>
    <n v="2"/>
    <n v="50"/>
    <x v="1485"/>
    <d v="2015-06-20T19:06:1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3"/>
    <s v="fiction"/>
    <n v="0"/>
    <n v="16"/>
    <x v="1486"/>
    <d v="2015-02-27T04:02:4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3"/>
    <s v="fiction"/>
    <n v="8"/>
    <n v="100"/>
    <x v="1491"/>
    <d v="2015-02-15T15:38:00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3"/>
    <s v="fiction"/>
    <n v="9"/>
    <n v="40.450000000000003"/>
    <x v="1494"/>
    <d v="2015-04-03T15:38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3"/>
    <s v="fiction"/>
    <n v="0"/>
    <n v="0"/>
    <x v="1496"/>
    <d v="2014-09-16T11:24:19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3"/>
    <s v="fiction"/>
    <n v="2"/>
    <n v="19"/>
    <x v="1498"/>
    <d v="2014-09-03T23:36:18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8"/>
    <s v="photobooks"/>
    <n v="166"/>
    <n v="97.73"/>
    <x v="1501"/>
    <d v="2015-07-08T14:00:23"/>
    <x v="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8"/>
    <s v="photobooks"/>
    <n v="278"/>
    <n v="67.16"/>
    <x v="15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8"/>
    <s v="photobooks"/>
    <n v="111"/>
    <n v="38.86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8"/>
    <s v="photobooks"/>
    <n v="111"/>
    <n v="97.11"/>
    <x v="1508"/>
    <d v="2014-06-27T14:44:41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8"/>
    <s v="photobooks"/>
    <n v="124"/>
    <n v="110.39"/>
    <x v="1509"/>
    <d v="2017-02-14T22:59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8"/>
    <s v="photobooks"/>
    <n v="101"/>
    <n v="39.92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8"/>
    <s v="photobooks"/>
    <n v="112"/>
    <n v="75.98"/>
    <x v="1511"/>
    <d v="2015-11-18T15:00:04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8"/>
    <s v="photobooks"/>
    <n v="559"/>
    <n v="58.38"/>
    <x v="1512"/>
    <d v="2017-02-05T16:25:39"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8"/>
    <s v="photobooks"/>
    <n v="150"/>
    <n v="55.82"/>
    <x v="1513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8"/>
    <s v="photobooks"/>
    <n v="106"/>
    <n v="151.24"/>
    <x v="1514"/>
    <d v="2015-09-27T14:20:4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8"/>
    <s v="photobooks"/>
    <n v="162"/>
    <n v="39.51"/>
    <x v="1517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8"/>
    <s v="photobooks"/>
    <n v="205"/>
    <n v="130.53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8"/>
    <s v="photobooks"/>
    <n v="103"/>
    <n v="64.16"/>
    <x v="1519"/>
    <d v="2014-06-20T21:59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8"/>
    <s v="photobooks"/>
    <n v="103"/>
    <n v="111.53"/>
    <x v="1520"/>
    <d v="2014-12-19T04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8"/>
    <s v="photobooks"/>
    <n v="139"/>
    <n v="133.74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8"/>
    <s v="photobooks"/>
    <n v="125"/>
    <n v="95.83"/>
    <x v="1523"/>
    <d v="2014-12-23T00:00:0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8"/>
    <s v="photobooks"/>
    <n v="207"/>
    <n v="221.79"/>
    <x v="1524"/>
    <d v="2017-02-20T12:01:3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8"/>
    <s v="photobooks"/>
    <n v="120"/>
    <n v="98.84"/>
    <x v="1526"/>
    <d v="2016-01-19T06:37:27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8"/>
    <s v="photobooks"/>
    <n v="110"/>
    <n v="55.22"/>
    <x v="1527"/>
    <d v="2017-03-14T13:24:46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8"/>
    <s v="photobooks"/>
    <n v="282"/>
    <n v="52.79"/>
    <x v="1528"/>
    <d v="2017-02-01T00:00:00"/>
    <x v="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8"/>
    <s v="photobooks"/>
    <n v="101"/>
    <n v="135.66999999999999"/>
    <x v="1529"/>
    <d v="2015-03-19T14:05:20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8"/>
    <s v="photobooks"/>
    <n v="135"/>
    <n v="53.99"/>
    <x v="1530"/>
    <d v="2015-10-23T18:24:55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8"/>
    <s v="photobooks"/>
    <n v="176"/>
    <n v="56.64"/>
    <x v="1531"/>
    <d v="2014-12-01T03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8"/>
    <s v="photobooks"/>
    <n v="418"/>
    <n v="84.91"/>
    <x v="1534"/>
    <d v="2015-09-04T16:11:02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8"/>
    <s v="photobooks"/>
    <n v="250"/>
    <n v="66.02"/>
    <x v="1536"/>
    <d v="2015-08-27T19:15:1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8"/>
    <s v="photobooks"/>
    <n v="103"/>
    <n v="156.16999999999999"/>
    <x v="1538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8"/>
    <s v="photobooks"/>
    <n v="118"/>
    <n v="180.41"/>
    <x v="1540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8"/>
    <s v="nature"/>
    <n v="0"/>
    <n v="3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8"/>
    <s v="nature"/>
    <n v="4"/>
    <n v="20"/>
    <x v="1542"/>
    <d v="2015-06-30T23:55:00"/>
    <x v="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8"/>
    <s v="nature"/>
    <n v="0"/>
    <n v="10"/>
    <x v="1543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8"/>
    <s v="nature"/>
    <n v="0"/>
    <n v="0"/>
    <x v="1544"/>
    <d v="2015-04-01T00:18:00"/>
    <x v="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8"/>
    <s v="nature"/>
    <n v="0"/>
    <n v="1"/>
    <x v="1545"/>
    <d v="2015-03-02T21:16:00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8"/>
    <s v="nature"/>
    <n v="29"/>
    <n v="26.27"/>
    <x v="1546"/>
    <d v="2014-09-17T05:06:39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8"/>
    <s v="nature"/>
    <n v="0"/>
    <n v="0"/>
    <x v="1547"/>
    <d v="2017-02-23T10:14:42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8"/>
    <s v="nature"/>
    <n v="9"/>
    <n v="60"/>
    <x v="1548"/>
    <d v="2015-11-08T22:10:20"/>
    <x v="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8"/>
    <s v="nature"/>
    <n v="34"/>
    <n v="28.33"/>
    <x v="1549"/>
    <d v="2015-11-03T04:15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8"/>
    <s v="nature"/>
    <n v="0"/>
    <n v="0"/>
    <x v="1551"/>
    <d v="2015-05-27T19:47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8"/>
    <s v="nature"/>
    <n v="49"/>
    <n v="132.19"/>
    <x v="1552"/>
    <d v="2014-10-01T03:59:00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8"/>
    <s v="nature"/>
    <n v="0"/>
    <n v="0"/>
    <x v="1553"/>
    <d v="2015-09-02T06:47:27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8"/>
    <s v="nature"/>
    <n v="0"/>
    <n v="0"/>
    <x v="1554"/>
    <d v="2015-08-02T06:03:1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8"/>
    <s v="nature"/>
    <n v="0"/>
    <n v="0"/>
    <x v="1555"/>
    <d v="2015-09-17T17:00:00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8"/>
    <s v="nature"/>
    <n v="4"/>
    <n v="100"/>
    <x v="1557"/>
    <d v="2014-09-20T15:40:33"/>
    <x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8"/>
    <s v="nature"/>
    <n v="5"/>
    <n v="11.67"/>
    <x v="1558"/>
    <d v="2015-08-28T12:12:00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8"/>
    <s v="nature"/>
    <n v="0"/>
    <n v="50"/>
    <x v="1559"/>
    <d v="2015-04-29T01:16:39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8"/>
    <s v="nature"/>
    <n v="4"/>
    <n v="23.5"/>
    <x v="1560"/>
    <d v="2014-11-13T01:29:53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3"/>
    <s v="art books"/>
    <n v="0"/>
    <n v="0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3"/>
    <s v="art books"/>
    <n v="1"/>
    <n v="42.5"/>
    <x v="1563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3"/>
    <s v="art books"/>
    <n v="0"/>
    <n v="10"/>
    <x v="1564"/>
    <d v="2015-05-28T20:05:0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3"/>
    <s v="art books"/>
    <n v="4"/>
    <n v="26.92"/>
    <x v="1567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3"/>
    <s v="art books"/>
    <n v="14"/>
    <n v="155"/>
    <x v="1568"/>
    <d v="2014-12-24T01:29:45"/>
    <x v="1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3"/>
    <s v="art books"/>
    <n v="1"/>
    <n v="20"/>
    <x v="1571"/>
    <d v="2015-06-19T18:28:03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3"/>
    <s v="art books"/>
    <n v="2"/>
    <n v="74.33"/>
    <x v="1573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3"/>
    <s v="art books"/>
    <n v="5"/>
    <n v="84.33"/>
    <x v="1574"/>
    <d v="2015-02-17T22:15: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3"/>
    <s v="art books"/>
    <n v="23"/>
    <n v="65.459999999999994"/>
    <x v="1575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3"/>
    <s v="art books"/>
    <n v="13"/>
    <n v="65"/>
    <x v="1576"/>
    <d v="2015-06-30T21:06:08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8"/>
    <s v="places"/>
    <n v="1"/>
    <n v="5"/>
    <x v="1581"/>
    <d v="2015-12-19T10:46:30"/>
    <x v="3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8"/>
    <s v="places"/>
    <n v="9"/>
    <n v="31"/>
    <x v="1582"/>
    <d v="2015-10-26T21:20:0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8"/>
    <s v="places"/>
    <n v="0"/>
    <n v="15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8"/>
    <s v="places"/>
    <n v="0"/>
    <n v="0"/>
    <x v="1584"/>
    <d v="2014-05-30T15:35:0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8"/>
    <s v="places"/>
    <n v="0"/>
    <n v="0"/>
    <x v="1586"/>
    <d v="2015-04-05T01:30:22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8"/>
    <s v="places"/>
    <n v="0"/>
    <n v="1"/>
    <x v="1587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8"/>
    <s v="places"/>
    <n v="0"/>
    <n v="0"/>
    <x v="1588"/>
    <d v="2015-01-31T20:12:00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8"/>
    <s v="places"/>
    <n v="0"/>
    <n v="0"/>
    <x v="1589"/>
    <d v="2015-10-09T23:38:06"/>
    <x v="3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8"/>
    <s v="places"/>
    <n v="2"/>
    <n v="510"/>
    <x v="1590"/>
    <d v="2015-09-23T20:34:24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8"/>
    <s v="places"/>
    <n v="0"/>
    <n v="0"/>
    <x v="1592"/>
    <d v="2015-03-28T00:44:45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8"/>
    <s v="places"/>
    <n v="0"/>
    <n v="1"/>
    <x v="1593"/>
    <d v="2015-02-28T20:17:35"/>
    <x v="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8"/>
    <s v="places"/>
    <n v="0"/>
    <n v="40"/>
    <x v="1595"/>
    <d v="2014-06-18T20:13:00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8"/>
    <s v="places"/>
    <n v="2"/>
    <n v="25"/>
    <x v="1596"/>
    <d v="2014-12-13T11:19:29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8"/>
    <s v="places"/>
    <n v="0"/>
    <n v="1"/>
    <x v="1598"/>
    <d v="2015-07-26T16:00:58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8"/>
    <s v="places"/>
    <n v="7"/>
    <n v="40.78"/>
    <x v="1600"/>
    <d v="2014-07-15T05:11:00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4"/>
    <s v="rock"/>
    <n v="103"/>
    <n v="66.69"/>
    <x v="1614"/>
    <d v="2014-08-03T17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4"/>
    <s v="rock"/>
    <n v="133"/>
    <n v="86.96"/>
    <x v="1619"/>
    <d v="2014-09-15T04:28:06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4"/>
    <s v="rock"/>
    <n v="102"/>
    <n v="107.98"/>
    <x v="1622"/>
    <d v="2014-12-17T07:5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4"/>
    <s v="rock"/>
    <n v="101"/>
    <n v="45.88"/>
    <x v="1628"/>
    <d v="2014-06-17T17:41:22"/>
    <x v="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4"/>
    <s v="rock"/>
    <n v="104"/>
    <n v="75.849999999999994"/>
    <x v="1629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4"/>
    <s v="rock"/>
    <n v="104"/>
    <n v="34.6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4"/>
    <s v="pop"/>
    <n v="101"/>
    <n v="97.5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4"/>
    <s v="pop"/>
    <n v="110"/>
    <n v="26.55"/>
    <x v="1646"/>
    <d v="2014-08-14T18:11:00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4"/>
    <s v="pop"/>
    <n v="101"/>
    <n v="47.19"/>
    <x v="1649"/>
    <d v="2014-05-23T16:25:55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4"/>
    <s v="pop"/>
    <n v="103"/>
    <n v="80.180000000000007"/>
    <x v="1661"/>
    <d v="2016-01-17T21:00:00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4"/>
    <s v="pop"/>
    <n v="108"/>
    <n v="33.75"/>
    <x v="1663"/>
    <d v="2015-02-01T00:31:47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4"/>
    <s v="pop"/>
    <n v="127"/>
    <n v="52.6"/>
    <x v="1667"/>
    <d v="2014-03-11T06:59:00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4"/>
    <s v="pop"/>
    <n v="128"/>
    <n v="45.59"/>
    <x v="1673"/>
    <d v="2015-03-06T21:04:5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4"/>
    <s v="pop"/>
    <n v="118"/>
    <n v="36.24"/>
    <x v="1678"/>
    <d v="2014-02-06T20:31:1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4"/>
    <s v="pop"/>
    <n v="118"/>
    <n v="47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4"/>
    <s v="faith"/>
    <n v="101"/>
    <n v="74.58"/>
    <x v="1681"/>
    <d v="2017-03-29T02:00:00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4"/>
    <s v="faith"/>
    <n v="0"/>
    <n v="0"/>
    <x v="1682"/>
    <d v="2017-04-14T04:07:40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4"/>
    <s v="faith"/>
    <n v="22"/>
    <n v="76"/>
    <x v="1683"/>
    <d v="2017-04-07T18:45:38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4"/>
    <s v="faith"/>
    <n v="109"/>
    <n v="86.44"/>
    <x v="1684"/>
    <d v="2017-03-17T18:34:01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4"/>
    <s v="faith"/>
    <n v="103"/>
    <n v="24"/>
    <x v="1685"/>
    <d v="2017-03-24T05:00:23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4"/>
    <s v="faith"/>
    <n v="0"/>
    <n v="18"/>
    <x v="1686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4"/>
    <s v="faith"/>
    <n v="31"/>
    <n v="80.13"/>
    <x v="1687"/>
    <d v="2017-04-10T20:15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4"/>
    <s v="faith"/>
    <n v="44"/>
    <n v="253.14"/>
    <x v="1688"/>
    <d v="2017-04-09T11:49:54"/>
    <x v="8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4"/>
    <s v="faith"/>
    <n v="100"/>
    <n v="171.43"/>
    <x v="1689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4"/>
    <s v="faith"/>
    <n v="25"/>
    <n v="57.73"/>
    <x v="1690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4"/>
    <s v="faith"/>
    <n v="33"/>
    <n v="264.26"/>
    <x v="1691"/>
    <d v="2017-04-03T01:00:00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4"/>
    <s v="faith"/>
    <n v="48"/>
    <n v="159.33000000000001"/>
    <x v="1692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4"/>
    <s v="faith"/>
    <n v="9"/>
    <n v="35"/>
    <x v="1693"/>
    <d v="2017-04-09T20:00:0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4"/>
    <s v="faith"/>
    <n v="0"/>
    <n v="5"/>
    <x v="1694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4"/>
    <s v="faith"/>
    <n v="12"/>
    <n v="61.09"/>
    <x v="1695"/>
    <d v="2017-04-10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4"/>
    <s v="faith"/>
    <n v="0"/>
    <n v="0"/>
    <x v="1696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4"/>
    <s v="faith"/>
    <n v="20"/>
    <n v="114.82"/>
    <x v="1697"/>
    <d v="2017-04-09T23:47:28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4"/>
    <s v="faith"/>
    <n v="0"/>
    <n v="0"/>
    <x v="1698"/>
    <d v="2017-03-26T03:33:00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4"/>
    <s v="faith"/>
    <n v="4"/>
    <n v="54"/>
    <x v="1699"/>
    <d v="2017-04-11T20:44:05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4"/>
    <s v="faith"/>
    <n v="26"/>
    <n v="65.97"/>
    <x v="170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4"/>
    <s v="faith"/>
    <n v="0"/>
    <n v="5"/>
    <x v="1701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4"/>
    <s v="faith"/>
    <n v="0"/>
    <n v="1"/>
    <x v="1702"/>
    <d v="2015-03-30T19:52:30"/>
    <x v="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4"/>
    <s v="faith"/>
    <n v="1"/>
    <n v="25.5"/>
    <x v="1703"/>
    <d v="2015-08-31T06:45:3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4"/>
    <s v="faith"/>
    <n v="65"/>
    <n v="118.36"/>
    <x v="1704"/>
    <d v="2015-02-16T03:21:13"/>
    <x v="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4"/>
    <s v="faith"/>
    <n v="0"/>
    <n v="0"/>
    <x v="1705"/>
    <d v="2015-09-09T16:00:00"/>
    <x v="3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4"/>
    <s v="faith"/>
    <n v="0"/>
    <n v="0"/>
    <x v="1706"/>
    <d v="2015-08-23T07:21:12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4"/>
    <s v="faith"/>
    <n v="5"/>
    <n v="21.25"/>
    <x v="1709"/>
    <d v="2014-08-31T19:39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4"/>
    <s v="faith"/>
    <n v="1"/>
    <n v="34"/>
    <x v="1710"/>
    <d v="2016-01-18T13:00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4"/>
    <s v="faith"/>
    <n v="11"/>
    <n v="525"/>
    <x v="1711"/>
    <d v="2014-09-01T15:30:3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4"/>
    <s v="faith"/>
    <n v="0"/>
    <n v="0"/>
    <x v="1712"/>
    <d v="2015-06-30T21:55:53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4"/>
    <s v="faith"/>
    <n v="2"/>
    <n v="50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4"/>
    <s v="faith"/>
    <n v="8"/>
    <n v="115.71"/>
    <x v="1714"/>
    <d v="2015-05-01T22:02:41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4"/>
    <s v="faith"/>
    <n v="0"/>
    <n v="5.5"/>
    <x v="1715"/>
    <d v="2015-03-31T03:22:00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4"/>
    <s v="faith"/>
    <n v="1"/>
    <n v="11.67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4"/>
    <s v="faith"/>
    <n v="6"/>
    <n v="28.13"/>
    <x v="1720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4"/>
    <s v="faith"/>
    <n v="0"/>
    <n v="0"/>
    <x v="1721"/>
    <d v="2015-12-11T11:04:23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4"/>
    <s v="faith"/>
    <n v="7"/>
    <n v="216.67"/>
    <x v="1723"/>
    <d v="2015-07-01T06:00:0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4"/>
    <s v="faith"/>
    <n v="1"/>
    <n v="8.75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4"/>
    <s v="faith"/>
    <n v="10"/>
    <n v="62.22"/>
    <x v="1725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4"/>
    <s v="faith"/>
    <n v="34"/>
    <n v="137.25"/>
    <x v="1726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4"/>
    <s v="faith"/>
    <n v="0"/>
    <n v="1"/>
    <x v="1727"/>
    <d v="2015-04-05T11:00:00"/>
    <x v="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4"/>
    <s v="faith"/>
    <n v="68"/>
    <n v="122.14"/>
    <x v="1728"/>
    <d v="2015-10-21T15:01:14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4"/>
    <s v="faith"/>
    <n v="0"/>
    <n v="0"/>
    <x v="1730"/>
    <d v="2015-10-25T02:06:23"/>
    <x v="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4"/>
    <s v="faith"/>
    <n v="0"/>
    <n v="0"/>
    <x v="1731"/>
    <d v="2015-06-11T15:00:00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4"/>
    <s v="faith"/>
    <n v="0"/>
    <n v="0"/>
    <x v="1732"/>
    <d v="2016-01-16T05:00:00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4"/>
    <s v="faith"/>
    <n v="0"/>
    <n v="1"/>
    <x v="1734"/>
    <d v="2015-05-08T00:52:36"/>
    <x v="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4"/>
    <s v="faith"/>
    <n v="1"/>
    <n v="22"/>
    <x v="1736"/>
    <d v="2015-11-08T21:40:33"/>
    <x v="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4"/>
    <s v="faith"/>
    <n v="21"/>
    <n v="56.67"/>
    <x v="1737"/>
    <d v="2015-07-20T22:46:32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4"/>
    <s v="faith"/>
    <n v="0"/>
    <n v="20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4"/>
    <s v="faith"/>
    <n v="0"/>
    <n v="0"/>
    <x v="1740"/>
    <d v="2015-07-16T19:37:02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8"/>
    <s v="photobooks"/>
    <n v="111"/>
    <n v="25.58"/>
    <x v="1741"/>
    <d v="2015-06-10T15:04:3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8"/>
    <s v="photobooks"/>
    <n v="118"/>
    <n v="93.07"/>
    <x v="1744"/>
    <d v="2015-03-08T13:31:1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8"/>
    <s v="photobooks"/>
    <n v="105"/>
    <n v="59.41"/>
    <x v="1747"/>
    <d v="2015-11-13T15:00:00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8"/>
    <s v="photobooks"/>
    <n v="130"/>
    <n v="358.97"/>
    <x v="1748"/>
    <d v="2015-09-02T22:49:03"/>
    <x v="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8"/>
    <s v="photobooks"/>
    <n v="123"/>
    <n v="94.74"/>
    <x v="1749"/>
    <d v="2017-03-01T19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8"/>
    <s v="photobooks"/>
    <n v="103"/>
    <n v="168.69"/>
    <x v="1751"/>
    <d v="2015-03-19T17:45:23"/>
    <x v="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8"/>
    <s v="photobooks"/>
    <n v="111"/>
    <n v="104.39"/>
    <x v="1754"/>
    <d v="2015-04-03T20:02:33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8"/>
    <s v="photobooks"/>
    <n v="120"/>
    <n v="7.5"/>
    <x v="1755"/>
    <d v="2015-10-05T18:56:01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8"/>
    <s v="photobooks"/>
    <n v="107"/>
    <n v="108.78"/>
    <x v="1759"/>
    <d v="2015-03-25T18:53:49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8"/>
    <s v="photobooks"/>
    <n v="155"/>
    <n v="51.67"/>
    <x v="1761"/>
    <d v="2015-09-12T13:37:40"/>
    <x v="3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8"/>
    <s v="photobooks"/>
    <n v="20"/>
    <n v="55.28"/>
    <x v="1764"/>
    <d v="2014-08-03T11:39:3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8"/>
    <s v="photobooks"/>
    <n v="59"/>
    <n v="72.17"/>
    <x v="1765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8"/>
    <s v="photobooks"/>
    <n v="0"/>
    <n v="0"/>
    <x v="1766"/>
    <d v="2014-08-25T20:38:08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8"/>
    <s v="photobooks"/>
    <n v="46"/>
    <n v="58.62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8"/>
    <s v="photobooks"/>
    <n v="4"/>
    <n v="12.47"/>
    <x v="1768"/>
    <d v="2014-09-27T13:27:24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8"/>
    <s v="photobooks"/>
    <n v="3"/>
    <n v="49.14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8"/>
    <s v="photobooks"/>
    <n v="57"/>
    <n v="150.5"/>
    <x v="1770"/>
    <d v="2014-10-14T18:43:14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8"/>
    <s v="photobooks"/>
    <n v="21"/>
    <n v="35.799999999999997"/>
    <x v="1771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8"/>
    <s v="photobooks"/>
    <n v="16"/>
    <n v="45.16"/>
    <x v="1772"/>
    <d v="2014-07-06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8"/>
    <s v="photobooks"/>
    <n v="6"/>
    <n v="98.79"/>
    <x v="1773"/>
    <d v="2015-01-19T18:14:58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8"/>
    <s v="photobooks"/>
    <n v="46"/>
    <n v="88.31"/>
    <x v="1774"/>
    <d v="2014-11-29T14:59:0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8"/>
    <s v="photobooks"/>
    <n v="65"/>
    <n v="170.63"/>
    <x v="1775"/>
    <d v="2014-10-24T23:26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8"/>
    <s v="photobooks"/>
    <n v="7"/>
    <n v="83.75"/>
    <x v="1776"/>
    <d v="2014-10-29T22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8"/>
    <s v="photobooks"/>
    <n v="14"/>
    <n v="65.099999999999994"/>
    <x v="1777"/>
    <d v="2015-02-20T08:34:13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8"/>
    <s v="photobooks"/>
    <n v="2"/>
    <n v="66.33"/>
    <x v="1778"/>
    <d v="2015-03-27T19:43:15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8"/>
    <s v="photobooks"/>
    <n v="24"/>
    <n v="51.23"/>
    <x v="1783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8"/>
    <s v="photobooks"/>
    <n v="40"/>
    <n v="60.24"/>
    <x v="1784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8"/>
    <s v="photobooks"/>
    <n v="20"/>
    <n v="44.94"/>
    <x v="1785"/>
    <d v="2014-10-16T00:00:0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8"/>
    <s v="photobooks"/>
    <n v="48"/>
    <n v="31.21"/>
    <x v="1786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8"/>
    <s v="photobooks"/>
    <n v="15"/>
    <n v="63.88"/>
    <x v="1787"/>
    <d v="2015-04-04T14:43:5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8"/>
    <s v="photobooks"/>
    <n v="1"/>
    <n v="19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8"/>
    <s v="photobooks"/>
    <n v="1"/>
    <n v="10"/>
    <x v="1789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8"/>
    <s v="photobooks"/>
    <n v="5"/>
    <n v="109.07"/>
    <x v="1790"/>
    <d v="2015-02-05T16:11:18"/>
    <x v="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8"/>
    <s v="photobooks"/>
    <n v="4"/>
    <n v="26.75"/>
    <x v="1791"/>
    <d v="2015-01-29T17:46:05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8"/>
    <s v="photobooks"/>
    <n v="61"/>
    <n v="109.94"/>
    <x v="1792"/>
    <d v="2015-08-10T06:59:0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8"/>
    <s v="photobooks"/>
    <n v="1"/>
    <n v="20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8"/>
    <s v="photobooks"/>
    <n v="11"/>
    <n v="55.39"/>
    <x v="1794"/>
    <d v="2015-02-11T13:13:42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8"/>
    <s v="photobooks"/>
    <n v="14"/>
    <n v="58.97"/>
    <x v="1798"/>
    <d v="2016-02-04T07:50:33"/>
    <x v="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8"/>
    <s v="photobooks"/>
    <n v="2"/>
    <n v="11.64"/>
    <x v="1799"/>
    <d v="2014-11-11T21:13:28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8"/>
    <s v="photobooks"/>
    <n v="14"/>
    <n v="63.65"/>
    <x v="1801"/>
    <d v="2015-12-15T12:10:00"/>
    <x v="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8"/>
    <s v="photobooks"/>
    <n v="48"/>
    <n v="94.28"/>
    <x v="1802"/>
    <d v="2015-06-27T21:59:00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8"/>
    <s v="photobooks"/>
    <n v="31"/>
    <n v="71.87"/>
    <x v="1803"/>
    <d v="2015-02-14T01:43:02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8"/>
    <s v="photobooks"/>
    <n v="35"/>
    <n v="104.85"/>
    <x v="1804"/>
    <d v="2015-11-14T17:16:44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8"/>
    <s v="photobooks"/>
    <n v="36"/>
    <n v="67.14"/>
    <x v="1805"/>
    <d v="2015-10-02T18:00:00"/>
    <x v="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8"/>
    <s v="photobooks"/>
    <n v="3"/>
    <n v="73.88"/>
    <x v="1806"/>
    <d v="2014-09-30T15:19:09"/>
    <x v="1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8"/>
    <s v="photobooks"/>
    <n v="11"/>
    <n v="69.13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8"/>
    <s v="photobooks"/>
    <n v="41"/>
    <n v="120.77"/>
    <x v="1808"/>
    <d v="2017-02-11T16:20:3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8"/>
    <s v="photobooks"/>
    <n v="11"/>
    <n v="42.22"/>
    <x v="1809"/>
    <d v="2015-03-01T21:47:19"/>
    <x v="3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8"/>
    <s v="photobooks"/>
    <n v="3"/>
    <n v="7.5"/>
    <x v="1810"/>
    <d v="2014-08-21T21:50:26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8"/>
    <s v="photobooks"/>
    <n v="0"/>
    <n v="1.54"/>
    <x v="1811"/>
    <d v="2014-10-24T04:00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8"/>
    <s v="photobooks"/>
    <n v="0"/>
    <n v="0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8"/>
    <s v="photobooks"/>
    <n v="49"/>
    <n v="42.16"/>
    <x v="1814"/>
    <d v="2015-02-28T07:32:16"/>
    <x v="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8"/>
    <s v="photobooks"/>
    <n v="0"/>
    <n v="0"/>
    <x v="1815"/>
    <d v="2015-07-01T21:45:37"/>
    <x v="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8"/>
    <s v="photobooks"/>
    <n v="0"/>
    <n v="0"/>
    <x v="1818"/>
    <d v="2015-04-03T04:37:3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8"/>
    <s v="photobooks"/>
    <n v="2"/>
    <n v="6.25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8"/>
    <s v="photobooks"/>
    <n v="7"/>
    <n v="213.38"/>
    <x v="1820"/>
    <d v="2015-04-01T01:01:3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4"/>
    <s v="rock"/>
    <n v="101"/>
    <n v="53.16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4"/>
    <s v="rock"/>
    <n v="100"/>
    <n v="417.33"/>
    <x v="1828"/>
    <d v="2014-05-09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4"/>
    <s v="rock"/>
    <n v="102"/>
    <n v="67.39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4"/>
    <s v="rock"/>
    <n v="118"/>
    <n v="131.16999999999999"/>
    <x v="1834"/>
    <d v="2015-01-24T23:08:15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4"/>
    <s v="rock"/>
    <n v="102"/>
    <n v="50.88"/>
    <x v="1841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4"/>
    <s v="rock"/>
    <n v="125"/>
    <n v="119.29"/>
    <x v="1842"/>
    <d v="2015-03-02T05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4"/>
    <s v="rock"/>
    <n v="121"/>
    <n v="79.53"/>
    <x v="1847"/>
    <d v="2015-04-21T05:40:32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4"/>
    <s v="rock"/>
    <n v="102"/>
    <n v="51.04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4"/>
    <s v="rock"/>
    <n v="100"/>
    <n v="50.04"/>
    <x v="1851"/>
    <d v="2014-07-28T01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4"/>
    <s v="rock"/>
    <n v="117"/>
    <n v="133.93"/>
    <x v="1852"/>
    <d v="2015-04-25T00:00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4"/>
    <s v="rock"/>
    <n v="101"/>
    <n v="53.29"/>
    <x v="1856"/>
    <d v="2014-07-18T20:31:1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4"/>
    <s v="rock"/>
    <n v="100"/>
    <n v="136.36000000000001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4"/>
    <s v="rock"/>
    <n v="133"/>
    <n v="52.68"/>
    <x v="1860"/>
    <d v="2014-02-06T17:01:2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6"/>
    <s v="mobile games"/>
    <n v="0"/>
    <n v="0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6"/>
    <s v="mobile games"/>
    <n v="8"/>
    <n v="90.94"/>
    <x v="1862"/>
    <d v="2017-03-08T07:30:00"/>
    <x v="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6"/>
    <s v="mobile games"/>
    <n v="0"/>
    <n v="5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6"/>
    <s v="mobile games"/>
    <n v="43"/>
    <n v="58.08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6"/>
    <s v="mobile games"/>
    <n v="1"/>
    <n v="62.5"/>
    <x v="1866"/>
    <d v="2017-03-01T04:00:00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6"/>
    <s v="mobile games"/>
    <n v="5"/>
    <n v="71.59"/>
    <x v="1868"/>
    <d v="2015-12-15T07:59:0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6"/>
    <s v="mobile games"/>
    <n v="72"/>
    <n v="49.12"/>
    <x v="187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6"/>
    <s v="mobile games"/>
    <n v="1"/>
    <n v="16.309999999999999"/>
    <x v="1872"/>
    <d v="2015-06-30T03:06:42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6"/>
    <s v="mobile games"/>
    <n v="0"/>
    <n v="18"/>
    <x v="1873"/>
    <d v="2015-07-08T16:45:00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6"/>
    <s v="mobile games"/>
    <n v="0"/>
    <n v="0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6"/>
    <s v="mobile games"/>
    <n v="0"/>
    <n v="0"/>
    <x v="1877"/>
    <d v="2015-03-01T00:42:05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6"/>
    <s v="mobile games"/>
    <n v="0"/>
    <n v="0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4"/>
    <s v="indie rock"/>
    <n v="173"/>
    <n v="49.34"/>
    <x v="1881"/>
    <d v="2015-03-10T02:39:49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4"/>
    <s v="indie rock"/>
    <n v="102"/>
    <n v="42.24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4"/>
    <s v="indie rock"/>
    <n v="111"/>
    <n v="416.88"/>
    <x v="1887"/>
    <d v="2015-12-03T21:30:00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4"/>
    <s v="indie rock"/>
    <n v="102"/>
    <n v="196.34"/>
    <x v="1895"/>
    <d v="2015-10-20T17:55:22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4"/>
    <s v="indie rock"/>
    <n v="102"/>
    <n v="35.549999999999997"/>
    <x v="1897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4"/>
    <s v="indie rock"/>
    <n v="145"/>
    <n v="68.81"/>
    <x v="1898"/>
    <d v="2016-02-01T18:00:00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4"/>
    <s v="indie rock"/>
    <n v="133"/>
    <n v="28.57"/>
    <x v="1899"/>
    <d v="2015-03-25T21:36:06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2"/>
    <s v="gadgets"/>
    <n v="3"/>
    <n v="106.8"/>
    <x v="1901"/>
    <d v="2015-05-22T13:00:00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2"/>
    <s v="gadgets"/>
    <n v="1"/>
    <n v="4"/>
    <x v="1902"/>
    <d v="2015-03-04T18:57:27"/>
    <x v="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2"/>
    <s v="gadgets"/>
    <n v="0"/>
    <n v="25"/>
    <x v="1904"/>
    <d v="2016-01-02T16:27:0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2"/>
    <s v="gadgets"/>
    <n v="0"/>
    <n v="10.5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2"/>
    <s v="gadgets"/>
    <n v="0"/>
    <n v="21.25"/>
    <x v="1907"/>
    <d v="2014-05-23T14:05:2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2"/>
    <s v="gadgets"/>
    <n v="14"/>
    <n v="129.97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2"/>
    <s v="gadgets"/>
    <n v="39"/>
    <n v="117.49"/>
    <x v="1910"/>
    <d v="2015-10-31T22:45:0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2"/>
    <s v="gadgets"/>
    <n v="0"/>
    <n v="10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2"/>
    <s v="gadgets"/>
    <n v="59"/>
    <n v="70.599999999999994"/>
    <x v="1912"/>
    <d v="2015-06-04T05:26:00"/>
    <x v="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2"/>
    <s v="gadgets"/>
    <n v="1"/>
    <n v="24.5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2"/>
    <s v="gadgets"/>
    <n v="9"/>
    <n v="30"/>
    <x v="1914"/>
    <d v="2014-11-01T03:59:0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2"/>
    <s v="gadgets"/>
    <n v="2"/>
    <n v="2"/>
    <x v="1915"/>
    <d v="2014-09-02T01:10:22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2"/>
    <s v="gadgets"/>
    <n v="53"/>
    <n v="2928.93"/>
    <x v="1917"/>
    <d v="2017-02-10T06:28:53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2"/>
    <s v="gadgets"/>
    <n v="1"/>
    <n v="28.89"/>
    <x v="1918"/>
    <d v="2014-08-12T18:57:3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2"/>
    <s v="gadgets"/>
    <n v="47"/>
    <n v="29.63"/>
    <x v="1919"/>
    <d v="2015-05-19T21:00:49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2"/>
    <s v="gadgets"/>
    <n v="43"/>
    <n v="40.98"/>
    <x v="1920"/>
    <d v="2015-10-21T23:00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4"/>
    <s v="indie rock"/>
    <n v="172"/>
    <n v="94.05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4"/>
    <s v="indie rock"/>
    <n v="108"/>
    <n v="54.2"/>
    <x v="1935"/>
    <d v="2014-06-21T04:59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2"/>
    <s v="hardware"/>
    <n v="126"/>
    <n v="64.569999999999993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2"/>
    <s v="hardware"/>
    <n v="788"/>
    <n v="176.2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2"/>
    <s v="hardware"/>
    <n v="348"/>
    <n v="511.79"/>
    <x v="1945"/>
    <d v="2015-07-12T06:02:38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2"/>
    <s v="hardware"/>
    <n v="150"/>
    <n v="160.44"/>
    <x v="1946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2"/>
    <s v="hardware"/>
    <n v="101"/>
    <n v="35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2"/>
    <s v="hardware"/>
    <n v="106"/>
    <n v="56.2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2"/>
    <s v="hardware"/>
    <n v="294"/>
    <n v="483.34"/>
    <x v="1956"/>
    <d v="2015-04-18T21:10:05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2"/>
    <s v="hardware"/>
    <n v="157"/>
    <n v="36.97"/>
    <x v="1959"/>
    <d v="2014-10-01T00:00:0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2"/>
    <s v="hardware"/>
    <n v="118"/>
    <n v="2500.9699999999998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2"/>
    <s v="hardware"/>
    <n v="193"/>
    <n v="63.05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2"/>
    <s v="hardware"/>
    <n v="127"/>
    <n v="117.6"/>
    <x v="1963"/>
    <d v="2014-09-16T10:18:54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2"/>
    <s v="hardware"/>
    <n v="207"/>
    <n v="136.63999999999999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2"/>
    <s v="hardware"/>
    <n v="370"/>
    <n v="182.78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2"/>
    <s v="hardware"/>
    <n v="402"/>
    <n v="245.02"/>
    <x v="1977"/>
    <d v="2015-12-19T07:59:00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2"/>
    <s v="hardware"/>
    <n v="115"/>
    <n v="282.66000000000003"/>
    <x v="1979"/>
    <d v="2015-11-19T04:59:00"/>
    <x v="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8"/>
    <s v="people"/>
    <n v="5"/>
    <n v="31.75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8"/>
    <s v="people"/>
    <n v="21"/>
    <n v="453.14"/>
    <x v="1984"/>
    <d v="2014-11-30T19:58:01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8"/>
    <s v="people"/>
    <n v="42"/>
    <n v="83.43"/>
    <x v="1987"/>
    <d v="2015-03-01T15:21:16"/>
    <x v="3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8"/>
    <s v="people"/>
    <n v="0"/>
    <n v="25"/>
    <x v="1988"/>
    <d v="2015-08-20T18:19:02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8"/>
    <s v="people"/>
    <n v="7"/>
    <n v="46.67"/>
    <x v="1991"/>
    <d v="2015-07-03T21:26:26"/>
    <x v="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8"/>
    <s v="people"/>
    <n v="0"/>
    <n v="1"/>
    <x v="1992"/>
    <d v="2015-02-18T03:26:3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8"/>
    <s v="people"/>
    <n v="0"/>
    <n v="0"/>
    <x v="1993"/>
    <d v="2015-12-21T14:07:17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8"/>
    <s v="people"/>
    <n v="8"/>
    <n v="26"/>
    <x v="1995"/>
    <d v="2015-07-16T21:38:56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8"/>
    <s v="people"/>
    <n v="0"/>
    <n v="0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8"/>
    <s v="people"/>
    <n v="0"/>
    <n v="0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8"/>
    <s v="people"/>
    <n v="26"/>
    <n v="218.33"/>
    <x v="1998"/>
    <d v="2014-08-01T02:50:38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8"/>
    <s v="people"/>
    <n v="1"/>
    <n v="33.71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8"/>
    <s v="people"/>
    <n v="13"/>
    <n v="25"/>
    <x v="2000"/>
    <d v="2016-01-06T22:50:13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"/>
    <s v="hardware"/>
    <n v="382"/>
    <n v="128.38999999999999"/>
    <x v="2001"/>
    <d v="2015-06-12T20:00:00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"/>
    <s v="hardware"/>
    <n v="234"/>
    <n v="331.1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"/>
    <s v="hardware"/>
    <n v="248"/>
    <n v="408.98"/>
    <x v="2006"/>
    <d v="2014-12-03T13:00:45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"/>
    <s v="hardware"/>
    <n v="820"/>
    <n v="422.02"/>
    <x v="2011"/>
    <d v="2016-01-11T23:00:00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"/>
    <s v="hardware"/>
    <n v="235"/>
    <n v="64.180000000000007"/>
    <x v="2012"/>
    <d v="2015-02-05T19:44:01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"/>
    <s v="hardware"/>
    <n v="102"/>
    <n v="147.68"/>
    <x v="2018"/>
    <d v="2015-08-13T08:46:49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"/>
    <s v="hardware"/>
    <n v="192"/>
    <n v="23.65"/>
    <x v="2020"/>
    <d v="2014-05-14T23:04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"/>
    <s v="hardware"/>
    <n v="281"/>
    <n v="147.94999999999999"/>
    <x v="2021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"/>
    <s v="hardware"/>
    <n v="161"/>
    <n v="457.39"/>
    <x v="2023"/>
    <d v="2015-06-11T10:05:53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"/>
    <s v="hardware"/>
    <n v="201"/>
    <n v="220.74"/>
    <x v="2025"/>
    <d v="2015-06-11T04:25:46"/>
    <x v="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"/>
    <s v="hardware"/>
    <n v="133"/>
    <n v="73.5"/>
    <x v="2026"/>
    <d v="2014-04-21T03:59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"/>
    <s v="hardware"/>
    <n v="120"/>
    <n v="223.1"/>
    <x v="2027"/>
    <d v="2015-03-30T18:31:59"/>
    <x v="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"/>
    <s v="hardware"/>
    <n v="361"/>
    <n v="96.06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"/>
    <s v="hardware"/>
    <n v="120"/>
    <n v="118.45"/>
    <x v="2031"/>
    <d v="2015-01-09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"/>
    <s v="hardware"/>
    <n v="179"/>
    <n v="282.72000000000003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"/>
    <s v="hardware"/>
    <n v="387"/>
    <n v="593.94000000000005"/>
    <x v="2034"/>
    <d v="2015-05-07T06:58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"/>
    <s v="hardware"/>
    <n v="211"/>
    <n v="262.16000000000003"/>
    <x v="2035"/>
    <d v="2015-12-19T01:00:0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"/>
    <s v="hardware"/>
    <n v="132"/>
    <n v="46.58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"/>
    <s v="hardware"/>
    <n v="124"/>
    <n v="88.24"/>
    <x v="2042"/>
    <d v="2016-01-22T16:59:34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"/>
    <s v="hardware"/>
    <n v="108"/>
    <n v="90.18"/>
    <x v="2044"/>
    <d v="2015-06-13T16:25:14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"/>
    <s v="hardware"/>
    <n v="103"/>
    <n v="227.85"/>
    <x v="2047"/>
    <d v="2015-04-17T00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"/>
    <s v="hardware"/>
    <n v="473"/>
    <n v="278.39"/>
    <x v="2050"/>
    <d v="2015-05-31T01:42:58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"/>
    <s v="hardware"/>
    <n v="101"/>
    <n v="41.74"/>
    <x v="2053"/>
    <d v="2015-11-25T15:49:1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"/>
    <s v="hardware"/>
    <n v="114"/>
    <n v="64.02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"/>
    <s v="hardware"/>
    <n v="167"/>
    <n v="99.46"/>
    <x v="2055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"/>
    <s v="hardware"/>
    <n v="168"/>
    <n v="10.51"/>
    <x v="2058"/>
    <d v="2015-03-02T20:00:0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"/>
    <s v="hardware"/>
    <n v="143"/>
    <n v="114.77"/>
    <x v="2059"/>
    <d v="2016-01-31T21:59:00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"/>
    <s v="hardware"/>
    <n v="196"/>
    <n v="36"/>
    <x v="2060"/>
    <d v="2014-07-23T15:25:5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"/>
    <s v="hardware"/>
    <n v="219"/>
    <n v="67.260000000000005"/>
    <x v="2066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"/>
    <s v="hardware"/>
    <n v="127"/>
    <n v="62.8"/>
    <x v="2067"/>
    <d v="2015-05-24T20:29:36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"/>
    <s v="hardware"/>
    <n v="128"/>
    <n v="244.12"/>
    <x v="2069"/>
    <d v="2016-01-02T23:19:51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"/>
    <s v="hardware"/>
    <n v="153"/>
    <n v="324.69"/>
    <x v="2073"/>
    <d v="2015-05-08T16:01:58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"/>
    <s v="hardware"/>
    <n v="543"/>
    <n v="116.35"/>
    <x v="2076"/>
    <d v="2014-07-23T21:08:09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"/>
    <s v="hardware"/>
    <n v="116"/>
    <n v="307.2"/>
    <x v="2077"/>
    <d v="2015-06-05T21:00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"/>
    <s v="hardware"/>
    <n v="288"/>
    <n v="47.47"/>
    <x v="2079"/>
    <d v="2015-06-25T19:00:0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"/>
    <s v="hardware"/>
    <n v="508"/>
    <n v="101.56"/>
    <x v="2080"/>
    <d v="2015-11-11T23:58:20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4"/>
    <s v="indie rock"/>
    <n v="108"/>
    <n v="70.650000000000006"/>
    <x v="2084"/>
    <d v="2014-05-04T06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4"/>
    <s v="indie rock"/>
    <n v="132"/>
    <n v="63.03"/>
    <x v="2099"/>
    <d v="2015-07-02T03:40:00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4"/>
    <s v="indie rock"/>
    <n v="254"/>
    <n v="51.31"/>
    <x v="2105"/>
    <d v="2014-11-21T04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4"/>
    <s v="indie rock"/>
    <n v="108"/>
    <n v="37.15"/>
    <x v="2107"/>
    <d v="2014-11-12T18:03:13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4"/>
    <s v="indie rock"/>
    <n v="107"/>
    <n v="106.53"/>
    <x v="2109"/>
    <d v="2015-07-05T17:00:17"/>
    <x v="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4"/>
    <s v="indie rock"/>
    <n v="100"/>
    <n v="52.82"/>
    <x v="2110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4"/>
    <s v="indie rock"/>
    <n v="105"/>
    <n v="68.599999999999994"/>
    <x v="2113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4"/>
    <s v="indie rock"/>
    <n v="148"/>
    <n v="50.66"/>
    <x v="2117"/>
    <d v="2015-10-27T04:59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6"/>
    <s v="video games"/>
    <n v="1"/>
    <n v="31.56"/>
    <x v="2125"/>
    <d v="2015-08-05T00:33:53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6"/>
    <s v="video games"/>
    <n v="0"/>
    <n v="5"/>
    <x v="2126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6"/>
    <s v="video games"/>
    <n v="29"/>
    <n v="34.22"/>
    <x v="2127"/>
    <d v="2015-03-12T11:07:43"/>
    <x v="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6"/>
    <s v="video games"/>
    <n v="0"/>
    <n v="25"/>
    <x v="2128"/>
    <d v="2014-09-21T18:32:49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6"/>
    <s v="video games"/>
    <n v="0"/>
    <n v="21.25"/>
    <x v="2130"/>
    <d v="2014-08-16T02:04:23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6"/>
    <s v="video games"/>
    <n v="5"/>
    <n v="8.33"/>
    <x v="2131"/>
    <d v="2015-07-12T04:58:11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6"/>
    <s v="video games"/>
    <n v="2"/>
    <n v="21.34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6"/>
    <s v="video games"/>
    <n v="28"/>
    <n v="26.6"/>
    <x v="2137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6"/>
    <s v="video games"/>
    <n v="0"/>
    <n v="0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6"/>
    <s v="video games"/>
    <n v="6"/>
    <n v="50.08"/>
    <x v="2142"/>
    <d v="2015-12-30T16:50:10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6"/>
    <s v="video games"/>
    <n v="1"/>
    <n v="49.38"/>
    <x v="2147"/>
    <d v="2014-11-16T08:05:48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6"/>
    <s v="video games"/>
    <n v="2"/>
    <n v="1"/>
    <x v="2148"/>
    <d v="2015-04-02T16:36:22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6"/>
    <s v="video games"/>
    <n v="0"/>
    <n v="12.5"/>
    <x v="2152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6"/>
    <s v="video games"/>
    <n v="0"/>
    <n v="8.5"/>
    <x v="2153"/>
    <d v="2015-01-10T07:59:00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6"/>
    <s v="video games"/>
    <n v="1"/>
    <n v="1"/>
    <x v="2154"/>
    <d v="2014-01-28T15:10:27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4"/>
    <s v="rock"/>
    <n v="116"/>
    <n v="35.619999999999997"/>
    <x v="2161"/>
    <d v="2015-09-23T20:27:39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4"/>
    <s v="rock"/>
    <n v="112"/>
    <n v="87.1"/>
    <x v="2162"/>
    <d v="2014-07-24T18:23:11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4"/>
    <s v="rock"/>
    <n v="132"/>
    <n v="75.11"/>
    <x v="2163"/>
    <d v="2015-06-08T03:50:00"/>
    <x v="3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4"/>
    <s v="rock"/>
    <n v="147"/>
    <n v="91.63"/>
    <x v="2166"/>
    <d v="2014-12-05T21:06:58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4"/>
    <s v="rock"/>
    <n v="122"/>
    <n v="64.37"/>
    <x v="2168"/>
    <d v="2017-02-10T05:00:00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4"/>
    <s v="rock"/>
    <n v="100"/>
    <n v="21.86"/>
    <x v="2169"/>
    <d v="2017-03-02T16:49:11"/>
    <x v="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4"/>
    <s v="rock"/>
    <n v="181"/>
    <n v="33.32"/>
    <x v="2170"/>
    <d v="2015-08-22T18:00:22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4"/>
    <s v="rock"/>
    <n v="106"/>
    <n v="90.28"/>
    <x v="2171"/>
    <d v="2015-06-22T05:00:00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4"/>
    <s v="rock"/>
    <n v="100"/>
    <n v="76.92"/>
    <x v="2172"/>
    <d v="2015-04-18T13:55:20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4"/>
    <s v="rock"/>
    <n v="126"/>
    <n v="88.75"/>
    <x v="2176"/>
    <d v="2015-05-02T15:11:49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4"/>
    <s v="rock"/>
    <n v="161"/>
    <n v="76.86"/>
    <x v="2179"/>
    <d v="2015-04-11T04:06:32"/>
    <x v="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4"/>
    <s v="rock"/>
    <n v="107"/>
    <n v="68.709999999999994"/>
    <x v="2180"/>
    <d v="2015-11-13T17:04:28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6"/>
    <s v="tabletop games"/>
    <n v="153"/>
    <n v="57.77"/>
    <x v="2181"/>
    <d v="2017-02-21T00:07:33"/>
    <x v="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6"/>
    <s v="tabletop games"/>
    <n v="524"/>
    <n v="44.17"/>
    <x v="2182"/>
    <d v="2014-10-02T21:37:05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6"/>
    <s v="tabletop games"/>
    <n v="489"/>
    <n v="31.57"/>
    <x v="2183"/>
    <d v="2017-02-09T05:00:00"/>
    <x v="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6"/>
    <s v="tabletop games"/>
    <n v="1015"/>
    <n v="56.97"/>
    <x v="2187"/>
    <d v="2015-04-03T03:59:00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6"/>
    <s v="tabletop games"/>
    <n v="120"/>
    <n v="35.92"/>
    <x v="2191"/>
    <d v="2017-02-14T20:00:27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6"/>
    <s v="tabletop games"/>
    <n v="120"/>
    <n v="48.13"/>
    <x v="2195"/>
    <d v="2015-08-11T18:31:4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6"/>
    <s v="tabletop games"/>
    <n v="951"/>
    <n v="65.89"/>
    <x v="2197"/>
    <d v="2015-02-28T14:00:59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6"/>
    <s v="tabletop games"/>
    <n v="133"/>
    <n v="81.650000000000006"/>
    <x v="2198"/>
    <d v="2015-11-14T13:20:00"/>
    <x v="3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6"/>
    <s v="tabletop games"/>
    <n v="147"/>
    <n v="52.7"/>
    <x v="2199"/>
    <d v="2015-10-15T09:59:58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6"/>
    <s v="tabletop games"/>
    <n v="542"/>
    <n v="41.23"/>
    <x v="2200"/>
    <d v="2015-07-06T03:00:00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4"/>
    <s v="electronic music"/>
    <n v="110"/>
    <n v="43.82"/>
    <x v="2203"/>
    <d v="2015-09-24T20:38:02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4"/>
    <s v="electronic music"/>
    <n v="151"/>
    <n v="50.27"/>
    <x v="2209"/>
    <d v="2014-04-14T23:00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4"/>
    <s v="electronic music"/>
    <n v="196"/>
    <n v="40.75"/>
    <x v="2211"/>
    <d v="2014-04-10T06:59:0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4"/>
    <s v="electronic music"/>
    <n v="200"/>
    <n v="10"/>
    <x v="2213"/>
    <d v="2015-05-15T19:49:39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4"/>
    <s v="electronic music"/>
    <n v="293"/>
    <n v="73.13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4"/>
    <s v="electronic music"/>
    <n v="106"/>
    <n v="22.64"/>
    <x v="2216"/>
    <d v="2015-07-23T18:02:25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4"/>
    <s v="electronic music"/>
    <n v="101"/>
    <n v="47.22"/>
    <x v="2217"/>
    <d v="2015-11-02T08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4"/>
    <s v="electronic music"/>
    <n v="102"/>
    <n v="53.42"/>
    <x v="2219"/>
    <d v="2015-08-19T17:15:12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6"/>
    <s v="tabletop games"/>
    <n v="106"/>
    <n v="206.31"/>
    <x v="2223"/>
    <d v="2015-06-27T15:22:48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6"/>
    <s v="tabletop games"/>
    <n v="945"/>
    <n v="164.8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6"/>
    <s v="tabletop games"/>
    <n v="1174"/>
    <n v="81.56"/>
    <x v="2228"/>
    <d v="2015-08-16T06:40:36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6"/>
    <s v="tabletop games"/>
    <n v="126"/>
    <n v="21.5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6"/>
    <s v="tabletop games"/>
    <n v="496"/>
    <n v="25.09"/>
    <x v="2232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6"/>
    <s v="tabletop games"/>
    <n v="332"/>
    <n v="21.23"/>
    <x v="2233"/>
    <d v="2015-12-14T00:00:00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6"/>
    <s v="tabletop games"/>
    <n v="153"/>
    <n v="135.59"/>
    <x v="2235"/>
    <d v="2015-03-28T23:31:51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6"/>
    <s v="tabletop games"/>
    <n v="353"/>
    <n v="64.63"/>
    <x v="2237"/>
    <d v="2014-11-12T07:59:00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6"/>
    <s v="tabletop games"/>
    <n v="137"/>
    <n v="69.569999999999993"/>
    <x v="2238"/>
    <d v="2017-03-10T14:55:16"/>
    <x v="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6"/>
    <s v="tabletop games"/>
    <n v="806"/>
    <n v="49.47"/>
    <x v="2241"/>
    <d v="2017-03-02T19:51:40"/>
    <x v="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6"/>
    <s v="tabletop games"/>
    <n v="930250"/>
    <n v="4.57"/>
    <x v="2243"/>
    <d v="2017-03-13T03:00:00"/>
    <x v="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6"/>
    <s v="tabletop games"/>
    <n v="2647"/>
    <n v="53.48"/>
    <x v="2245"/>
    <d v="2014-02-21T18:00:0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6"/>
    <s v="tabletop games"/>
    <n v="100"/>
    <n v="43.91"/>
    <x v="2246"/>
    <d v="2015-09-04T19:00:10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6"/>
    <s v="tabletop games"/>
    <n v="104"/>
    <n v="50.85"/>
    <x v="2247"/>
    <d v="2015-07-29T15:59:25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6"/>
    <s v="tabletop games"/>
    <n v="134"/>
    <n v="23.81"/>
    <x v="2251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6"/>
    <s v="tabletop games"/>
    <n v="113"/>
    <n v="107.32"/>
    <x v="2253"/>
    <d v="2015-11-18T16:09:07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6"/>
    <s v="tabletop games"/>
    <n v="460"/>
    <n v="11.67"/>
    <x v="2254"/>
    <d v="2017-01-24T15:32:48"/>
    <x v="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6"/>
    <s v="tabletop games"/>
    <n v="147"/>
    <n v="15.72"/>
    <x v="2258"/>
    <d v="2015-06-11T18:01:27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6"/>
    <s v="tabletop games"/>
    <n v="327"/>
    <n v="97.3"/>
    <x v="2260"/>
    <d v="2014-03-26T23:24:1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6"/>
    <s v="tabletop games"/>
    <n v="780"/>
    <n v="37.119999999999997"/>
    <x v="2261"/>
    <d v="2017-02-14T17:23:40"/>
    <x v="8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6"/>
    <s v="tabletop games"/>
    <n v="154"/>
    <n v="28.1"/>
    <x v="2262"/>
    <d v="2014-11-18T00:00:00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6"/>
    <s v="tabletop games"/>
    <n v="116"/>
    <n v="144.43"/>
    <x v="2263"/>
    <d v="2015-01-31T19:58:33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6"/>
    <s v="tabletop games"/>
    <n v="381"/>
    <n v="188.38"/>
    <x v="2267"/>
    <d v="2014-12-21T01:00:00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6"/>
    <s v="tabletop games"/>
    <n v="103"/>
    <n v="148.08000000000001"/>
    <x v="2268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6"/>
    <s v="tabletop games"/>
    <n v="1802"/>
    <n v="49.93"/>
    <x v="2269"/>
    <d v="2017-03-07T05:00:00"/>
    <x v="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6"/>
    <s v="tabletop games"/>
    <n v="1357"/>
    <n v="14.37"/>
    <x v="2272"/>
    <d v="2015-12-07T16:47:16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6"/>
    <s v="tabletop games"/>
    <n v="220"/>
    <n v="37.479999999999997"/>
    <x v="2273"/>
    <d v="2017-03-12T12:10:42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6"/>
    <s v="tabletop games"/>
    <n v="120"/>
    <n v="30.2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6"/>
    <s v="tabletop games"/>
    <n v="408"/>
    <n v="33.549999999999997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6"/>
    <s v="tabletop games"/>
    <n v="271"/>
    <n v="53.08"/>
    <x v="2278"/>
    <d v="2016-01-03T22:59:00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6"/>
    <s v="tabletop games"/>
    <n v="154"/>
    <n v="48.06"/>
    <x v="2279"/>
    <d v="2015-02-04T04:00:00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6"/>
    <s v="tabletop games"/>
    <n v="404"/>
    <n v="82.4"/>
    <x v="2280"/>
    <d v="2015-09-17T14:59:5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4"/>
    <s v="rock"/>
    <n v="185"/>
    <n v="115.83"/>
    <x v="2282"/>
    <d v="2016-01-14T04:11:2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4"/>
    <s v="rock"/>
    <n v="120"/>
    <n v="50.93"/>
    <x v="2287"/>
    <d v="2014-06-23T16:01:0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4"/>
    <s v="rock"/>
    <n v="104"/>
    <n v="53.83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4"/>
    <s v="rock"/>
    <n v="105"/>
    <n v="109.45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4"/>
    <s v="indie rock"/>
    <n v="101"/>
    <n v="109.11"/>
    <x v="2305"/>
    <d v="2014-08-08T18:00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4"/>
    <s v="indie rock"/>
    <n v="101"/>
    <n v="82.5"/>
    <x v="2308"/>
    <d v="2014-08-29T01:00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4"/>
    <s v="indie rock"/>
    <n v="104"/>
    <n v="90.1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4"/>
    <s v="indie rock"/>
    <n v="108"/>
    <n v="40.96"/>
    <x v="2312"/>
    <d v="2014-04-18T23:00:00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4"/>
    <s v="indie rock"/>
    <n v="104"/>
    <n v="78.03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4"/>
    <s v="indie rock"/>
    <n v="121"/>
    <n v="37.130000000000003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4"/>
    <s v="indie rock"/>
    <n v="109"/>
    <n v="61.04"/>
    <x v="232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7"/>
    <s v="small batch"/>
    <n v="39"/>
    <n v="64.53"/>
    <x v="2321"/>
    <d v="2017-04-04T05:15:0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7"/>
    <s v="small batch"/>
    <n v="3"/>
    <n v="21.25"/>
    <x v="2322"/>
    <d v="2017-04-09T20:29:29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7"/>
    <s v="small batch"/>
    <n v="48"/>
    <n v="30"/>
    <x v="2323"/>
    <d v="2017-03-20T18:07:27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7"/>
    <s v="small batch"/>
    <n v="21"/>
    <n v="25.49"/>
    <x v="2324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7"/>
    <s v="small batch"/>
    <n v="8"/>
    <n v="11.43"/>
    <x v="2325"/>
    <d v="2017-03-29T23:32:1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7"/>
    <s v="small batch"/>
    <n v="1"/>
    <n v="108"/>
    <x v="2326"/>
    <d v="2017-04-30T17:00:00"/>
    <x v="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7"/>
    <s v="small batch"/>
    <n v="526"/>
    <n v="54.88"/>
    <x v="2327"/>
    <d v="2014-08-26T22:00:40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7"/>
    <s v="small batch"/>
    <n v="254"/>
    <n v="47.38"/>
    <x v="2328"/>
    <d v="2015-06-14T18:45:37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7"/>
    <s v="small batch"/>
    <n v="106"/>
    <n v="211.84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7"/>
    <s v="small batch"/>
    <n v="102"/>
    <n v="219.93"/>
    <x v="2330"/>
    <d v="2015-12-25T00:00:00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7"/>
    <s v="small batch"/>
    <n v="144"/>
    <n v="40.799999999999997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7"/>
    <s v="small batch"/>
    <n v="106"/>
    <n v="75.5"/>
    <x v="2332"/>
    <d v="2015-02-06T15:04:31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7"/>
    <s v="small batch"/>
    <n v="212"/>
    <n v="13.54"/>
    <x v="2333"/>
    <d v="2014-05-29T17:50:00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7"/>
    <s v="small batch"/>
    <n v="102"/>
    <n v="60.87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7"/>
    <s v="small batch"/>
    <n v="102"/>
    <n v="115.69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7"/>
    <s v="small batch"/>
    <n v="521"/>
    <n v="48.1"/>
    <x v="2336"/>
    <d v="2014-03-08T22:11:35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7"/>
    <s v="small batch"/>
    <n v="111"/>
    <n v="74.180000000000007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7"/>
    <s v="small batch"/>
    <n v="101"/>
    <n v="123.35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"/>
    <s v="web"/>
    <n v="0"/>
    <n v="0"/>
    <x v="2341"/>
    <d v="2015-07-12T19:31:44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"/>
    <s v="web"/>
    <n v="0"/>
    <n v="0"/>
    <x v="2342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"/>
    <s v="web"/>
    <n v="3"/>
    <n v="300"/>
    <x v="2343"/>
    <d v="2016-01-08T19:47:0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"/>
    <s v="web"/>
    <n v="0"/>
    <n v="0"/>
    <x v="2345"/>
    <d v="2015-03-31T23:39:00"/>
    <x v="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"/>
    <s v="web"/>
    <n v="0"/>
    <n v="54"/>
    <x v="2348"/>
    <d v="2016-02-20T22:22:18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"/>
    <s v="web"/>
    <n v="0"/>
    <n v="0"/>
    <x v="2349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"/>
    <s v="web"/>
    <n v="1"/>
    <n v="15.43"/>
    <x v="2351"/>
    <d v="2015-04-30T02:25:39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"/>
    <s v="web"/>
    <n v="0"/>
    <n v="0"/>
    <x v="2352"/>
    <d v="2015-06-06T15:12:32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"/>
    <s v="web"/>
    <n v="0"/>
    <n v="0"/>
    <x v="2353"/>
    <d v="2015-04-21T16:13:42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"/>
    <s v="web"/>
    <n v="0"/>
    <n v="25"/>
    <x v="2354"/>
    <d v="2015-01-10T17:21:00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"/>
    <s v="web"/>
    <n v="1"/>
    <n v="27.5"/>
    <x v="2355"/>
    <d v="2015-05-02T22:02:16"/>
    <x v="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"/>
    <s v="web"/>
    <n v="0"/>
    <n v="0"/>
    <x v="2356"/>
    <d v="2015-06-05T18:48:24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"/>
    <s v="web"/>
    <n v="0"/>
    <n v="0"/>
    <x v="2357"/>
    <d v="2015-10-17T14:52:58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"/>
    <s v="web"/>
    <n v="0"/>
    <n v="0"/>
    <x v="2358"/>
    <d v="2015-01-31T00:39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"/>
    <s v="web"/>
    <n v="15"/>
    <n v="367"/>
    <x v="2359"/>
    <d v="2015-08-03T15:35:24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"/>
    <s v="web"/>
    <n v="29"/>
    <n v="60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"/>
    <s v="web"/>
    <n v="0"/>
    <n v="0"/>
    <x v="2363"/>
    <d v="2015-12-29T00:16:40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"/>
    <s v="web"/>
    <n v="0"/>
    <n v="0"/>
    <x v="2364"/>
    <d v="2015-10-26T22:25:56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"/>
    <s v="web"/>
    <n v="0"/>
    <n v="0"/>
    <x v="2365"/>
    <d v="2016-01-17T23:00:00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"/>
    <s v="web"/>
    <n v="11"/>
    <n v="97.41"/>
    <x v="2366"/>
    <d v="2015-10-21T12:45:33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"/>
    <s v="web"/>
    <n v="0"/>
    <n v="50"/>
    <x v="2368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"/>
    <s v="web"/>
    <n v="0"/>
    <n v="20.5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"/>
    <s v="web"/>
    <n v="0"/>
    <n v="0"/>
    <x v="2371"/>
    <d v="2015-06-25T18:39:56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"/>
    <s v="web"/>
    <n v="3"/>
    <n v="30"/>
    <x v="2372"/>
    <d v="2015-04-24T01:39:31"/>
    <x v="3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"/>
    <s v="web"/>
    <n v="0"/>
    <n v="50"/>
    <x v="2373"/>
    <d v="2015-08-29T15:53:44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"/>
    <s v="web"/>
    <n v="0"/>
    <n v="10"/>
    <x v="2374"/>
    <d v="2015-02-12T20:14:2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"/>
    <s v="web"/>
    <n v="11"/>
    <n v="81.58"/>
    <x v="2376"/>
    <d v="2015-12-10T22:12:46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"/>
    <s v="web"/>
    <n v="0"/>
    <n v="0"/>
    <x v="2378"/>
    <d v="2015-08-26T00:18:5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"/>
    <s v="web"/>
    <n v="0"/>
    <n v="0"/>
    <x v="2379"/>
    <d v="2015-10-05T00:23:36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"/>
    <s v="web"/>
    <n v="0"/>
    <n v="18.329999999999998"/>
    <x v="2380"/>
    <d v="2015-10-01T19:02:22"/>
    <x v="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"/>
    <s v="web"/>
    <n v="2"/>
    <n v="224.43"/>
    <x v="2381"/>
    <d v="2015-04-10T22:27:28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"/>
    <s v="web"/>
    <n v="3"/>
    <n v="37.5"/>
    <x v="2382"/>
    <d v="2015-08-04T04:30:03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"/>
    <s v="web"/>
    <n v="4"/>
    <n v="145"/>
    <x v="2383"/>
    <d v="2015-02-22T01:21:47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"/>
    <s v="web"/>
    <n v="1"/>
    <n v="1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"/>
    <s v="web"/>
    <n v="1"/>
    <n v="112.57"/>
    <x v="2385"/>
    <d v="2015-08-05T16:50:32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"/>
    <s v="web"/>
    <n v="0"/>
    <n v="0"/>
    <x v="2386"/>
    <d v="2015-01-10T20:07:04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"/>
    <s v="web"/>
    <n v="1"/>
    <n v="57.88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"/>
    <s v="web"/>
    <n v="0"/>
    <n v="30"/>
    <x v="2389"/>
    <d v="2015-07-25T21:59:0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"/>
    <s v="web"/>
    <n v="0"/>
    <n v="0"/>
    <x v="2390"/>
    <d v="2015-01-04T06:17:44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"/>
    <s v="web"/>
    <n v="0"/>
    <n v="25"/>
    <x v="2391"/>
    <d v="2015-03-31T18:04:04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"/>
    <s v="web"/>
    <n v="0"/>
    <n v="0"/>
    <x v="2392"/>
    <d v="2015-10-29T02:53:43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"/>
    <s v="web"/>
    <n v="0"/>
    <n v="50"/>
    <x v="2393"/>
    <d v="2015-08-08T15:33:3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"/>
    <s v="web"/>
    <n v="0"/>
    <n v="1.5"/>
    <x v="2394"/>
    <d v="2015-02-26T08:41:33"/>
    <x v="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"/>
    <s v="web"/>
    <n v="0"/>
    <n v="10"/>
    <x v="2396"/>
    <d v="2015-10-15T20:22:38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"/>
    <s v="web"/>
    <n v="0"/>
    <n v="0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"/>
    <s v="web"/>
    <n v="0"/>
    <n v="0"/>
    <x v="2398"/>
    <d v="2015-07-02T21:59:44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"/>
    <s v="web"/>
    <n v="0"/>
    <n v="0"/>
    <x v="2399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7"/>
    <s v="food trucks"/>
    <n v="0"/>
    <n v="52"/>
    <x v="2402"/>
    <d v="2015-05-13T16:18:51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7"/>
    <s v="food trucks"/>
    <n v="0"/>
    <n v="0"/>
    <x v="2404"/>
    <d v="2016-01-03T00:56:47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7"/>
    <s v="food trucks"/>
    <n v="41"/>
    <n v="84.06"/>
    <x v="2406"/>
    <d v="2015-01-19T02:39:5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7"/>
    <s v="food trucks"/>
    <n v="25"/>
    <n v="168.39"/>
    <x v="2407"/>
    <d v="2015-04-11T06:00:00"/>
    <x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7"/>
    <s v="food trucks"/>
    <n v="0"/>
    <n v="15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7"/>
    <s v="food trucks"/>
    <n v="2"/>
    <n v="76.67"/>
    <x v="2409"/>
    <d v="2015-08-18T21:01:1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7"/>
    <s v="food trucks"/>
    <n v="0"/>
    <n v="0"/>
    <x v="2410"/>
    <d v="2015-09-07T09:47:55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7"/>
    <s v="food trucks"/>
    <n v="1"/>
    <n v="50.33"/>
    <x v="2411"/>
    <d v="2015-08-25T17:34:42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7"/>
    <s v="food trucks"/>
    <n v="1"/>
    <n v="8.33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7"/>
    <s v="food trucks"/>
    <n v="3"/>
    <n v="35.380000000000003"/>
    <x v="2414"/>
    <d v="2015-08-22T03:59:0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7"/>
    <s v="food trucks"/>
    <n v="0"/>
    <n v="5"/>
    <x v="2416"/>
    <d v="2015-03-14T15:00:0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7"/>
    <s v="food trucks"/>
    <n v="0"/>
    <n v="0"/>
    <x v="241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7"/>
    <s v="food trucks"/>
    <n v="0"/>
    <n v="1"/>
    <x v="2418"/>
    <d v="2015-03-24T19:34:04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7"/>
    <s v="food trucks"/>
    <n v="0"/>
    <n v="0"/>
    <x v="2419"/>
    <d v="2015-02-18T17:43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7"/>
    <s v="food trucks"/>
    <n v="15"/>
    <n v="69.47"/>
    <x v="2420"/>
    <d v="2014-11-10T01:41:35"/>
    <x v="1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7"/>
    <s v="food trucks"/>
    <n v="0"/>
    <n v="1"/>
    <x v="2421"/>
    <d v="2015-02-21T16:29:56"/>
    <x v="3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7"/>
    <s v="food trucks"/>
    <n v="0"/>
    <n v="1"/>
    <x v="2422"/>
    <d v="2015-03-11T16:23:56"/>
    <x v="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7"/>
    <s v="food trucks"/>
    <n v="0"/>
    <n v="8"/>
    <x v="2423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7"/>
    <s v="food trucks"/>
    <n v="1"/>
    <n v="34.44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7"/>
    <s v="food trucks"/>
    <n v="0"/>
    <n v="0"/>
    <x v="2426"/>
    <d v="2015-08-08T04:04:52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7"/>
    <s v="food trucks"/>
    <n v="0"/>
    <n v="1"/>
    <x v="2428"/>
    <d v="2015-03-12T17:49:11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7"/>
    <s v="food trucks"/>
    <n v="0"/>
    <n v="1"/>
    <x v="2432"/>
    <d v="2015-03-08T05:14:57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7"/>
    <s v="food trucks"/>
    <n v="0"/>
    <n v="13"/>
    <x v="2434"/>
    <d v="2015-08-04T04:27:5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7"/>
    <s v="food trucks"/>
    <n v="0"/>
    <n v="306"/>
    <x v="2435"/>
    <d v="2015-10-05T06:39:46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7"/>
    <s v="food trucks"/>
    <n v="0"/>
    <n v="22.5"/>
    <x v="2436"/>
    <d v="2016-01-29T14:46:10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7"/>
    <s v="food trucks"/>
    <n v="0"/>
    <n v="0"/>
    <x v="2437"/>
    <d v="2015-03-17T18:00:00"/>
    <x v="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7"/>
    <s v="food trucks"/>
    <n v="0"/>
    <n v="50"/>
    <x v="2438"/>
    <d v="2015-12-07T22:57:42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7"/>
    <s v="food trucks"/>
    <n v="0"/>
    <n v="0"/>
    <x v="2439"/>
    <d v="2015-10-18T19:38:49"/>
    <x v="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7"/>
    <s v="small batch"/>
    <n v="108"/>
    <n v="74.23"/>
    <x v="2441"/>
    <d v="2015-07-23T04:59:0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7"/>
    <s v="small batch"/>
    <n v="126"/>
    <n v="81.25"/>
    <x v="2442"/>
    <d v="2015-03-19T15:00:28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7"/>
    <s v="small batch"/>
    <n v="203"/>
    <n v="130.22999999999999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7"/>
    <s v="small batch"/>
    <n v="173"/>
    <n v="75.13"/>
    <x v="2445"/>
    <d v="2015-09-26T04:33:4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7"/>
    <s v="small batch"/>
    <n v="108"/>
    <n v="90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7"/>
    <s v="small batch"/>
    <n v="102"/>
    <n v="149.31"/>
    <x v="2450"/>
    <d v="2014-10-28T03:11:0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7"/>
    <s v="small batch"/>
    <n v="115"/>
    <n v="62.07"/>
    <x v="2451"/>
    <d v="2017-03-05T21:48:10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7"/>
    <s v="small batch"/>
    <n v="134"/>
    <n v="53.4"/>
    <x v="2452"/>
    <d v="2015-12-29T23:00:00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7"/>
    <s v="small batch"/>
    <n v="155"/>
    <n v="69.27"/>
    <x v="2453"/>
    <d v="2017-02-02T16:36:49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7"/>
    <s v="small batch"/>
    <n v="101"/>
    <n v="271.51"/>
    <x v="2454"/>
    <d v="2017-03-11T04:50:08"/>
    <x v="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7"/>
    <s v="small batch"/>
    <n v="181"/>
    <n v="40.49"/>
    <x v="2456"/>
    <d v="2017-02-25T23:03:59"/>
    <x v="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4"/>
    <s v="indie rock"/>
    <n v="111"/>
    <n v="51.67"/>
    <x v="2464"/>
    <d v="2015-09-30T19:29:00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4"/>
    <s v="indie rock"/>
    <n v="105"/>
    <n v="61.1"/>
    <x v="2476"/>
    <d v="2014-11-03T08:52:50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4"/>
    <s v="indie rock"/>
    <n v="100"/>
    <n v="250"/>
    <x v="2480"/>
    <d v="2015-10-10T22:28:04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4"/>
    <s v="indie rock"/>
    <n v="106"/>
    <n v="52.8"/>
    <x v="2498"/>
    <d v="2015-01-27T23:13:07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7"/>
    <s v="restaurants"/>
    <n v="3"/>
    <n v="40.14"/>
    <x v="2501"/>
    <d v="2015-09-27T18:38:24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7"/>
    <s v="restaurants"/>
    <n v="0"/>
    <n v="17.2"/>
    <x v="2502"/>
    <d v="2014-09-21T19:48:38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7"/>
    <s v="restaurants"/>
    <n v="0"/>
    <n v="0"/>
    <x v="250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7"/>
    <s v="restaurants"/>
    <n v="0"/>
    <n v="0"/>
    <x v="2505"/>
    <d v="2015-03-14T00:20:16"/>
    <x v="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7"/>
    <s v="restaurants"/>
    <n v="1"/>
    <n v="15"/>
    <x v="2506"/>
    <d v="2015-10-03T21:00:00"/>
    <x v="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7"/>
    <s v="restaurants"/>
    <n v="0"/>
    <n v="0"/>
    <x v="2507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7"/>
    <s v="restaurants"/>
    <n v="0"/>
    <n v="0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7"/>
    <s v="restaurants"/>
    <n v="1"/>
    <n v="35.71"/>
    <x v="2509"/>
    <d v="2015-04-20T18:25:49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7"/>
    <s v="restaurants"/>
    <n v="0"/>
    <n v="37.5"/>
    <x v="2510"/>
    <d v="2015-05-14T23:56:12"/>
    <x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7"/>
    <s v="restaurants"/>
    <n v="0"/>
    <n v="0"/>
    <x v="2512"/>
    <d v="2014-12-13T21:02:4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7"/>
    <s v="restaurants"/>
    <n v="2"/>
    <n v="52.5"/>
    <x v="2514"/>
    <d v="2014-08-20T09:21: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7"/>
    <s v="restaurants"/>
    <n v="19"/>
    <n v="77.5"/>
    <x v="2515"/>
    <d v="2015-02-22T20:09:13"/>
    <x v="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7"/>
    <s v="restaurants"/>
    <n v="0"/>
    <n v="0"/>
    <x v="2516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7"/>
    <s v="restaurants"/>
    <n v="10"/>
    <n v="53.55"/>
    <x v="2517"/>
    <d v="2015-03-19T18:15:30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7"/>
    <s v="restaurants"/>
    <n v="0"/>
    <n v="0"/>
    <x v="251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7"/>
    <s v="restaurants"/>
    <n v="0"/>
    <n v="16.25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4"/>
    <s v="classical music"/>
    <n v="109"/>
    <n v="103.68"/>
    <x v="2521"/>
    <d v="2015-10-13T23:13:41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4"/>
    <s v="classical music"/>
    <n v="156"/>
    <n v="54.15"/>
    <x v="2523"/>
    <d v="2014-11-18T00:24:52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4"/>
    <s v="classical music"/>
    <n v="102"/>
    <n v="177.21"/>
    <x v="2524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4"/>
    <s v="classical music"/>
    <n v="113"/>
    <n v="136.91"/>
    <x v="2526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4"/>
    <s v="classical music"/>
    <n v="107"/>
    <n v="52.96"/>
    <x v="2528"/>
    <d v="2015-08-20T11:00:00"/>
    <x v="3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4"/>
    <s v="classical music"/>
    <n v="100"/>
    <n v="135.41999999999999"/>
    <x v="2530"/>
    <d v="2015-04-20T04:50:00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4"/>
    <s v="classical music"/>
    <n v="100"/>
    <n v="74.069999999999993"/>
    <x v="2531"/>
    <d v="2015-08-15T03:59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4"/>
    <s v="classical music"/>
    <n v="105"/>
    <n v="150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4"/>
    <s v="classical music"/>
    <n v="104"/>
    <n v="266.08999999999997"/>
    <x v="2535"/>
    <d v="2014-12-01T19:59:05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4"/>
    <s v="classical music"/>
    <n v="100"/>
    <n v="169.92"/>
    <x v="2539"/>
    <d v="2015-02-02T21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4"/>
    <s v="classical music"/>
    <n v="195"/>
    <n v="64.03"/>
    <x v="2545"/>
    <d v="2015-02-27T00:30:00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4"/>
    <s v="classical music"/>
    <n v="101"/>
    <n v="43.7"/>
    <x v="2550"/>
    <d v="2015-10-08T03:59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4"/>
    <s v="classical music"/>
    <n v="107"/>
    <n v="177.5"/>
    <x v="2552"/>
    <d v="2017-03-05T19:26:21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4"/>
    <s v="classical music"/>
    <n v="123"/>
    <n v="54.99"/>
    <x v="2554"/>
    <d v="2015-06-01T03:59:00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4"/>
    <s v="classical music"/>
    <n v="118"/>
    <n v="29.61"/>
    <x v="2557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4"/>
    <s v="classical music"/>
    <n v="109"/>
    <n v="75.61"/>
    <x v="2558"/>
    <d v="2015-05-01T13:59:00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4"/>
    <s v="classical music"/>
    <n v="100"/>
    <n v="143"/>
    <x v="2560"/>
    <d v="2015-03-06T22:49:34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7"/>
    <s v="food trucks"/>
    <n v="0"/>
    <n v="0"/>
    <x v="2561"/>
    <d v="2015-10-13T12:41:29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7"/>
    <s v="food trucks"/>
    <n v="0"/>
    <n v="0"/>
    <x v="2563"/>
    <d v="2015-07-30T03:20:51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7"/>
    <s v="food trucks"/>
    <n v="0"/>
    <n v="0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7"/>
    <s v="food trucks"/>
    <n v="0"/>
    <n v="0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7"/>
    <s v="food trucks"/>
    <n v="0"/>
    <n v="60"/>
    <x v="2567"/>
    <d v="2015-04-23T21:05:38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7"/>
    <s v="food trucks"/>
    <n v="2"/>
    <n v="72.5"/>
    <x v="2569"/>
    <d v="2015-09-17T02:31:52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7"/>
    <s v="food trucks"/>
    <n v="1"/>
    <n v="29.5"/>
    <x v="2570"/>
    <d v="2017-02-08T21:40:35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7"/>
    <s v="food trucks"/>
    <n v="0"/>
    <n v="0"/>
    <x v="2572"/>
    <d v="2015-04-13T02:51:57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7"/>
    <s v="food trucks"/>
    <n v="0"/>
    <n v="0"/>
    <x v="2573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7"/>
    <s v="food trucks"/>
    <n v="0"/>
    <n v="0"/>
    <x v="2575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7"/>
    <s v="food trucks"/>
    <n v="0"/>
    <n v="0"/>
    <x v="2576"/>
    <d v="2015-04-10T23:14:07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7"/>
    <s v="food trucks"/>
    <n v="0"/>
    <n v="0"/>
    <x v="2577"/>
    <d v="2014-08-04T19:41:3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7"/>
    <s v="food trucks"/>
    <n v="0"/>
    <n v="0"/>
    <x v="2578"/>
    <d v="2015-10-09T17:00:0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7"/>
    <s v="food trucks"/>
    <n v="0"/>
    <n v="23.08"/>
    <x v="2579"/>
    <d v="2014-09-15T19:55:0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7"/>
    <s v="food trucks"/>
    <n v="1"/>
    <n v="25.5"/>
    <x v="2580"/>
    <d v="2015-05-16T03:00:00"/>
    <x v="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7"/>
    <s v="food trucks"/>
    <n v="11"/>
    <n v="48.18"/>
    <x v="2581"/>
    <d v="2015-11-16T16:04:58"/>
    <x v="3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7"/>
    <s v="food trucks"/>
    <n v="1"/>
    <n v="1"/>
    <x v="2583"/>
    <d v="2015-03-16T17:28:00"/>
    <x v="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7"/>
    <s v="food trucks"/>
    <n v="0"/>
    <n v="0"/>
    <x v="2584"/>
    <d v="2015-06-15T04:09:29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7"/>
    <s v="food trucks"/>
    <n v="0"/>
    <n v="50"/>
    <x v="2585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7"/>
    <s v="food trucks"/>
    <n v="0"/>
    <n v="5"/>
    <x v="2586"/>
    <d v="2015-12-25T07:55:36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7"/>
    <s v="food trucks"/>
    <n v="2"/>
    <n v="202.83"/>
    <x v="2587"/>
    <d v="2015-12-30T16:12:3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7"/>
    <s v="food trucks"/>
    <n v="4"/>
    <n v="29.13"/>
    <x v="2588"/>
    <d v="2015-03-31T13:14:00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7"/>
    <s v="food trucks"/>
    <n v="0"/>
    <n v="50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7"/>
    <s v="food trucks"/>
    <n v="0"/>
    <n v="0"/>
    <x v="2593"/>
    <d v="2015-04-25T20:17:06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7"/>
    <s v="food trucks"/>
    <n v="0"/>
    <n v="1"/>
    <x v="2594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7"/>
    <s v="food trucks"/>
    <n v="12"/>
    <n v="96.05"/>
    <x v="2595"/>
    <d v="2017-02-24T05:51:40"/>
    <x v="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7"/>
    <s v="food trucks"/>
    <n v="24"/>
    <n v="305.77999999999997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7"/>
    <s v="food trucks"/>
    <n v="39"/>
    <n v="83.57"/>
    <x v="2598"/>
    <d v="2015-09-23T20:10:01"/>
    <x v="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7"/>
    <s v="food trucks"/>
    <n v="1"/>
    <n v="18"/>
    <x v="2599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"/>
    <s v="space exploration"/>
    <n v="326"/>
    <n v="80.02"/>
    <x v="2602"/>
    <d v="2014-11-12T21:20:0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"/>
    <s v="space exploration"/>
    <n v="110"/>
    <n v="31.44"/>
    <x v="2606"/>
    <d v="2014-04-29T17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"/>
    <s v="space exploration"/>
    <n v="408"/>
    <n v="81.95"/>
    <x v="2607"/>
    <d v="2015-08-12T02:00:00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"/>
    <s v="space exploration"/>
    <n v="224"/>
    <n v="58.93"/>
    <x v="2608"/>
    <d v="2017-03-15T00:00:00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"/>
    <s v="space exploration"/>
    <n v="172"/>
    <n v="58.42"/>
    <x v="2612"/>
    <d v="2015-01-09T03:26:1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"/>
    <s v="space exploration"/>
    <n v="102"/>
    <n v="107.1"/>
    <x v="2614"/>
    <d v="2014-04-30T05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"/>
    <s v="space exploration"/>
    <n v="115"/>
    <n v="120.31"/>
    <x v="2616"/>
    <d v="2015-08-25T23:52:09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"/>
    <s v="space exploration"/>
    <n v="878"/>
    <n v="27.6"/>
    <x v="2617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"/>
    <s v="space exploration"/>
    <n v="105"/>
    <n v="205.3"/>
    <x v="2618"/>
    <d v="2015-12-01T20:01:01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"/>
    <s v="space exploration"/>
    <n v="188"/>
    <n v="35.549999999999997"/>
    <x v="2619"/>
    <d v="2015-10-23T11:00:0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"/>
    <s v="space exploration"/>
    <n v="144"/>
    <n v="74.64"/>
    <x v="2620"/>
    <d v="2015-10-11T01:00:00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"/>
    <s v="space exploration"/>
    <n v="146"/>
    <n v="47.06"/>
    <x v="2621"/>
    <d v="2015-05-21T17:56:28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"/>
    <s v="space exploration"/>
    <n v="112"/>
    <n v="56"/>
    <x v="2626"/>
    <d v="2015-06-03T15:04:29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"/>
    <s v="space exploration"/>
    <n v="647"/>
    <n v="21.56"/>
    <x v="2627"/>
    <d v="2015-11-26T20:54:21"/>
    <x v="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"/>
    <s v="space exploration"/>
    <n v="110"/>
    <n v="44.1"/>
    <x v="2628"/>
    <d v="2014-11-30T23:11:07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"/>
    <s v="space exploration"/>
    <n v="128"/>
    <n v="63.87"/>
    <x v="2629"/>
    <d v="2015-05-14T12:55:22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"/>
    <s v="space exploration"/>
    <n v="115"/>
    <n v="80.19"/>
    <x v="2631"/>
    <d v="2015-08-30T04:03:47"/>
    <x v="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"/>
    <s v="space exploration"/>
    <n v="355"/>
    <n v="89.1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"/>
    <s v="space exploration"/>
    <n v="100"/>
    <n v="136.9"/>
    <x v="2635"/>
    <d v="2015-03-09T21:49:21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"/>
    <s v="space exploration"/>
    <n v="102"/>
    <n v="25.21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"/>
    <s v="space exploration"/>
    <n v="164"/>
    <n v="10.039999999999999"/>
    <x v="2639"/>
    <d v="2015-02-19T20:45:4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"/>
    <s v="space exploration"/>
    <n v="106"/>
    <n v="45.94"/>
    <x v="2640"/>
    <d v="2015-06-08T03:51:14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"/>
    <s v="space exploration"/>
    <n v="1"/>
    <n v="15"/>
    <x v="2641"/>
    <d v="2014-09-15T20:09:0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"/>
    <s v="space exploration"/>
    <n v="2"/>
    <n v="39.479999999999997"/>
    <x v="2644"/>
    <d v="2017-03-10T19:00:3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"/>
    <s v="space exploration"/>
    <n v="11"/>
    <n v="91.3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"/>
    <s v="space exploration"/>
    <n v="8"/>
    <n v="78.67"/>
    <x v="2646"/>
    <d v="2015-09-09T07:31:0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"/>
    <s v="space exploration"/>
    <n v="1"/>
    <n v="12"/>
    <x v="2647"/>
    <d v="2015-08-14T06:16:59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"/>
    <s v="space exploration"/>
    <n v="0"/>
    <n v="41.33"/>
    <x v="2649"/>
    <d v="2016-02-01T23:55:41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"/>
    <s v="space exploration"/>
    <n v="2"/>
    <n v="307.82"/>
    <x v="2651"/>
    <d v="2015-12-17T19:20:09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"/>
    <s v="space exploration"/>
    <n v="1"/>
    <n v="80.45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"/>
    <s v="space exploration"/>
    <n v="12"/>
    <n v="83.94"/>
    <x v="2653"/>
    <d v="2014-06-13T04:00:0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"/>
    <s v="space exploration"/>
    <n v="0"/>
    <n v="8.5"/>
    <x v="2654"/>
    <d v="2015-04-21T13:25:26"/>
    <x v="3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"/>
    <s v="space exploration"/>
    <n v="11"/>
    <n v="112.86"/>
    <x v="2656"/>
    <d v="2017-03-12T19:00:00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"/>
    <s v="space exploration"/>
    <n v="3"/>
    <n v="133.30000000000001"/>
    <x v="2659"/>
    <d v="2015-04-18T01:40:10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"/>
    <s v="space exploration"/>
    <n v="0"/>
    <n v="3.8"/>
    <x v="2660"/>
    <d v="2015-11-24T18:06:58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"/>
    <s v="makerspaces"/>
    <n v="107"/>
    <n v="267"/>
    <x v="2662"/>
    <d v="2015-08-21T17:55:1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"/>
    <s v="makerspaces"/>
    <n v="105"/>
    <n v="373.56"/>
    <x v="2663"/>
    <d v="2015-09-04T15:00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"/>
    <s v="makerspaces"/>
    <n v="103"/>
    <n v="174.04"/>
    <x v="2664"/>
    <d v="2015-12-09T06:59:0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"/>
    <s v="makerspaces"/>
    <n v="123"/>
    <n v="93.7"/>
    <x v="2665"/>
    <d v="2015-05-04T21:29:34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"/>
    <s v="makerspaces"/>
    <n v="159"/>
    <n v="77.33"/>
    <x v="2666"/>
    <d v="2015-09-25T21:00:00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"/>
    <s v="makerspaces"/>
    <n v="171"/>
    <n v="60.96"/>
    <x v="2668"/>
    <d v="2015-11-09T14:32:0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"/>
    <s v="makerspaces"/>
    <n v="125"/>
    <n v="91"/>
    <x v="2669"/>
    <d v="2016-01-10T00:51:36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"/>
    <s v="makerspaces"/>
    <n v="6"/>
    <n v="41.58"/>
    <x v="2670"/>
    <d v="2014-07-29T00:29:4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"/>
    <s v="makerspaces"/>
    <n v="11"/>
    <n v="33.76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"/>
    <s v="makerspaces"/>
    <n v="33"/>
    <n v="70.62"/>
    <x v="2672"/>
    <d v="2015-12-28T06:00:00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"/>
    <s v="makerspaces"/>
    <n v="28"/>
    <n v="167.15"/>
    <x v="2673"/>
    <d v="2014-10-29T22:45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"/>
    <s v="makerspaces"/>
    <n v="8"/>
    <n v="65.41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"/>
    <s v="makerspaces"/>
    <n v="18"/>
    <n v="126.48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"/>
    <s v="makerspaces"/>
    <n v="0"/>
    <n v="550"/>
    <x v="2678"/>
    <d v="2015-09-24T19:09:25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"/>
    <s v="makerspaces"/>
    <n v="0"/>
    <n v="44"/>
    <x v="2679"/>
    <d v="2015-02-28T00:01:34"/>
    <x v="3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7"/>
    <s v="food trucks"/>
    <n v="1"/>
    <n v="27.5"/>
    <x v="2681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7"/>
    <s v="food trucks"/>
    <n v="28"/>
    <n v="84.9"/>
    <x v="2682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7"/>
    <s v="food trucks"/>
    <n v="0"/>
    <n v="12"/>
    <x v="2683"/>
    <d v="2015-03-01T18:07:20"/>
    <x v="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7"/>
    <s v="food trucks"/>
    <n v="1"/>
    <n v="200"/>
    <x v="2684"/>
    <d v="2014-08-09T21:57:05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7"/>
    <s v="food trucks"/>
    <n v="0"/>
    <n v="10"/>
    <x v="2685"/>
    <d v="2015-04-27T15:42:1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7"/>
    <s v="food trucks"/>
    <n v="0"/>
    <n v="0"/>
    <x v="2686"/>
    <d v="2014-09-30T23:23:43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7"/>
    <s v="food trucks"/>
    <n v="0"/>
    <n v="0"/>
    <x v="2687"/>
    <d v="2015-06-29T15:21:58"/>
    <x v="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7"/>
    <s v="food trucks"/>
    <n v="0"/>
    <n v="5.29"/>
    <x v="2688"/>
    <d v="2015-02-24T03:00:00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7"/>
    <s v="food trucks"/>
    <n v="11"/>
    <n v="72.760000000000005"/>
    <x v="2690"/>
    <d v="2015-06-03T02:31:16"/>
    <x v="3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7"/>
    <s v="food trucks"/>
    <n v="0"/>
    <n v="17.5"/>
    <x v="2691"/>
    <d v="2015-05-10T17:22:37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7"/>
    <s v="food trucks"/>
    <n v="1"/>
    <n v="25"/>
    <x v="2692"/>
    <d v="2015-03-25T07:01:00"/>
    <x v="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7"/>
    <s v="food trucks"/>
    <n v="1"/>
    <n v="13.33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7"/>
    <s v="food trucks"/>
    <n v="0"/>
    <n v="1"/>
    <x v="2694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7"/>
    <s v="food trucks"/>
    <n v="0"/>
    <n v="23.67"/>
    <x v="2695"/>
    <d v="2015-04-14T03:21:58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7"/>
    <s v="food trucks"/>
    <n v="6"/>
    <n v="89.21"/>
    <x v="2696"/>
    <d v="2014-12-25T20:16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7"/>
    <s v="food trucks"/>
    <n v="26"/>
    <n v="116.56"/>
    <x v="2697"/>
    <d v="2015-08-02T22:00:0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7"/>
    <s v="food trucks"/>
    <n v="0"/>
    <n v="13.01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7"/>
    <s v="food trucks"/>
    <n v="0"/>
    <n v="0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7"/>
    <s v="food trucks"/>
    <n v="1"/>
    <n v="17.5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1"/>
    <s v="spaces"/>
    <n v="46"/>
    <n v="34.130000000000003"/>
    <x v="2701"/>
    <d v="2017-04-07T17:35:34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1"/>
    <s v="spaces"/>
    <n v="34"/>
    <n v="132.35"/>
    <x v="2702"/>
    <d v="2017-04-05T18:14:37"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1"/>
    <s v="spaces"/>
    <n v="104"/>
    <n v="922.22"/>
    <x v="2703"/>
    <d v="2017-03-22T15:33:50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1"/>
    <s v="spaces"/>
    <n v="6"/>
    <n v="163.57"/>
    <x v="2704"/>
    <d v="2017-04-05T19:41:54"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1"/>
    <s v="spaces"/>
    <n v="11"/>
    <n v="217.38"/>
    <x v="2705"/>
    <d v="2017-03-24T20:59:18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1"/>
    <s v="spaces"/>
    <n v="112"/>
    <n v="149.44"/>
    <x v="2706"/>
    <d v="2014-10-16T06:59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1"/>
    <s v="spaces"/>
    <n v="154"/>
    <n v="84.87"/>
    <x v="2710"/>
    <d v="2014-08-09T02:00:0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1"/>
    <s v="spaces"/>
    <n v="101"/>
    <n v="53.95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1"/>
    <s v="spaces"/>
    <n v="102"/>
    <n v="108"/>
    <x v="2713"/>
    <d v="2015-12-24T15:41:24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1"/>
    <s v="spaces"/>
    <n v="120"/>
    <n v="64.16"/>
    <x v="2716"/>
    <d v="2015-10-08T07:59:53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1"/>
    <s v="spaces"/>
    <n v="120"/>
    <n v="92.39"/>
    <x v="2717"/>
    <d v="2014-12-06T22:57:2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"/>
    <s v="hardware"/>
    <n v="140"/>
    <n v="95.49"/>
    <x v="2723"/>
    <d v="2014-12-31T21:08:08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"/>
    <s v="hardware"/>
    <n v="297"/>
    <n v="7.19"/>
    <x v="2724"/>
    <d v="2015-08-15T07:50:59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"/>
    <s v="hardware"/>
    <n v="145"/>
    <n v="511.65"/>
    <x v="2725"/>
    <d v="2017-03-01T17:52:15"/>
    <x v="8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"/>
    <s v="hardware"/>
    <n v="493"/>
    <n v="69.760000000000005"/>
    <x v="2727"/>
    <d v="2015-08-07T16:14:23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"/>
    <s v="hardware"/>
    <n v="202"/>
    <n v="77.23"/>
    <x v="2728"/>
    <d v="2015-12-30T14:23:54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"/>
    <s v="hardware"/>
    <n v="104"/>
    <n v="340.57"/>
    <x v="2729"/>
    <d v="2015-05-01T05:46:37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"/>
    <s v="hardware"/>
    <n v="104"/>
    <n v="845.7"/>
    <x v="2731"/>
    <d v="2014-10-18T04:00:00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"/>
    <s v="hardware"/>
    <n v="108"/>
    <n v="451.84"/>
    <x v="2733"/>
    <d v="2015-04-10T05:32:54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"/>
    <s v="hardware"/>
    <n v="123"/>
    <n v="169.52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"/>
    <s v="hardware"/>
    <n v="384"/>
    <n v="22.12"/>
    <x v="2739"/>
    <d v="2014-05-05T21:18:37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"/>
    <s v="hardware"/>
    <n v="103"/>
    <n v="18.239999999999998"/>
    <x v="2740"/>
    <d v="2015-03-11T23:45:52"/>
    <x v="3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3"/>
    <s v="children's books"/>
    <n v="0"/>
    <n v="8.75"/>
    <x v="2741"/>
    <d v="2014-10-20T02:07:00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3"/>
    <s v="children's books"/>
    <n v="27"/>
    <n v="42.16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3"/>
    <s v="children's books"/>
    <n v="1"/>
    <n v="55"/>
    <x v="2749"/>
    <d v="2015-04-04T18:10:3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3"/>
    <s v="children's books"/>
    <n v="0"/>
    <n v="0"/>
    <x v="2751"/>
    <d v="2014-06-17T21:17:22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3"/>
    <s v="children's books"/>
    <n v="0"/>
    <n v="0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3"/>
    <s v="children's books"/>
    <n v="52"/>
    <n v="17.329999999999998"/>
    <x v="2755"/>
    <d v="2015-04-08T18:58:47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3"/>
    <s v="children's books"/>
    <n v="1"/>
    <n v="11.33"/>
    <x v="2767"/>
    <d v="2015-08-16T23:00:5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3"/>
    <s v="children's books"/>
    <n v="0"/>
    <n v="1"/>
    <x v="2769"/>
    <d v="2014-06-05T19:49:5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3"/>
    <s v="children's books"/>
    <n v="10"/>
    <n v="63.1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3"/>
    <s v="children's books"/>
    <n v="8"/>
    <n v="45.97"/>
    <x v="2776"/>
    <d v="2015-06-12T07:07:56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3"/>
    <s v="children's books"/>
    <n v="0"/>
    <n v="10"/>
    <x v="2777"/>
    <d v="2015-07-17T16:03:24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3"/>
    <s v="children's books"/>
    <n v="26"/>
    <n v="93.67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3"/>
    <s v="children's books"/>
    <n v="2"/>
    <n v="53"/>
    <x v="2779"/>
    <d v="2015-11-22T15:03:41"/>
    <x v="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3"/>
    <s v="children's books"/>
    <n v="0"/>
    <n v="0"/>
    <x v="2780"/>
    <d v="2017-03-10T10:44:48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1"/>
    <s v="plays"/>
    <n v="105"/>
    <n v="47"/>
    <x v="2781"/>
    <d v="2015-02-12T07:00:00"/>
    <x v="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1"/>
    <s v="plays"/>
    <n v="120"/>
    <n v="66.67"/>
    <x v="2782"/>
    <d v="2015-02-17T04:59:0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1"/>
    <s v="plays"/>
    <n v="115"/>
    <n v="18.77"/>
    <x v="2783"/>
    <d v="2015-04-23T12:50:46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1"/>
    <s v="plays"/>
    <n v="119"/>
    <n v="66.11"/>
    <x v="2784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1"/>
    <s v="plays"/>
    <n v="118"/>
    <n v="39.81"/>
    <x v="2786"/>
    <d v="2014-07-09T13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1"/>
    <s v="plays"/>
    <n v="120"/>
    <n v="31.5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1"/>
    <s v="plays"/>
    <n v="101"/>
    <n v="126.46"/>
    <x v="2789"/>
    <d v="2015-03-12T04:00:00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1"/>
    <s v="plays"/>
    <n v="105"/>
    <n v="47.88"/>
    <x v="2790"/>
    <d v="2015-02-11T22:31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1"/>
    <s v="plays"/>
    <n v="108"/>
    <n v="89.67"/>
    <x v="2792"/>
    <d v="2015-08-12T05:32:39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1"/>
    <s v="plays"/>
    <n v="111"/>
    <n v="151.46"/>
    <x v="2793"/>
    <d v="2015-07-21T10:03:25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1"/>
    <s v="plays"/>
    <n v="104"/>
    <n v="36.5"/>
    <x v="2795"/>
    <d v="2014-06-06T23:00:00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1"/>
    <s v="plays"/>
    <n v="116"/>
    <n v="44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1"/>
    <s v="plays"/>
    <n v="103"/>
    <n v="87.36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1"/>
    <s v="plays"/>
    <n v="101"/>
    <n v="36.47"/>
    <x v="2798"/>
    <d v="2015-07-31T16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1"/>
    <s v="plays"/>
    <n v="133"/>
    <n v="42.9"/>
    <x v="2800"/>
    <d v="2015-01-04T13:16:06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1"/>
    <s v="plays"/>
    <n v="133"/>
    <n v="51.23"/>
    <x v="2801"/>
    <d v="2014-10-10T11:00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1"/>
    <s v="plays"/>
    <n v="102"/>
    <n v="33.94"/>
    <x v="2802"/>
    <d v="2015-08-06T15:31:4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1"/>
    <s v="plays"/>
    <n v="128"/>
    <n v="90.74"/>
    <x v="2803"/>
    <d v="2015-07-16T00:00:00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1"/>
    <s v="plays"/>
    <n v="115"/>
    <n v="50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1"/>
    <s v="plays"/>
    <n v="110"/>
    <n v="24.44"/>
    <x v="2805"/>
    <d v="2015-08-22T12:07:53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1"/>
    <s v="plays"/>
    <n v="112"/>
    <n v="44.25"/>
    <x v="2806"/>
    <d v="2015-08-05T11:00:00"/>
    <x v="3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1"/>
    <s v="plays"/>
    <n v="126"/>
    <n v="67.739999999999995"/>
    <x v="2807"/>
    <d v="2015-06-29T20:57:1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1"/>
    <s v="plays"/>
    <n v="100"/>
    <n v="65.38"/>
    <x v="2808"/>
    <d v="2015-08-22T20:18:5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1"/>
    <s v="plays"/>
    <n v="108"/>
    <n v="47.46"/>
    <x v="2810"/>
    <d v="2014-06-01T03:59:0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1"/>
    <s v="plays"/>
    <n v="100"/>
    <n v="92.84"/>
    <x v="2811"/>
    <d v="2015-02-23T11:55:03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1"/>
    <s v="plays"/>
    <n v="113"/>
    <n v="68.25"/>
    <x v="2812"/>
    <d v="2015-04-06T04:00:0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1"/>
    <s v="plays"/>
    <n v="108"/>
    <n v="25.25"/>
    <x v="2814"/>
    <d v="2015-05-09T09:35:15"/>
    <x v="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1"/>
    <s v="plays"/>
    <n v="142"/>
    <n v="25.13"/>
    <x v="2816"/>
    <d v="2015-08-02T16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1"/>
    <s v="plays"/>
    <n v="130"/>
    <n v="23.64"/>
    <x v="2817"/>
    <d v="2015-02-28T15:14:22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1"/>
    <s v="plays"/>
    <n v="106"/>
    <n v="103.95"/>
    <x v="2818"/>
    <d v="2015-09-23T14:21:26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1"/>
    <s v="plays"/>
    <n v="105"/>
    <n v="50.38"/>
    <x v="2819"/>
    <d v="2015-06-14T12:36:49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1"/>
    <s v="plays"/>
    <n v="100"/>
    <n v="28.57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1"/>
    <s v="plays"/>
    <n v="100"/>
    <n v="63.83"/>
    <x v="2822"/>
    <d v="2015-03-27T15:24:52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1"/>
    <s v="plays"/>
    <n v="124"/>
    <n v="8.86"/>
    <x v="2823"/>
    <d v="2015-03-31T22:59:00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1"/>
    <s v="plays"/>
    <n v="117"/>
    <n v="50.67"/>
    <x v="2824"/>
    <d v="2015-06-13T01:43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1"/>
    <s v="plays"/>
    <n v="103"/>
    <n v="60.78"/>
    <x v="2825"/>
    <d v="2015-12-04T19:01:26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1"/>
    <s v="plays"/>
    <n v="108"/>
    <n v="113.42"/>
    <x v="2826"/>
    <d v="2015-07-10T07:00:00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1"/>
    <s v="plays"/>
    <n v="100"/>
    <n v="98.31"/>
    <x v="2828"/>
    <d v="2015-10-02T23:00:00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1"/>
    <s v="plays"/>
    <n v="100"/>
    <n v="272.73"/>
    <x v="2830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1"/>
    <s v="plays"/>
    <n v="111"/>
    <n v="63.85"/>
    <x v="2831"/>
    <d v="2015-07-16T19:47:50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1"/>
    <s v="plays"/>
    <n v="115"/>
    <n v="30.19"/>
    <x v="2832"/>
    <d v="2014-11-23T22:00:00"/>
    <x v="1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1"/>
    <s v="plays"/>
    <n v="108"/>
    <n v="83.51"/>
    <x v="2833"/>
    <d v="2015-10-11T02:00:00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1"/>
    <s v="plays"/>
    <n v="170"/>
    <n v="64.760000000000005"/>
    <x v="2834"/>
    <d v="2015-01-30T23:02:1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1"/>
    <s v="plays"/>
    <n v="187"/>
    <n v="20.12"/>
    <x v="2835"/>
    <d v="2015-12-05T00:00:0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1"/>
    <s v="plays"/>
    <n v="108"/>
    <n v="44.09"/>
    <x v="2836"/>
    <d v="2017-02-18T04:59:00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1"/>
    <s v="plays"/>
    <n v="100"/>
    <n v="40.479999999999997"/>
    <x v="2837"/>
    <d v="2015-12-09T22:48:04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1"/>
    <s v="plays"/>
    <n v="120"/>
    <n v="44.54"/>
    <x v="2838"/>
    <d v="2014-08-13T22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1"/>
    <s v="plays"/>
    <n v="111"/>
    <n v="125.81"/>
    <x v="2839"/>
    <d v="2014-08-25T04:59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1"/>
    <s v="plays"/>
    <n v="104"/>
    <n v="19.7"/>
    <x v="2840"/>
    <d v="2015-03-18T17:00:00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1"/>
    <s v="plays"/>
    <n v="1"/>
    <n v="10"/>
    <x v="2841"/>
    <d v="2015-12-13T18:44:57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1"/>
    <s v="plays"/>
    <n v="0"/>
    <n v="0"/>
    <x v="2842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1"/>
    <s v="plays"/>
    <n v="32"/>
    <n v="60.67"/>
    <x v="2845"/>
    <d v="2015-06-08T00:23:53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1"/>
    <s v="plays"/>
    <n v="0"/>
    <n v="0"/>
    <x v="2846"/>
    <d v="2015-05-29T16:36:34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1"/>
    <s v="plays"/>
    <n v="0"/>
    <n v="23.33"/>
    <x v="2848"/>
    <d v="2015-05-29T15:34:19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1"/>
    <s v="plays"/>
    <n v="4"/>
    <n v="23.92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1"/>
    <s v="plays"/>
    <n v="2"/>
    <n v="15.83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1"/>
    <s v="plays"/>
    <n v="0"/>
    <n v="0"/>
    <x v="2853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1"/>
    <s v="plays"/>
    <n v="42"/>
    <n v="29.79"/>
    <x v="2854"/>
    <d v="2015-05-07T17:11:59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1"/>
    <s v="plays"/>
    <n v="5"/>
    <n v="24.33"/>
    <x v="2856"/>
    <d v="2015-08-08T21:34:00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1"/>
    <s v="plays"/>
    <n v="0"/>
    <n v="0"/>
    <x v="2858"/>
    <d v="2014-12-05T11:28:00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1"/>
    <s v="plays"/>
    <n v="2"/>
    <n v="35"/>
    <x v="2859"/>
    <d v="2015-10-16T08:41:44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1"/>
    <s v="plays"/>
    <n v="32"/>
    <n v="26.67"/>
    <x v="2861"/>
    <d v="2015-09-24T14:10:48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1"/>
    <s v="plays"/>
    <n v="0"/>
    <n v="18.329999999999998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1"/>
    <s v="plays"/>
    <n v="0"/>
    <n v="20"/>
    <x v="2863"/>
    <d v="2014-09-09T16:12:03"/>
    <x v="1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1"/>
    <s v="plays"/>
    <n v="2"/>
    <n v="13.33"/>
    <x v="2864"/>
    <d v="2015-07-17T13:1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1"/>
    <s v="plays"/>
    <n v="0"/>
    <n v="0"/>
    <x v="2865"/>
    <d v="2015-01-06T02:44:19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1"/>
    <s v="plays"/>
    <n v="15"/>
    <n v="83.33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1"/>
    <s v="plays"/>
    <n v="5"/>
    <n v="35.92"/>
    <x v="2871"/>
    <d v="2014-12-21T17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1"/>
    <s v="plays"/>
    <n v="0"/>
    <n v="0"/>
    <x v="2872"/>
    <d v="2015-06-20T02:47:1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1"/>
    <s v="plays"/>
    <n v="38"/>
    <n v="119.13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1"/>
    <s v="plays"/>
    <n v="0"/>
    <n v="0"/>
    <x v="2876"/>
    <d v="2015-07-16T17:51:19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1"/>
    <s v="plays"/>
    <n v="2"/>
    <n v="15.75"/>
    <x v="2878"/>
    <d v="2015-07-03T14:46:35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1"/>
    <s v="plays"/>
    <n v="0"/>
    <n v="29"/>
    <x v="2879"/>
    <d v="2016-01-20T17:24:2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1"/>
    <s v="plays"/>
    <n v="23"/>
    <n v="96.55"/>
    <x v="2880"/>
    <d v="2015-08-20T17:05:0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1"/>
    <s v="plays"/>
    <n v="0"/>
    <n v="0"/>
    <x v="2881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1"/>
    <s v="plays"/>
    <n v="0"/>
    <n v="46.25"/>
    <x v="2884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1"/>
    <s v="plays"/>
    <n v="33"/>
    <n v="26"/>
    <x v="2885"/>
    <d v="2015-03-14T00:50:0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1"/>
    <s v="plays"/>
    <n v="5"/>
    <n v="10"/>
    <x v="2886"/>
    <d v="2015-09-19T03:59:0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1"/>
    <s v="plays"/>
    <n v="0"/>
    <n v="5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1"/>
    <s v="plays"/>
    <n v="0"/>
    <n v="0"/>
    <x v="2888"/>
    <d v="2014-10-18T04:59:0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1"/>
    <s v="plays"/>
    <n v="38"/>
    <n v="81.569999999999993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1"/>
    <s v="plays"/>
    <n v="1"/>
    <n v="7"/>
    <x v="2890"/>
    <d v="2014-08-09T03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1"/>
    <s v="plays"/>
    <n v="9"/>
    <n v="29.41"/>
    <x v="2892"/>
    <d v="2014-08-25T21:00:00"/>
    <x v="1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1"/>
    <s v="plays"/>
    <n v="1"/>
    <n v="12.5"/>
    <x v="2893"/>
    <d v="2015-01-09T02:00:00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1"/>
    <s v="plays"/>
    <n v="0"/>
    <n v="0"/>
    <x v="2894"/>
    <d v="2015-04-03T22:40:15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1"/>
    <s v="plays"/>
    <n v="5"/>
    <n v="5.75"/>
    <x v="2895"/>
    <d v="2014-06-22T21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1"/>
    <s v="plays"/>
    <n v="5"/>
    <n v="183.33"/>
    <x v="2897"/>
    <d v="2015-10-11T15:29:05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1"/>
    <s v="plays"/>
    <n v="4"/>
    <n v="26.33"/>
    <x v="2898"/>
    <d v="2015-10-31T15:57:33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1"/>
    <s v="plays"/>
    <n v="62"/>
    <n v="486.43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1"/>
    <s v="plays"/>
    <n v="1"/>
    <n v="3"/>
    <x v="2901"/>
    <d v="2015-02-07T21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1"/>
    <s v="plays"/>
    <n v="0"/>
    <n v="25"/>
    <x v="2902"/>
    <d v="2015-08-24T10:33:16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1"/>
    <s v="plays"/>
    <n v="1"/>
    <n v="9.75"/>
    <x v="2903"/>
    <d v="2015-09-09T04:00:18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1"/>
    <s v="plays"/>
    <n v="5"/>
    <n v="18.75"/>
    <x v="2904"/>
    <d v="2014-11-09T12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1"/>
    <s v="plays"/>
    <n v="9"/>
    <n v="80.709999999999994"/>
    <x v="2906"/>
    <d v="2015-08-01T01:00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1"/>
    <s v="plays"/>
    <n v="0"/>
    <n v="20"/>
    <x v="2909"/>
    <d v="2014-11-25T19:46:0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1"/>
    <s v="plays"/>
    <n v="0"/>
    <n v="1"/>
    <x v="2910"/>
    <d v="2015-06-12T20:11:27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1"/>
    <s v="plays"/>
    <n v="37"/>
    <n v="46.93"/>
    <x v="2911"/>
    <d v="2015-06-27T18:27:06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1"/>
    <s v="plays"/>
    <n v="14"/>
    <n v="78.08"/>
    <x v="2912"/>
    <d v="2016-01-15T03:09:34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1"/>
    <s v="plays"/>
    <n v="0"/>
    <n v="1"/>
    <x v="2913"/>
    <d v="2014-09-06T22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1"/>
    <s v="plays"/>
    <n v="0"/>
    <n v="1"/>
    <x v="2914"/>
    <d v="2015-03-14T20:46:34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1"/>
    <s v="plays"/>
    <n v="8"/>
    <n v="20.71"/>
    <x v="2916"/>
    <d v="2014-05-19T11:26:29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1"/>
    <s v="plays"/>
    <n v="22"/>
    <n v="48.56"/>
    <x v="2917"/>
    <d v="2015-09-16T05:37:27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1"/>
    <s v="plays"/>
    <n v="27"/>
    <n v="68.099999999999994"/>
    <x v="2918"/>
    <d v="2015-10-29T15:06:47"/>
    <x v="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1"/>
    <s v="plays"/>
    <n v="9"/>
    <n v="8.5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1"/>
    <s v="plays"/>
    <n v="27"/>
    <n v="51.62"/>
    <x v="2920"/>
    <d v="2015-03-25T18:01:1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1"/>
    <s v="musical"/>
    <n v="129"/>
    <n v="43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1"/>
    <s v="musical"/>
    <n v="100"/>
    <n v="83.33"/>
    <x v="2922"/>
    <d v="2015-05-18T20:58:47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1"/>
    <s v="musical"/>
    <n v="100"/>
    <n v="30"/>
    <x v="2923"/>
    <d v="2015-01-24T03:00:00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1"/>
    <s v="musical"/>
    <n v="103"/>
    <n v="175.51"/>
    <x v="2924"/>
    <d v="2015-05-09T03:59:00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1"/>
    <s v="musical"/>
    <n v="102"/>
    <n v="231.66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1"/>
    <s v="musical"/>
    <n v="125"/>
    <n v="75"/>
    <x v="2926"/>
    <d v="2015-02-23T18:22:59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1"/>
    <s v="musical"/>
    <n v="131"/>
    <n v="112.14"/>
    <x v="2927"/>
    <d v="2014-07-15T05:00:0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1"/>
    <s v="musical"/>
    <n v="102"/>
    <n v="255.17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1"/>
    <s v="musical"/>
    <n v="101"/>
    <n v="162.77000000000001"/>
    <x v="2930"/>
    <d v="2015-05-07T14:01:04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1"/>
    <s v="musical"/>
    <n v="106"/>
    <n v="88.33"/>
    <x v="2931"/>
    <d v="2014-09-15T06:08:0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1"/>
    <s v="musical"/>
    <n v="105"/>
    <n v="85.74"/>
    <x v="2932"/>
    <d v="2015-02-21T11:00:0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1"/>
    <s v="musical"/>
    <n v="108"/>
    <n v="72.97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1"/>
    <s v="musical"/>
    <n v="128"/>
    <n v="37.65"/>
    <x v="2936"/>
    <d v="2014-10-13T04:59:00"/>
    <x v="1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1"/>
    <s v="musical"/>
    <n v="133"/>
    <n v="36.36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1"/>
    <s v="musical"/>
    <n v="101"/>
    <n v="126.72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1"/>
    <s v="musical"/>
    <n v="103"/>
    <n v="329.2"/>
    <x v="2939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1"/>
    <s v="musical"/>
    <n v="107"/>
    <n v="81.239999999999995"/>
    <x v="2940"/>
    <d v="2015-01-18T18:33:38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1"/>
    <s v="spaces"/>
    <n v="0"/>
    <n v="1"/>
    <x v="2941"/>
    <d v="2015-03-01T23:02:35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1"/>
    <s v="spaces"/>
    <n v="20"/>
    <n v="202.23"/>
    <x v="2942"/>
    <d v="2015-12-16T20:18:00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1"/>
    <s v="spaces"/>
    <n v="0"/>
    <n v="0"/>
    <x v="2943"/>
    <d v="2015-04-13T03:06:20"/>
    <x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1"/>
    <s v="spaces"/>
    <n v="1"/>
    <n v="100"/>
    <x v="2944"/>
    <d v="2015-06-07T21:56:38"/>
    <x v="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1"/>
    <s v="spaces"/>
    <n v="0"/>
    <n v="0"/>
    <x v="2945"/>
    <d v="2015-05-24T03:21:0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1"/>
    <s v="spaces"/>
    <n v="0"/>
    <n v="2.67"/>
    <x v="2948"/>
    <d v="2015-06-02T15:34:53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1"/>
    <s v="spaces"/>
    <n v="3"/>
    <n v="12.5"/>
    <x v="2949"/>
    <d v="2015-11-19T20:45:17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1"/>
    <s v="spaces"/>
    <n v="0"/>
    <n v="0"/>
    <x v="2950"/>
    <d v="2016-01-23T08:45:5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1"/>
    <s v="spaces"/>
    <n v="2"/>
    <n v="18.899999999999999"/>
    <x v="2951"/>
    <d v="2014-10-05T19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1"/>
    <s v="spaces"/>
    <n v="0"/>
    <n v="201.67"/>
    <x v="2953"/>
    <d v="2015-10-08T19:00:21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1"/>
    <s v="spaces"/>
    <n v="0"/>
    <n v="0"/>
    <x v="2954"/>
    <d v="2017-03-16T13:00:03"/>
    <x v="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1"/>
    <s v="spaces"/>
    <n v="60"/>
    <n v="65"/>
    <x v="2955"/>
    <d v="2015-06-16T17:47:29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1"/>
    <s v="spaces"/>
    <n v="2"/>
    <n v="93.33"/>
    <x v="2957"/>
    <d v="2015-03-27T23:16:12"/>
    <x v="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1"/>
    <s v="spaces"/>
    <n v="0"/>
    <n v="0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1"/>
    <s v="plays"/>
    <n v="110"/>
    <n v="50.75"/>
    <x v="2961"/>
    <d v="2015-03-26T04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1"/>
    <s v="plays"/>
    <n v="122"/>
    <n v="60.9"/>
    <x v="2962"/>
    <d v="2015-03-01T06:59:0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1"/>
    <s v="plays"/>
    <n v="107"/>
    <n v="109.03"/>
    <x v="2963"/>
    <d v="2015-07-02T11:17:04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1"/>
    <s v="plays"/>
    <n v="101"/>
    <n v="25.69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1"/>
    <s v="plays"/>
    <n v="109"/>
    <n v="41.92"/>
    <x v="2965"/>
    <d v="2015-07-07T17:30:33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1"/>
    <s v="plays"/>
    <n v="114"/>
    <n v="88.77"/>
    <x v="2966"/>
    <d v="2015-09-16T17:43:3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1"/>
    <s v="plays"/>
    <n v="114"/>
    <n v="80.23"/>
    <x v="2967"/>
    <d v="2015-03-09T03:44:52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1"/>
    <s v="plays"/>
    <n v="163"/>
    <n v="95.59"/>
    <x v="2969"/>
    <d v="2015-05-03T22:51:00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1"/>
    <s v="plays"/>
    <n v="106"/>
    <n v="69.89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1"/>
    <s v="plays"/>
    <n v="100"/>
    <n v="74.53"/>
    <x v="2971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1"/>
    <s v="plays"/>
    <n v="175"/>
    <n v="264.85000000000002"/>
    <x v="2973"/>
    <d v="2016-01-01T04:00:00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1"/>
    <s v="plays"/>
    <n v="102"/>
    <n v="58.62"/>
    <x v="2974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1"/>
    <s v="plays"/>
    <n v="100"/>
    <n v="70.88"/>
    <x v="2975"/>
    <d v="2014-11-27T03:00:00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1"/>
    <s v="plays"/>
    <n v="114"/>
    <n v="113.57"/>
    <x v="2977"/>
    <d v="2015-03-23T02:14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1"/>
    <s v="plays"/>
    <n v="129"/>
    <n v="60.69"/>
    <x v="2978"/>
    <d v="2014-10-20T05:59:0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1"/>
    <s v="plays"/>
    <n v="101"/>
    <n v="110.22"/>
    <x v="2979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1"/>
    <s v="plays"/>
    <n v="109"/>
    <n v="136.46"/>
    <x v="2980"/>
    <d v="2015-08-24T02:00:0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1"/>
    <s v="spaces"/>
    <n v="129"/>
    <n v="53.16"/>
    <x v="2981"/>
    <d v="2015-09-23T13:25:56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1"/>
    <s v="spaces"/>
    <n v="147"/>
    <n v="155.24"/>
    <x v="2983"/>
    <d v="2014-11-11T16:10:3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1"/>
    <s v="spaces"/>
    <n v="177"/>
    <n v="97"/>
    <x v="2989"/>
    <d v="2015-12-21T04:59:00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1"/>
    <s v="spaces"/>
    <n v="100"/>
    <n v="370.37"/>
    <x v="2990"/>
    <d v="2016-01-07T13:47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1"/>
    <s v="spaces"/>
    <n v="103"/>
    <n v="94.41"/>
    <x v="2991"/>
    <d v="2017-01-27T20:05:30"/>
    <x v="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1"/>
    <s v="spaces"/>
    <n v="458"/>
    <n v="23.28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1"/>
    <s v="spaces"/>
    <n v="172"/>
    <n v="153.52000000000001"/>
    <x v="2996"/>
    <d v="2015-05-26T21:54:00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1"/>
    <s v="spaces"/>
    <n v="104"/>
    <n v="90.2"/>
    <x v="2997"/>
    <d v="2017-02-27T04:59:00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1"/>
    <s v="spaces"/>
    <n v="103"/>
    <n v="118.97"/>
    <x v="2998"/>
    <d v="2014-06-16T04:25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1"/>
    <s v="spaces"/>
    <n v="119"/>
    <n v="80.25"/>
    <x v="2999"/>
    <d v="2017-03-01T02:00:00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1"/>
    <s v="spaces"/>
    <n v="100"/>
    <n v="62.5"/>
    <x v="3000"/>
    <d v="2017-01-31T18:00:00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1"/>
    <s v="spaces"/>
    <n v="113"/>
    <n v="162.91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1"/>
    <s v="spaces"/>
    <n v="120"/>
    <n v="108.24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1"/>
    <s v="spaces"/>
    <n v="108"/>
    <n v="88.87"/>
    <x v="3006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1"/>
    <s v="spaces"/>
    <n v="180"/>
    <n v="54"/>
    <x v="3007"/>
    <d v="2015-04-25T05:11:23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1"/>
    <s v="spaces"/>
    <n v="101"/>
    <n v="116.73"/>
    <x v="3008"/>
    <d v="2016-01-21T05:05:19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1"/>
    <s v="spaces"/>
    <n v="120"/>
    <n v="233.9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1"/>
    <s v="spaces"/>
    <n v="158"/>
    <n v="158"/>
    <x v="3010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1"/>
    <s v="spaces"/>
    <n v="124"/>
    <n v="14.84"/>
    <x v="3011"/>
    <d v="2015-12-23T22:59:00"/>
    <x v="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1"/>
    <s v="spaces"/>
    <n v="117"/>
    <n v="85.18"/>
    <x v="3012"/>
    <d v="2015-02-10T16:52:1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1"/>
    <s v="spaces"/>
    <n v="157"/>
    <n v="146.69"/>
    <x v="3013"/>
    <d v="2015-06-21T20:04:09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1"/>
    <s v="spaces"/>
    <n v="113"/>
    <n v="50.76"/>
    <x v="3014"/>
    <d v="2014-11-05T05:00:00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1"/>
    <s v="spaces"/>
    <n v="103"/>
    <n v="87.7"/>
    <x v="3015"/>
    <d v="2014-06-11T04:00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1"/>
    <s v="spaces"/>
    <n v="103"/>
    <n v="242.28"/>
    <x v="3016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1"/>
    <s v="spaces"/>
    <n v="106"/>
    <n v="146.44999999999999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1"/>
    <s v="spaces"/>
    <n v="101"/>
    <n v="103.17"/>
    <x v="3018"/>
    <d v="2015-07-20T22:00:0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1"/>
    <s v="spaces"/>
    <n v="121"/>
    <n v="80.459999999999994"/>
    <x v="3019"/>
    <d v="2014-05-27T03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1"/>
    <s v="spaces"/>
    <n v="101"/>
    <n v="234.67"/>
    <x v="3020"/>
    <d v="2015-08-14T20:18:53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1"/>
    <s v="spaces"/>
    <n v="103"/>
    <n v="120.17"/>
    <x v="3023"/>
    <d v="2015-06-11T16:13:06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1"/>
    <s v="spaces"/>
    <n v="302"/>
    <n v="52.1"/>
    <x v="3025"/>
    <d v="2014-05-30T16:00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1"/>
    <s v="spaces"/>
    <n v="143"/>
    <n v="51.6"/>
    <x v="3026"/>
    <d v="2017-03-03T11:01:32"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1"/>
    <s v="spaces"/>
    <n v="131"/>
    <n v="164.3"/>
    <x v="3027"/>
    <d v="2015-03-20T15:54:11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1"/>
    <s v="spaces"/>
    <n v="110"/>
    <n v="94.55"/>
    <x v="3029"/>
    <d v="2014-11-18T04:35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1"/>
    <s v="spaces"/>
    <n v="107"/>
    <n v="45.54"/>
    <x v="3030"/>
    <d v="2015-09-16T17:56:11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1"/>
    <s v="spaces"/>
    <n v="127"/>
    <n v="50.88"/>
    <x v="3032"/>
    <d v="2015-09-11T01:04:19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1"/>
    <s v="spaces"/>
    <n v="108"/>
    <n v="76.790000000000006"/>
    <x v="3040"/>
    <d v="2015-06-26T23:00:00"/>
    <x v="3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1"/>
    <s v="spaces"/>
    <n v="110"/>
    <n v="96.53"/>
    <x v="3041"/>
    <d v="2016-01-20T20:50:48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1"/>
    <s v="spaces"/>
    <n v="128"/>
    <n v="51.89"/>
    <x v="3042"/>
    <d v="2015-10-06T16:30:47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1"/>
    <s v="spaces"/>
    <n v="110"/>
    <n v="128.91"/>
    <x v="3043"/>
    <d v="2015-04-16T02:50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1"/>
    <s v="spaces"/>
    <n v="133"/>
    <n v="82.94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1"/>
    <s v="spaces"/>
    <n v="191"/>
    <n v="259.95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1"/>
    <s v="spaces"/>
    <n v="166"/>
    <n v="177.02"/>
    <x v="3048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1"/>
    <s v="spaces"/>
    <n v="107"/>
    <n v="74.069999999999993"/>
    <x v="3049"/>
    <d v="2015-06-14T00:20:55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1"/>
    <s v="spaces"/>
    <n v="24"/>
    <n v="23.63"/>
    <x v="3051"/>
    <d v="2017-02-08T09:59:05"/>
    <x v="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1"/>
    <s v="spaces"/>
    <n v="0"/>
    <n v="37.5"/>
    <x v="3052"/>
    <d v="2015-05-28T15:59:00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1"/>
    <s v="spaces"/>
    <n v="0"/>
    <n v="13.33"/>
    <x v="3053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1"/>
    <s v="spaces"/>
    <n v="0"/>
    <n v="0"/>
    <x v="3054"/>
    <d v="2015-03-02T01:04:00"/>
    <x v="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1"/>
    <s v="spaces"/>
    <n v="0"/>
    <n v="1"/>
    <x v="3055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1"/>
    <s v="spaces"/>
    <n v="0"/>
    <n v="0"/>
    <x v="3056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1"/>
    <s v="spaces"/>
    <n v="3"/>
    <n v="41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1"/>
    <s v="spaces"/>
    <n v="0"/>
    <n v="55.83"/>
    <x v="3060"/>
    <d v="2015-09-28T06:35:34"/>
    <x v="3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1"/>
    <s v="spaces"/>
    <n v="0"/>
    <n v="0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1"/>
    <s v="spaces"/>
    <n v="67"/>
    <n v="99.76"/>
    <x v="3062"/>
    <d v="2015-09-30T18:00:00"/>
    <x v="3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1"/>
    <s v="spaces"/>
    <n v="11"/>
    <n v="117.65"/>
    <x v="3064"/>
    <d v="2015-11-22T06:59:00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1"/>
    <s v="spaces"/>
    <n v="0"/>
    <n v="5"/>
    <x v="3065"/>
    <d v="2014-07-30T01:19:32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1"/>
    <s v="spaces"/>
    <n v="3"/>
    <n v="200"/>
    <x v="3067"/>
    <d v="2015-09-09T22:31:19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1"/>
    <s v="spaces"/>
    <n v="0"/>
    <n v="87.5"/>
    <x v="3068"/>
    <d v="2015-10-16T16:35:52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1"/>
    <s v="spaces"/>
    <n v="14"/>
    <n v="20.14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1"/>
    <s v="spaces"/>
    <n v="60"/>
    <n v="61.31"/>
    <x v="3071"/>
    <d v="2015-04-21T05:59:00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1"/>
    <s v="spaces"/>
    <n v="0"/>
    <n v="92.14"/>
    <x v="3073"/>
    <d v="2015-06-14T19:19:00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1"/>
    <s v="spaces"/>
    <n v="15"/>
    <n v="30.12"/>
    <x v="3076"/>
    <d v="2015-10-09T15:38:43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1"/>
    <s v="spaces"/>
    <n v="0"/>
    <n v="52.5"/>
    <x v="3077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1"/>
    <s v="spaces"/>
    <n v="0"/>
    <n v="23.67"/>
    <x v="3078"/>
    <d v="2015-02-26T03:19:55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1"/>
    <s v="spaces"/>
    <n v="1"/>
    <n v="415.78"/>
    <x v="3079"/>
    <d v="2015-03-22T16:07:15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1"/>
    <s v="spaces"/>
    <n v="0"/>
    <n v="53.71"/>
    <x v="3080"/>
    <d v="2014-12-27T01:40:4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1"/>
    <s v="spaces"/>
    <n v="0"/>
    <n v="420.6"/>
    <x v="3081"/>
    <d v="2015-09-20T04:21:31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1"/>
    <s v="spaces"/>
    <n v="0"/>
    <n v="0"/>
    <x v="3082"/>
    <d v="2015-11-15T23:09:06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1"/>
    <s v="spaces"/>
    <n v="0"/>
    <n v="18.670000000000002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1"/>
    <s v="spaces"/>
    <n v="12"/>
    <n v="78.33"/>
    <x v="3084"/>
    <d v="2015-05-05T18:48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1"/>
    <s v="spaces"/>
    <n v="2"/>
    <n v="67.78"/>
    <x v="3085"/>
    <d v="2015-09-29T21:12:39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1"/>
    <s v="spaces"/>
    <n v="0"/>
    <n v="16.670000000000002"/>
    <x v="3086"/>
    <d v="2015-08-17T16:05:59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1"/>
    <s v="spaces"/>
    <n v="0"/>
    <n v="42"/>
    <x v="3088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1"/>
    <s v="spaces"/>
    <n v="5"/>
    <n v="1270.22"/>
    <x v="3090"/>
    <d v="2015-05-01T18:39:05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1"/>
    <s v="spaces"/>
    <n v="1"/>
    <n v="56.34"/>
    <x v="3092"/>
    <d v="2015-10-15T22:00:0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1"/>
    <s v="spaces"/>
    <n v="23"/>
    <n v="53.53"/>
    <x v="3093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1"/>
    <s v="spaces"/>
    <n v="0"/>
    <n v="25"/>
    <x v="3094"/>
    <d v="2015-09-20T19:05:56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1"/>
    <s v="spaces"/>
    <n v="4"/>
    <n v="56.79"/>
    <x v="3096"/>
    <d v="2015-05-20T19:48:46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1"/>
    <s v="spaces"/>
    <n v="4"/>
    <n v="65.11"/>
    <x v="3098"/>
    <d v="2016-02-08T00:17:00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1"/>
    <s v="spaces"/>
    <n v="15"/>
    <n v="140.54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1"/>
    <s v="spaces"/>
    <n v="12"/>
    <n v="25"/>
    <x v="3101"/>
    <d v="2015-07-16T07:56:00"/>
    <x v="3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1"/>
    <s v="spaces"/>
    <n v="0"/>
    <n v="5.5"/>
    <x v="3103"/>
    <d v="2015-06-12T03:45:06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1"/>
    <s v="spaces"/>
    <n v="30"/>
    <n v="237"/>
    <x v="3104"/>
    <d v="2015-02-03T02:00:00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1"/>
    <s v="spaces"/>
    <n v="42"/>
    <n v="79.87"/>
    <x v="3105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1"/>
    <s v="spaces"/>
    <n v="4"/>
    <n v="10.25"/>
    <x v="3106"/>
    <d v="2015-09-16T22:00:00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1"/>
    <s v="spaces"/>
    <n v="20"/>
    <n v="272.58999999999997"/>
    <x v="3107"/>
    <d v="2015-05-11T19:32:31"/>
    <x v="3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1"/>
    <s v="spaces"/>
    <n v="0"/>
    <n v="13"/>
    <x v="3108"/>
    <d v="2015-04-28T15:19:54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1"/>
    <s v="spaces"/>
    <n v="25"/>
    <n v="58.18"/>
    <x v="3109"/>
    <d v="2014-08-28T03:00:10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1"/>
    <s v="spaces"/>
    <n v="0"/>
    <n v="10"/>
    <x v="3110"/>
    <d v="2017-02-19T00:45:19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1"/>
    <s v="spaces"/>
    <n v="27"/>
    <n v="70.11"/>
    <x v="3111"/>
    <d v="2014-10-04T14:17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1"/>
    <s v="spaces"/>
    <n v="4"/>
    <n v="125.27"/>
    <x v="3113"/>
    <d v="2015-04-17T17:33:0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1"/>
    <s v="spaces"/>
    <n v="0"/>
    <n v="0"/>
    <x v="3114"/>
    <d v="2014-09-21T15:10:50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1"/>
    <s v="spaces"/>
    <n v="57"/>
    <n v="43"/>
    <x v="3116"/>
    <d v="2015-04-01T12:22:05"/>
    <x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1"/>
    <s v="spaces"/>
    <n v="0"/>
    <n v="5"/>
    <x v="3119"/>
    <d v="2015-03-27T00:05:32"/>
    <x v="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1"/>
    <s v="spaces"/>
    <n v="1"/>
    <n v="10"/>
    <x v="3121"/>
    <d v="2014-09-26T16:18:55"/>
    <x v="1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1"/>
    <s v="spaces"/>
    <n v="0"/>
    <n v="6.5"/>
    <x v="3124"/>
    <d v="2015-02-02T18:43:21"/>
    <x v="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1"/>
    <s v="spaces"/>
    <n v="0"/>
    <n v="0"/>
    <x v="3125"/>
    <d v="2016-01-07T04:57:52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1"/>
    <s v="spaces"/>
    <n v="0"/>
    <n v="0"/>
    <x v="3127"/>
    <d v="2015-03-01T20:33:49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1"/>
    <s v="plays"/>
    <n v="109"/>
    <n v="139.24"/>
    <x v="3128"/>
    <d v="2017-03-16T18:49:01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1"/>
    <s v="plays"/>
    <n v="1"/>
    <n v="10"/>
    <x v="3129"/>
    <d v="2017-04-18T19:13:39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1"/>
    <s v="plays"/>
    <n v="4"/>
    <n v="93.75"/>
    <x v="3130"/>
    <d v="2017-04-14T04:59:00"/>
    <x v="8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1"/>
    <s v="plays"/>
    <n v="16"/>
    <n v="53.75"/>
    <x v="3131"/>
    <d v="2017-04-08T12:54:05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1"/>
    <s v="plays"/>
    <n v="0"/>
    <n v="10"/>
    <x v="3132"/>
    <d v="2017-04-21T07:24:20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1"/>
    <s v="plays"/>
    <n v="108"/>
    <n v="33.75"/>
    <x v="3133"/>
    <d v="2017-03-24T12:33:54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1"/>
    <s v="plays"/>
    <n v="23"/>
    <n v="18.75"/>
    <x v="3134"/>
    <d v="2017-03-27T16:16:59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1"/>
    <s v="plays"/>
    <n v="21"/>
    <n v="23.14"/>
    <x v="3135"/>
    <d v="2017-04-04T03:38:41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1"/>
    <s v="plays"/>
    <n v="128"/>
    <n v="29.05"/>
    <x v="3136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1"/>
    <s v="plays"/>
    <n v="3"/>
    <n v="50"/>
    <x v="3137"/>
    <d v="2017-05-03T19:12:00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1"/>
    <s v="plays"/>
    <n v="0"/>
    <n v="0"/>
    <x v="3138"/>
    <d v="2017-04-03T15:30:07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1"/>
    <s v="plays"/>
    <n v="5"/>
    <n v="450"/>
    <x v="3139"/>
    <d v="2017-03-25T04:33:00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1"/>
    <s v="plays"/>
    <n v="1"/>
    <n v="24"/>
    <x v="3140"/>
    <d v="2017-04-07T16:15:0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1"/>
    <s v="plays"/>
    <n v="52"/>
    <n v="32.25"/>
    <x v="3141"/>
    <d v="2017-04-16T20:00:00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1"/>
    <s v="plays"/>
    <n v="2"/>
    <n v="15"/>
    <x v="3142"/>
    <d v="2017-03-19T11:18:59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1"/>
    <s v="plays"/>
    <n v="0"/>
    <n v="0"/>
    <x v="3143"/>
    <d v="2017-04-09T08:35:56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1"/>
    <s v="plays"/>
    <n v="75"/>
    <n v="251.33"/>
    <x v="3144"/>
    <d v="2017-03-19T06:00:00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1"/>
    <s v="plays"/>
    <n v="0"/>
    <n v="0"/>
    <x v="3145"/>
    <d v="2017-03-27T23:58:54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1"/>
    <s v="plays"/>
    <n v="11"/>
    <n v="437.5"/>
    <x v="31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1"/>
    <s v="plays"/>
    <n v="118"/>
    <n v="110.35"/>
    <x v="3147"/>
    <d v="2014-11-07T00:15:55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1"/>
    <s v="plays"/>
    <n v="131"/>
    <n v="41.42"/>
    <x v="3148"/>
    <d v="2014-10-01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1"/>
    <s v="plays"/>
    <n v="100"/>
    <n v="103.35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1"/>
    <s v="plays"/>
    <n v="101"/>
    <n v="98.54"/>
    <x v="3157"/>
    <d v="2014-07-19T05:00:00"/>
    <x v="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1"/>
    <s v="plays"/>
    <n v="102"/>
    <n v="80.16"/>
    <x v="3160"/>
    <d v="2014-08-13T04:59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1"/>
    <s v="plays"/>
    <n v="105"/>
    <n v="28.41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1"/>
    <s v="plays"/>
    <n v="127"/>
    <n v="80.73"/>
    <x v="3162"/>
    <d v="2014-07-07T02:00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1"/>
    <s v="plays"/>
    <n v="111"/>
    <n v="200.69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1"/>
    <s v="plays"/>
    <n v="107"/>
    <n v="37.590000000000003"/>
    <x v="3164"/>
    <d v="2014-06-09T19:20:15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1"/>
    <s v="plays"/>
    <n v="160"/>
    <n v="60.3"/>
    <x v="3166"/>
    <d v="2014-11-26T07:59:00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1"/>
    <s v="plays"/>
    <n v="116"/>
    <n v="63.36"/>
    <x v="3167"/>
    <d v="2014-08-02T04:13:01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1"/>
    <s v="plays"/>
    <n v="124"/>
    <n v="50.9"/>
    <x v="3168"/>
    <d v="2014-06-13T22:00:00"/>
    <x v="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1"/>
    <s v="plays"/>
    <n v="112"/>
    <n v="31.62"/>
    <x v="3170"/>
    <d v="2014-07-02T04:0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1"/>
    <s v="plays"/>
    <n v="103"/>
    <n v="139.19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1"/>
    <s v="plays"/>
    <n v="101"/>
    <n v="131.91"/>
    <x v="3174"/>
    <d v="2014-08-25T20:45:08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1"/>
    <s v="plays"/>
    <n v="117"/>
    <n v="57.55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1"/>
    <s v="plays"/>
    <n v="172"/>
    <n v="33.03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1"/>
    <s v="plays"/>
    <n v="120"/>
    <n v="31.93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1"/>
    <s v="plays"/>
    <n v="109"/>
    <n v="36.33"/>
    <x v="3181"/>
    <d v="2014-06-15T16:00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1"/>
    <s v="plays"/>
    <n v="107"/>
    <n v="100.22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1"/>
    <s v="plays"/>
    <n v="100"/>
    <n v="41.67"/>
    <x v="3185"/>
    <d v="2014-07-16T23:27:21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1"/>
    <s v="plays"/>
    <n v="102"/>
    <n v="46.71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1"/>
    <s v="plays"/>
    <n v="116"/>
    <n v="71.489999999999995"/>
    <x v="3187"/>
    <d v="2014-08-04T15:59:33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1"/>
    <s v="musical"/>
    <n v="65"/>
    <n v="14.44"/>
    <x v="3188"/>
    <d v="2015-06-10T09:58:22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1"/>
    <s v="musical"/>
    <n v="12"/>
    <n v="356.84"/>
    <x v="3189"/>
    <d v="2015-05-24T08:18:52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1"/>
    <s v="musical"/>
    <n v="1"/>
    <n v="12.75"/>
    <x v="3192"/>
    <d v="2015-02-28T22:00:0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1"/>
    <s v="musical"/>
    <n v="12"/>
    <n v="24.46"/>
    <x v="3193"/>
    <d v="2015-02-20T23:14:16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1"/>
    <s v="musical"/>
    <n v="0"/>
    <n v="0"/>
    <x v="3194"/>
    <d v="2015-07-27T01:29:58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1"/>
    <s v="musical"/>
    <n v="59"/>
    <n v="53.08"/>
    <x v="3195"/>
    <d v="2015-02-12T14:15:42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1"/>
    <s v="musical"/>
    <n v="0"/>
    <n v="300"/>
    <x v="3196"/>
    <d v="2015-08-01T14:00:00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1"/>
    <s v="musical"/>
    <n v="11"/>
    <n v="286.25"/>
    <x v="3197"/>
    <d v="2015-02-04T11:50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1"/>
    <s v="musical"/>
    <n v="0"/>
    <n v="36.67"/>
    <x v="3198"/>
    <d v="2015-02-16T10:11:1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1"/>
    <s v="musical"/>
    <n v="52"/>
    <n v="49.21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1"/>
    <s v="musical"/>
    <n v="1"/>
    <n v="12.5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1"/>
    <s v="musical"/>
    <n v="55"/>
    <n v="109.04"/>
    <x v="3202"/>
    <d v="2015-12-14T05:59:0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1"/>
    <s v="musical"/>
    <n v="25"/>
    <n v="41.67"/>
    <x v="3203"/>
    <d v="2015-09-25T23:43:42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1"/>
    <s v="musical"/>
    <n v="0"/>
    <n v="0"/>
    <x v="3204"/>
    <d v="2015-07-17T16:14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1"/>
    <s v="musical"/>
    <n v="3"/>
    <n v="22.75"/>
    <x v="3205"/>
    <d v="2015-05-01T08:59:32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1"/>
    <s v="musical"/>
    <n v="0"/>
    <n v="0"/>
    <x v="3206"/>
    <d v="2015-09-19T06:37:31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1"/>
    <s v="musical"/>
    <n v="46"/>
    <n v="70.83"/>
    <x v="3207"/>
    <d v="2015-04-23T05:40:07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1"/>
    <s v="plays"/>
    <n v="104"/>
    <n v="63.11"/>
    <x v="3208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1"/>
    <s v="plays"/>
    <n v="119"/>
    <n v="50.16"/>
    <x v="3209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1"/>
    <s v="plays"/>
    <n v="120"/>
    <n v="85.53"/>
    <x v="3211"/>
    <d v="2014-08-15T02:00:00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1"/>
    <s v="plays"/>
    <n v="126"/>
    <n v="53.72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1"/>
    <s v="plays"/>
    <n v="100"/>
    <n v="127.81"/>
    <x v="3213"/>
    <d v="2015-07-26T18:19:19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1"/>
    <s v="plays"/>
    <n v="102"/>
    <n v="106.57"/>
    <x v="3214"/>
    <d v="2016-01-05T23:55:0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1"/>
    <s v="plays"/>
    <n v="100"/>
    <n v="262.11"/>
    <x v="3215"/>
    <d v="2015-09-10T03:59:00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1"/>
    <s v="plays"/>
    <n v="100"/>
    <n v="57.17"/>
    <x v="3216"/>
    <d v="2015-07-11T14:30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1"/>
    <s v="plays"/>
    <n v="102"/>
    <n v="66.59"/>
    <x v="3218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1"/>
    <s v="plays"/>
    <n v="100"/>
    <n v="168.25"/>
    <x v="3219"/>
    <d v="2015-03-22T22:35:47"/>
    <x v="3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1"/>
    <s v="plays"/>
    <n v="101"/>
    <n v="256.37"/>
    <x v="3220"/>
    <d v="2017-03-12T21:00:00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1"/>
    <s v="plays"/>
    <n v="103"/>
    <n v="36.61"/>
    <x v="3221"/>
    <d v="2015-07-05T16:43:23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1"/>
    <s v="plays"/>
    <n v="125"/>
    <n v="37.14"/>
    <x v="3222"/>
    <d v="2015-10-24T21:29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1"/>
    <s v="plays"/>
    <n v="110"/>
    <n v="45.88"/>
    <x v="3223"/>
    <d v="2015-08-20T20:02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1"/>
    <s v="plays"/>
    <n v="104"/>
    <n v="59.52"/>
    <x v="3226"/>
    <d v="2015-10-30T14:00:12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1"/>
    <s v="plays"/>
    <n v="102"/>
    <n v="193.62"/>
    <x v="3228"/>
    <d v="2015-12-17T04:59:00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1"/>
    <s v="plays"/>
    <n v="108"/>
    <n v="106.8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1"/>
    <s v="plays"/>
    <n v="110"/>
    <n v="77.22"/>
    <x v="3230"/>
    <d v="2014-10-01T03:59:0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1"/>
    <s v="plays"/>
    <n v="119"/>
    <n v="97.38"/>
    <x v="3233"/>
    <d v="2017-03-02T19:19:15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1"/>
    <s v="plays"/>
    <n v="101"/>
    <n v="131.13999999999999"/>
    <x v="3237"/>
    <d v="2015-09-29T03:59:0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1"/>
    <s v="plays"/>
    <n v="112"/>
    <n v="39.81"/>
    <x v="3238"/>
    <d v="2015-07-01T12:14:58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1"/>
    <s v="plays"/>
    <n v="106"/>
    <n v="59.7"/>
    <x v="3239"/>
    <d v="2015-10-25T23:59:0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1"/>
    <s v="plays"/>
    <n v="101"/>
    <n v="88.74"/>
    <x v="3240"/>
    <d v="2017-02-16T23:00:00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1"/>
    <s v="plays"/>
    <n v="115"/>
    <n v="58.69"/>
    <x v="3241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1"/>
    <s v="plays"/>
    <n v="127"/>
    <n v="69.569999999999993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1"/>
    <s v="plays"/>
    <n v="103"/>
    <n v="115.87"/>
    <x v="3243"/>
    <d v="2015-10-09T00:00:00"/>
    <x v="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1"/>
    <s v="plays"/>
    <n v="104"/>
    <n v="81.13"/>
    <x v="3245"/>
    <d v="2015-06-12T02:00:00"/>
    <x v="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1"/>
    <s v="plays"/>
    <n v="111"/>
    <n v="57.63"/>
    <x v="3246"/>
    <d v="2015-09-12T03:59:0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1"/>
    <s v="plays"/>
    <n v="106"/>
    <n v="46.43"/>
    <x v="3247"/>
    <d v="2015-07-12T10:25:12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1"/>
    <s v="plays"/>
    <n v="101"/>
    <n v="60.48"/>
    <x v="3248"/>
    <d v="2015-04-04T20:19:17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1"/>
    <s v="plays"/>
    <n v="105"/>
    <n v="65.58"/>
    <x v="3249"/>
    <d v="2015-06-20T17:55:1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1"/>
    <s v="plays"/>
    <n v="102"/>
    <n v="119.19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1"/>
    <s v="plays"/>
    <n v="111"/>
    <n v="83.05"/>
    <x v="3251"/>
    <d v="2015-06-21T17:32:46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1"/>
    <s v="plays"/>
    <n v="101"/>
    <n v="70.77"/>
    <x v="3254"/>
    <d v="2015-03-26T01:03:29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1"/>
    <s v="plays"/>
    <n v="175"/>
    <n v="29.17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1"/>
    <s v="plays"/>
    <n v="128"/>
    <n v="72.760000000000005"/>
    <x v="3256"/>
    <d v="2015-06-11T03:59:00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1"/>
    <s v="plays"/>
    <n v="106"/>
    <n v="51.85"/>
    <x v="3257"/>
    <d v="2017-02-22T13:25:52"/>
    <x v="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1"/>
    <s v="plays"/>
    <n v="105"/>
    <n v="98.2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1"/>
    <s v="plays"/>
    <n v="109"/>
    <n v="74.819999999999993"/>
    <x v="3260"/>
    <d v="2015-11-30T17:08:38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1"/>
    <s v="plays"/>
    <n v="100"/>
    <n v="67.650000000000006"/>
    <x v="3261"/>
    <d v="2015-07-16T17:24:36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1"/>
    <s v="plays"/>
    <n v="103"/>
    <n v="93.81"/>
    <x v="326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1"/>
    <s v="plays"/>
    <n v="112"/>
    <n v="41.24"/>
    <x v="3263"/>
    <d v="2015-10-30T21:00:00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1"/>
    <s v="plays"/>
    <n v="103"/>
    <n v="52.55"/>
    <x v="3264"/>
    <d v="2015-01-28T22:00:0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1"/>
    <s v="plays"/>
    <n v="164"/>
    <n v="70.290000000000006"/>
    <x v="3265"/>
    <d v="2015-12-03T17:00:00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1"/>
    <s v="plays"/>
    <n v="131"/>
    <n v="48.33"/>
    <x v="3266"/>
    <d v="2015-06-12T21:00:00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1"/>
    <s v="plays"/>
    <n v="102"/>
    <n v="53.18"/>
    <x v="3267"/>
    <d v="2015-07-17T18:11:0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1"/>
    <s v="plays"/>
    <n v="102"/>
    <n v="116"/>
    <x v="3269"/>
    <d v="2015-06-16T11:00:0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1"/>
    <s v="plays"/>
    <n v="102"/>
    <n v="61"/>
    <x v="3270"/>
    <d v="2015-07-12T12:47:45"/>
    <x v="3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1"/>
    <s v="plays"/>
    <n v="130"/>
    <n v="38.24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1"/>
    <s v="plays"/>
    <n v="154"/>
    <n v="106.5"/>
    <x v="3272"/>
    <d v="2015-11-06T13:00:09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1"/>
    <s v="plays"/>
    <n v="100"/>
    <n v="150.41999999999999"/>
    <x v="3275"/>
    <d v="2015-02-09T04:30:00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1"/>
    <s v="plays"/>
    <n v="109"/>
    <n v="54.3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1"/>
    <s v="plays"/>
    <n v="103"/>
    <n v="76.03"/>
    <x v="3278"/>
    <d v="2015-05-30T20:21:4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1"/>
    <s v="plays"/>
    <n v="103"/>
    <n v="68.67"/>
    <x v="3280"/>
    <d v="2015-06-01T05:00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1"/>
    <s v="plays"/>
    <n v="122"/>
    <n v="129.36000000000001"/>
    <x v="3281"/>
    <d v="2015-09-02T00:28:25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1"/>
    <s v="plays"/>
    <n v="112"/>
    <n v="69.19"/>
    <x v="3285"/>
    <d v="2017-02-28T05:00:00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1"/>
    <s v="plays"/>
    <n v="100"/>
    <n v="73.53"/>
    <x v="3287"/>
    <d v="2015-11-28T18:00:28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1"/>
    <s v="plays"/>
    <n v="133"/>
    <n v="26.61"/>
    <x v="3289"/>
    <d v="2017-02-20T08:50:02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1"/>
    <s v="plays"/>
    <n v="121"/>
    <n v="33.67"/>
    <x v="3290"/>
    <d v="2017-03-11T12:21:31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1"/>
    <s v="plays"/>
    <n v="114"/>
    <n v="40.71"/>
    <x v="3291"/>
    <d v="2015-09-17T03:59:00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1"/>
    <s v="plays"/>
    <n v="286"/>
    <n v="19.27"/>
    <x v="3292"/>
    <d v="2015-12-04T19:29:08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1"/>
    <s v="plays"/>
    <n v="170"/>
    <n v="84.29"/>
    <x v="3293"/>
    <d v="2017-03-04T10:12:32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1"/>
    <s v="plays"/>
    <n v="118"/>
    <n v="29.58"/>
    <x v="3294"/>
    <d v="2015-06-16T12:59:14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1"/>
    <s v="plays"/>
    <n v="144"/>
    <n v="45.98"/>
    <x v="3296"/>
    <d v="2015-11-22T22:00:0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1"/>
    <s v="plays"/>
    <n v="100"/>
    <n v="125.09"/>
    <x v="3297"/>
    <d v="2015-07-27T22:59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1"/>
    <s v="plays"/>
    <n v="102"/>
    <n v="141.29"/>
    <x v="3298"/>
    <d v="2015-09-13T00:00:00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1"/>
    <s v="plays"/>
    <n v="116"/>
    <n v="55.33"/>
    <x v="3299"/>
    <d v="2015-10-14T22:01:03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1"/>
    <s v="plays"/>
    <n v="136"/>
    <n v="46.42"/>
    <x v="3300"/>
    <d v="2015-04-29T17:51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1"/>
    <s v="plays"/>
    <n v="116"/>
    <n v="59.6"/>
    <x v="3303"/>
    <d v="2015-03-28T14:38:04"/>
    <x v="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1"/>
    <s v="plays"/>
    <n v="102"/>
    <n v="204.05"/>
    <x v="3305"/>
    <d v="2015-07-31T20:32:28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1"/>
    <s v="plays"/>
    <n v="100"/>
    <n v="209.84"/>
    <x v="3310"/>
    <d v="2015-10-06T22:17:05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1"/>
    <s v="plays"/>
    <n v="110"/>
    <n v="61.02"/>
    <x v="3311"/>
    <d v="2015-10-17T07:00:10"/>
    <x v="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1"/>
    <s v="plays"/>
    <n v="211"/>
    <n v="29.07"/>
    <x v="3314"/>
    <d v="2015-05-08T20:05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1"/>
    <s v="plays"/>
    <n v="100"/>
    <n v="93.98"/>
    <x v="3316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1"/>
    <s v="plays"/>
    <n v="108"/>
    <n v="33.75"/>
    <x v="3319"/>
    <d v="2015-01-31T14:03:06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1"/>
    <s v="plays"/>
    <n v="107"/>
    <n v="35.799999999999997"/>
    <x v="3321"/>
    <d v="2014-10-16T03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1"/>
    <s v="plays"/>
    <n v="113"/>
    <n v="30"/>
    <x v="3325"/>
    <d v="2015-04-05T17:51:17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1"/>
    <s v="plays"/>
    <n v="101"/>
    <n v="142.28"/>
    <x v="3326"/>
    <d v="2015-03-08T16:08:25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1"/>
    <s v="plays"/>
    <n v="146"/>
    <n v="292.77999999999997"/>
    <x v="3328"/>
    <d v="2014-07-05T01:00:00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1"/>
    <s v="plays"/>
    <n v="117"/>
    <n v="44.92"/>
    <x v="3329"/>
    <d v="2014-07-27T23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1"/>
    <s v="plays"/>
    <n v="106"/>
    <n v="23.1"/>
    <x v="3330"/>
    <d v="2015-04-01T20:17:4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1"/>
    <s v="plays"/>
    <n v="105"/>
    <n v="80.400000000000006"/>
    <x v="3331"/>
    <d v="2015-10-06T16:44:46"/>
    <x v="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1"/>
    <s v="plays"/>
    <n v="100"/>
    <n v="72.290000000000006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1"/>
    <s v="plays"/>
    <n v="105"/>
    <n v="32.97"/>
    <x v="3333"/>
    <d v="2015-06-15T16:14:4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1"/>
    <s v="plays"/>
    <n v="139"/>
    <n v="116.65"/>
    <x v="3334"/>
    <d v="2015-07-30T12:30:22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1"/>
    <s v="plays"/>
    <n v="100"/>
    <n v="79.62"/>
    <x v="3335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1"/>
    <s v="plays"/>
    <n v="110"/>
    <n v="81.03"/>
    <x v="3337"/>
    <d v="2014-10-10T21:00:00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1"/>
    <s v="plays"/>
    <n v="102"/>
    <n v="136.85"/>
    <x v="3338"/>
    <d v="2017-02-24T13:48:00"/>
    <x v="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1"/>
    <s v="plays"/>
    <n v="102"/>
    <n v="78.209999999999994"/>
    <x v="3342"/>
    <d v="2015-04-01T04:59:00"/>
    <x v="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1"/>
    <s v="plays"/>
    <n v="101"/>
    <n v="114.13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1"/>
    <s v="plays"/>
    <n v="130"/>
    <n v="50"/>
    <x v="3345"/>
    <d v="2015-04-18T00:37:00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1"/>
    <s v="plays"/>
    <n v="110"/>
    <n v="91.67"/>
    <x v="3346"/>
    <d v="2015-02-26T00:35:10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1"/>
    <s v="plays"/>
    <n v="104"/>
    <n v="71.67"/>
    <x v="3350"/>
    <d v="2015-11-29T23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1"/>
    <s v="plays"/>
    <n v="101"/>
    <n v="93.61"/>
    <x v="3351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1"/>
    <s v="plays"/>
    <n v="102"/>
    <n v="55.6"/>
    <x v="3354"/>
    <d v="2015-10-29T04:01:00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1"/>
    <s v="plays"/>
    <n v="101"/>
    <n v="96.19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1"/>
    <s v="plays"/>
    <n v="103"/>
    <n v="63.57"/>
    <x v="3358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1"/>
    <s v="plays"/>
    <n v="106"/>
    <n v="184.78"/>
    <x v="3359"/>
    <d v="2017-02-25T01:22:14"/>
    <x v="8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1"/>
    <s v="plays"/>
    <n v="113"/>
    <n v="83.43"/>
    <x v="3361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1"/>
    <s v="plays"/>
    <n v="218"/>
    <n v="54.5"/>
    <x v="3362"/>
    <d v="2015-03-07T04:55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1"/>
    <s v="plays"/>
    <n v="101"/>
    <n v="302.31"/>
    <x v="3363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1"/>
    <s v="plays"/>
    <n v="104"/>
    <n v="866.67"/>
    <x v="3365"/>
    <d v="2015-12-13T02:26:3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1"/>
    <s v="plays"/>
    <n v="221"/>
    <n v="61.39"/>
    <x v="3366"/>
    <d v="2015-05-13T01:37:17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1"/>
    <s v="plays"/>
    <n v="119"/>
    <n v="29.67"/>
    <x v="3367"/>
    <d v="2015-08-01T22:24:5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1"/>
    <s v="plays"/>
    <n v="105"/>
    <n v="45.48"/>
    <x v="3368"/>
    <d v="2015-01-01T05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1"/>
    <s v="plays"/>
    <n v="139"/>
    <n v="30.78"/>
    <x v="3371"/>
    <d v="2015-12-02T20:59:25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1"/>
    <s v="plays"/>
    <n v="104"/>
    <n v="38.33"/>
    <x v="3372"/>
    <d v="2014-08-25T04:59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1"/>
    <s v="plays"/>
    <n v="100"/>
    <n v="66.83"/>
    <x v="3373"/>
    <d v="2015-07-18T16:00:00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1"/>
    <s v="plays"/>
    <n v="107"/>
    <n v="71.73"/>
    <x v="3374"/>
    <d v="2015-10-28T17:33:36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1"/>
    <s v="plays"/>
    <n v="100"/>
    <n v="176.47"/>
    <x v="3375"/>
    <d v="2014-05-18T14:39:33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1"/>
    <s v="plays"/>
    <n v="100"/>
    <n v="421.11"/>
    <x v="3376"/>
    <d v="2015-04-25T15:49:54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1"/>
    <s v="plays"/>
    <n v="101"/>
    <n v="104.99"/>
    <x v="3377"/>
    <d v="2015-03-20T16:56:00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1"/>
    <s v="plays"/>
    <n v="108"/>
    <n v="28.19"/>
    <x v="3378"/>
    <d v="2014-08-31T13:08:0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1"/>
    <s v="plays"/>
    <n v="104"/>
    <n v="54.55"/>
    <x v="3379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1"/>
    <s v="plays"/>
    <n v="104"/>
    <n v="111.89"/>
    <x v="3380"/>
    <d v="2014-11-29T23:52:5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1"/>
    <s v="plays"/>
    <n v="102"/>
    <n v="85.21"/>
    <x v="3381"/>
    <d v="2015-03-11T03:26:23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1"/>
    <s v="plays"/>
    <n v="100"/>
    <n v="93.76"/>
    <x v="3384"/>
    <d v="2015-11-21T03:00:0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1"/>
    <s v="plays"/>
    <n v="100"/>
    <n v="133.33000000000001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1"/>
    <s v="plays"/>
    <n v="105"/>
    <n v="51.22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1"/>
    <s v="plays"/>
    <n v="117"/>
    <n v="100.17"/>
    <x v="3387"/>
    <d v="2014-12-14T18:18:08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1"/>
    <s v="plays"/>
    <n v="104"/>
    <n v="34.6"/>
    <x v="3388"/>
    <d v="2015-06-18T11:04:01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1"/>
    <s v="plays"/>
    <n v="102"/>
    <n v="69.819999999999993"/>
    <x v="3390"/>
    <d v="2014-07-10T18:35:45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1"/>
    <s v="plays"/>
    <n v="223"/>
    <n v="61.94"/>
    <x v="3391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1"/>
    <s v="plays"/>
    <n v="106"/>
    <n v="36.07"/>
    <x v="3393"/>
    <d v="2014-11-06T00:46:00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1"/>
    <s v="plays"/>
    <n v="142"/>
    <n v="29"/>
    <x v="3394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1"/>
    <s v="plays"/>
    <n v="184"/>
    <n v="24.21"/>
    <x v="3395"/>
    <d v="2015-05-30T18:10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1"/>
    <s v="plays"/>
    <n v="104"/>
    <n v="55.89"/>
    <x v="3396"/>
    <d v="2014-06-01T03:59:00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1"/>
    <s v="plays"/>
    <n v="111"/>
    <n v="68.349999999999994"/>
    <x v="3398"/>
    <d v="2014-11-21T17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1"/>
    <s v="plays"/>
    <n v="104"/>
    <n v="27.07"/>
    <x v="3399"/>
    <d v="2015-02-21T22:05:25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1"/>
    <s v="plays"/>
    <n v="100"/>
    <n v="118.13"/>
    <x v="3400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1"/>
    <s v="plays"/>
    <n v="102"/>
    <n v="44.76"/>
    <x v="3401"/>
    <d v="2015-08-07T17:22:2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1"/>
    <s v="plays"/>
    <n v="110"/>
    <n v="99.79"/>
    <x v="3402"/>
    <d v="2015-11-12T02:31:00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1"/>
    <s v="plays"/>
    <n v="100"/>
    <n v="117.65"/>
    <x v="3403"/>
    <d v="2015-06-25T11:05:24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1"/>
    <s v="plays"/>
    <n v="122"/>
    <n v="203.33"/>
    <x v="3404"/>
    <d v="2015-06-17T12:05:02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1"/>
    <s v="plays"/>
    <n v="100"/>
    <n v="110.23"/>
    <x v="3406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1"/>
    <s v="plays"/>
    <n v="107"/>
    <n v="31.97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1"/>
    <s v="plays"/>
    <n v="211"/>
    <n v="58.61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1"/>
    <s v="plays"/>
    <n v="104"/>
    <n v="199.17"/>
    <x v="3411"/>
    <d v="2015-10-08T00:32:52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1"/>
    <s v="plays"/>
    <n v="100"/>
    <n v="115.38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1"/>
    <s v="plays"/>
    <n v="130"/>
    <n v="46.43"/>
    <x v="3413"/>
    <d v="2015-02-28T04:59:00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1"/>
    <s v="plays"/>
    <n v="120"/>
    <n v="159.47"/>
    <x v="3416"/>
    <d v="2015-04-23T18:30:00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1"/>
    <s v="plays"/>
    <n v="100"/>
    <n v="37.78"/>
    <x v="3417"/>
    <d v="2014-10-26T00:43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1"/>
    <s v="plays"/>
    <n v="101"/>
    <n v="72.05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1"/>
    <s v="plays"/>
    <n v="101"/>
    <n v="103.21"/>
    <x v="3421"/>
    <d v="2015-03-04T18:59:23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1"/>
    <s v="plays"/>
    <n v="109"/>
    <n v="71.150000000000006"/>
    <x v="3422"/>
    <d v="2015-12-14T00:00:00"/>
    <x v="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1"/>
    <s v="plays"/>
    <n v="140"/>
    <n v="35"/>
    <x v="3423"/>
    <d v="2015-04-24T21:52:2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1"/>
    <s v="plays"/>
    <n v="104"/>
    <n v="81.78"/>
    <x v="3424"/>
    <d v="2015-02-05T06:59:00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1"/>
    <s v="plays"/>
    <n v="103"/>
    <n v="297.02999999999997"/>
    <x v="3425"/>
    <d v="2014-10-04T14:48:56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1"/>
    <s v="plays"/>
    <n v="108"/>
    <n v="46.61"/>
    <x v="3426"/>
    <d v="2014-09-21T02:00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1"/>
    <s v="plays"/>
    <n v="100"/>
    <n v="51.72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1"/>
    <s v="plays"/>
    <n v="103"/>
    <n v="40.29"/>
    <x v="3428"/>
    <d v="2015-02-28T17:00:00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1"/>
    <s v="plays"/>
    <n v="109"/>
    <n v="30.15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1"/>
    <s v="plays"/>
    <n v="100"/>
    <n v="95.24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1"/>
    <s v="plays"/>
    <n v="100"/>
    <n v="134.15"/>
    <x v="3433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1"/>
    <s v="plays"/>
    <n v="106"/>
    <n v="62.83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1"/>
    <s v="plays"/>
    <n v="106"/>
    <n v="143.11000000000001"/>
    <x v="3436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1"/>
    <s v="plays"/>
    <n v="101"/>
    <n v="84.17"/>
    <x v="3437"/>
    <d v="2015-08-19T17:03:4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1"/>
    <s v="plays"/>
    <n v="104"/>
    <n v="186.07"/>
    <x v="3438"/>
    <d v="2015-05-02T21:00:00"/>
    <x v="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1"/>
    <s v="plays"/>
    <n v="105"/>
    <n v="64.16"/>
    <x v="3440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1"/>
    <s v="plays"/>
    <n v="103"/>
    <n v="59.65"/>
    <x v="3441"/>
    <d v="2015-11-13T20:17:00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1"/>
    <s v="plays"/>
    <n v="100"/>
    <n v="31.25"/>
    <x v="3442"/>
    <d v="2015-05-30T20:11:12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1"/>
    <s v="plays"/>
    <n v="186"/>
    <n v="41.22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1"/>
    <s v="plays"/>
    <n v="100"/>
    <n v="64.52"/>
    <x v="3445"/>
    <d v="2015-10-23T12:43:56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1"/>
    <s v="plays"/>
    <n v="108"/>
    <n v="43.28"/>
    <x v="3446"/>
    <d v="2015-02-05T12:20:00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1"/>
    <s v="plays"/>
    <n v="110"/>
    <n v="51.22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1"/>
    <s v="plays"/>
    <n v="152"/>
    <n v="19.489999999999998"/>
    <x v="3450"/>
    <d v="2015-04-02T15:54:3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1"/>
    <s v="plays"/>
    <n v="101"/>
    <n v="41.13"/>
    <x v="3451"/>
    <d v="2015-04-21T17:22:07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1"/>
    <s v="plays"/>
    <n v="153"/>
    <n v="41.41"/>
    <x v="3452"/>
    <d v="2014-07-23T03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1"/>
    <s v="plays"/>
    <n v="101"/>
    <n v="33.57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1"/>
    <s v="plays"/>
    <n v="191"/>
    <n v="358.69"/>
    <x v="3456"/>
    <d v="2014-08-01T06:59:00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1"/>
    <s v="plays"/>
    <n v="140"/>
    <n v="50.98"/>
    <x v="3457"/>
    <d v="2015-02-12T05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1"/>
    <s v="plays"/>
    <n v="124"/>
    <n v="45.04"/>
    <x v="3458"/>
    <d v="2015-02-03T04:27:00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1"/>
    <s v="plays"/>
    <n v="190"/>
    <n v="50"/>
    <x v="3460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1"/>
    <s v="plays"/>
    <n v="202"/>
    <n v="29.71"/>
    <x v="3462"/>
    <d v="2015-07-10T18:00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1"/>
    <s v="plays"/>
    <n v="103"/>
    <n v="57.22"/>
    <x v="3465"/>
    <d v="2015-08-09T16:00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1"/>
    <s v="plays"/>
    <n v="101"/>
    <n v="64.47"/>
    <x v="3467"/>
    <d v="2015-03-20T15:07:1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1"/>
    <s v="plays"/>
    <n v="215"/>
    <n v="35.770000000000003"/>
    <x v="3471"/>
    <d v="2014-08-31T20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1"/>
    <s v="plays"/>
    <n v="102"/>
    <n v="88.74"/>
    <x v="3472"/>
    <d v="2014-11-06T05:59:00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1"/>
    <s v="plays"/>
    <n v="100"/>
    <n v="148.47999999999999"/>
    <x v="3473"/>
    <d v="2015-03-20T20:27:0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1"/>
    <s v="plays"/>
    <n v="113"/>
    <n v="20"/>
    <x v="3475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1"/>
    <s v="plays"/>
    <n v="104"/>
    <n v="52"/>
    <x v="3476"/>
    <d v="2014-10-27T03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1"/>
    <s v="plays"/>
    <n v="115"/>
    <n v="53.23"/>
    <x v="3477"/>
    <d v="2015-05-17T03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1"/>
    <s v="plays"/>
    <n v="113"/>
    <n v="39.6"/>
    <x v="3478"/>
    <d v="2015-03-16T21:00:0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1"/>
    <s v="plays"/>
    <n v="128"/>
    <n v="34.25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1"/>
    <s v="plays"/>
    <n v="143"/>
    <n v="164.62"/>
    <x v="3480"/>
    <d v="2015-07-10T21:00:0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1"/>
    <s v="plays"/>
    <n v="119"/>
    <n v="125.05"/>
    <x v="3481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1"/>
    <s v="plays"/>
    <n v="138"/>
    <n v="51.88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1"/>
    <s v="plays"/>
    <n v="160"/>
    <n v="40.29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1"/>
    <s v="plays"/>
    <n v="155"/>
    <n v="83.14"/>
    <x v="3486"/>
    <d v="2015-06-03T06:59:0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1"/>
    <s v="plays"/>
    <n v="128"/>
    <n v="38.71"/>
    <x v="3487"/>
    <d v="2015-06-24T22:34:12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1"/>
    <s v="plays"/>
    <n v="121"/>
    <n v="125.38"/>
    <x v="3488"/>
    <d v="2015-04-17T16:00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1"/>
    <s v="plays"/>
    <n v="113"/>
    <n v="78.260000000000005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1"/>
    <s v="plays"/>
    <n v="158"/>
    <n v="79.099999999999994"/>
    <x v="3491"/>
    <d v="2015-05-18T05:59:44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1"/>
    <s v="plays"/>
    <n v="105"/>
    <n v="114.29"/>
    <x v="3492"/>
    <d v="2015-10-26T00:13:17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1"/>
    <s v="plays"/>
    <n v="100"/>
    <n v="51.72"/>
    <x v="3493"/>
    <d v="2014-08-17T05:11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1"/>
    <s v="plays"/>
    <n v="107"/>
    <n v="74.209999999999994"/>
    <x v="3495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1"/>
    <s v="plays"/>
    <n v="106"/>
    <n v="60.29"/>
    <x v="3499"/>
    <d v="2015-07-01T06:59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1"/>
    <s v="plays"/>
    <n v="101"/>
    <n v="35.950000000000003"/>
    <x v="3501"/>
    <d v="2015-09-11T18:19:55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1"/>
    <s v="plays"/>
    <n v="100"/>
    <n v="125"/>
    <x v="3504"/>
    <d v="2015-11-19T18:58:1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1"/>
    <s v="plays"/>
    <n v="104"/>
    <n v="66.510000000000005"/>
    <x v="3505"/>
    <d v="2014-05-13T04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1"/>
    <s v="plays"/>
    <n v="102"/>
    <n v="105"/>
    <x v="3506"/>
    <d v="2014-08-23T17:37:2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1"/>
    <s v="plays"/>
    <n v="106"/>
    <n v="96.67"/>
    <x v="3509"/>
    <d v="2014-11-21T04:55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1"/>
    <s v="plays"/>
    <n v="101"/>
    <n v="60.33"/>
    <x v="3510"/>
    <d v="2014-07-02T14:54:06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1"/>
    <s v="plays"/>
    <n v="101"/>
    <n v="79.89"/>
    <x v="3511"/>
    <d v="2014-11-07T18:30:00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1"/>
    <s v="plays"/>
    <n v="100"/>
    <n v="58.82"/>
    <x v="3512"/>
    <d v="2015-04-23T11:53:12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1"/>
    <s v="plays"/>
    <n v="118"/>
    <n v="75.34"/>
    <x v="3513"/>
    <d v="2014-06-04T04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1"/>
    <s v="plays"/>
    <n v="110"/>
    <n v="55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1"/>
    <s v="plays"/>
    <n v="103"/>
    <n v="66.959999999999994"/>
    <x v="3515"/>
    <d v="2015-05-31T18:32:5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1"/>
    <s v="plays"/>
    <n v="100"/>
    <n v="227.27"/>
    <x v="3516"/>
    <d v="2014-09-08T03:00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1"/>
    <s v="plays"/>
    <n v="100"/>
    <n v="307.69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1"/>
    <s v="plays"/>
    <n v="110"/>
    <n v="50.02"/>
    <x v="3518"/>
    <d v="2014-10-02T14:21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1"/>
    <s v="plays"/>
    <n v="101"/>
    <n v="72.39"/>
    <x v="3519"/>
    <d v="2015-03-04T14:22:3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1"/>
    <s v="plays"/>
    <n v="101"/>
    <n v="95.95"/>
    <x v="3520"/>
    <d v="2015-09-06T13:47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1"/>
    <s v="plays"/>
    <n v="169"/>
    <n v="45.62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1"/>
    <s v="plays"/>
    <n v="100"/>
    <n v="41.03"/>
    <x v="3522"/>
    <d v="2015-09-15T10:06:0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1"/>
    <s v="plays"/>
    <n v="102"/>
    <n v="137.24"/>
    <x v="3524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1"/>
    <s v="plays"/>
    <n v="106"/>
    <n v="75.709999999999994"/>
    <x v="3525"/>
    <d v="2015-08-09T16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1"/>
    <s v="plays"/>
    <n v="117"/>
    <n v="81.569999999999993"/>
    <x v="3527"/>
    <d v="2015-07-11T03:59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1"/>
    <s v="plays"/>
    <n v="132"/>
    <n v="36.67"/>
    <x v="3529"/>
    <d v="2015-07-13T01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1"/>
    <s v="plays"/>
    <n v="119"/>
    <n v="42.3"/>
    <x v="3532"/>
    <d v="2014-09-18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1"/>
    <s v="plays"/>
    <n v="126"/>
    <n v="78.88"/>
    <x v="3533"/>
    <d v="2015-11-11T19:16:07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1"/>
    <s v="plays"/>
    <n v="156"/>
    <n v="38.28"/>
    <x v="3534"/>
    <d v="2015-10-01T15:00:23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1"/>
    <s v="plays"/>
    <n v="103"/>
    <n v="44.85"/>
    <x v="3535"/>
    <d v="2015-10-02T18:00:0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1"/>
    <s v="plays"/>
    <n v="153"/>
    <n v="13.53"/>
    <x v="3536"/>
    <d v="2015-12-20T11:59:00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1"/>
    <s v="plays"/>
    <n v="180"/>
    <n v="43.5"/>
    <x v="3537"/>
    <d v="2014-11-17T07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1"/>
    <s v="plays"/>
    <n v="105"/>
    <n v="39.380000000000003"/>
    <x v="3541"/>
    <d v="2015-08-31T17:31:15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1"/>
    <s v="plays"/>
    <n v="102"/>
    <n v="66.150000000000006"/>
    <x v="35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1"/>
    <s v="plays"/>
    <n v="105"/>
    <n v="54.14"/>
    <x v="3543"/>
    <d v="2015-06-25T18:07:39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1"/>
    <s v="plays"/>
    <n v="100"/>
    <n v="104.17"/>
    <x v="3544"/>
    <d v="2015-03-07T19:57:37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1"/>
    <s v="plays"/>
    <n v="100"/>
    <n v="31.38"/>
    <x v="3545"/>
    <d v="2015-04-11T19:22:39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1"/>
    <s v="plays"/>
    <n v="102"/>
    <n v="59.21"/>
    <x v="3546"/>
    <d v="2015-04-01T03:59:00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1"/>
    <s v="plays"/>
    <n v="102"/>
    <n v="24.29"/>
    <x v="3549"/>
    <d v="2015-09-04T09:27:53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1"/>
    <s v="plays"/>
    <n v="102"/>
    <n v="61.1"/>
    <x v="3551"/>
    <d v="2014-05-22T22:07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1"/>
    <s v="plays"/>
    <n v="100"/>
    <n v="38.65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1"/>
    <s v="plays"/>
    <n v="106"/>
    <n v="56.2"/>
    <x v="3553"/>
    <d v="2015-08-12T00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1"/>
    <s v="plays"/>
    <n v="113"/>
    <n v="107"/>
    <x v="3554"/>
    <d v="2015-02-11T17:00:0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1"/>
    <s v="plays"/>
    <n v="100"/>
    <n v="110.5"/>
    <x v="3556"/>
    <d v="2014-08-17T15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1"/>
    <s v="plays"/>
    <n v="100"/>
    <n v="179.28"/>
    <x v="3557"/>
    <d v="2014-05-05T06:38:3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1"/>
    <s v="plays"/>
    <n v="144"/>
    <n v="22.91"/>
    <x v="3558"/>
    <d v="2015-06-26T21:00:0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1"/>
    <s v="plays"/>
    <n v="104"/>
    <n v="43.13"/>
    <x v="3559"/>
    <d v="2015-07-31T08:58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1"/>
    <s v="plays"/>
    <n v="108"/>
    <n v="46.89"/>
    <x v="3560"/>
    <d v="2015-05-27T02:45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1"/>
    <s v="plays"/>
    <n v="102"/>
    <n v="47.41"/>
    <x v="3561"/>
    <d v="2015-08-05T18:36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1"/>
    <s v="plays"/>
    <n v="101"/>
    <n v="59.12"/>
    <x v="3564"/>
    <d v="2015-10-05T16:00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1"/>
    <s v="plays"/>
    <n v="131"/>
    <n v="97.92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1"/>
    <s v="plays"/>
    <n v="105"/>
    <n v="55.13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1"/>
    <s v="plays"/>
    <n v="109"/>
    <n v="26.54"/>
    <x v="3567"/>
    <d v="2015-06-10T19:27:24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1"/>
    <s v="plays"/>
    <n v="111"/>
    <n v="58.42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1"/>
    <s v="plays"/>
    <n v="100"/>
    <n v="122.54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1"/>
    <s v="plays"/>
    <n v="114"/>
    <n v="87.96"/>
    <x v="3570"/>
    <d v="2014-12-31T07:00:0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1"/>
    <s v="plays"/>
    <n v="122"/>
    <n v="73.239999999999995"/>
    <x v="3571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1"/>
    <s v="plays"/>
    <n v="100"/>
    <n v="55.56"/>
    <x v="3572"/>
    <d v="2015-06-21T13:41:22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1"/>
    <s v="plays"/>
    <n v="103"/>
    <n v="39.54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1"/>
    <s v="plays"/>
    <n v="106"/>
    <n v="136.78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1"/>
    <s v="plays"/>
    <n v="130"/>
    <n v="28.89"/>
    <x v="3577"/>
    <d v="2015-04-26T06:28:00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1"/>
    <s v="plays"/>
    <n v="114"/>
    <n v="37.96"/>
    <x v="3580"/>
    <d v="2015-03-01T04:59:00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1"/>
    <s v="plays"/>
    <n v="100"/>
    <n v="33.33"/>
    <x v="3581"/>
    <d v="2014-07-30T11:18:3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1"/>
    <s v="plays"/>
    <n v="116"/>
    <n v="30.94"/>
    <x v="3584"/>
    <d v="2015-07-13T07:35:44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1"/>
    <s v="plays"/>
    <n v="119"/>
    <n v="176.09"/>
    <x v="3585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1"/>
    <s v="plays"/>
    <n v="101"/>
    <n v="18.27"/>
    <x v="3588"/>
    <d v="2015-04-29T23:00:0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1"/>
    <s v="plays"/>
    <n v="128"/>
    <n v="82.26"/>
    <x v="3589"/>
    <d v="2015-05-26T15:32:27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1"/>
    <s v="plays"/>
    <n v="100"/>
    <n v="68.53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1"/>
    <s v="plays"/>
    <n v="175"/>
    <n v="68.06"/>
    <x v="3591"/>
    <d v="2015-01-24T04:59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1"/>
    <s v="plays"/>
    <n v="127"/>
    <n v="72.709999999999994"/>
    <x v="3592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1"/>
    <s v="plays"/>
    <n v="111"/>
    <n v="77.19"/>
    <x v="3593"/>
    <d v="2015-01-05T20:26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1"/>
    <s v="plays"/>
    <n v="119"/>
    <n v="49.69"/>
    <x v="3595"/>
    <d v="2015-03-13T06:59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1"/>
    <s v="plays"/>
    <n v="108"/>
    <n v="79"/>
    <x v="3596"/>
    <d v="2014-08-26T17:09:42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1"/>
    <s v="plays"/>
    <n v="110"/>
    <n v="40.78"/>
    <x v="3598"/>
    <d v="2014-09-03T04:59:0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1"/>
    <s v="plays"/>
    <n v="202"/>
    <n v="59.41"/>
    <x v="3599"/>
    <d v="2015-08-30T00:00:00"/>
    <x v="3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1"/>
    <s v="plays"/>
    <n v="104"/>
    <n v="39.380000000000003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1"/>
    <s v="plays"/>
    <n v="171"/>
    <n v="44.91"/>
    <x v="3603"/>
    <d v="2015-11-05T21:44:4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1"/>
    <s v="plays"/>
    <n v="105"/>
    <n v="29"/>
    <x v="3607"/>
    <d v="2015-12-15T00:00:00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1"/>
    <s v="plays"/>
    <n v="162"/>
    <n v="52.35"/>
    <x v="3610"/>
    <d v="2015-08-17T10:22:1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1"/>
    <s v="plays"/>
    <n v="136"/>
    <n v="66.67"/>
    <x v="3611"/>
    <d v="2015-04-08T08:53:2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1"/>
    <s v="plays"/>
    <n v="144"/>
    <n v="126.67"/>
    <x v="3612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1"/>
    <s v="plays"/>
    <n v="100"/>
    <n v="62.5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1"/>
    <s v="plays"/>
    <n v="101"/>
    <n v="35.49"/>
    <x v="3614"/>
    <d v="2015-06-19T01:00:16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1"/>
    <s v="plays"/>
    <n v="107"/>
    <n v="37.08"/>
    <x v="3615"/>
    <d v="2015-12-10T14:14:56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1"/>
    <s v="plays"/>
    <n v="125"/>
    <n v="69.33"/>
    <x v="3616"/>
    <d v="2015-03-19T21:47:44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1"/>
    <s v="plays"/>
    <n v="119"/>
    <n v="17.25"/>
    <x v="3617"/>
    <d v="2017-02-28T00:00:00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1"/>
    <s v="plays"/>
    <n v="101"/>
    <n v="36.07"/>
    <x v="3618"/>
    <d v="2015-06-03T15:04:1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1"/>
    <s v="plays"/>
    <n v="105"/>
    <n v="56.07"/>
    <x v="3620"/>
    <d v="2015-03-05T04:00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1"/>
    <s v="plays"/>
    <n v="100"/>
    <n v="47.67"/>
    <x v="3622"/>
    <d v="2014-09-28T03:23:00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1"/>
    <s v="plays"/>
    <n v="120"/>
    <n v="88.24"/>
    <x v="3623"/>
    <d v="2014-07-26T07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1"/>
    <s v="plays"/>
    <n v="103"/>
    <n v="39.49"/>
    <x v="3625"/>
    <d v="2015-07-02T15:39:37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1"/>
    <s v="plays"/>
    <n v="102"/>
    <n v="84.85"/>
    <x v="3626"/>
    <d v="2014-08-16T16:00:5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1"/>
    <s v="musical"/>
    <n v="0"/>
    <n v="0"/>
    <x v="3628"/>
    <d v="2015-12-13T20:59:56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1"/>
    <s v="musical"/>
    <n v="0"/>
    <n v="1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1"/>
    <s v="musical"/>
    <n v="51"/>
    <n v="147.88"/>
    <x v="3631"/>
    <d v="2014-09-23T03:59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1"/>
    <s v="musical"/>
    <n v="20"/>
    <n v="100"/>
    <x v="3632"/>
    <d v="2014-11-2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1"/>
    <s v="musical"/>
    <n v="0"/>
    <n v="0"/>
    <x v="3636"/>
    <d v="2015-09-14T16:40:29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1"/>
    <s v="musical"/>
    <n v="31"/>
    <n v="66.14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1"/>
    <s v="musical"/>
    <n v="7"/>
    <n v="108"/>
    <x v="3638"/>
    <d v="2015-04-19T15:08:52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1"/>
    <s v="musical"/>
    <n v="6"/>
    <n v="18.329999999999998"/>
    <x v="3640"/>
    <d v="2015-05-10T18:45:30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1"/>
    <s v="musical"/>
    <n v="0"/>
    <n v="0"/>
    <x v="3641"/>
    <d v="2014-10-05T05:00: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1"/>
    <s v="musical"/>
    <n v="2"/>
    <n v="7.5"/>
    <x v="3642"/>
    <d v="2015-11-30T17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1"/>
    <s v="musical"/>
    <n v="0"/>
    <n v="0"/>
    <x v="3643"/>
    <d v="2015-11-17T04:27:19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1"/>
    <s v="musical"/>
    <n v="5"/>
    <n v="60.13"/>
    <x v="3646"/>
    <d v="2015-06-16T23:30:00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1"/>
    <s v="plays"/>
    <n v="100"/>
    <n v="550.04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1"/>
    <s v="plays"/>
    <n v="104"/>
    <n v="97.5"/>
    <x v="3649"/>
    <d v="2014-06-16T17:06:34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1"/>
    <s v="plays"/>
    <n v="104"/>
    <n v="57.78"/>
    <x v="3651"/>
    <d v="2014-08-10T15:59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1"/>
    <s v="plays"/>
    <n v="101"/>
    <n v="60.91"/>
    <x v="3653"/>
    <d v="2015-08-05T08:43:2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1"/>
    <s v="plays"/>
    <n v="116"/>
    <n v="73.58"/>
    <x v="3655"/>
    <d v="2015-07-18T06:59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1"/>
    <s v="plays"/>
    <n v="106"/>
    <n v="115.02"/>
    <x v="3656"/>
    <d v="2017-02-01T22:59:00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1"/>
    <s v="plays"/>
    <n v="101"/>
    <n v="75.5"/>
    <x v="3658"/>
    <d v="2014-07-02T03:59: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1"/>
    <s v="plays"/>
    <n v="102"/>
    <n v="235.46"/>
    <x v="3659"/>
    <d v="2015-03-19T14:39:00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1"/>
    <s v="plays"/>
    <n v="100"/>
    <n v="11.36"/>
    <x v="3660"/>
    <d v="2014-12-23T21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1"/>
    <s v="plays"/>
    <n v="101"/>
    <n v="202.85"/>
    <x v="3662"/>
    <d v="2015-03-31T04:16:54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1"/>
    <s v="plays"/>
    <n v="115"/>
    <n v="51"/>
    <x v="3665"/>
    <d v="2015-10-28T19:54:00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1"/>
    <s v="plays"/>
    <n v="100"/>
    <n v="31.58"/>
    <x v="3666"/>
    <d v="2014-07-24T07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1"/>
    <s v="plays"/>
    <n v="103"/>
    <n v="53.36"/>
    <x v="3667"/>
    <d v="2015-07-18T23:16:59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1"/>
    <s v="plays"/>
    <n v="104"/>
    <n v="36.96"/>
    <x v="3668"/>
    <d v="2015-07-23T18:33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1"/>
    <s v="plays"/>
    <n v="138"/>
    <n v="81.290000000000006"/>
    <x v="3669"/>
    <d v="2015-06-11T16:12:17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1"/>
    <s v="plays"/>
    <n v="110"/>
    <n v="20.079999999999998"/>
    <x v="3670"/>
    <d v="2015-05-31T23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1"/>
    <s v="plays"/>
    <n v="101"/>
    <n v="88.25"/>
    <x v="3671"/>
    <d v="2014-07-21T03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1"/>
    <s v="plays"/>
    <n v="102"/>
    <n v="53.44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1"/>
    <s v="plays"/>
    <n v="114"/>
    <n v="39.869999999999997"/>
    <x v="3673"/>
    <d v="2014-11-05T12:52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1"/>
    <s v="plays"/>
    <n v="129"/>
    <n v="64.38"/>
    <x v="3676"/>
    <d v="2014-09-12T19:34:44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1"/>
    <s v="plays"/>
    <n v="103"/>
    <n v="62.05"/>
    <x v="3677"/>
    <d v="2014-07-03T03:59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1"/>
    <s v="plays"/>
    <n v="103"/>
    <n v="66.13"/>
    <x v="3678"/>
    <d v="2015-05-31T12:44:58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1"/>
    <s v="plays"/>
    <n v="110"/>
    <n v="73.400000000000006"/>
    <x v="3679"/>
    <d v="2014-07-01T04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1"/>
    <s v="plays"/>
    <n v="139"/>
    <n v="62.33"/>
    <x v="3682"/>
    <d v="2014-06-16T06:59:00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1"/>
    <s v="plays"/>
    <n v="139"/>
    <n v="45.35"/>
    <x v="3684"/>
    <d v="2015-09-02T04:19:46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1"/>
    <s v="plays"/>
    <n v="106"/>
    <n v="41.94"/>
    <x v="3685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1"/>
    <s v="plays"/>
    <n v="101"/>
    <n v="59.17"/>
    <x v="3686"/>
    <d v="2015-08-29T03:59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1"/>
    <s v="plays"/>
    <n v="100"/>
    <n v="200.49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1"/>
    <s v="plays"/>
    <n v="109"/>
    <n v="83.97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1"/>
    <s v="plays"/>
    <n v="118"/>
    <n v="57.26"/>
    <x v="3689"/>
    <d v="2015-06-21T22:25:0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1"/>
    <s v="plays"/>
    <n v="120"/>
    <n v="58.06"/>
    <x v="3690"/>
    <d v="2014-11-27T15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1"/>
    <s v="plays"/>
    <n v="128"/>
    <n v="186.8"/>
    <x v="3691"/>
    <d v="2015-03-02T04:59:0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1"/>
    <s v="plays"/>
    <n v="126"/>
    <n v="74.12"/>
    <x v="3692"/>
    <d v="2014-09-19T00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1"/>
    <s v="plays"/>
    <n v="129"/>
    <n v="30.71"/>
    <x v="3693"/>
    <d v="2015-11-30T22:30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1"/>
    <s v="plays"/>
    <n v="100"/>
    <n v="121.36"/>
    <x v="3695"/>
    <d v="2015-01-11T20:53: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1"/>
    <s v="plays"/>
    <n v="155"/>
    <n v="39.74"/>
    <x v="3696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1"/>
    <s v="plays"/>
    <n v="101"/>
    <n v="63"/>
    <x v="3699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1"/>
    <s v="plays"/>
    <n v="121"/>
    <n v="33.67"/>
    <x v="370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1"/>
    <s v="plays"/>
    <n v="100"/>
    <n v="38.590000000000003"/>
    <x v="3701"/>
    <d v="2015-06-04T12:59:5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1"/>
    <s v="plays"/>
    <n v="103"/>
    <n v="83.57"/>
    <x v="3705"/>
    <d v="2014-06-23T18:00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1"/>
    <s v="plays"/>
    <n v="121"/>
    <n v="140"/>
    <x v="3706"/>
    <d v="2014-09-12T21:55:49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1"/>
    <s v="plays"/>
    <n v="300"/>
    <n v="53.85"/>
    <x v="3708"/>
    <d v="2014-07-04T03:24:46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1"/>
    <s v="plays"/>
    <n v="108"/>
    <n v="30.93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1"/>
    <s v="plays"/>
    <n v="141"/>
    <n v="67.959999999999994"/>
    <x v="3710"/>
    <d v="2015-04-03T13:49:48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1"/>
    <s v="plays"/>
    <n v="114"/>
    <n v="27.14"/>
    <x v="3711"/>
    <d v="2014-06-15T16:00:0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1"/>
    <s v="plays"/>
    <n v="154"/>
    <n v="110.87"/>
    <x v="3712"/>
    <d v="2015-05-31T06:59:00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1"/>
    <s v="plays"/>
    <n v="102"/>
    <n v="105.52"/>
    <x v="3714"/>
    <d v="2015-05-26T03:59:00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1"/>
    <s v="plays"/>
    <n v="103"/>
    <n v="132.96"/>
    <x v="3715"/>
    <d v="2015-03-31T12:52:00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1"/>
    <s v="plays"/>
    <n v="156"/>
    <n v="51.92"/>
    <x v="3716"/>
    <d v="2016-01-21T21:18:29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1"/>
    <s v="plays"/>
    <n v="101"/>
    <n v="310"/>
    <x v="3717"/>
    <d v="2015-05-09T20:47:29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1"/>
    <s v="plays"/>
    <n v="239"/>
    <n v="26.02"/>
    <x v="3718"/>
    <d v="2015-02-27T17:11:15"/>
    <x v="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1"/>
    <s v="plays"/>
    <n v="210"/>
    <n v="105"/>
    <x v="3719"/>
    <d v="2015-06-22T17:31:06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1"/>
    <s v="plays"/>
    <n v="105"/>
    <n v="86.23"/>
    <x v="3720"/>
    <d v="2015-07-02T23:50:06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1"/>
    <s v="plays"/>
    <n v="101"/>
    <n v="114.55"/>
    <x v="3721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1"/>
    <s v="plays"/>
    <n v="102"/>
    <n v="72.89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1"/>
    <s v="plays"/>
    <n v="9"/>
    <n v="60.06"/>
    <x v="3728"/>
    <d v="2015-08-19T04:06:1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1"/>
    <s v="plays"/>
    <n v="7"/>
    <n v="72.400000000000006"/>
    <x v="3729"/>
    <d v="2015-03-23T03:55:12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1"/>
    <s v="plays"/>
    <n v="10"/>
    <n v="100"/>
    <x v="3730"/>
    <d v="2015-08-17T16:15:59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1"/>
    <s v="plays"/>
    <n v="11"/>
    <n v="51.67"/>
    <x v="3731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1"/>
    <s v="plays"/>
    <n v="15"/>
    <n v="32.75"/>
    <x v="3732"/>
    <d v="2015-01-24T12:00:00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1"/>
    <s v="plays"/>
    <n v="0"/>
    <n v="0"/>
    <x v="3733"/>
    <d v="2015-04-18T22:30:00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1"/>
    <s v="plays"/>
    <n v="28"/>
    <n v="61"/>
    <x v="3734"/>
    <d v="2015-05-25T21:38:16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1"/>
    <s v="plays"/>
    <n v="13"/>
    <n v="10"/>
    <x v="3735"/>
    <d v="2015-05-28T16:38:09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1"/>
    <s v="plays"/>
    <n v="1"/>
    <n v="10"/>
    <x v="3736"/>
    <d v="2015-03-23T18:00:0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1"/>
    <s v="plays"/>
    <n v="21"/>
    <n v="37.5"/>
    <x v="3737"/>
    <d v="2015-11-12T06:59:00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1"/>
    <s v="plays"/>
    <n v="18"/>
    <n v="45"/>
    <x v="3738"/>
    <d v="2014-07-15T22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1"/>
    <s v="plays"/>
    <n v="18"/>
    <n v="25.57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1"/>
    <s v="plays"/>
    <n v="0"/>
    <n v="0"/>
    <x v="3741"/>
    <d v="2015-12-17T22:05:50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1"/>
    <s v="plays"/>
    <n v="2"/>
    <n v="25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1"/>
    <s v="plays"/>
    <n v="0"/>
    <n v="0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1"/>
    <s v="plays"/>
    <n v="0"/>
    <n v="0"/>
    <x v="3744"/>
    <d v="2014-07-05T03:59: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1"/>
    <s v="plays"/>
    <n v="10"/>
    <n v="10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1"/>
    <s v="plays"/>
    <n v="1"/>
    <n v="25"/>
    <x v="3747"/>
    <d v="2015-07-05T22:59:0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1"/>
    <s v="musical"/>
    <n v="100"/>
    <n v="215.25"/>
    <x v="3750"/>
    <d v="2015-02-10T07:59:00"/>
    <x v="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1"/>
    <s v="musical"/>
    <n v="103"/>
    <n v="172.23"/>
    <x v="3753"/>
    <d v="2015-06-03T00:00:00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1"/>
    <s v="musical"/>
    <n v="120"/>
    <n v="111.11"/>
    <x v="3754"/>
    <d v="2014-07-26T04:59:0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1"/>
    <s v="musical"/>
    <n v="101"/>
    <n v="267.64999999999998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1"/>
    <s v="musical"/>
    <n v="109"/>
    <n v="75.959999999999994"/>
    <x v="3757"/>
    <d v="2014-12-01T20:25:15"/>
    <x v="1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1"/>
    <s v="musical"/>
    <n v="102"/>
    <n v="59.04"/>
    <x v="3758"/>
    <d v="2014-05-19T05:00:00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1"/>
    <s v="musical"/>
    <n v="110"/>
    <n v="50.11"/>
    <x v="3759"/>
    <d v="2015-08-26T02:35:53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1"/>
    <s v="musical"/>
    <n v="101"/>
    <n v="55.5"/>
    <x v="3760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1"/>
    <s v="musical"/>
    <n v="100"/>
    <n v="166.67"/>
    <x v="3761"/>
    <d v="2015-08-10T23:00:00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1"/>
    <s v="musical"/>
    <n v="106"/>
    <n v="47.43"/>
    <x v="3762"/>
    <d v="2015-08-02T19:31:29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1"/>
    <s v="musical"/>
    <n v="100"/>
    <n v="64.94"/>
    <x v="3763"/>
    <d v="2015-04-01T17:00:26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1"/>
    <s v="musical"/>
    <n v="113"/>
    <n v="74.22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1"/>
    <s v="musical"/>
    <n v="103"/>
    <n v="106.93"/>
    <x v="3766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1"/>
    <s v="musical"/>
    <n v="117"/>
    <n v="41.7"/>
    <x v="3767"/>
    <d v="2015-03-01T04:59:00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1"/>
    <s v="musical"/>
    <n v="108"/>
    <n v="74.239999999999995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1"/>
    <s v="musical"/>
    <n v="100"/>
    <n v="100"/>
    <x v="3770"/>
    <d v="2015-06-13T22:20:10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1"/>
    <s v="musical"/>
    <n v="100"/>
    <n v="100"/>
    <x v="3774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1"/>
    <s v="musical"/>
    <n v="100"/>
    <n v="143.21"/>
    <x v="3775"/>
    <d v="2015-04-09T04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1"/>
    <s v="musical"/>
    <n v="107"/>
    <n v="90.82"/>
    <x v="3776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1"/>
    <s v="musical"/>
    <n v="143"/>
    <n v="48.54"/>
    <x v="3777"/>
    <d v="2014-09-27T04:00:00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1"/>
    <s v="musical"/>
    <n v="105"/>
    <n v="70.03"/>
    <x v="3778"/>
    <d v="2015-02-14T19:39:4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1"/>
    <s v="musical"/>
    <n v="120"/>
    <n v="100"/>
    <x v="3780"/>
    <d v="2015-07-13T20:06:0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1"/>
    <s v="musical"/>
    <n v="110"/>
    <n v="94.9"/>
    <x v="3781"/>
    <d v="2014-09-08T21:11: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1"/>
    <s v="musical"/>
    <n v="100"/>
    <n v="35.1"/>
    <x v="3787"/>
    <d v="2015-07-11T03:59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1"/>
    <s v="musical"/>
    <n v="1"/>
    <n v="500"/>
    <x v="3788"/>
    <d v="2015-12-23T16:18:00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1"/>
    <s v="musical"/>
    <n v="3"/>
    <n v="29"/>
    <x v="3789"/>
    <d v="2015-06-15T19:10:18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1"/>
    <s v="musical"/>
    <n v="0"/>
    <n v="0"/>
    <x v="3791"/>
    <d v="2014-07-06T16:36:32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1"/>
    <s v="musical"/>
    <n v="0"/>
    <n v="17.5"/>
    <x v="3792"/>
    <d v="2015-07-15T10:43:4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1"/>
    <s v="musical"/>
    <n v="60"/>
    <n v="174"/>
    <x v="3793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1"/>
    <s v="musical"/>
    <n v="1"/>
    <n v="50"/>
    <x v="3794"/>
    <d v="2015-06-07T13:55:54"/>
    <x v="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1"/>
    <s v="musical"/>
    <n v="2"/>
    <n v="5"/>
    <x v="3795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1"/>
    <s v="musical"/>
    <n v="90"/>
    <n v="145.41"/>
    <x v="3797"/>
    <d v="2015-04-20T21:09:25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1"/>
    <s v="musical"/>
    <n v="1"/>
    <n v="205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1"/>
    <s v="musical"/>
    <n v="4"/>
    <n v="55.06"/>
    <x v="3800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1"/>
    <s v="musical"/>
    <n v="9"/>
    <n v="47.33"/>
    <x v="3801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1"/>
    <s v="musical"/>
    <n v="0"/>
    <n v="0"/>
    <x v="3802"/>
    <d v="2015-10-22T03:01:46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1"/>
    <s v="musical"/>
    <n v="0"/>
    <n v="1.5"/>
    <x v="3805"/>
    <d v="2014-09-27T21:17: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1"/>
    <s v="musical"/>
    <n v="0"/>
    <n v="5"/>
    <x v="3806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1"/>
    <s v="musical"/>
    <n v="30"/>
    <n v="50.56"/>
    <x v="3807"/>
    <d v="2015-04-03T21:48:59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1"/>
    <s v="plays"/>
    <n v="100"/>
    <n v="41.67"/>
    <x v="3808"/>
    <d v="2015-04-25T09:53:39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1"/>
    <s v="plays"/>
    <n v="101"/>
    <n v="53.29"/>
    <x v="3809"/>
    <d v="2014-07-30T23:00:00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1"/>
    <s v="plays"/>
    <n v="122"/>
    <n v="70.23"/>
    <x v="3810"/>
    <d v="2015-03-21T19:22:38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1"/>
    <s v="plays"/>
    <n v="110"/>
    <n v="199.18"/>
    <x v="3812"/>
    <d v="2015-06-01T03:59:0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1"/>
    <s v="plays"/>
    <n v="140"/>
    <n v="61.82"/>
    <x v="3814"/>
    <d v="2015-04-01T03:59:00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1"/>
    <s v="plays"/>
    <n v="100"/>
    <n v="50"/>
    <x v="3815"/>
    <d v="2015-08-20T23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1"/>
    <s v="plays"/>
    <n v="119"/>
    <n v="48.34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1"/>
    <s v="plays"/>
    <n v="107"/>
    <n v="107.25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1"/>
    <s v="plays"/>
    <n v="228"/>
    <n v="57"/>
    <x v="3818"/>
    <d v="2015-03-12T19:13:02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1"/>
    <s v="plays"/>
    <n v="106"/>
    <n v="40.92"/>
    <x v="3819"/>
    <d v="2015-07-17T21:02:00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1"/>
    <s v="plays"/>
    <n v="143"/>
    <n v="21.5"/>
    <x v="3820"/>
    <d v="2015-07-05T15:38:37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1"/>
    <s v="plays"/>
    <n v="105"/>
    <n v="79.540000000000006"/>
    <x v="3821"/>
    <d v="2016-01-04T04:20:07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1"/>
    <s v="plays"/>
    <n v="110"/>
    <n v="72.38"/>
    <x v="3822"/>
    <d v="2016-01-19T22:59:00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1"/>
    <s v="plays"/>
    <n v="106"/>
    <n v="64.63"/>
    <x v="3823"/>
    <d v="2015-07-20T03:59:00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1"/>
    <s v="plays"/>
    <n v="105"/>
    <n v="107.57"/>
    <x v="3825"/>
    <d v="2015-06-17T01:40:14"/>
    <x v="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1"/>
    <s v="plays"/>
    <n v="119"/>
    <n v="27.5"/>
    <x v="3826"/>
    <d v="2015-05-07T10:09:54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1"/>
    <s v="plays"/>
    <n v="153"/>
    <n v="70.459999999999994"/>
    <x v="3827"/>
    <d v="2015-03-27T00:00:0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1"/>
    <s v="plays"/>
    <n v="100"/>
    <n v="178.57"/>
    <x v="3828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1"/>
    <s v="plays"/>
    <n v="106"/>
    <n v="58.9"/>
    <x v="3831"/>
    <d v="2014-11-05T21:22:2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1"/>
    <s v="plays"/>
    <n v="117"/>
    <n v="70"/>
    <x v="3833"/>
    <d v="2014-12-01T19:09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1"/>
    <s v="plays"/>
    <n v="109"/>
    <n v="57.39"/>
    <x v="3834"/>
    <d v="2015-06-18T10:41:07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1"/>
    <s v="plays"/>
    <n v="102"/>
    <n v="120.12"/>
    <x v="3837"/>
    <d v="2015-07-03T18:22:38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1"/>
    <s v="plays"/>
    <n v="101"/>
    <n v="1008.24"/>
    <x v="3838"/>
    <d v="2015-05-22T17:03:29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1"/>
    <s v="plays"/>
    <n v="101"/>
    <n v="63.28"/>
    <x v="3839"/>
    <d v="2015-07-30T03:25:2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1"/>
    <s v="plays"/>
    <n v="9"/>
    <n v="25.65"/>
    <x v="3841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1"/>
    <s v="plays"/>
    <n v="22"/>
    <n v="47.7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1"/>
    <s v="plays"/>
    <n v="21"/>
    <n v="56.05"/>
    <x v="3843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1"/>
    <s v="plays"/>
    <n v="41"/>
    <n v="81.319999999999993"/>
    <x v="384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1"/>
    <s v="plays"/>
    <n v="2"/>
    <n v="70.17"/>
    <x v="3845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1"/>
    <s v="plays"/>
    <n v="3"/>
    <n v="23.63"/>
    <x v="3846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1"/>
    <s v="plays"/>
    <n v="16"/>
    <n v="188.56"/>
    <x v="3847"/>
    <d v="2015-07-19T05:23:1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1"/>
    <s v="plays"/>
    <n v="16"/>
    <n v="49.51"/>
    <x v="3848"/>
    <d v="2015-10-18T19:36:29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1"/>
    <s v="plays"/>
    <n v="7"/>
    <n v="75.459999999999994"/>
    <x v="3849"/>
    <d v="2015-06-11T18:24:44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1"/>
    <s v="plays"/>
    <n v="4"/>
    <n v="9.5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1"/>
    <s v="plays"/>
    <n v="34"/>
    <n v="35.5"/>
    <x v="3851"/>
    <d v="2015-07-17T10:32:59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1"/>
    <s v="plays"/>
    <n v="0"/>
    <n v="10"/>
    <x v="3852"/>
    <d v="2015-03-27T03:34:36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1"/>
    <s v="plays"/>
    <n v="0"/>
    <n v="13"/>
    <x v="3853"/>
    <d v="2014-09-01T20:09:38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1"/>
    <s v="plays"/>
    <n v="16"/>
    <n v="89.4"/>
    <x v="3854"/>
    <d v="2015-05-09T21:14:18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1"/>
    <s v="plays"/>
    <n v="3"/>
    <n v="25"/>
    <x v="3855"/>
    <d v="2015-03-26T22:17:5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1"/>
    <s v="plays"/>
    <n v="0"/>
    <n v="1"/>
    <x v="3856"/>
    <d v="2015-03-08T16:50:03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1"/>
    <s v="plays"/>
    <n v="5"/>
    <n v="65"/>
    <x v="3857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1"/>
    <s v="plays"/>
    <n v="2"/>
    <n v="10"/>
    <x v="3858"/>
    <d v="2015-05-22T21:00:0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1"/>
    <s v="plays"/>
    <n v="0"/>
    <n v="1"/>
    <x v="3859"/>
    <d v="2014-06-25T21:00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1"/>
    <s v="plays"/>
    <n v="18"/>
    <n v="81.540000000000006"/>
    <x v="3860"/>
    <d v="2014-08-12T15:51:50"/>
    <x v="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1"/>
    <s v="plays"/>
    <n v="5"/>
    <n v="100"/>
    <x v="3861"/>
    <d v="2014-11-12T21:47: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1"/>
    <s v="plays"/>
    <n v="0"/>
    <n v="0"/>
    <x v="3863"/>
    <d v="2015-11-05T16:11:45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1"/>
    <s v="plays"/>
    <n v="1"/>
    <n v="20"/>
    <x v="3864"/>
    <d v="2015-11-17T22:24:14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1"/>
    <s v="plays"/>
    <n v="27"/>
    <n v="46.43"/>
    <x v="3865"/>
    <d v="2014-08-30T05:30:00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1"/>
    <s v="musical"/>
    <n v="0"/>
    <n v="10"/>
    <x v="3868"/>
    <d v="2014-09-08T15:50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1"/>
    <s v="musical"/>
    <n v="3"/>
    <n v="30.13"/>
    <x v="3869"/>
    <d v="2015-03-14T03:11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1"/>
    <s v="musical"/>
    <n v="15"/>
    <n v="150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1"/>
    <s v="musical"/>
    <n v="3"/>
    <n v="13.33"/>
    <x v="3871"/>
    <d v="2017-03-29T17:44:10"/>
    <x v="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1"/>
    <s v="musical"/>
    <n v="0"/>
    <n v="0"/>
    <x v="3872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1"/>
    <s v="musical"/>
    <n v="0"/>
    <n v="0"/>
    <x v="3873"/>
    <d v="2015-10-08T16:42:15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1"/>
    <s v="musical"/>
    <n v="0"/>
    <n v="0"/>
    <x v="3874"/>
    <d v="2015-01-24T01:00:00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1"/>
    <s v="musical"/>
    <n v="0"/>
    <n v="10"/>
    <x v="3878"/>
    <d v="2015-06-30T03:59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1"/>
    <s v="musical"/>
    <n v="0"/>
    <n v="0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1"/>
    <s v="musical"/>
    <n v="13"/>
    <n v="57.65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1"/>
    <s v="musical"/>
    <n v="5"/>
    <n v="25"/>
    <x v="3881"/>
    <d v="2017-02-20T00:26:39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1"/>
    <s v="musical"/>
    <n v="0"/>
    <n v="0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1"/>
    <s v="musical"/>
    <n v="0"/>
    <n v="0"/>
    <x v="3884"/>
    <d v="2015-03-27T17:59:5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1"/>
    <s v="musical"/>
    <n v="0"/>
    <n v="0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1"/>
    <s v="musical"/>
    <n v="2"/>
    <n v="17.5"/>
    <x v="3887"/>
    <d v="2015-05-01T22:0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1"/>
    <s v="plays"/>
    <n v="27"/>
    <n v="38.71"/>
    <x v="3888"/>
    <d v="2017-02-26T13:05:58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1"/>
    <s v="plays"/>
    <n v="1"/>
    <n v="13.11"/>
    <x v="3889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1"/>
    <s v="plays"/>
    <n v="17"/>
    <n v="315.5"/>
    <x v="3890"/>
    <d v="2015-08-15T18:12:24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1"/>
    <s v="plays"/>
    <n v="33"/>
    <n v="37.14"/>
    <x v="3891"/>
    <d v="2015-03-23T04:59:0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1"/>
    <s v="plays"/>
    <n v="0"/>
    <n v="0"/>
    <x v="3892"/>
    <d v="2014-08-24T07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1"/>
    <s v="plays"/>
    <n v="22"/>
    <n v="128.27000000000001"/>
    <x v="3893"/>
    <d v="2014-07-01T06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1"/>
    <s v="plays"/>
    <n v="5"/>
    <n v="50"/>
    <x v="3895"/>
    <d v="2015-02-28T06:00:18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1"/>
    <s v="plays"/>
    <n v="11"/>
    <n v="42.5"/>
    <x v="3896"/>
    <d v="2014-06-17T04:36:18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1"/>
    <s v="plays"/>
    <n v="18"/>
    <n v="44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1"/>
    <s v="plays"/>
    <n v="33"/>
    <n v="50.88"/>
    <x v="3898"/>
    <d v="2015-08-17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1"/>
    <s v="plays"/>
    <n v="1"/>
    <n v="62.5"/>
    <x v="3899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1"/>
    <s v="plays"/>
    <n v="5"/>
    <n v="27"/>
    <x v="3900"/>
    <d v="2015-06-11T02:13:1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1"/>
    <s v="plays"/>
    <n v="1"/>
    <n v="25"/>
    <x v="3901"/>
    <d v="2015-12-19T19:49:59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1"/>
    <s v="plays"/>
    <n v="0"/>
    <n v="0"/>
    <x v="3903"/>
    <d v="2015-08-14T19:38:00"/>
    <x v="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1"/>
    <s v="plays"/>
    <n v="0"/>
    <n v="1.5"/>
    <x v="3904"/>
    <d v="2015-04-15T05:04:00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1"/>
    <s v="plays"/>
    <n v="12"/>
    <n v="24.71"/>
    <x v="3905"/>
    <d v="2015-06-11T23:00:00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1"/>
    <s v="plays"/>
    <n v="67"/>
    <n v="63.13"/>
    <x v="3906"/>
    <d v="2015-06-26T13:25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1"/>
    <s v="plays"/>
    <n v="15"/>
    <n v="38.25"/>
    <x v="3907"/>
    <d v="2014-10-26T20:08:0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1"/>
    <s v="plays"/>
    <n v="9"/>
    <n v="16.25"/>
    <x v="3908"/>
    <d v="2014-07-29T03:14:5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1"/>
    <s v="plays"/>
    <n v="0"/>
    <n v="33.75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1"/>
    <s v="plays"/>
    <n v="3"/>
    <n v="61.67"/>
    <x v="3910"/>
    <d v="2015-09-07T18:09:57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1"/>
    <s v="plays"/>
    <n v="37"/>
    <n v="83.14"/>
    <x v="3911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1"/>
    <s v="plays"/>
    <n v="0"/>
    <n v="1"/>
    <x v="3912"/>
    <d v="2015-04-25T04:35:0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1"/>
    <s v="plays"/>
    <n v="10"/>
    <n v="142.86000000000001"/>
    <x v="3913"/>
    <d v="2015-11-30T06:04:09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1"/>
    <s v="plays"/>
    <n v="36"/>
    <n v="33.67"/>
    <x v="3914"/>
    <d v="2015-05-10T22:59:00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1"/>
    <s v="plays"/>
    <n v="0"/>
    <n v="10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1"/>
    <s v="plays"/>
    <n v="0"/>
    <n v="40"/>
    <x v="3918"/>
    <d v="2014-08-04T16:00:0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1"/>
    <s v="plays"/>
    <n v="2"/>
    <n v="30"/>
    <x v="3919"/>
    <d v="2016-01-18T00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1"/>
    <s v="plays"/>
    <n v="0"/>
    <n v="0"/>
    <x v="3921"/>
    <d v="2014-10-26T18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1"/>
    <s v="plays"/>
    <n v="8"/>
    <n v="10.17"/>
    <x v="3922"/>
    <d v="2015-03-02T23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1"/>
    <s v="plays"/>
    <n v="12"/>
    <n v="81.41"/>
    <x v="3923"/>
    <d v="2015-04-09T23:31:1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1"/>
    <s v="plays"/>
    <n v="15"/>
    <n v="57.25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1"/>
    <s v="plays"/>
    <n v="10"/>
    <n v="5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1"/>
    <s v="plays"/>
    <n v="0"/>
    <n v="15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1"/>
    <s v="plays"/>
    <n v="1"/>
    <n v="12.5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1"/>
    <s v="plays"/>
    <n v="13"/>
    <n v="93"/>
    <x v="3928"/>
    <d v="2015-10-16T04:59: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1"/>
    <s v="plays"/>
    <n v="0"/>
    <n v="0"/>
    <x v="3931"/>
    <d v="2015-09-06T03:38:27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1"/>
    <s v="plays"/>
    <n v="11"/>
    <n v="45.83"/>
    <x v="3934"/>
    <d v="2015-10-01T13:0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1"/>
    <s v="plays"/>
    <n v="44"/>
    <n v="57.17"/>
    <x v="3935"/>
    <d v="2015-10-04T15:45:46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1"/>
    <s v="plays"/>
    <n v="12"/>
    <n v="79.400000000000006"/>
    <x v="3938"/>
    <d v="2015-06-27T21:44:14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1"/>
    <s v="plays"/>
    <n v="0"/>
    <n v="5"/>
    <x v="393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1"/>
    <s v="plays"/>
    <n v="0"/>
    <n v="5.5"/>
    <x v="3940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1"/>
    <s v="plays"/>
    <n v="1"/>
    <n v="25"/>
    <x v="3941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1"/>
    <s v="plays"/>
    <n v="0"/>
    <n v="0"/>
    <x v="3942"/>
    <d v="2015-06-16T21:41:54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1"/>
    <s v="plays"/>
    <n v="36"/>
    <n v="137.08000000000001"/>
    <x v="3943"/>
    <d v="2015-11-02T16:50:00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1"/>
    <s v="plays"/>
    <n v="0"/>
    <n v="0"/>
    <x v="3944"/>
    <d v="2015-08-27T15:54:3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1"/>
    <s v="plays"/>
    <n v="0"/>
    <n v="5"/>
    <x v="3945"/>
    <d v="2015-05-15T19:14:28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1"/>
    <s v="plays"/>
    <n v="3"/>
    <n v="39"/>
    <x v="3946"/>
    <d v="2015-02-28T08:00:0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1"/>
    <s v="plays"/>
    <n v="0"/>
    <n v="0"/>
    <x v="3948"/>
    <d v="2014-09-07T07:48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1"/>
    <s v="plays"/>
    <n v="16"/>
    <n v="49.28"/>
    <x v="3949"/>
    <d v="2015-02-11T02:53:4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1"/>
    <s v="plays"/>
    <n v="0"/>
    <n v="25"/>
    <x v="3952"/>
    <d v="2015-10-26T18:58:1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1"/>
    <s v="plays"/>
    <n v="0"/>
    <n v="0"/>
    <x v="3954"/>
    <d v="2014-07-14T15:37:4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1"/>
    <s v="plays"/>
    <n v="24"/>
    <n v="53.13"/>
    <x v="3955"/>
    <d v="2015-11-28T21:22:2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1"/>
    <s v="plays"/>
    <n v="32"/>
    <n v="40.06"/>
    <x v="3958"/>
    <d v="2014-08-02T14:00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1"/>
    <s v="plays"/>
    <n v="24"/>
    <n v="24.33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1"/>
    <s v="plays"/>
    <n v="2"/>
    <n v="11.25"/>
    <x v="3960"/>
    <d v="2016-01-03T20:17:36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1"/>
    <s v="plays"/>
    <n v="0"/>
    <n v="10.5"/>
    <x v="3961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1"/>
    <s v="plays"/>
    <n v="3"/>
    <n v="15"/>
    <x v="3962"/>
    <d v="2015-11-28T14:54:5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1"/>
    <s v="plays"/>
    <n v="0"/>
    <n v="0"/>
    <x v="3963"/>
    <d v="2015-11-18T04:41:57"/>
    <x v="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1"/>
    <s v="plays"/>
    <n v="6"/>
    <n v="42"/>
    <x v="3964"/>
    <d v="2015-04-19T16:19:46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1"/>
    <s v="plays"/>
    <n v="1"/>
    <n v="22.5"/>
    <x v="3966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1"/>
    <s v="plays"/>
    <n v="24"/>
    <n v="41"/>
    <x v="3967"/>
    <d v="2017-03-06T06:58:27"/>
    <x v="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1"/>
    <s v="plays"/>
    <n v="1"/>
    <n v="22.67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1"/>
    <s v="plays"/>
    <n v="21"/>
    <n v="26.38"/>
    <x v="3972"/>
    <d v="2015-02-06T01:37:1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1"/>
    <s v="plays"/>
    <n v="48"/>
    <n v="62"/>
    <x v="3976"/>
    <d v="2014-08-01T07:00:0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1"/>
    <s v="plays"/>
    <n v="11"/>
    <n v="26.75"/>
    <x v="3978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1"/>
    <s v="plays"/>
    <n v="2"/>
    <n v="18.329999999999998"/>
    <x v="3979"/>
    <d v="2015-03-29T20:00:00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1"/>
    <s v="plays"/>
    <n v="18"/>
    <n v="64.290000000000006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1"/>
    <s v="plays"/>
    <n v="20"/>
    <n v="34"/>
    <x v="3982"/>
    <d v="2015-07-07T19:26: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1"/>
    <s v="plays"/>
    <n v="35"/>
    <n v="84.28"/>
    <x v="3983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1"/>
    <s v="plays"/>
    <n v="6"/>
    <n v="9.5"/>
    <x v="398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1"/>
    <s v="plays"/>
    <n v="38"/>
    <n v="11.62"/>
    <x v="3987"/>
    <d v="2014-05-16T22:11:3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1"/>
    <s v="plays"/>
    <n v="2"/>
    <n v="8"/>
    <x v="3988"/>
    <d v="2015-08-29T01:56:53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1"/>
    <s v="plays"/>
    <n v="0"/>
    <n v="0"/>
    <x v="3989"/>
    <d v="2015-11-08T18:59:4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1"/>
    <s v="plays"/>
    <n v="20"/>
    <n v="100"/>
    <x v="3991"/>
    <d v="2015-05-31T15:28:02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1"/>
    <s v="plays"/>
    <n v="5"/>
    <n v="60.11"/>
    <x v="3992"/>
    <d v="2015-12-11T23:34:19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1"/>
    <s v="plays"/>
    <n v="0"/>
    <n v="3"/>
    <x v="3993"/>
    <d v="2015-05-13T20:45:12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1"/>
    <s v="plays"/>
    <n v="0"/>
    <n v="5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1"/>
    <s v="plays"/>
    <n v="35"/>
    <n v="17.5"/>
    <x v="3995"/>
    <d v="2015-02-14T11:27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1"/>
    <s v="plays"/>
    <n v="17"/>
    <n v="29.24"/>
    <x v="399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1"/>
    <s v="plays"/>
    <n v="0"/>
    <n v="0"/>
    <x v="3997"/>
    <d v="2015-04-05T08:23:41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1"/>
    <s v="plays"/>
    <n v="57"/>
    <n v="59.58"/>
    <x v="3998"/>
    <d v="2015-03-28T22:07:06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1"/>
    <s v="plays"/>
    <n v="17"/>
    <n v="82.57"/>
    <x v="3999"/>
    <d v="2014-08-31T19:51:49"/>
    <x v="1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1"/>
    <s v="plays"/>
    <n v="38"/>
    <n v="32.36"/>
    <x v="4001"/>
    <d v="2017-03-01T19:00:00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1"/>
    <s v="plays"/>
    <n v="2"/>
    <n v="5.75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1"/>
    <s v="plays"/>
    <n v="10"/>
    <n v="100.5"/>
    <x v="4003"/>
    <d v="2015-02-15T14:05:47"/>
    <x v="3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1"/>
    <s v="plays"/>
    <n v="0"/>
    <n v="1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1"/>
    <s v="plays"/>
    <n v="1"/>
    <n v="20"/>
    <x v="4005"/>
    <d v="2014-10-20T19:23: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1"/>
    <s v="plays"/>
    <n v="0"/>
    <n v="5"/>
    <x v="4007"/>
    <d v="2014-08-26T16:28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1"/>
    <s v="plays"/>
    <n v="6"/>
    <n v="15"/>
    <x v="4008"/>
    <d v="2015-07-22T23:08:27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1"/>
    <s v="plays"/>
    <n v="4"/>
    <n v="25"/>
    <x v="4009"/>
    <d v="2014-09-09T16:49:2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1"/>
    <s v="plays"/>
    <n v="24"/>
    <n v="45.84"/>
    <x v="4010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1"/>
    <s v="plays"/>
    <n v="8"/>
    <n v="4.75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1"/>
    <s v="plays"/>
    <n v="0"/>
    <n v="0"/>
    <x v="4012"/>
    <d v="2015-05-02T13:04:09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1"/>
    <s v="plays"/>
    <n v="1"/>
    <n v="13"/>
    <x v="4013"/>
    <d v="2015-02-16T07:13:43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1"/>
    <s v="plays"/>
    <n v="0"/>
    <n v="1"/>
    <x v="4015"/>
    <d v="2015-07-19T18:44:23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1"/>
    <s v="plays"/>
    <n v="14"/>
    <n v="10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1"/>
    <s v="plays"/>
    <n v="1"/>
    <n v="52.5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1"/>
    <s v="plays"/>
    <n v="17"/>
    <n v="33.33"/>
    <x v="4020"/>
    <d v="2015-03-24T03:34:59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1"/>
    <s v="plays"/>
    <n v="1"/>
    <n v="62.5"/>
    <x v="4021"/>
    <d v="2014-10-26T21:52:38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1"/>
    <s v="plays"/>
    <n v="70"/>
    <n v="63.56"/>
    <x v="4022"/>
    <d v="2015-02-01T02:54:0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1"/>
    <s v="plays"/>
    <n v="1"/>
    <n v="10"/>
    <x v="4024"/>
    <d v="2015-08-31T16:04:57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1"/>
    <s v="plays"/>
    <n v="5"/>
    <n v="62.5"/>
    <x v="4025"/>
    <d v="2015-07-26T05:42:16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1"/>
    <s v="plays"/>
    <n v="0"/>
    <n v="0"/>
    <x v="4026"/>
    <d v="2015-12-04T16:43:59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1"/>
    <s v="plays"/>
    <n v="7"/>
    <n v="30.71"/>
    <x v="4027"/>
    <d v="2017-02-23T01:00:00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1"/>
    <s v="plays"/>
    <n v="28"/>
    <n v="51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1"/>
    <s v="plays"/>
    <n v="0"/>
    <n v="0"/>
    <x v="4029"/>
    <d v="2015-12-14T00:36:1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1"/>
    <s v="plays"/>
    <n v="0"/>
    <n v="0"/>
    <x v="4031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1"/>
    <s v="plays"/>
    <n v="7"/>
    <n v="59"/>
    <x v="4032"/>
    <d v="2015-12-15T20:25:1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1"/>
    <s v="plays"/>
    <n v="1"/>
    <n v="100"/>
    <x v="4034"/>
    <d v="2015-04-03T21:44:10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1"/>
    <s v="plays"/>
    <n v="37"/>
    <n v="147.4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1"/>
    <s v="plays"/>
    <n v="47"/>
    <n v="166.06"/>
    <x v="4036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1"/>
    <s v="plays"/>
    <n v="12"/>
    <n v="75.25"/>
    <x v="4038"/>
    <d v="2014-10-17T19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1"/>
    <s v="plays"/>
    <n v="60"/>
    <n v="60"/>
    <x v="4039"/>
    <d v="2015-12-01T05:59:00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1"/>
    <s v="plays"/>
    <n v="31"/>
    <n v="1250"/>
    <x v="4040"/>
    <d v="2015-07-18T03:00:0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1"/>
    <s v="plays"/>
    <n v="0"/>
    <n v="7"/>
    <x v="4042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1"/>
    <s v="plays"/>
    <n v="0"/>
    <n v="0"/>
    <x v="4043"/>
    <d v="2014-11-20T22:58:4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1"/>
    <s v="plays"/>
    <n v="38"/>
    <n v="56.25"/>
    <x v="4044"/>
    <d v="2015-04-10T05:00:00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1"/>
    <s v="plays"/>
    <n v="0"/>
    <n v="1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1"/>
    <s v="plays"/>
    <n v="8"/>
    <n v="38.33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1"/>
    <s v="plays"/>
    <n v="2"/>
    <n v="27.5"/>
    <x v="4047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1"/>
    <s v="plays"/>
    <n v="0"/>
    <n v="16"/>
    <x v="4049"/>
    <d v="2015-07-14T23:00:15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1"/>
    <s v="plays"/>
    <n v="0"/>
    <n v="1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1"/>
    <s v="plays"/>
    <n v="0"/>
    <n v="0"/>
    <x v="4051"/>
    <d v="2014-05-09T06:53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1"/>
    <s v="plays"/>
    <n v="38"/>
    <n v="86.62"/>
    <x v="4052"/>
    <d v="2014-10-13T21:05: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1"/>
    <s v="plays"/>
    <n v="22"/>
    <n v="55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1"/>
    <s v="plays"/>
    <n v="18"/>
    <n v="41.95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1"/>
    <s v="plays"/>
    <n v="22"/>
    <n v="129.16999999999999"/>
    <x v="4057"/>
    <d v="2015-11-25T23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1"/>
    <s v="plays"/>
    <n v="3"/>
    <n v="35.71"/>
    <x v="4059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1"/>
    <s v="plays"/>
    <n v="3"/>
    <n v="57"/>
    <x v="4060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1"/>
    <s v="plays"/>
    <n v="1"/>
    <n v="15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1"/>
    <s v="plays"/>
    <n v="19"/>
    <n v="64.17"/>
    <x v="4064"/>
    <d v="2015-04-29T14:07:06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1"/>
    <s v="plays"/>
    <n v="1"/>
    <n v="6.75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1"/>
    <s v="plays"/>
    <n v="61"/>
    <n v="179.12"/>
    <x v="4067"/>
    <d v="2015-09-28T02:49:10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1"/>
    <s v="plays"/>
    <n v="34"/>
    <n v="33.08"/>
    <x v="4069"/>
    <d v="2015-02-28T12:00:0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1"/>
    <s v="plays"/>
    <n v="17"/>
    <n v="27.5"/>
    <x v="4070"/>
    <d v="2015-03-01T03:00:0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1"/>
    <s v="plays"/>
    <n v="0"/>
    <n v="2"/>
    <x v="4072"/>
    <d v="2014-08-21T18:35:1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1"/>
    <s v="plays"/>
    <n v="1"/>
    <n v="18.5"/>
    <x v="4073"/>
    <d v="2015-05-09T04:00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1"/>
    <s v="plays"/>
    <n v="27"/>
    <n v="35"/>
    <x v="4074"/>
    <d v="2015-11-05T14:16:15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1"/>
    <s v="plays"/>
    <n v="29"/>
    <n v="44.31"/>
    <x v="4075"/>
    <d v="2014-06-30T17:28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1"/>
    <s v="plays"/>
    <n v="0"/>
    <n v="0"/>
    <x v="4076"/>
    <d v="2014-10-21T19:51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1"/>
    <s v="plays"/>
    <n v="16"/>
    <n v="29.17"/>
    <x v="4081"/>
    <d v="2015-03-08T12:57:05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1"/>
    <s v="plays"/>
    <n v="2"/>
    <n v="1.5"/>
    <x v="4082"/>
    <d v="2015-11-14T23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1"/>
    <s v="plays"/>
    <n v="22"/>
    <n v="126.5"/>
    <x v="4083"/>
    <d v="2016-01-14T18:16:56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1"/>
    <s v="plays"/>
    <n v="0"/>
    <n v="10"/>
    <x v="4085"/>
    <d v="2015-03-24T03:59:0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1"/>
    <s v="plays"/>
    <n v="5"/>
    <n v="9.4"/>
    <x v="4086"/>
    <d v="2015-11-21T04:00:00"/>
    <x v="3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1"/>
    <s v="plays"/>
    <n v="11"/>
    <n v="72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1"/>
    <s v="plays"/>
    <n v="5"/>
    <n v="30"/>
    <x v="4089"/>
    <d v="2015-05-31T17:35:00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1"/>
    <s v="plays"/>
    <n v="3"/>
    <n v="10.67"/>
    <x v="4090"/>
    <d v="2015-08-07T15:00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1"/>
    <s v="plays"/>
    <n v="13"/>
    <n v="25.5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1"/>
    <s v="plays"/>
    <n v="0"/>
    <n v="20"/>
    <x v="4092"/>
    <d v="2015-04-05T03:40:47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1"/>
    <s v="plays"/>
    <n v="2"/>
    <n v="15"/>
    <x v="4093"/>
    <d v="2015-08-22T19:34:53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1"/>
    <s v="plays"/>
    <n v="37"/>
    <n v="91.25"/>
    <x v="4094"/>
    <d v="2014-10-22T04:59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1"/>
    <s v="plays"/>
    <n v="11"/>
    <n v="80"/>
    <x v="4096"/>
    <d v="2017-02-28T08:51:00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1"/>
    <s v="plays"/>
    <n v="0"/>
    <n v="0"/>
    <x v="4097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1"/>
    <s v="plays"/>
    <n v="0"/>
    <n v="0"/>
    <x v="410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1"/>
    <s v="plays"/>
    <n v="10"/>
    <n v="16.670000000000002"/>
    <x v="4103"/>
    <d v="2015-08-26T18:32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1"/>
    <s v="plays"/>
    <n v="71"/>
    <n v="106.97"/>
    <x v="4106"/>
    <d v="2015-04-02T01:00:0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1"/>
    <s v="plays"/>
    <n v="2"/>
    <n v="10.25"/>
    <x v="4107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1"/>
    <s v="plays"/>
    <n v="2"/>
    <n v="59"/>
    <x v="4108"/>
    <d v="2017-03-03T05:00:00"/>
    <x v="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1"/>
    <s v="plays"/>
    <n v="0"/>
    <n v="0"/>
    <x v="4109"/>
    <d v="2015-11-29T13:56:44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1"/>
    <s v="plays"/>
    <n v="3"/>
    <n v="15.67"/>
    <x v="4111"/>
    <d v="2015-02-24T03:15:4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1"/>
    <s v="plays"/>
    <n v="0"/>
    <n v="1"/>
    <x v="4113"/>
    <d v="2016-01-08T06:34: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8ED74-467E-4749-96D2-5420FD2F1A83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axis="axisPage" showAll="0">
      <items count="11">
        <item x="9"/>
        <item x="7"/>
        <item x="6"/>
        <item x="5"/>
        <item x="4"/>
        <item x="1"/>
        <item x="3"/>
        <item x="2"/>
        <item x="8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0CFEC-8588-9541-9DBE-CDF98C6D1B4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674B6-9D12-5946-AB01-8BDBA3D8EA84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F91B1-5803-3D41-BFD0-C5741D953BF7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8" firstHeaderRow="1" firstDataRow="2" firstDataCol="1" rowPageCount="2" colPageCount="1"/>
  <pivotFields count="22">
    <pivotField showAll="0"/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32" zoomScaleNormal="132" workbookViewId="0">
      <pane xSplit="1" ySplit="1" topLeftCell="O117" activePane="bottomRight" state="frozen"/>
      <selection pane="topRight" activeCell="B1" sqref="B1"/>
      <selection pane="bottomLeft" activeCell="A2" sqref="A2"/>
      <selection pane="bottomRight" activeCell="Q117" sqref="Q117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6" style="5" customWidth="1"/>
    <col min="5" max="5" width="16.5" style="7" customWidth="1"/>
    <col min="6" max="6" width="21.33203125" style="10" customWidth="1"/>
    <col min="7" max="7" width="17.83203125" style="10" customWidth="1"/>
    <col min="8" max="8" width="19.83203125" style="10" customWidth="1"/>
    <col min="9" max="9" width="19.33203125" style="10" customWidth="1"/>
    <col min="10" max="10" width="17.83203125" style="10" customWidth="1"/>
    <col min="11" max="11" width="15.5" style="10" customWidth="1"/>
    <col min="12" max="12" width="24.5" style="10" customWidth="1"/>
    <col min="13" max="13" width="36.5" customWidth="1"/>
    <col min="14" max="15" width="41.1640625" style="10" customWidth="1"/>
    <col min="16" max="17" width="16.33203125" style="10" bestFit="1" customWidth="1"/>
    <col min="18" max="18" width="15" style="10" bestFit="1" customWidth="1"/>
    <col min="19" max="19" width="26.33203125" style="23" bestFit="1" customWidth="1"/>
    <col min="20" max="20" width="19.1640625" style="23" bestFit="1" customWidth="1"/>
    <col min="21" max="21" width="8.83203125" style="10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8359</v>
      </c>
      <c r="P1" s="1" t="s">
        <v>8358</v>
      </c>
      <c r="Q1" s="1" t="s">
        <v>8306</v>
      </c>
      <c r="R1" s="1" t="s">
        <v>8307</v>
      </c>
      <c r="S1" s="16" t="s">
        <v>8365</v>
      </c>
      <c r="T1" s="16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0" t="s">
        <v>8218</v>
      </c>
      <c r="G2" s="10" t="s">
        <v>8223</v>
      </c>
      <c r="H2" s="10" t="s">
        <v>8245</v>
      </c>
      <c r="I2" s="10">
        <v>1437620400</v>
      </c>
      <c r="J2" s="10">
        <v>1434931811</v>
      </c>
      <c r="K2" s="10" t="b">
        <v>0</v>
      </c>
      <c r="L2" s="10">
        <v>182</v>
      </c>
      <c r="M2" t="b">
        <v>1</v>
      </c>
      <c r="N2" s="10" t="s">
        <v>8263</v>
      </c>
      <c r="O2" s="15" t="s">
        <v>8308</v>
      </c>
      <c r="P2" s="10" t="s">
        <v>8309</v>
      </c>
      <c r="Q2" s="10">
        <f>ROUND(E2/D2*100,0)</f>
        <v>137</v>
      </c>
      <c r="R2" s="10">
        <f t="shared" ref="R2:R65" si="0">IFERROR(ROUND(E2/L2,2),0)</f>
        <v>63.92</v>
      </c>
      <c r="S2" s="23">
        <f>(((J2/60)/60)/24)+DATE(1970,1,1)</f>
        <v>42177.007071759261</v>
      </c>
      <c r="T2" s="23">
        <f>(((I2/60)/60)/24)+DATE(1970,1,1)</f>
        <v>42208.125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0" t="s">
        <v>8218</v>
      </c>
      <c r="G3" s="10" t="s">
        <v>8223</v>
      </c>
      <c r="H3" s="10" t="s">
        <v>8245</v>
      </c>
      <c r="I3" s="10">
        <v>1488464683</v>
      </c>
      <c r="J3" s="10">
        <v>1485872683</v>
      </c>
      <c r="K3" s="10" t="b">
        <v>0</v>
      </c>
      <c r="L3" s="10">
        <v>79</v>
      </c>
      <c r="M3" t="b">
        <v>1</v>
      </c>
      <c r="N3" s="10" t="s">
        <v>8263</v>
      </c>
      <c r="O3" s="15" t="s">
        <v>8308</v>
      </c>
      <c r="P3" s="10" t="s">
        <v>8309</v>
      </c>
      <c r="Q3" s="10">
        <f t="shared" ref="Q3:Q66" si="1">ROUND(E3/D3*100,0)</f>
        <v>143</v>
      </c>
      <c r="R3" s="10">
        <f t="shared" si="0"/>
        <v>185.48</v>
      </c>
      <c r="S3" s="23">
        <f t="shared" ref="S3:S66" si="2">(((J3/60)/60)/24)+DATE(1970,1,1)</f>
        <v>42766.600497685184</v>
      </c>
      <c r="T3" s="23">
        <f t="shared" ref="T3:T66" si="3">(((I3/60)/60)/24)+DATE(1970,1,1)</f>
        <v>42796.600497685184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0" t="s">
        <v>8218</v>
      </c>
      <c r="G4" s="10" t="s">
        <v>8224</v>
      </c>
      <c r="H4" s="10" t="s">
        <v>8246</v>
      </c>
      <c r="I4" s="10">
        <v>1455555083</v>
      </c>
      <c r="J4" s="10">
        <v>1454691083</v>
      </c>
      <c r="K4" s="10" t="b">
        <v>0</v>
      </c>
      <c r="L4" s="10">
        <v>35</v>
      </c>
      <c r="M4" t="b">
        <v>1</v>
      </c>
      <c r="N4" s="10" t="s">
        <v>8263</v>
      </c>
      <c r="O4" s="15" t="s">
        <v>8308</v>
      </c>
      <c r="P4" s="10" t="s">
        <v>8309</v>
      </c>
      <c r="Q4" s="10">
        <f t="shared" si="1"/>
        <v>105</v>
      </c>
      <c r="R4" s="10">
        <f t="shared" si="0"/>
        <v>15</v>
      </c>
      <c r="S4" s="23">
        <f t="shared" si="2"/>
        <v>42405.702349537038</v>
      </c>
      <c r="T4" s="23">
        <f t="shared" si="3"/>
        <v>42415.702349537038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0" t="s">
        <v>8218</v>
      </c>
      <c r="G5" s="10" t="s">
        <v>8223</v>
      </c>
      <c r="H5" s="10" t="s">
        <v>8245</v>
      </c>
      <c r="I5" s="10">
        <v>1407414107</v>
      </c>
      <c r="J5" s="10">
        <v>1404822107</v>
      </c>
      <c r="K5" s="10" t="b">
        <v>0</v>
      </c>
      <c r="L5" s="10">
        <v>150</v>
      </c>
      <c r="M5" t="b">
        <v>1</v>
      </c>
      <c r="N5" s="10" t="s">
        <v>8263</v>
      </c>
      <c r="O5" s="15" t="s">
        <v>8308</v>
      </c>
      <c r="P5" s="10" t="s">
        <v>8309</v>
      </c>
      <c r="Q5" s="10">
        <f t="shared" si="1"/>
        <v>104</v>
      </c>
      <c r="R5" s="10">
        <f t="shared" si="0"/>
        <v>69.27</v>
      </c>
      <c r="S5" s="23">
        <f t="shared" si="2"/>
        <v>41828.515127314815</v>
      </c>
      <c r="T5" s="23">
        <f t="shared" si="3"/>
        <v>41858.515127314815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0" t="s">
        <v>8218</v>
      </c>
      <c r="G6" s="10" t="s">
        <v>8223</v>
      </c>
      <c r="H6" s="10" t="s">
        <v>8245</v>
      </c>
      <c r="I6" s="10">
        <v>1450555279</v>
      </c>
      <c r="J6" s="10">
        <v>1447963279</v>
      </c>
      <c r="K6" s="10" t="b">
        <v>0</v>
      </c>
      <c r="L6" s="10">
        <v>284</v>
      </c>
      <c r="M6" t="b">
        <v>1</v>
      </c>
      <c r="N6" s="10" t="s">
        <v>8263</v>
      </c>
      <c r="O6" s="15" t="s">
        <v>8308</v>
      </c>
      <c r="P6" s="10" t="s">
        <v>8309</v>
      </c>
      <c r="Q6" s="10">
        <f t="shared" si="1"/>
        <v>123</v>
      </c>
      <c r="R6" s="10">
        <f t="shared" si="0"/>
        <v>190.55</v>
      </c>
      <c r="S6" s="23">
        <f t="shared" si="2"/>
        <v>42327.834247685183</v>
      </c>
      <c r="T6" s="23">
        <f t="shared" si="3"/>
        <v>42357.834247685183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0" t="s">
        <v>8218</v>
      </c>
      <c r="G7" s="10" t="s">
        <v>8223</v>
      </c>
      <c r="H7" s="10" t="s">
        <v>8245</v>
      </c>
      <c r="I7" s="10">
        <v>1469770500</v>
      </c>
      <c r="J7" s="10">
        <v>1468362207</v>
      </c>
      <c r="K7" s="10" t="b">
        <v>0</v>
      </c>
      <c r="L7" s="10">
        <v>47</v>
      </c>
      <c r="M7" t="b">
        <v>1</v>
      </c>
      <c r="N7" s="10" t="s">
        <v>8263</v>
      </c>
      <c r="O7" s="15" t="s">
        <v>8308</v>
      </c>
      <c r="P7" s="10" t="s">
        <v>8309</v>
      </c>
      <c r="Q7" s="10">
        <f t="shared" si="1"/>
        <v>110</v>
      </c>
      <c r="R7" s="10">
        <f t="shared" si="0"/>
        <v>93.4</v>
      </c>
      <c r="S7" s="23">
        <f t="shared" si="2"/>
        <v>42563.932951388888</v>
      </c>
      <c r="T7" s="23">
        <f t="shared" si="3"/>
        <v>42580.232638888891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0" t="s">
        <v>8218</v>
      </c>
      <c r="G8" s="10" t="s">
        <v>8223</v>
      </c>
      <c r="H8" s="10" t="s">
        <v>8245</v>
      </c>
      <c r="I8" s="10">
        <v>1402710250</v>
      </c>
      <c r="J8" s="10">
        <v>1401846250</v>
      </c>
      <c r="K8" s="10" t="b">
        <v>0</v>
      </c>
      <c r="L8" s="10">
        <v>58</v>
      </c>
      <c r="M8" t="b">
        <v>1</v>
      </c>
      <c r="N8" s="10" t="s">
        <v>8263</v>
      </c>
      <c r="O8" s="15" t="s">
        <v>8308</v>
      </c>
      <c r="P8" s="10" t="s">
        <v>8309</v>
      </c>
      <c r="Q8" s="10">
        <f t="shared" si="1"/>
        <v>106</v>
      </c>
      <c r="R8" s="10">
        <f t="shared" si="0"/>
        <v>146.88</v>
      </c>
      <c r="S8" s="23">
        <f t="shared" si="2"/>
        <v>41794.072337962964</v>
      </c>
      <c r="T8" s="23">
        <f t="shared" si="3"/>
        <v>41804.072337962964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0" t="s">
        <v>8218</v>
      </c>
      <c r="G9" s="10" t="s">
        <v>8223</v>
      </c>
      <c r="H9" s="10" t="s">
        <v>8245</v>
      </c>
      <c r="I9" s="10">
        <v>1467680867</v>
      </c>
      <c r="J9" s="10">
        <v>1464224867</v>
      </c>
      <c r="K9" s="10" t="b">
        <v>0</v>
      </c>
      <c r="L9" s="10">
        <v>57</v>
      </c>
      <c r="M9" t="b">
        <v>1</v>
      </c>
      <c r="N9" s="10" t="s">
        <v>8263</v>
      </c>
      <c r="O9" s="15" t="s">
        <v>8308</v>
      </c>
      <c r="P9" s="10" t="s">
        <v>8309</v>
      </c>
      <c r="Q9" s="10">
        <f t="shared" si="1"/>
        <v>101</v>
      </c>
      <c r="R9" s="10">
        <f t="shared" si="0"/>
        <v>159.82</v>
      </c>
      <c r="S9" s="23">
        <f t="shared" si="2"/>
        <v>42516.047071759262</v>
      </c>
      <c r="T9" s="23">
        <f t="shared" si="3"/>
        <v>42556.047071759262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0" t="s">
        <v>8218</v>
      </c>
      <c r="G10" s="10" t="s">
        <v>8223</v>
      </c>
      <c r="H10" s="10" t="s">
        <v>8245</v>
      </c>
      <c r="I10" s="10">
        <v>1460754000</v>
      </c>
      <c r="J10" s="10">
        <v>1460155212</v>
      </c>
      <c r="K10" s="10" t="b">
        <v>0</v>
      </c>
      <c r="L10" s="10">
        <v>12</v>
      </c>
      <c r="M10" t="b">
        <v>1</v>
      </c>
      <c r="N10" s="10" t="s">
        <v>8263</v>
      </c>
      <c r="O10" s="15" t="s">
        <v>8308</v>
      </c>
      <c r="P10" s="10" t="s">
        <v>8309</v>
      </c>
      <c r="Q10" s="10">
        <f t="shared" si="1"/>
        <v>100</v>
      </c>
      <c r="R10" s="10">
        <f t="shared" si="0"/>
        <v>291.79000000000002</v>
      </c>
      <c r="S10" s="23">
        <f t="shared" si="2"/>
        <v>42468.94458333333</v>
      </c>
      <c r="T10" s="23">
        <f t="shared" si="3"/>
        <v>42475.875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0" t="s">
        <v>8218</v>
      </c>
      <c r="G11" s="10" t="s">
        <v>8223</v>
      </c>
      <c r="H11" s="10" t="s">
        <v>8245</v>
      </c>
      <c r="I11" s="10">
        <v>1460860144</v>
      </c>
      <c r="J11" s="10">
        <v>1458268144</v>
      </c>
      <c r="K11" s="10" t="b">
        <v>0</v>
      </c>
      <c r="L11" s="10">
        <v>20</v>
      </c>
      <c r="M11" t="b">
        <v>1</v>
      </c>
      <c r="N11" s="10" t="s">
        <v>8263</v>
      </c>
      <c r="O11" s="15" t="s">
        <v>8308</v>
      </c>
      <c r="P11" s="10" t="s">
        <v>8309</v>
      </c>
      <c r="Q11" s="10">
        <f t="shared" si="1"/>
        <v>126</v>
      </c>
      <c r="R11" s="10">
        <f t="shared" si="0"/>
        <v>31.5</v>
      </c>
      <c r="S11" s="23">
        <f t="shared" si="2"/>
        <v>42447.103518518517</v>
      </c>
      <c r="T11" s="23">
        <f t="shared" si="3"/>
        <v>42477.103518518517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0" t="s">
        <v>8218</v>
      </c>
      <c r="G12" s="10" t="s">
        <v>8223</v>
      </c>
      <c r="H12" s="10" t="s">
        <v>8245</v>
      </c>
      <c r="I12" s="10">
        <v>1403660279</v>
      </c>
      <c r="J12" s="10">
        <v>1400636279</v>
      </c>
      <c r="K12" s="10" t="b">
        <v>0</v>
      </c>
      <c r="L12" s="10">
        <v>19</v>
      </c>
      <c r="M12" t="b">
        <v>1</v>
      </c>
      <c r="N12" s="10" t="s">
        <v>8263</v>
      </c>
      <c r="O12" s="15" t="s">
        <v>8308</v>
      </c>
      <c r="P12" s="10" t="s">
        <v>8309</v>
      </c>
      <c r="Q12" s="10">
        <f t="shared" si="1"/>
        <v>101</v>
      </c>
      <c r="R12" s="10">
        <f t="shared" si="0"/>
        <v>158.68</v>
      </c>
      <c r="S12" s="23">
        <f t="shared" si="2"/>
        <v>41780.068043981482</v>
      </c>
      <c r="T12" s="23">
        <f t="shared" si="3"/>
        <v>41815.068043981482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0" t="s">
        <v>8218</v>
      </c>
      <c r="G13" s="10" t="s">
        <v>8223</v>
      </c>
      <c r="H13" s="10" t="s">
        <v>8245</v>
      </c>
      <c r="I13" s="10">
        <v>1471834800</v>
      </c>
      <c r="J13" s="10">
        <v>1469126462</v>
      </c>
      <c r="K13" s="10" t="b">
        <v>0</v>
      </c>
      <c r="L13" s="10">
        <v>75</v>
      </c>
      <c r="M13" t="b">
        <v>1</v>
      </c>
      <c r="N13" s="10" t="s">
        <v>8263</v>
      </c>
      <c r="O13" s="15" t="s">
        <v>8308</v>
      </c>
      <c r="P13" s="10" t="s">
        <v>8309</v>
      </c>
      <c r="Q13" s="10">
        <f t="shared" si="1"/>
        <v>121</v>
      </c>
      <c r="R13" s="10">
        <f t="shared" si="0"/>
        <v>80.33</v>
      </c>
      <c r="S13" s="23">
        <f t="shared" si="2"/>
        <v>42572.778495370367</v>
      </c>
      <c r="T13" s="23">
        <f t="shared" si="3"/>
        <v>42604.125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0" t="s">
        <v>8218</v>
      </c>
      <c r="G14" s="10" t="s">
        <v>8223</v>
      </c>
      <c r="H14" s="10" t="s">
        <v>8245</v>
      </c>
      <c r="I14" s="10">
        <v>1405479600</v>
      </c>
      <c r="J14" s="10">
        <v>1401642425</v>
      </c>
      <c r="K14" s="10" t="b">
        <v>0</v>
      </c>
      <c r="L14" s="10">
        <v>827</v>
      </c>
      <c r="M14" t="b">
        <v>1</v>
      </c>
      <c r="N14" s="10" t="s">
        <v>8263</v>
      </c>
      <c r="O14" s="15" t="s">
        <v>8308</v>
      </c>
      <c r="P14" s="10" t="s">
        <v>8309</v>
      </c>
      <c r="Q14" s="10">
        <f t="shared" si="1"/>
        <v>165</v>
      </c>
      <c r="R14" s="10">
        <f t="shared" si="0"/>
        <v>59.96</v>
      </c>
      <c r="S14" s="23">
        <f t="shared" si="2"/>
        <v>41791.713252314818</v>
      </c>
      <c r="T14" s="23">
        <f t="shared" si="3"/>
        <v>41836.125</v>
      </c>
      <c r="U14" s="10">
        <f>YEAR(S:S)</f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0" t="s">
        <v>8218</v>
      </c>
      <c r="G15" s="10" t="s">
        <v>8223</v>
      </c>
      <c r="H15" s="10" t="s">
        <v>8245</v>
      </c>
      <c r="I15" s="10">
        <v>1466713620</v>
      </c>
      <c r="J15" s="10">
        <v>1463588109</v>
      </c>
      <c r="K15" s="10" t="b">
        <v>0</v>
      </c>
      <c r="L15" s="10">
        <v>51</v>
      </c>
      <c r="M15" t="b">
        <v>1</v>
      </c>
      <c r="N15" s="10" t="s">
        <v>8263</v>
      </c>
      <c r="O15" s="15" t="s">
        <v>8308</v>
      </c>
      <c r="P15" s="10" t="s">
        <v>8309</v>
      </c>
      <c r="Q15" s="10">
        <f t="shared" si="1"/>
        <v>160</v>
      </c>
      <c r="R15" s="10">
        <f t="shared" si="0"/>
        <v>109.78</v>
      </c>
      <c r="S15" s="23">
        <f t="shared" si="2"/>
        <v>42508.677187499998</v>
      </c>
      <c r="T15" s="23">
        <f t="shared" si="3"/>
        <v>42544.852083333331</v>
      </c>
      <c r="U15" s="10">
        <f t="shared" ref="U15:U78" si="4">YEAR(S:S)</f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0" t="s">
        <v>8218</v>
      </c>
      <c r="G16" s="10" t="s">
        <v>8225</v>
      </c>
      <c r="H16" s="10" t="s">
        <v>8247</v>
      </c>
      <c r="I16" s="10">
        <v>1405259940</v>
      </c>
      <c r="J16" s="10">
        <v>1403051888</v>
      </c>
      <c r="K16" s="10" t="b">
        <v>0</v>
      </c>
      <c r="L16" s="10">
        <v>41</v>
      </c>
      <c r="M16" t="b">
        <v>1</v>
      </c>
      <c r="N16" s="10" t="s">
        <v>8263</v>
      </c>
      <c r="O16" s="15" t="s">
        <v>8308</v>
      </c>
      <c r="P16" s="10" t="s">
        <v>8309</v>
      </c>
      <c r="Q16" s="10">
        <f t="shared" si="1"/>
        <v>101</v>
      </c>
      <c r="R16" s="10">
        <f t="shared" si="0"/>
        <v>147.71</v>
      </c>
      <c r="S16" s="23">
        <f t="shared" si="2"/>
        <v>41808.02648148148</v>
      </c>
      <c r="T16" s="23">
        <f t="shared" si="3"/>
        <v>41833.582638888889</v>
      </c>
      <c r="U16" s="10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0" t="s">
        <v>8218</v>
      </c>
      <c r="G17" s="10" t="s">
        <v>8226</v>
      </c>
      <c r="H17" s="10" t="s">
        <v>8248</v>
      </c>
      <c r="I17" s="10">
        <v>1443384840</v>
      </c>
      <c r="J17" s="10">
        <v>1441790658</v>
      </c>
      <c r="K17" s="10" t="b">
        <v>0</v>
      </c>
      <c r="L17" s="10">
        <v>98</v>
      </c>
      <c r="M17" t="b">
        <v>1</v>
      </c>
      <c r="N17" s="10" t="s">
        <v>8263</v>
      </c>
      <c r="O17" s="15" t="s">
        <v>8308</v>
      </c>
      <c r="P17" s="10" t="s">
        <v>8309</v>
      </c>
      <c r="Q17" s="10">
        <f t="shared" si="1"/>
        <v>107</v>
      </c>
      <c r="R17" s="10">
        <f t="shared" si="0"/>
        <v>21.76</v>
      </c>
      <c r="S17" s="23">
        <f t="shared" si="2"/>
        <v>42256.391875000001</v>
      </c>
      <c r="T17" s="23">
        <f t="shared" si="3"/>
        <v>42274.843055555553</v>
      </c>
      <c r="U17" s="10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0" t="s">
        <v>8218</v>
      </c>
      <c r="G18" s="10" t="s">
        <v>8223</v>
      </c>
      <c r="H18" s="10" t="s">
        <v>8245</v>
      </c>
      <c r="I18" s="10">
        <v>1402896600</v>
      </c>
      <c r="J18" s="10">
        <v>1398971211</v>
      </c>
      <c r="K18" s="10" t="b">
        <v>0</v>
      </c>
      <c r="L18" s="10">
        <v>70</v>
      </c>
      <c r="M18" t="b">
        <v>1</v>
      </c>
      <c r="N18" s="10" t="s">
        <v>8263</v>
      </c>
      <c r="O18" s="15" t="s">
        <v>8308</v>
      </c>
      <c r="P18" s="10" t="s">
        <v>8309</v>
      </c>
      <c r="Q18" s="10">
        <f t="shared" si="1"/>
        <v>100</v>
      </c>
      <c r="R18" s="10">
        <f t="shared" si="0"/>
        <v>171.84</v>
      </c>
      <c r="S18" s="23">
        <f t="shared" si="2"/>
        <v>41760.796423611115</v>
      </c>
      <c r="T18" s="23">
        <f t="shared" si="3"/>
        <v>41806.229166666664</v>
      </c>
      <c r="U18" s="10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0" t="s">
        <v>8218</v>
      </c>
      <c r="G19" s="10" t="s">
        <v>8224</v>
      </c>
      <c r="H19" s="10" t="s">
        <v>8246</v>
      </c>
      <c r="I19" s="10">
        <v>1415126022</v>
      </c>
      <c r="J19" s="10">
        <v>1412530422</v>
      </c>
      <c r="K19" s="10" t="b">
        <v>0</v>
      </c>
      <c r="L19" s="10">
        <v>36</v>
      </c>
      <c r="M19" t="b">
        <v>1</v>
      </c>
      <c r="N19" s="10" t="s">
        <v>8263</v>
      </c>
      <c r="O19" s="15" t="s">
        <v>8308</v>
      </c>
      <c r="P19" s="10" t="s">
        <v>8309</v>
      </c>
      <c r="Q19" s="10">
        <f t="shared" si="1"/>
        <v>101</v>
      </c>
      <c r="R19" s="10">
        <f t="shared" si="0"/>
        <v>41.94</v>
      </c>
      <c r="S19" s="23">
        <f t="shared" si="2"/>
        <v>41917.731736111113</v>
      </c>
      <c r="T19" s="23">
        <f t="shared" si="3"/>
        <v>41947.773402777777</v>
      </c>
      <c r="U19" s="10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0" t="s">
        <v>8218</v>
      </c>
      <c r="G20" s="10" t="s">
        <v>8223</v>
      </c>
      <c r="H20" s="10" t="s">
        <v>8245</v>
      </c>
      <c r="I20" s="10">
        <v>1410958856</v>
      </c>
      <c r="J20" s="10">
        <v>1408366856</v>
      </c>
      <c r="K20" s="10" t="b">
        <v>0</v>
      </c>
      <c r="L20" s="10">
        <v>342</v>
      </c>
      <c r="M20" t="b">
        <v>1</v>
      </c>
      <c r="N20" s="10" t="s">
        <v>8263</v>
      </c>
      <c r="O20" s="15" t="s">
        <v>8308</v>
      </c>
      <c r="P20" s="10" t="s">
        <v>8309</v>
      </c>
      <c r="Q20" s="10">
        <f t="shared" si="1"/>
        <v>106</v>
      </c>
      <c r="R20" s="10">
        <f t="shared" si="0"/>
        <v>93.26</v>
      </c>
      <c r="S20" s="23">
        <f t="shared" si="2"/>
        <v>41869.542314814818</v>
      </c>
      <c r="T20" s="23">
        <f t="shared" si="3"/>
        <v>41899.542314814818</v>
      </c>
      <c r="U20" s="1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0" t="s">
        <v>8218</v>
      </c>
      <c r="G21" s="10" t="s">
        <v>8223</v>
      </c>
      <c r="H21" s="10" t="s">
        <v>8245</v>
      </c>
      <c r="I21" s="10">
        <v>1437420934</v>
      </c>
      <c r="J21" s="10">
        <v>1434828934</v>
      </c>
      <c r="K21" s="10" t="b">
        <v>0</v>
      </c>
      <c r="L21" s="10">
        <v>22</v>
      </c>
      <c r="M21" t="b">
        <v>1</v>
      </c>
      <c r="N21" s="10" t="s">
        <v>8263</v>
      </c>
      <c r="O21" s="15" t="s">
        <v>8308</v>
      </c>
      <c r="P21" s="10" t="s">
        <v>8309</v>
      </c>
      <c r="Q21" s="10">
        <f t="shared" si="1"/>
        <v>145</v>
      </c>
      <c r="R21" s="10">
        <f t="shared" si="0"/>
        <v>56.14</v>
      </c>
      <c r="S21" s="23">
        <f t="shared" si="2"/>
        <v>42175.816365740742</v>
      </c>
      <c r="T21" s="23">
        <f t="shared" si="3"/>
        <v>42205.816365740742</v>
      </c>
      <c r="U21" s="10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0" t="s">
        <v>8218</v>
      </c>
      <c r="G22" s="10" t="s">
        <v>8223</v>
      </c>
      <c r="H22" s="10" t="s">
        <v>8245</v>
      </c>
      <c r="I22" s="10">
        <v>1442167912</v>
      </c>
      <c r="J22" s="10">
        <v>1436983912</v>
      </c>
      <c r="K22" s="10" t="b">
        <v>0</v>
      </c>
      <c r="L22" s="10">
        <v>25</v>
      </c>
      <c r="M22" t="b">
        <v>1</v>
      </c>
      <c r="N22" s="10" t="s">
        <v>8263</v>
      </c>
      <c r="O22" s="15" t="s">
        <v>8308</v>
      </c>
      <c r="P22" s="10" t="s">
        <v>8309</v>
      </c>
      <c r="Q22" s="10">
        <f t="shared" si="1"/>
        <v>100</v>
      </c>
      <c r="R22" s="10">
        <f t="shared" si="0"/>
        <v>80.16</v>
      </c>
      <c r="S22" s="23">
        <f t="shared" si="2"/>
        <v>42200.758240740746</v>
      </c>
      <c r="T22" s="23">
        <f t="shared" si="3"/>
        <v>42260.758240740746</v>
      </c>
      <c r="U22" s="10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0" t="s">
        <v>8218</v>
      </c>
      <c r="G23" s="10" t="s">
        <v>8223</v>
      </c>
      <c r="H23" s="10" t="s">
        <v>8245</v>
      </c>
      <c r="I23" s="10">
        <v>1411743789</v>
      </c>
      <c r="J23" s="10">
        <v>1409151789</v>
      </c>
      <c r="K23" s="10" t="b">
        <v>0</v>
      </c>
      <c r="L23" s="10">
        <v>101</v>
      </c>
      <c r="M23" t="b">
        <v>1</v>
      </c>
      <c r="N23" s="10" t="s">
        <v>8263</v>
      </c>
      <c r="O23" s="15" t="s">
        <v>8308</v>
      </c>
      <c r="P23" s="10" t="s">
        <v>8309</v>
      </c>
      <c r="Q23" s="10">
        <f t="shared" si="1"/>
        <v>109</v>
      </c>
      <c r="R23" s="10">
        <f t="shared" si="0"/>
        <v>199.9</v>
      </c>
      <c r="S23" s="23">
        <f t="shared" si="2"/>
        <v>41878.627187500002</v>
      </c>
      <c r="T23" s="23">
        <f t="shared" si="3"/>
        <v>41908.627187500002</v>
      </c>
      <c r="U23" s="10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0" t="s">
        <v>8218</v>
      </c>
      <c r="G24" s="10" t="s">
        <v>8223</v>
      </c>
      <c r="H24" s="10" t="s">
        <v>8245</v>
      </c>
      <c r="I24" s="10">
        <v>1420099140</v>
      </c>
      <c r="J24" s="10">
        <v>1418766740</v>
      </c>
      <c r="K24" s="10" t="b">
        <v>0</v>
      </c>
      <c r="L24" s="10">
        <v>8</v>
      </c>
      <c r="M24" t="b">
        <v>1</v>
      </c>
      <c r="N24" s="10" t="s">
        <v>8263</v>
      </c>
      <c r="O24" s="15" t="s">
        <v>8308</v>
      </c>
      <c r="P24" s="10" t="s">
        <v>8309</v>
      </c>
      <c r="Q24" s="10">
        <f t="shared" si="1"/>
        <v>117</v>
      </c>
      <c r="R24" s="10">
        <f t="shared" si="0"/>
        <v>51.25</v>
      </c>
      <c r="S24" s="23">
        <f t="shared" si="2"/>
        <v>41989.91134259259</v>
      </c>
      <c r="T24" s="23">
        <f t="shared" si="3"/>
        <v>42005.332638888889</v>
      </c>
      <c r="U24" s="10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0" t="s">
        <v>8218</v>
      </c>
      <c r="G25" s="10" t="s">
        <v>8223</v>
      </c>
      <c r="H25" s="10" t="s">
        <v>8245</v>
      </c>
      <c r="I25" s="10">
        <v>1430407200</v>
      </c>
      <c r="J25" s="10">
        <v>1428086501</v>
      </c>
      <c r="K25" s="10" t="b">
        <v>0</v>
      </c>
      <c r="L25" s="10">
        <v>23</v>
      </c>
      <c r="M25" t="b">
        <v>1</v>
      </c>
      <c r="N25" s="10" t="s">
        <v>8263</v>
      </c>
      <c r="O25" s="15" t="s">
        <v>8308</v>
      </c>
      <c r="P25" s="10" t="s">
        <v>8309</v>
      </c>
      <c r="Q25" s="10">
        <f t="shared" si="1"/>
        <v>119</v>
      </c>
      <c r="R25" s="10">
        <f t="shared" si="0"/>
        <v>103.04</v>
      </c>
      <c r="S25" s="23">
        <f t="shared" si="2"/>
        <v>42097.778946759259</v>
      </c>
      <c r="T25" s="23">
        <f t="shared" si="3"/>
        <v>42124.638888888891</v>
      </c>
      <c r="U25" s="10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0" t="s">
        <v>8218</v>
      </c>
      <c r="G26" s="10" t="s">
        <v>8223</v>
      </c>
      <c r="H26" s="10" t="s">
        <v>8245</v>
      </c>
      <c r="I26" s="10">
        <v>1442345940</v>
      </c>
      <c r="J26" s="10">
        <v>1439494863</v>
      </c>
      <c r="K26" s="10" t="b">
        <v>0</v>
      </c>
      <c r="L26" s="10">
        <v>574</v>
      </c>
      <c r="M26" t="b">
        <v>1</v>
      </c>
      <c r="N26" s="10" t="s">
        <v>8263</v>
      </c>
      <c r="O26" s="15" t="s">
        <v>8308</v>
      </c>
      <c r="P26" s="10" t="s">
        <v>8309</v>
      </c>
      <c r="Q26" s="10">
        <f t="shared" si="1"/>
        <v>109</v>
      </c>
      <c r="R26" s="10">
        <f t="shared" si="0"/>
        <v>66.349999999999994</v>
      </c>
      <c r="S26" s="23">
        <f t="shared" si="2"/>
        <v>42229.820173611108</v>
      </c>
      <c r="T26" s="23">
        <f t="shared" si="3"/>
        <v>42262.818750000006</v>
      </c>
      <c r="U26" s="10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0" t="s">
        <v>8218</v>
      </c>
      <c r="G27" s="10" t="s">
        <v>8223</v>
      </c>
      <c r="H27" s="10" t="s">
        <v>8245</v>
      </c>
      <c r="I27" s="10">
        <v>1452299761</v>
      </c>
      <c r="J27" s="10">
        <v>1447115761</v>
      </c>
      <c r="K27" s="10" t="b">
        <v>0</v>
      </c>
      <c r="L27" s="10">
        <v>14</v>
      </c>
      <c r="M27" t="b">
        <v>1</v>
      </c>
      <c r="N27" s="10" t="s">
        <v>8263</v>
      </c>
      <c r="O27" s="15" t="s">
        <v>8308</v>
      </c>
      <c r="P27" s="10" t="s">
        <v>8309</v>
      </c>
      <c r="Q27" s="10">
        <f t="shared" si="1"/>
        <v>133</v>
      </c>
      <c r="R27" s="10">
        <f t="shared" si="0"/>
        <v>57.14</v>
      </c>
      <c r="S27" s="23">
        <f t="shared" si="2"/>
        <v>42318.025011574078</v>
      </c>
      <c r="T27" s="23">
        <f t="shared" si="3"/>
        <v>42378.025011574078</v>
      </c>
      <c r="U27" s="10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0" t="s">
        <v>8218</v>
      </c>
      <c r="G28" s="10" t="s">
        <v>8223</v>
      </c>
      <c r="H28" s="10" t="s">
        <v>8245</v>
      </c>
      <c r="I28" s="10">
        <v>1408278144</v>
      </c>
      <c r="J28" s="10">
        <v>1404822144</v>
      </c>
      <c r="K28" s="10" t="b">
        <v>0</v>
      </c>
      <c r="L28" s="10">
        <v>19</v>
      </c>
      <c r="M28" t="b">
        <v>1</v>
      </c>
      <c r="N28" s="10" t="s">
        <v>8263</v>
      </c>
      <c r="O28" s="15" t="s">
        <v>8308</v>
      </c>
      <c r="P28" s="10" t="s">
        <v>8309</v>
      </c>
      <c r="Q28" s="10">
        <f t="shared" si="1"/>
        <v>155</v>
      </c>
      <c r="R28" s="10">
        <f t="shared" si="0"/>
        <v>102.11</v>
      </c>
      <c r="S28" s="23">
        <f t="shared" si="2"/>
        <v>41828.515555555554</v>
      </c>
      <c r="T28" s="23">
        <f t="shared" si="3"/>
        <v>41868.515555555554</v>
      </c>
      <c r="U28" s="10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0" t="s">
        <v>8218</v>
      </c>
      <c r="G29" s="10" t="s">
        <v>8227</v>
      </c>
      <c r="H29" s="10" t="s">
        <v>8249</v>
      </c>
      <c r="I29" s="10">
        <v>1416113833</v>
      </c>
      <c r="J29" s="10">
        <v>1413518233</v>
      </c>
      <c r="K29" s="10" t="b">
        <v>0</v>
      </c>
      <c r="L29" s="10">
        <v>150</v>
      </c>
      <c r="M29" t="b">
        <v>1</v>
      </c>
      <c r="N29" s="10" t="s">
        <v>8263</v>
      </c>
      <c r="O29" s="15" t="s">
        <v>8308</v>
      </c>
      <c r="P29" s="10" t="s">
        <v>8309</v>
      </c>
      <c r="Q29" s="10">
        <f t="shared" si="1"/>
        <v>112</v>
      </c>
      <c r="R29" s="10">
        <f t="shared" si="0"/>
        <v>148.97</v>
      </c>
      <c r="S29" s="23">
        <f t="shared" si="2"/>
        <v>41929.164733796293</v>
      </c>
      <c r="T29" s="23">
        <f t="shared" si="3"/>
        <v>41959.206400462965</v>
      </c>
      <c r="U29" s="10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0" t="s">
        <v>8218</v>
      </c>
      <c r="G30" s="10" t="s">
        <v>8223</v>
      </c>
      <c r="H30" s="10" t="s">
        <v>8245</v>
      </c>
      <c r="I30" s="10">
        <v>1450307284</v>
      </c>
      <c r="J30" s="10">
        <v>1447715284</v>
      </c>
      <c r="K30" s="10" t="b">
        <v>0</v>
      </c>
      <c r="L30" s="10">
        <v>71</v>
      </c>
      <c r="M30" t="b">
        <v>1</v>
      </c>
      <c r="N30" s="10" t="s">
        <v>8263</v>
      </c>
      <c r="O30" s="15" t="s">
        <v>8308</v>
      </c>
      <c r="P30" s="10" t="s">
        <v>8309</v>
      </c>
      <c r="Q30" s="10">
        <f t="shared" si="1"/>
        <v>100</v>
      </c>
      <c r="R30" s="10">
        <f t="shared" si="0"/>
        <v>169.61</v>
      </c>
      <c r="S30" s="23">
        <f t="shared" si="2"/>
        <v>42324.96393518518</v>
      </c>
      <c r="T30" s="23">
        <f t="shared" si="3"/>
        <v>42354.96393518518</v>
      </c>
      <c r="U30" s="1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0" t="s">
        <v>8218</v>
      </c>
      <c r="G31" s="10" t="s">
        <v>8224</v>
      </c>
      <c r="H31" s="10" t="s">
        <v>8246</v>
      </c>
      <c r="I31" s="10">
        <v>1406045368</v>
      </c>
      <c r="J31" s="10">
        <v>1403453368</v>
      </c>
      <c r="K31" s="10" t="b">
        <v>0</v>
      </c>
      <c r="L31" s="10">
        <v>117</v>
      </c>
      <c r="M31" t="b">
        <v>1</v>
      </c>
      <c r="N31" s="10" t="s">
        <v>8263</v>
      </c>
      <c r="O31" s="15" t="s">
        <v>8308</v>
      </c>
      <c r="P31" s="10" t="s">
        <v>8309</v>
      </c>
      <c r="Q31" s="10">
        <f t="shared" si="1"/>
        <v>123</v>
      </c>
      <c r="R31" s="10">
        <f t="shared" si="0"/>
        <v>31.62</v>
      </c>
      <c r="S31" s="23">
        <f t="shared" si="2"/>
        <v>41812.67324074074</v>
      </c>
      <c r="T31" s="23">
        <f t="shared" si="3"/>
        <v>41842.67324074074</v>
      </c>
      <c r="U31" s="10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0" t="s">
        <v>8218</v>
      </c>
      <c r="G32" s="10" t="s">
        <v>8223</v>
      </c>
      <c r="H32" s="10" t="s">
        <v>8245</v>
      </c>
      <c r="I32" s="10">
        <v>1408604515</v>
      </c>
      <c r="J32" s="10">
        <v>1406012515</v>
      </c>
      <c r="K32" s="10" t="b">
        <v>0</v>
      </c>
      <c r="L32" s="10">
        <v>53</v>
      </c>
      <c r="M32" t="b">
        <v>1</v>
      </c>
      <c r="N32" s="10" t="s">
        <v>8263</v>
      </c>
      <c r="O32" s="15" t="s">
        <v>8308</v>
      </c>
      <c r="P32" s="10" t="s">
        <v>8309</v>
      </c>
      <c r="Q32" s="10">
        <f t="shared" si="1"/>
        <v>101</v>
      </c>
      <c r="R32" s="10">
        <f t="shared" si="0"/>
        <v>76.45</v>
      </c>
      <c r="S32" s="23">
        <f t="shared" si="2"/>
        <v>41842.292997685188</v>
      </c>
      <c r="T32" s="23">
        <f t="shared" si="3"/>
        <v>41872.292997685188</v>
      </c>
      <c r="U32" s="10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0" t="s">
        <v>8218</v>
      </c>
      <c r="G33" s="10" t="s">
        <v>8223</v>
      </c>
      <c r="H33" s="10" t="s">
        <v>8245</v>
      </c>
      <c r="I33" s="10">
        <v>1453748434</v>
      </c>
      <c r="J33" s="10">
        <v>1452193234</v>
      </c>
      <c r="K33" s="10" t="b">
        <v>0</v>
      </c>
      <c r="L33" s="10">
        <v>1</v>
      </c>
      <c r="M33" t="b">
        <v>1</v>
      </c>
      <c r="N33" s="10" t="s">
        <v>8263</v>
      </c>
      <c r="O33" s="15" t="s">
        <v>8308</v>
      </c>
      <c r="P33" s="10" t="s">
        <v>8309</v>
      </c>
      <c r="Q33" s="10">
        <f t="shared" si="1"/>
        <v>100</v>
      </c>
      <c r="R33" s="10">
        <f t="shared" si="0"/>
        <v>13</v>
      </c>
      <c r="S33" s="23">
        <f t="shared" si="2"/>
        <v>42376.79206018518</v>
      </c>
      <c r="T33" s="23">
        <f t="shared" si="3"/>
        <v>42394.79206018518</v>
      </c>
      <c r="U33" s="10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0" t="s">
        <v>8218</v>
      </c>
      <c r="G34" s="10" t="s">
        <v>8223</v>
      </c>
      <c r="H34" s="10" t="s">
        <v>8245</v>
      </c>
      <c r="I34" s="10">
        <v>1463111940</v>
      </c>
      <c r="J34" s="10">
        <v>1459523017</v>
      </c>
      <c r="K34" s="10" t="b">
        <v>0</v>
      </c>
      <c r="L34" s="10">
        <v>89</v>
      </c>
      <c r="M34" t="b">
        <v>1</v>
      </c>
      <c r="N34" s="10" t="s">
        <v>8263</v>
      </c>
      <c r="O34" s="15" t="s">
        <v>8308</v>
      </c>
      <c r="P34" s="10" t="s">
        <v>8309</v>
      </c>
      <c r="Q34" s="10">
        <f t="shared" si="1"/>
        <v>100</v>
      </c>
      <c r="R34" s="10">
        <f t="shared" si="0"/>
        <v>320.45</v>
      </c>
      <c r="S34" s="23">
        <f t="shared" si="2"/>
        <v>42461.627511574072</v>
      </c>
      <c r="T34" s="23">
        <f t="shared" si="3"/>
        <v>42503.165972222225</v>
      </c>
      <c r="U34" s="10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0" t="s">
        <v>8218</v>
      </c>
      <c r="G35" s="10" t="s">
        <v>8223</v>
      </c>
      <c r="H35" s="10" t="s">
        <v>8245</v>
      </c>
      <c r="I35" s="10">
        <v>1447001501</v>
      </c>
      <c r="J35" s="10">
        <v>1444405901</v>
      </c>
      <c r="K35" s="10" t="b">
        <v>0</v>
      </c>
      <c r="L35" s="10">
        <v>64</v>
      </c>
      <c r="M35" t="b">
        <v>1</v>
      </c>
      <c r="N35" s="10" t="s">
        <v>8263</v>
      </c>
      <c r="O35" s="15" t="s">
        <v>8308</v>
      </c>
      <c r="P35" s="10" t="s">
        <v>8309</v>
      </c>
      <c r="Q35" s="10">
        <f t="shared" si="1"/>
        <v>102</v>
      </c>
      <c r="R35" s="10">
        <f t="shared" si="0"/>
        <v>83.75</v>
      </c>
      <c r="S35" s="23">
        <f t="shared" si="2"/>
        <v>42286.660891203705</v>
      </c>
      <c r="T35" s="23">
        <f t="shared" si="3"/>
        <v>42316.702557870376</v>
      </c>
      <c r="U35" s="10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0" t="s">
        <v>8218</v>
      </c>
      <c r="G36" s="10" t="s">
        <v>8223</v>
      </c>
      <c r="H36" s="10" t="s">
        <v>8245</v>
      </c>
      <c r="I36" s="10">
        <v>1407224601</v>
      </c>
      <c r="J36" s="10">
        <v>1405928601</v>
      </c>
      <c r="K36" s="10" t="b">
        <v>0</v>
      </c>
      <c r="L36" s="10">
        <v>68</v>
      </c>
      <c r="M36" t="b">
        <v>1</v>
      </c>
      <c r="N36" s="10" t="s">
        <v>8263</v>
      </c>
      <c r="O36" s="15" t="s">
        <v>8308</v>
      </c>
      <c r="P36" s="10" t="s">
        <v>8309</v>
      </c>
      <c r="Q36" s="10">
        <f t="shared" si="1"/>
        <v>130</v>
      </c>
      <c r="R36" s="10">
        <f t="shared" si="0"/>
        <v>49.88</v>
      </c>
      <c r="S36" s="23">
        <f t="shared" si="2"/>
        <v>41841.321770833332</v>
      </c>
      <c r="T36" s="23">
        <f t="shared" si="3"/>
        <v>41856.321770833332</v>
      </c>
      <c r="U36" s="10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0" t="s">
        <v>8218</v>
      </c>
      <c r="G37" s="10" t="s">
        <v>8223</v>
      </c>
      <c r="H37" s="10" t="s">
        <v>8245</v>
      </c>
      <c r="I37" s="10">
        <v>1430179200</v>
      </c>
      <c r="J37" s="10">
        <v>1428130814</v>
      </c>
      <c r="K37" s="10" t="b">
        <v>0</v>
      </c>
      <c r="L37" s="10">
        <v>28</v>
      </c>
      <c r="M37" t="b">
        <v>1</v>
      </c>
      <c r="N37" s="10" t="s">
        <v>8263</v>
      </c>
      <c r="O37" s="15" t="s">
        <v>8308</v>
      </c>
      <c r="P37" s="10" t="s">
        <v>8309</v>
      </c>
      <c r="Q37" s="10">
        <f t="shared" si="1"/>
        <v>167</v>
      </c>
      <c r="R37" s="10">
        <f t="shared" si="0"/>
        <v>59.46</v>
      </c>
      <c r="S37" s="23">
        <f t="shared" si="2"/>
        <v>42098.291828703703</v>
      </c>
      <c r="T37" s="23">
        <f t="shared" si="3"/>
        <v>42122</v>
      </c>
      <c r="U37" s="10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0" t="s">
        <v>8218</v>
      </c>
      <c r="G38" s="10" t="s">
        <v>8223</v>
      </c>
      <c r="H38" s="10" t="s">
        <v>8245</v>
      </c>
      <c r="I38" s="10">
        <v>1428128525</v>
      </c>
      <c r="J38" s="10">
        <v>1425540125</v>
      </c>
      <c r="K38" s="10" t="b">
        <v>0</v>
      </c>
      <c r="L38" s="10">
        <v>44</v>
      </c>
      <c r="M38" t="b">
        <v>1</v>
      </c>
      <c r="N38" s="10" t="s">
        <v>8263</v>
      </c>
      <c r="O38" s="15" t="s">
        <v>8308</v>
      </c>
      <c r="P38" s="10" t="s">
        <v>8309</v>
      </c>
      <c r="Q38" s="10">
        <f t="shared" si="1"/>
        <v>142</v>
      </c>
      <c r="R38" s="10">
        <f t="shared" si="0"/>
        <v>193.84</v>
      </c>
      <c r="S38" s="23">
        <f t="shared" si="2"/>
        <v>42068.307002314818</v>
      </c>
      <c r="T38" s="23">
        <f t="shared" si="3"/>
        <v>42098.265335648146</v>
      </c>
      <c r="U38" s="10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0" t="s">
        <v>8218</v>
      </c>
      <c r="G39" s="10" t="s">
        <v>8223</v>
      </c>
      <c r="H39" s="10" t="s">
        <v>8245</v>
      </c>
      <c r="I39" s="10">
        <v>1425055079</v>
      </c>
      <c r="J39" s="10">
        <v>1422463079</v>
      </c>
      <c r="K39" s="10" t="b">
        <v>0</v>
      </c>
      <c r="L39" s="10">
        <v>253</v>
      </c>
      <c r="M39" t="b">
        <v>1</v>
      </c>
      <c r="N39" s="10" t="s">
        <v>8263</v>
      </c>
      <c r="O39" s="15" t="s">
        <v>8308</v>
      </c>
      <c r="P39" s="10" t="s">
        <v>8309</v>
      </c>
      <c r="Q39" s="10">
        <f t="shared" si="1"/>
        <v>183</v>
      </c>
      <c r="R39" s="10">
        <f t="shared" si="0"/>
        <v>159.51</v>
      </c>
      <c r="S39" s="23">
        <f t="shared" si="2"/>
        <v>42032.693043981482</v>
      </c>
      <c r="T39" s="23">
        <f t="shared" si="3"/>
        <v>42062.693043981482</v>
      </c>
      <c r="U39" s="10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0" t="s">
        <v>8218</v>
      </c>
      <c r="G40" s="10" t="s">
        <v>8223</v>
      </c>
      <c r="H40" s="10" t="s">
        <v>8245</v>
      </c>
      <c r="I40" s="10">
        <v>1368235344</v>
      </c>
      <c r="J40" s="10">
        <v>1365643344</v>
      </c>
      <c r="K40" s="10" t="b">
        <v>0</v>
      </c>
      <c r="L40" s="10">
        <v>66</v>
      </c>
      <c r="M40" t="b">
        <v>1</v>
      </c>
      <c r="N40" s="10" t="s">
        <v>8263</v>
      </c>
      <c r="O40" s="15" t="s">
        <v>8308</v>
      </c>
      <c r="P40" s="10" t="s">
        <v>8309</v>
      </c>
      <c r="Q40" s="10">
        <f t="shared" si="1"/>
        <v>110</v>
      </c>
      <c r="R40" s="10">
        <f t="shared" si="0"/>
        <v>41.68</v>
      </c>
      <c r="S40" s="23">
        <f t="shared" si="2"/>
        <v>41375.057222222218</v>
      </c>
      <c r="T40" s="23">
        <f t="shared" si="3"/>
        <v>41405.057222222218</v>
      </c>
      <c r="U40" s="1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0" t="s">
        <v>8218</v>
      </c>
      <c r="G41" s="10" t="s">
        <v>8224</v>
      </c>
      <c r="H41" s="10" t="s">
        <v>8246</v>
      </c>
      <c r="I41" s="10">
        <v>1401058740</v>
      </c>
      <c r="J41" s="10">
        <v>1398388068</v>
      </c>
      <c r="K41" s="10" t="b">
        <v>0</v>
      </c>
      <c r="L41" s="10">
        <v>217</v>
      </c>
      <c r="M41" t="b">
        <v>1</v>
      </c>
      <c r="N41" s="10" t="s">
        <v>8263</v>
      </c>
      <c r="O41" s="15" t="s">
        <v>8308</v>
      </c>
      <c r="P41" s="10" t="s">
        <v>8309</v>
      </c>
      <c r="Q41" s="10">
        <f t="shared" si="1"/>
        <v>131</v>
      </c>
      <c r="R41" s="10">
        <f t="shared" si="0"/>
        <v>150.9</v>
      </c>
      <c r="S41" s="23">
        <f t="shared" si="2"/>
        <v>41754.047083333331</v>
      </c>
      <c r="T41" s="23">
        <f t="shared" si="3"/>
        <v>41784.957638888889</v>
      </c>
      <c r="U41" s="10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0" t="s">
        <v>8218</v>
      </c>
      <c r="G42" s="10" t="s">
        <v>8223</v>
      </c>
      <c r="H42" s="10" t="s">
        <v>8245</v>
      </c>
      <c r="I42" s="10">
        <v>1403150400</v>
      </c>
      <c r="J42" s="10">
        <v>1401426488</v>
      </c>
      <c r="K42" s="10" t="b">
        <v>0</v>
      </c>
      <c r="L42" s="10">
        <v>16</v>
      </c>
      <c r="M42" t="b">
        <v>1</v>
      </c>
      <c r="N42" s="10" t="s">
        <v>8263</v>
      </c>
      <c r="O42" s="15" t="s">
        <v>8308</v>
      </c>
      <c r="P42" s="10" t="s">
        <v>8309</v>
      </c>
      <c r="Q42" s="10">
        <f t="shared" si="1"/>
        <v>101</v>
      </c>
      <c r="R42" s="10">
        <f t="shared" si="0"/>
        <v>126.69</v>
      </c>
      <c r="S42" s="23">
        <f t="shared" si="2"/>
        <v>41789.21398148148</v>
      </c>
      <c r="T42" s="23">
        <f t="shared" si="3"/>
        <v>41809.166666666664</v>
      </c>
      <c r="U42" s="10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0" t="s">
        <v>8218</v>
      </c>
      <c r="G43" s="10" t="s">
        <v>8223</v>
      </c>
      <c r="H43" s="10" t="s">
        <v>8245</v>
      </c>
      <c r="I43" s="10">
        <v>1412516354</v>
      </c>
      <c r="J43" s="10">
        <v>1409924354</v>
      </c>
      <c r="K43" s="10" t="b">
        <v>0</v>
      </c>
      <c r="L43" s="10">
        <v>19</v>
      </c>
      <c r="M43" t="b">
        <v>1</v>
      </c>
      <c r="N43" s="10" t="s">
        <v>8263</v>
      </c>
      <c r="O43" s="15" t="s">
        <v>8308</v>
      </c>
      <c r="P43" s="10" t="s">
        <v>8309</v>
      </c>
      <c r="Q43" s="10">
        <f t="shared" si="1"/>
        <v>100</v>
      </c>
      <c r="R43" s="10">
        <f t="shared" si="0"/>
        <v>105.26</v>
      </c>
      <c r="S43" s="23">
        <f t="shared" si="2"/>
        <v>41887.568912037037</v>
      </c>
      <c r="T43" s="23">
        <f t="shared" si="3"/>
        <v>41917.568912037037</v>
      </c>
      <c r="U43" s="10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0" t="s">
        <v>8218</v>
      </c>
      <c r="G44" s="10" t="s">
        <v>8223</v>
      </c>
      <c r="H44" s="10" t="s">
        <v>8245</v>
      </c>
      <c r="I44" s="10">
        <v>1419780026</v>
      </c>
      <c r="J44" s="10">
        <v>1417188026</v>
      </c>
      <c r="K44" s="10" t="b">
        <v>0</v>
      </c>
      <c r="L44" s="10">
        <v>169</v>
      </c>
      <c r="M44" t="b">
        <v>1</v>
      </c>
      <c r="N44" s="10" t="s">
        <v>8263</v>
      </c>
      <c r="O44" s="15" t="s">
        <v>8308</v>
      </c>
      <c r="P44" s="10" t="s">
        <v>8309</v>
      </c>
      <c r="Q44" s="10">
        <f t="shared" si="1"/>
        <v>142</v>
      </c>
      <c r="R44" s="10">
        <f t="shared" si="0"/>
        <v>117.51</v>
      </c>
      <c r="S44" s="23">
        <f t="shared" si="2"/>
        <v>41971.639189814814</v>
      </c>
      <c r="T44" s="23">
        <f t="shared" si="3"/>
        <v>42001.639189814814</v>
      </c>
      <c r="U44" s="10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0" t="s">
        <v>8218</v>
      </c>
      <c r="G45" s="10" t="s">
        <v>8223</v>
      </c>
      <c r="H45" s="10" t="s">
        <v>8245</v>
      </c>
      <c r="I45" s="10">
        <v>1405209600</v>
      </c>
      <c r="J45" s="10">
        <v>1402599486</v>
      </c>
      <c r="K45" s="10" t="b">
        <v>0</v>
      </c>
      <c r="L45" s="10">
        <v>263</v>
      </c>
      <c r="M45" t="b">
        <v>1</v>
      </c>
      <c r="N45" s="10" t="s">
        <v>8263</v>
      </c>
      <c r="O45" s="15" t="s">
        <v>8308</v>
      </c>
      <c r="P45" s="10" t="s">
        <v>8309</v>
      </c>
      <c r="Q45" s="10">
        <f t="shared" si="1"/>
        <v>309</v>
      </c>
      <c r="R45" s="10">
        <f t="shared" si="0"/>
        <v>117.36</v>
      </c>
      <c r="S45" s="23">
        <f t="shared" si="2"/>
        <v>41802.790347222224</v>
      </c>
      <c r="T45" s="23">
        <f t="shared" si="3"/>
        <v>41833</v>
      </c>
      <c r="U45" s="10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0" t="s">
        <v>8218</v>
      </c>
      <c r="G46" s="10" t="s">
        <v>8223</v>
      </c>
      <c r="H46" s="10" t="s">
        <v>8245</v>
      </c>
      <c r="I46" s="10">
        <v>1412648537</v>
      </c>
      <c r="J46" s="10">
        <v>1408760537</v>
      </c>
      <c r="K46" s="10" t="b">
        <v>0</v>
      </c>
      <c r="L46" s="10">
        <v>15</v>
      </c>
      <c r="M46" t="b">
        <v>1</v>
      </c>
      <c r="N46" s="10" t="s">
        <v>8263</v>
      </c>
      <c r="O46" s="15" t="s">
        <v>8308</v>
      </c>
      <c r="P46" s="10" t="s">
        <v>8309</v>
      </c>
      <c r="Q46" s="10">
        <f t="shared" si="1"/>
        <v>100</v>
      </c>
      <c r="R46" s="10">
        <f t="shared" si="0"/>
        <v>133.33000000000001</v>
      </c>
      <c r="S46" s="23">
        <f t="shared" si="2"/>
        <v>41874.098807870374</v>
      </c>
      <c r="T46" s="23">
        <f t="shared" si="3"/>
        <v>41919.098807870374</v>
      </c>
      <c r="U46" s="10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0" t="s">
        <v>8218</v>
      </c>
      <c r="G47" s="10" t="s">
        <v>8223</v>
      </c>
      <c r="H47" s="10" t="s">
        <v>8245</v>
      </c>
      <c r="I47" s="10">
        <v>1461769107</v>
      </c>
      <c r="J47" s="10">
        <v>1459177107</v>
      </c>
      <c r="K47" s="10" t="b">
        <v>0</v>
      </c>
      <c r="L47" s="10">
        <v>61</v>
      </c>
      <c r="M47" t="b">
        <v>1</v>
      </c>
      <c r="N47" s="10" t="s">
        <v>8263</v>
      </c>
      <c r="O47" s="15" t="s">
        <v>8308</v>
      </c>
      <c r="P47" s="10" t="s">
        <v>8309</v>
      </c>
      <c r="Q47" s="10">
        <f t="shared" si="1"/>
        <v>120</v>
      </c>
      <c r="R47" s="10">
        <f t="shared" si="0"/>
        <v>98.36</v>
      </c>
      <c r="S47" s="23">
        <f t="shared" si="2"/>
        <v>42457.623923611114</v>
      </c>
      <c r="T47" s="23">
        <f t="shared" si="3"/>
        <v>42487.623923611114</v>
      </c>
      <c r="U47" s="10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0" t="s">
        <v>8218</v>
      </c>
      <c r="G48" s="10" t="s">
        <v>8225</v>
      </c>
      <c r="H48" s="10" t="s">
        <v>8247</v>
      </c>
      <c r="I48" s="10">
        <v>1450220974</v>
      </c>
      <c r="J48" s="10">
        <v>1447628974</v>
      </c>
      <c r="K48" s="10" t="b">
        <v>0</v>
      </c>
      <c r="L48" s="10">
        <v>45</v>
      </c>
      <c r="M48" t="b">
        <v>1</v>
      </c>
      <c r="N48" s="10" t="s">
        <v>8263</v>
      </c>
      <c r="O48" s="15" t="s">
        <v>8308</v>
      </c>
      <c r="P48" s="10" t="s">
        <v>8309</v>
      </c>
      <c r="Q48" s="10">
        <f t="shared" si="1"/>
        <v>104</v>
      </c>
      <c r="R48" s="10">
        <f t="shared" si="0"/>
        <v>194.44</v>
      </c>
      <c r="S48" s="23">
        <f t="shared" si="2"/>
        <v>42323.964976851858</v>
      </c>
      <c r="T48" s="23">
        <f t="shared" si="3"/>
        <v>42353.964976851858</v>
      </c>
      <c r="U48" s="10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0" t="s">
        <v>8218</v>
      </c>
      <c r="G49" s="10" t="s">
        <v>8223</v>
      </c>
      <c r="H49" s="10" t="s">
        <v>8245</v>
      </c>
      <c r="I49" s="10">
        <v>1419021607</v>
      </c>
      <c r="J49" s="10">
        <v>1413834007</v>
      </c>
      <c r="K49" s="10" t="b">
        <v>0</v>
      </c>
      <c r="L49" s="10">
        <v>70</v>
      </c>
      <c r="M49" t="b">
        <v>1</v>
      </c>
      <c r="N49" s="10" t="s">
        <v>8263</v>
      </c>
      <c r="O49" s="15" t="s">
        <v>8308</v>
      </c>
      <c r="P49" s="10" t="s">
        <v>8309</v>
      </c>
      <c r="Q49" s="10">
        <f t="shared" si="1"/>
        <v>108</v>
      </c>
      <c r="R49" s="10">
        <f t="shared" si="0"/>
        <v>76.87</v>
      </c>
      <c r="S49" s="23">
        <f t="shared" si="2"/>
        <v>41932.819525462961</v>
      </c>
      <c r="T49" s="23">
        <f t="shared" si="3"/>
        <v>41992.861192129625</v>
      </c>
      <c r="U49" s="10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0" t="s">
        <v>8218</v>
      </c>
      <c r="G50" s="10" t="s">
        <v>8224</v>
      </c>
      <c r="H50" s="10" t="s">
        <v>8246</v>
      </c>
      <c r="I50" s="10">
        <v>1425211200</v>
      </c>
      <c r="J50" s="10">
        <v>1422534260</v>
      </c>
      <c r="K50" s="10" t="b">
        <v>0</v>
      </c>
      <c r="L50" s="10">
        <v>38</v>
      </c>
      <c r="M50" t="b">
        <v>1</v>
      </c>
      <c r="N50" s="10" t="s">
        <v>8263</v>
      </c>
      <c r="O50" s="15" t="s">
        <v>8308</v>
      </c>
      <c r="P50" s="10" t="s">
        <v>8309</v>
      </c>
      <c r="Q50" s="10">
        <f t="shared" si="1"/>
        <v>108</v>
      </c>
      <c r="R50" s="10">
        <f t="shared" si="0"/>
        <v>56.82</v>
      </c>
      <c r="S50" s="23">
        <f t="shared" si="2"/>
        <v>42033.516898148147</v>
      </c>
      <c r="T50" s="23">
        <f t="shared" si="3"/>
        <v>42064.5</v>
      </c>
      <c r="U50" s="1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0" t="s">
        <v>8218</v>
      </c>
      <c r="G51" s="10" t="s">
        <v>8223</v>
      </c>
      <c r="H51" s="10" t="s">
        <v>8245</v>
      </c>
      <c r="I51" s="10">
        <v>1445660045</v>
      </c>
      <c r="J51" s="10">
        <v>1443068045</v>
      </c>
      <c r="K51" s="10" t="b">
        <v>0</v>
      </c>
      <c r="L51" s="10">
        <v>87</v>
      </c>
      <c r="M51" t="b">
        <v>1</v>
      </c>
      <c r="N51" s="10" t="s">
        <v>8263</v>
      </c>
      <c r="O51" s="15" t="s">
        <v>8308</v>
      </c>
      <c r="P51" s="10" t="s">
        <v>8309</v>
      </c>
      <c r="Q51" s="10">
        <f t="shared" si="1"/>
        <v>100</v>
      </c>
      <c r="R51" s="10">
        <f t="shared" si="0"/>
        <v>137.93</v>
      </c>
      <c r="S51" s="23">
        <f t="shared" si="2"/>
        <v>42271.176446759258</v>
      </c>
      <c r="T51" s="23">
        <f t="shared" si="3"/>
        <v>42301.176446759258</v>
      </c>
      <c r="U51" s="10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0" t="s">
        <v>8218</v>
      </c>
      <c r="G52" s="10" t="s">
        <v>8224</v>
      </c>
      <c r="H52" s="10" t="s">
        <v>8246</v>
      </c>
      <c r="I52" s="10">
        <v>1422637200</v>
      </c>
      <c r="J52" s="10">
        <v>1419271458</v>
      </c>
      <c r="K52" s="10" t="b">
        <v>0</v>
      </c>
      <c r="L52" s="10">
        <v>22</v>
      </c>
      <c r="M52" t="b">
        <v>1</v>
      </c>
      <c r="N52" s="10" t="s">
        <v>8263</v>
      </c>
      <c r="O52" s="15" t="s">
        <v>8308</v>
      </c>
      <c r="P52" s="10" t="s">
        <v>8309</v>
      </c>
      <c r="Q52" s="10">
        <f t="shared" si="1"/>
        <v>100</v>
      </c>
      <c r="R52" s="10">
        <f t="shared" si="0"/>
        <v>27.27</v>
      </c>
      <c r="S52" s="23">
        <f t="shared" si="2"/>
        <v>41995.752986111111</v>
      </c>
      <c r="T52" s="23">
        <f t="shared" si="3"/>
        <v>42034.708333333328</v>
      </c>
      <c r="U52" s="10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0" t="s">
        <v>8218</v>
      </c>
      <c r="G53" s="10" t="s">
        <v>8223</v>
      </c>
      <c r="H53" s="10" t="s">
        <v>8245</v>
      </c>
      <c r="I53" s="10">
        <v>1439245037</v>
      </c>
      <c r="J53" s="10">
        <v>1436653037</v>
      </c>
      <c r="K53" s="10" t="b">
        <v>0</v>
      </c>
      <c r="L53" s="10">
        <v>119</v>
      </c>
      <c r="M53" t="b">
        <v>1</v>
      </c>
      <c r="N53" s="10" t="s">
        <v>8263</v>
      </c>
      <c r="O53" s="15" t="s">
        <v>8308</v>
      </c>
      <c r="P53" s="10" t="s">
        <v>8309</v>
      </c>
      <c r="Q53" s="10">
        <f t="shared" si="1"/>
        <v>128</v>
      </c>
      <c r="R53" s="10">
        <f t="shared" si="0"/>
        <v>118.34</v>
      </c>
      <c r="S53" s="23">
        <f t="shared" si="2"/>
        <v>42196.928668981483</v>
      </c>
      <c r="T53" s="23">
        <f t="shared" si="3"/>
        <v>42226.928668981483</v>
      </c>
      <c r="U53" s="10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0" t="s">
        <v>8218</v>
      </c>
      <c r="G54" s="10" t="s">
        <v>8223</v>
      </c>
      <c r="H54" s="10" t="s">
        <v>8245</v>
      </c>
      <c r="I54" s="10">
        <v>1405615846</v>
      </c>
      <c r="J54" s="10">
        <v>1403023846</v>
      </c>
      <c r="K54" s="10" t="b">
        <v>0</v>
      </c>
      <c r="L54" s="10">
        <v>52</v>
      </c>
      <c r="M54" t="b">
        <v>1</v>
      </c>
      <c r="N54" s="10" t="s">
        <v>8263</v>
      </c>
      <c r="O54" s="15" t="s">
        <v>8308</v>
      </c>
      <c r="P54" s="10" t="s">
        <v>8309</v>
      </c>
      <c r="Q54" s="10">
        <f t="shared" si="1"/>
        <v>116</v>
      </c>
      <c r="R54" s="10">
        <f t="shared" si="0"/>
        <v>223.48</v>
      </c>
      <c r="S54" s="23">
        <f t="shared" si="2"/>
        <v>41807.701921296299</v>
      </c>
      <c r="T54" s="23">
        <f t="shared" si="3"/>
        <v>41837.701921296299</v>
      </c>
      <c r="U54" s="10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0" t="s">
        <v>8218</v>
      </c>
      <c r="G55" s="10" t="s">
        <v>8223</v>
      </c>
      <c r="H55" s="10" t="s">
        <v>8245</v>
      </c>
      <c r="I55" s="10">
        <v>1396648800</v>
      </c>
      <c r="J55" s="10">
        <v>1395407445</v>
      </c>
      <c r="K55" s="10" t="b">
        <v>0</v>
      </c>
      <c r="L55" s="10">
        <v>117</v>
      </c>
      <c r="M55" t="b">
        <v>1</v>
      </c>
      <c r="N55" s="10" t="s">
        <v>8263</v>
      </c>
      <c r="O55" s="15" t="s">
        <v>8308</v>
      </c>
      <c r="P55" s="10" t="s">
        <v>8309</v>
      </c>
      <c r="Q55" s="10">
        <f t="shared" si="1"/>
        <v>110</v>
      </c>
      <c r="R55" s="10">
        <f t="shared" si="0"/>
        <v>28.11</v>
      </c>
      <c r="S55" s="23">
        <f t="shared" si="2"/>
        <v>41719.549131944441</v>
      </c>
      <c r="T55" s="23">
        <f t="shared" si="3"/>
        <v>41733.916666666664</v>
      </c>
      <c r="U55" s="10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0" t="s">
        <v>8218</v>
      </c>
      <c r="G56" s="10" t="s">
        <v>8223</v>
      </c>
      <c r="H56" s="10" t="s">
        <v>8245</v>
      </c>
      <c r="I56" s="10">
        <v>1451063221</v>
      </c>
      <c r="J56" s="10">
        <v>1448471221</v>
      </c>
      <c r="K56" s="10" t="b">
        <v>0</v>
      </c>
      <c r="L56" s="10">
        <v>52</v>
      </c>
      <c r="M56" t="b">
        <v>1</v>
      </c>
      <c r="N56" s="10" t="s">
        <v>8263</v>
      </c>
      <c r="O56" s="15" t="s">
        <v>8308</v>
      </c>
      <c r="P56" s="10" t="s">
        <v>8309</v>
      </c>
      <c r="Q56" s="10">
        <f t="shared" si="1"/>
        <v>101</v>
      </c>
      <c r="R56" s="10">
        <f t="shared" si="0"/>
        <v>194.23</v>
      </c>
      <c r="S56" s="23">
        <f t="shared" si="2"/>
        <v>42333.713206018518</v>
      </c>
      <c r="T56" s="23">
        <f t="shared" si="3"/>
        <v>42363.713206018518</v>
      </c>
      <c r="U56" s="10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0" t="s">
        <v>8218</v>
      </c>
      <c r="G57" s="10" t="s">
        <v>8223</v>
      </c>
      <c r="H57" s="10" t="s">
        <v>8245</v>
      </c>
      <c r="I57" s="10">
        <v>1464390916</v>
      </c>
      <c r="J57" s="10">
        <v>1462576516</v>
      </c>
      <c r="K57" s="10" t="b">
        <v>0</v>
      </c>
      <c r="L57" s="10">
        <v>86</v>
      </c>
      <c r="M57" t="b">
        <v>1</v>
      </c>
      <c r="N57" s="10" t="s">
        <v>8263</v>
      </c>
      <c r="O57" s="15" t="s">
        <v>8308</v>
      </c>
      <c r="P57" s="10" t="s">
        <v>8309</v>
      </c>
      <c r="Q57" s="10">
        <f t="shared" si="1"/>
        <v>129</v>
      </c>
      <c r="R57" s="10">
        <f t="shared" si="0"/>
        <v>128.94999999999999</v>
      </c>
      <c r="S57" s="23">
        <f t="shared" si="2"/>
        <v>42496.968935185185</v>
      </c>
      <c r="T57" s="23">
        <f t="shared" si="3"/>
        <v>42517.968935185185</v>
      </c>
      <c r="U57" s="10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0" t="s">
        <v>8218</v>
      </c>
      <c r="G58" s="10" t="s">
        <v>8224</v>
      </c>
      <c r="H58" s="10" t="s">
        <v>8246</v>
      </c>
      <c r="I58" s="10">
        <v>1433779200</v>
      </c>
      <c r="J58" s="10">
        <v>1432559424</v>
      </c>
      <c r="K58" s="10" t="b">
        <v>0</v>
      </c>
      <c r="L58" s="10">
        <v>174</v>
      </c>
      <c r="M58" t="b">
        <v>1</v>
      </c>
      <c r="N58" s="10" t="s">
        <v>8263</v>
      </c>
      <c r="O58" s="15" t="s">
        <v>8308</v>
      </c>
      <c r="P58" s="10" t="s">
        <v>8309</v>
      </c>
      <c r="Q58" s="10">
        <f t="shared" si="1"/>
        <v>107</v>
      </c>
      <c r="R58" s="10">
        <f t="shared" si="0"/>
        <v>49.32</v>
      </c>
      <c r="S58" s="23">
        <f t="shared" si="2"/>
        <v>42149.548888888887</v>
      </c>
      <c r="T58" s="23">
        <f t="shared" si="3"/>
        <v>42163.666666666672</v>
      </c>
      <c r="U58" s="10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0" t="s">
        <v>8218</v>
      </c>
      <c r="G59" s="10" t="s">
        <v>8223</v>
      </c>
      <c r="H59" s="10" t="s">
        <v>8245</v>
      </c>
      <c r="I59" s="10">
        <v>1429991962</v>
      </c>
      <c r="J59" s="10">
        <v>1427399962</v>
      </c>
      <c r="K59" s="10" t="b">
        <v>0</v>
      </c>
      <c r="L59" s="10">
        <v>69</v>
      </c>
      <c r="M59" t="b">
        <v>1</v>
      </c>
      <c r="N59" s="10" t="s">
        <v>8263</v>
      </c>
      <c r="O59" s="15" t="s">
        <v>8308</v>
      </c>
      <c r="P59" s="10" t="s">
        <v>8309</v>
      </c>
      <c r="Q59" s="10">
        <f t="shared" si="1"/>
        <v>102</v>
      </c>
      <c r="R59" s="10">
        <f t="shared" si="0"/>
        <v>221.52</v>
      </c>
      <c r="S59" s="23">
        <f t="shared" si="2"/>
        <v>42089.83289351852</v>
      </c>
      <c r="T59" s="23">
        <f t="shared" si="3"/>
        <v>42119.83289351852</v>
      </c>
      <c r="U59" s="10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0" t="s">
        <v>8218</v>
      </c>
      <c r="G60" s="10" t="s">
        <v>8223</v>
      </c>
      <c r="H60" s="10" t="s">
        <v>8245</v>
      </c>
      <c r="I60" s="10">
        <v>1416423172</v>
      </c>
      <c r="J60" s="10">
        <v>1413827572</v>
      </c>
      <c r="K60" s="10" t="b">
        <v>0</v>
      </c>
      <c r="L60" s="10">
        <v>75</v>
      </c>
      <c r="M60" t="b">
        <v>1</v>
      </c>
      <c r="N60" s="10" t="s">
        <v>8263</v>
      </c>
      <c r="O60" s="15" t="s">
        <v>8308</v>
      </c>
      <c r="P60" s="10" t="s">
        <v>8309</v>
      </c>
      <c r="Q60" s="10">
        <f t="shared" si="1"/>
        <v>103</v>
      </c>
      <c r="R60" s="10">
        <f t="shared" si="0"/>
        <v>137.21</v>
      </c>
      <c r="S60" s="23">
        <f t="shared" si="2"/>
        <v>41932.745046296295</v>
      </c>
      <c r="T60" s="23">
        <f t="shared" si="3"/>
        <v>41962.786712962959</v>
      </c>
      <c r="U60" s="1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0" t="s">
        <v>8218</v>
      </c>
      <c r="G61" s="10" t="s">
        <v>8223</v>
      </c>
      <c r="H61" s="10" t="s">
        <v>8245</v>
      </c>
      <c r="I61" s="10">
        <v>1442264400</v>
      </c>
      <c r="J61" s="10">
        <v>1439530776</v>
      </c>
      <c r="K61" s="10" t="b">
        <v>0</v>
      </c>
      <c r="L61" s="10">
        <v>33</v>
      </c>
      <c r="M61" t="b">
        <v>1</v>
      </c>
      <c r="N61" s="10" t="s">
        <v>8263</v>
      </c>
      <c r="O61" s="15" t="s">
        <v>8308</v>
      </c>
      <c r="P61" s="10" t="s">
        <v>8309</v>
      </c>
      <c r="Q61" s="10">
        <f t="shared" si="1"/>
        <v>100</v>
      </c>
      <c r="R61" s="10">
        <f t="shared" si="0"/>
        <v>606.82000000000005</v>
      </c>
      <c r="S61" s="23">
        <f t="shared" si="2"/>
        <v>42230.23583333334</v>
      </c>
      <c r="T61" s="23">
        <f t="shared" si="3"/>
        <v>42261.875</v>
      </c>
      <c r="U61" s="10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0" t="s">
        <v>8218</v>
      </c>
      <c r="G62" s="10" t="s">
        <v>8224</v>
      </c>
      <c r="H62" s="10" t="s">
        <v>8246</v>
      </c>
      <c r="I62" s="10">
        <v>1395532800</v>
      </c>
      <c r="J62" s="10">
        <v>1393882717</v>
      </c>
      <c r="K62" s="10" t="b">
        <v>0</v>
      </c>
      <c r="L62" s="10">
        <v>108</v>
      </c>
      <c r="M62" t="b">
        <v>1</v>
      </c>
      <c r="N62" s="10" t="s">
        <v>8264</v>
      </c>
      <c r="O62" s="15" t="s">
        <v>8308</v>
      </c>
      <c r="P62" s="10" t="s">
        <v>8310</v>
      </c>
      <c r="Q62" s="10">
        <f t="shared" si="1"/>
        <v>103</v>
      </c>
      <c r="R62" s="10">
        <f t="shared" si="0"/>
        <v>43.04</v>
      </c>
      <c r="S62" s="23">
        <f t="shared" si="2"/>
        <v>41701.901817129627</v>
      </c>
      <c r="T62" s="23">
        <f t="shared" si="3"/>
        <v>41721</v>
      </c>
      <c r="U62" s="10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0" t="s">
        <v>8218</v>
      </c>
      <c r="G63" s="10" t="s">
        <v>8223</v>
      </c>
      <c r="H63" s="10" t="s">
        <v>8245</v>
      </c>
      <c r="I63" s="10">
        <v>1370547157</v>
      </c>
      <c r="J63" s="10">
        <v>1368646357</v>
      </c>
      <c r="K63" s="10" t="b">
        <v>0</v>
      </c>
      <c r="L63" s="10">
        <v>23</v>
      </c>
      <c r="M63" t="b">
        <v>1</v>
      </c>
      <c r="N63" s="10" t="s">
        <v>8264</v>
      </c>
      <c r="O63" s="15" t="s">
        <v>8308</v>
      </c>
      <c r="P63" s="10" t="s">
        <v>8310</v>
      </c>
      <c r="Q63" s="10">
        <f t="shared" si="1"/>
        <v>148</v>
      </c>
      <c r="R63" s="10">
        <f t="shared" si="0"/>
        <v>322.39</v>
      </c>
      <c r="S63" s="23">
        <f t="shared" si="2"/>
        <v>41409.814317129632</v>
      </c>
      <c r="T63" s="23">
        <f t="shared" si="3"/>
        <v>41431.814317129632</v>
      </c>
      <c r="U63" s="10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0" t="s">
        <v>8218</v>
      </c>
      <c r="G64" s="10" t="s">
        <v>8223</v>
      </c>
      <c r="H64" s="10" t="s">
        <v>8245</v>
      </c>
      <c r="I64" s="10">
        <v>1362337878</v>
      </c>
      <c r="J64" s="10">
        <v>1360177878</v>
      </c>
      <c r="K64" s="10" t="b">
        <v>0</v>
      </c>
      <c r="L64" s="10">
        <v>48</v>
      </c>
      <c r="M64" t="b">
        <v>1</v>
      </c>
      <c r="N64" s="10" t="s">
        <v>8264</v>
      </c>
      <c r="O64" s="15" t="s">
        <v>8308</v>
      </c>
      <c r="P64" s="10" t="s">
        <v>8310</v>
      </c>
      <c r="Q64" s="10">
        <f t="shared" si="1"/>
        <v>155</v>
      </c>
      <c r="R64" s="10">
        <f t="shared" si="0"/>
        <v>96.71</v>
      </c>
      <c r="S64" s="23">
        <f t="shared" si="2"/>
        <v>41311.799513888887</v>
      </c>
      <c r="T64" s="23">
        <f t="shared" si="3"/>
        <v>41336.799513888887</v>
      </c>
      <c r="U64" s="10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0" t="s">
        <v>8218</v>
      </c>
      <c r="G65" s="10" t="s">
        <v>8223</v>
      </c>
      <c r="H65" s="10" t="s">
        <v>8245</v>
      </c>
      <c r="I65" s="10">
        <v>1388206740</v>
      </c>
      <c r="J65" s="10">
        <v>1386194013</v>
      </c>
      <c r="K65" s="10" t="b">
        <v>0</v>
      </c>
      <c r="L65" s="10">
        <v>64</v>
      </c>
      <c r="M65" t="b">
        <v>1</v>
      </c>
      <c r="N65" s="10" t="s">
        <v>8264</v>
      </c>
      <c r="O65" s="15" t="s">
        <v>8308</v>
      </c>
      <c r="P65" s="10" t="s">
        <v>8310</v>
      </c>
      <c r="Q65" s="10">
        <f t="shared" si="1"/>
        <v>114</v>
      </c>
      <c r="R65" s="10">
        <f t="shared" si="0"/>
        <v>35.47</v>
      </c>
      <c r="S65" s="23">
        <f t="shared" si="2"/>
        <v>41612.912187499998</v>
      </c>
      <c r="T65" s="23">
        <f t="shared" si="3"/>
        <v>41636.207638888889</v>
      </c>
      <c r="U65" s="10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0" t="s">
        <v>8218</v>
      </c>
      <c r="G66" s="10" t="s">
        <v>8223</v>
      </c>
      <c r="H66" s="10" t="s">
        <v>8245</v>
      </c>
      <c r="I66" s="10">
        <v>1373243181</v>
      </c>
      <c r="J66" s="10">
        <v>1370651181</v>
      </c>
      <c r="K66" s="10" t="b">
        <v>0</v>
      </c>
      <c r="L66" s="10">
        <v>24</v>
      </c>
      <c r="M66" t="b">
        <v>1</v>
      </c>
      <c r="N66" s="10" t="s">
        <v>8264</v>
      </c>
      <c r="O66" s="15" t="s">
        <v>8308</v>
      </c>
      <c r="P66" s="10" t="s">
        <v>8310</v>
      </c>
      <c r="Q66" s="10">
        <f t="shared" si="1"/>
        <v>173</v>
      </c>
      <c r="R66" s="10">
        <f t="shared" ref="R66:R129" si="5">IFERROR(ROUND(E66/L66,2),0)</f>
        <v>86.67</v>
      </c>
      <c r="S66" s="23">
        <f t="shared" si="2"/>
        <v>41433.01829861111</v>
      </c>
      <c r="T66" s="23">
        <f t="shared" si="3"/>
        <v>41463.01829861111</v>
      </c>
      <c r="U66" s="10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0" t="s">
        <v>8218</v>
      </c>
      <c r="G67" s="10" t="s">
        <v>8228</v>
      </c>
      <c r="H67" s="10" t="s">
        <v>8250</v>
      </c>
      <c r="I67" s="10">
        <v>1407736740</v>
      </c>
      <c r="J67" s="10">
        <v>1405453354</v>
      </c>
      <c r="K67" s="10" t="b">
        <v>0</v>
      </c>
      <c r="L67" s="10">
        <v>57</v>
      </c>
      <c r="M67" t="b">
        <v>1</v>
      </c>
      <c r="N67" s="10" t="s">
        <v>8264</v>
      </c>
      <c r="O67" s="15" t="s">
        <v>8308</v>
      </c>
      <c r="P67" s="10" t="s">
        <v>8310</v>
      </c>
      <c r="Q67" s="10">
        <f t="shared" ref="Q67:Q130" si="6">ROUND(E67/D67*100,0)</f>
        <v>108</v>
      </c>
      <c r="R67" s="10">
        <f t="shared" si="5"/>
        <v>132.05000000000001</v>
      </c>
      <c r="S67" s="23">
        <f t="shared" ref="S67:S130" si="7">(((J67/60)/60)/24)+DATE(1970,1,1)</f>
        <v>41835.821226851855</v>
      </c>
      <c r="T67" s="23">
        <f t="shared" ref="T67:T130" si="8">(((I67/60)/60)/24)+DATE(1970,1,1)</f>
        <v>41862.249305555553</v>
      </c>
      <c r="U67" s="10">
        <f t="shared" si="4"/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0" t="s">
        <v>8218</v>
      </c>
      <c r="G68" s="10" t="s">
        <v>8223</v>
      </c>
      <c r="H68" s="10" t="s">
        <v>8245</v>
      </c>
      <c r="I68" s="10">
        <v>1468873420</v>
      </c>
      <c r="J68" s="10">
        <v>1466281420</v>
      </c>
      <c r="K68" s="10" t="b">
        <v>0</v>
      </c>
      <c r="L68" s="10">
        <v>26</v>
      </c>
      <c r="M68" t="b">
        <v>1</v>
      </c>
      <c r="N68" s="10" t="s">
        <v>8264</v>
      </c>
      <c r="O68" s="15" t="s">
        <v>8308</v>
      </c>
      <c r="P68" s="10" t="s">
        <v>8310</v>
      </c>
      <c r="Q68" s="10">
        <f t="shared" si="6"/>
        <v>119</v>
      </c>
      <c r="R68" s="10">
        <f t="shared" si="5"/>
        <v>91.23</v>
      </c>
      <c r="S68" s="23">
        <f t="shared" si="7"/>
        <v>42539.849768518514</v>
      </c>
      <c r="T68" s="23">
        <f t="shared" si="8"/>
        <v>42569.849768518514</v>
      </c>
      <c r="U68" s="10">
        <f t="shared" si="4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0" t="s">
        <v>8218</v>
      </c>
      <c r="G69" s="10" t="s">
        <v>8223</v>
      </c>
      <c r="H69" s="10" t="s">
        <v>8245</v>
      </c>
      <c r="I69" s="10">
        <v>1342360804</v>
      </c>
      <c r="J69" s="10">
        <v>1339768804</v>
      </c>
      <c r="K69" s="10" t="b">
        <v>0</v>
      </c>
      <c r="L69" s="10">
        <v>20</v>
      </c>
      <c r="M69" t="b">
        <v>1</v>
      </c>
      <c r="N69" s="10" t="s">
        <v>8264</v>
      </c>
      <c r="O69" s="15" t="s">
        <v>8308</v>
      </c>
      <c r="P69" s="10" t="s">
        <v>8310</v>
      </c>
      <c r="Q69" s="10">
        <f t="shared" si="6"/>
        <v>116</v>
      </c>
      <c r="R69" s="10">
        <f t="shared" si="5"/>
        <v>116.25</v>
      </c>
      <c r="S69" s="23">
        <f t="shared" si="7"/>
        <v>41075.583379629628</v>
      </c>
      <c r="T69" s="23">
        <f t="shared" si="8"/>
        <v>41105.583379629628</v>
      </c>
      <c r="U69" s="10">
        <f t="shared" si="4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0" t="s">
        <v>8218</v>
      </c>
      <c r="G70" s="10" t="s">
        <v>8224</v>
      </c>
      <c r="H70" s="10" t="s">
        <v>8246</v>
      </c>
      <c r="I70" s="10">
        <v>1393162791</v>
      </c>
      <c r="J70" s="10">
        <v>1390570791</v>
      </c>
      <c r="K70" s="10" t="b">
        <v>0</v>
      </c>
      <c r="L70" s="10">
        <v>36</v>
      </c>
      <c r="M70" t="b">
        <v>1</v>
      </c>
      <c r="N70" s="10" t="s">
        <v>8264</v>
      </c>
      <c r="O70" s="15" t="s">
        <v>8308</v>
      </c>
      <c r="P70" s="10" t="s">
        <v>8310</v>
      </c>
      <c r="Q70" s="10">
        <f t="shared" si="6"/>
        <v>127</v>
      </c>
      <c r="R70" s="10">
        <f t="shared" si="5"/>
        <v>21.19</v>
      </c>
      <c r="S70" s="23">
        <f t="shared" si="7"/>
        <v>41663.569340277776</v>
      </c>
      <c r="T70" s="23">
        <f t="shared" si="8"/>
        <v>41693.569340277776</v>
      </c>
      <c r="U70" s="10">
        <f t="shared" si="4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0" t="s">
        <v>8218</v>
      </c>
      <c r="G71" s="10" t="s">
        <v>8223</v>
      </c>
      <c r="H71" s="10" t="s">
        <v>8245</v>
      </c>
      <c r="I71" s="10">
        <v>1317538740</v>
      </c>
      <c r="J71" s="10">
        <v>1314765025</v>
      </c>
      <c r="K71" s="10" t="b">
        <v>0</v>
      </c>
      <c r="L71" s="10">
        <v>178</v>
      </c>
      <c r="M71" t="b">
        <v>1</v>
      </c>
      <c r="N71" s="10" t="s">
        <v>8264</v>
      </c>
      <c r="O71" s="15" t="s">
        <v>8308</v>
      </c>
      <c r="P71" s="10" t="s">
        <v>8310</v>
      </c>
      <c r="Q71" s="10">
        <f t="shared" si="6"/>
        <v>111</v>
      </c>
      <c r="R71" s="10">
        <f t="shared" si="5"/>
        <v>62.33</v>
      </c>
      <c r="S71" s="23">
        <f t="shared" si="7"/>
        <v>40786.187789351854</v>
      </c>
      <c r="T71" s="23">
        <f t="shared" si="8"/>
        <v>40818.290972222225</v>
      </c>
      <c r="U71" s="10">
        <f t="shared" si="4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0" t="s">
        <v>8218</v>
      </c>
      <c r="G72" s="10" t="s">
        <v>8223</v>
      </c>
      <c r="H72" s="10" t="s">
        <v>8245</v>
      </c>
      <c r="I72" s="10">
        <v>1315171845</v>
      </c>
      <c r="J72" s="10">
        <v>1309987845</v>
      </c>
      <c r="K72" s="10" t="b">
        <v>0</v>
      </c>
      <c r="L72" s="10">
        <v>17</v>
      </c>
      <c r="M72" t="b">
        <v>1</v>
      </c>
      <c r="N72" s="10" t="s">
        <v>8264</v>
      </c>
      <c r="O72" s="15" t="s">
        <v>8308</v>
      </c>
      <c r="P72" s="10" t="s">
        <v>8310</v>
      </c>
      <c r="Q72" s="10">
        <f t="shared" si="6"/>
        <v>127</v>
      </c>
      <c r="R72" s="10">
        <f t="shared" si="5"/>
        <v>37.409999999999997</v>
      </c>
      <c r="S72" s="23">
        <f t="shared" si="7"/>
        <v>40730.896354166667</v>
      </c>
      <c r="T72" s="23">
        <f t="shared" si="8"/>
        <v>40790.896354166667</v>
      </c>
      <c r="U72" s="10">
        <f t="shared" si="4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0" t="s">
        <v>8218</v>
      </c>
      <c r="G73" s="10" t="s">
        <v>8223</v>
      </c>
      <c r="H73" s="10" t="s">
        <v>8245</v>
      </c>
      <c r="I73" s="10">
        <v>1338186657</v>
      </c>
      <c r="J73" s="10">
        <v>1333002657</v>
      </c>
      <c r="K73" s="10" t="b">
        <v>0</v>
      </c>
      <c r="L73" s="10">
        <v>32</v>
      </c>
      <c r="M73" t="b">
        <v>1</v>
      </c>
      <c r="N73" s="10" t="s">
        <v>8264</v>
      </c>
      <c r="O73" s="15" t="s">
        <v>8308</v>
      </c>
      <c r="P73" s="10" t="s">
        <v>8310</v>
      </c>
      <c r="Q73" s="10">
        <f t="shared" si="6"/>
        <v>124</v>
      </c>
      <c r="R73" s="10">
        <f t="shared" si="5"/>
        <v>69.72</v>
      </c>
      <c r="S73" s="23">
        <f t="shared" si="7"/>
        <v>40997.271493055552</v>
      </c>
      <c r="T73" s="23">
        <f t="shared" si="8"/>
        <v>41057.271493055552</v>
      </c>
      <c r="U73" s="10">
        <f t="shared" si="4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0" t="s">
        <v>8218</v>
      </c>
      <c r="G74" s="10" t="s">
        <v>8223</v>
      </c>
      <c r="H74" s="10" t="s">
        <v>8245</v>
      </c>
      <c r="I74" s="10">
        <v>1352937600</v>
      </c>
      <c r="J74" s="10">
        <v>1351210481</v>
      </c>
      <c r="K74" s="10" t="b">
        <v>0</v>
      </c>
      <c r="L74" s="10">
        <v>41</v>
      </c>
      <c r="M74" t="b">
        <v>1</v>
      </c>
      <c r="N74" s="10" t="s">
        <v>8264</v>
      </c>
      <c r="O74" s="15" t="s">
        <v>8308</v>
      </c>
      <c r="P74" s="10" t="s">
        <v>8310</v>
      </c>
      <c r="Q74" s="10">
        <f t="shared" si="6"/>
        <v>108</v>
      </c>
      <c r="R74" s="10">
        <f t="shared" si="5"/>
        <v>58.17</v>
      </c>
      <c r="S74" s="23">
        <f t="shared" si="7"/>
        <v>41208.010196759256</v>
      </c>
      <c r="T74" s="23">
        <f t="shared" si="8"/>
        <v>41228</v>
      </c>
      <c r="U74" s="10">
        <f t="shared" si="4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0" t="s">
        <v>8218</v>
      </c>
      <c r="G75" s="10" t="s">
        <v>8223</v>
      </c>
      <c r="H75" s="10" t="s">
        <v>8245</v>
      </c>
      <c r="I75" s="10">
        <v>1304395140</v>
      </c>
      <c r="J75" s="10">
        <v>1297620584</v>
      </c>
      <c r="K75" s="10" t="b">
        <v>0</v>
      </c>
      <c r="L75" s="10">
        <v>18</v>
      </c>
      <c r="M75" t="b">
        <v>1</v>
      </c>
      <c r="N75" s="10" t="s">
        <v>8264</v>
      </c>
      <c r="O75" s="15" t="s">
        <v>8308</v>
      </c>
      <c r="P75" s="10" t="s">
        <v>8310</v>
      </c>
      <c r="Q75" s="10">
        <f t="shared" si="6"/>
        <v>100</v>
      </c>
      <c r="R75" s="10">
        <f t="shared" si="5"/>
        <v>50</v>
      </c>
      <c r="S75" s="23">
        <f t="shared" si="7"/>
        <v>40587.75675925926</v>
      </c>
      <c r="T75" s="23">
        <f t="shared" si="8"/>
        <v>40666.165972222225</v>
      </c>
      <c r="U75" s="10">
        <f t="shared" si="4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0" t="s">
        <v>8218</v>
      </c>
      <c r="G76" s="10" t="s">
        <v>8229</v>
      </c>
      <c r="H76" s="10" t="s">
        <v>8248</v>
      </c>
      <c r="I76" s="10">
        <v>1453376495</v>
      </c>
      <c r="J76" s="10">
        <v>1450784495</v>
      </c>
      <c r="K76" s="10" t="b">
        <v>0</v>
      </c>
      <c r="L76" s="10">
        <v>29</v>
      </c>
      <c r="M76" t="b">
        <v>1</v>
      </c>
      <c r="N76" s="10" t="s">
        <v>8264</v>
      </c>
      <c r="O76" s="15" t="s">
        <v>8308</v>
      </c>
      <c r="P76" s="10" t="s">
        <v>8310</v>
      </c>
      <c r="Q76" s="10">
        <f t="shared" si="6"/>
        <v>113</v>
      </c>
      <c r="R76" s="10">
        <f t="shared" si="5"/>
        <v>19.47</v>
      </c>
      <c r="S76" s="23">
        <f t="shared" si="7"/>
        <v>42360.487210648149</v>
      </c>
      <c r="T76" s="23">
        <f t="shared" si="8"/>
        <v>42390.487210648149</v>
      </c>
      <c r="U76" s="10">
        <f t="shared" si="4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0" t="s">
        <v>8218</v>
      </c>
      <c r="G77" s="10" t="s">
        <v>8223</v>
      </c>
      <c r="H77" s="10" t="s">
        <v>8245</v>
      </c>
      <c r="I77" s="10">
        <v>1366693272</v>
      </c>
      <c r="J77" s="10">
        <v>1364101272</v>
      </c>
      <c r="K77" s="10" t="b">
        <v>0</v>
      </c>
      <c r="L77" s="10">
        <v>47</v>
      </c>
      <c r="M77" t="b">
        <v>1</v>
      </c>
      <c r="N77" s="10" t="s">
        <v>8264</v>
      </c>
      <c r="O77" s="15" t="s">
        <v>8308</v>
      </c>
      <c r="P77" s="10" t="s">
        <v>8310</v>
      </c>
      <c r="Q77" s="10">
        <f t="shared" si="6"/>
        <v>115</v>
      </c>
      <c r="R77" s="10">
        <f t="shared" si="5"/>
        <v>85.96</v>
      </c>
      <c r="S77" s="23">
        <f t="shared" si="7"/>
        <v>41357.209166666667</v>
      </c>
      <c r="T77" s="23">
        <f t="shared" si="8"/>
        <v>41387.209166666667</v>
      </c>
      <c r="U77" s="10">
        <f t="shared" si="4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0" t="s">
        <v>8218</v>
      </c>
      <c r="G78" s="10" t="s">
        <v>8223</v>
      </c>
      <c r="H78" s="10" t="s">
        <v>8245</v>
      </c>
      <c r="I78" s="10">
        <v>1325007358</v>
      </c>
      <c r="J78" s="10">
        <v>1319819758</v>
      </c>
      <c r="K78" s="10" t="b">
        <v>0</v>
      </c>
      <c r="L78" s="10">
        <v>15</v>
      </c>
      <c r="M78" t="b">
        <v>1</v>
      </c>
      <c r="N78" s="10" t="s">
        <v>8264</v>
      </c>
      <c r="O78" s="15" t="s">
        <v>8308</v>
      </c>
      <c r="P78" s="10" t="s">
        <v>8310</v>
      </c>
      <c r="Q78" s="10">
        <f t="shared" si="6"/>
        <v>153</v>
      </c>
      <c r="R78" s="10">
        <f t="shared" si="5"/>
        <v>30.67</v>
      </c>
      <c r="S78" s="23">
        <f t="shared" si="7"/>
        <v>40844.691643518519</v>
      </c>
      <c r="T78" s="23">
        <f t="shared" si="8"/>
        <v>40904.733310185184</v>
      </c>
      <c r="U78" s="10">
        <f t="shared" si="4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0" t="s">
        <v>8218</v>
      </c>
      <c r="G79" s="10" t="s">
        <v>8223</v>
      </c>
      <c r="H79" s="10" t="s">
        <v>8245</v>
      </c>
      <c r="I79" s="10">
        <v>1337569140</v>
      </c>
      <c r="J79" s="10">
        <v>1332991717</v>
      </c>
      <c r="K79" s="10" t="b">
        <v>0</v>
      </c>
      <c r="L79" s="10">
        <v>26</v>
      </c>
      <c r="M79" t="b">
        <v>1</v>
      </c>
      <c r="N79" s="10" t="s">
        <v>8264</v>
      </c>
      <c r="O79" s="15" t="s">
        <v>8308</v>
      </c>
      <c r="P79" s="10" t="s">
        <v>8310</v>
      </c>
      <c r="Q79" s="10">
        <f t="shared" si="6"/>
        <v>393</v>
      </c>
      <c r="R79" s="10">
        <f t="shared" si="5"/>
        <v>60.38</v>
      </c>
      <c r="S79" s="23">
        <f t="shared" si="7"/>
        <v>40997.144872685189</v>
      </c>
      <c r="T79" s="23">
        <f t="shared" si="8"/>
        <v>41050.124305555553</v>
      </c>
      <c r="U79" s="10">
        <f t="shared" ref="U79:U142" si="9">YEAR(S:S)</f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0" t="s">
        <v>8218</v>
      </c>
      <c r="G80" s="10" t="s">
        <v>8229</v>
      </c>
      <c r="H80" s="10" t="s">
        <v>8248</v>
      </c>
      <c r="I80" s="10">
        <v>1472751121</v>
      </c>
      <c r="J80" s="10">
        <v>1471887121</v>
      </c>
      <c r="K80" s="10" t="b">
        <v>0</v>
      </c>
      <c r="L80" s="10">
        <v>35</v>
      </c>
      <c r="M80" t="b">
        <v>1</v>
      </c>
      <c r="N80" s="10" t="s">
        <v>8264</v>
      </c>
      <c r="O80" s="15" t="s">
        <v>8308</v>
      </c>
      <c r="P80" s="10" t="s">
        <v>8310</v>
      </c>
      <c r="Q80" s="10">
        <f t="shared" si="6"/>
        <v>2702</v>
      </c>
      <c r="R80" s="10">
        <f t="shared" si="5"/>
        <v>38.6</v>
      </c>
      <c r="S80" s="23">
        <f t="shared" si="7"/>
        <v>42604.730567129634</v>
      </c>
      <c r="T80" s="23">
        <f t="shared" si="8"/>
        <v>42614.730567129634</v>
      </c>
      <c r="U80" s="1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0" t="s">
        <v>8218</v>
      </c>
      <c r="G81" s="10" t="s">
        <v>8224</v>
      </c>
      <c r="H81" s="10" t="s">
        <v>8246</v>
      </c>
      <c r="I81" s="10">
        <v>1398451093</v>
      </c>
      <c r="J81" s="10">
        <v>1395859093</v>
      </c>
      <c r="K81" s="10" t="b">
        <v>0</v>
      </c>
      <c r="L81" s="10">
        <v>41</v>
      </c>
      <c r="M81" t="b">
        <v>1</v>
      </c>
      <c r="N81" s="10" t="s">
        <v>8264</v>
      </c>
      <c r="O81" s="15" t="s">
        <v>8308</v>
      </c>
      <c r="P81" s="10" t="s">
        <v>8310</v>
      </c>
      <c r="Q81" s="10">
        <f t="shared" si="6"/>
        <v>127</v>
      </c>
      <c r="R81" s="10">
        <f t="shared" si="5"/>
        <v>40.270000000000003</v>
      </c>
      <c r="S81" s="23">
        <f t="shared" si="7"/>
        <v>41724.776539351849</v>
      </c>
      <c r="T81" s="23">
        <f t="shared" si="8"/>
        <v>41754.776539351849</v>
      </c>
      <c r="U81" s="10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0" t="s">
        <v>8218</v>
      </c>
      <c r="G82" s="10" t="s">
        <v>8223</v>
      </c>
      <c r="H82" s="10" t="s">
        <v>8245</v>
      </c>
      <c r="I82" s="10">
        <v>1386640856</v>
      </c>
      <c r="J82" s="10">
        <v>1383616856</v>
      </c>
      <c r="K82" s="10" t="b">
        <v>0</v>
      </c>
      <c r="L82" s="10">
        <v>47</v>
      </c>
      <c r="M82" t="b">
        <v>1</v>
      </c>
      <c r="N82" s="10" t="s">
        <v>8264</v>
      </c>
      <c r="O82" s="15" t="s">
        <v>8308</v>
      </c>
      <c r="P82" s="10" t="s">
        <v>8310</v>
      </c>
      <c r="Q82" s="10">
        <f t="shared" si="6"/>
        <v>107</v>
      </c>
      <c r="R82" s="10">
        <f t="shared" si="5"/>
        <v>273.83</v>
      </c>
      <c r="S82" s="23">
        <f t="shared" si="7"/>
        <v>41583.083981481483</v>
      </c>
      <c r="T82" s="23">
        <f t="shared" si="8"/>
        <v>41618.083981481483</v>
      </c>
      <c r="U82" s="10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0" t="s">
        <v>8218</v>
      </c>
      <c r="G83" s="10" t="s">
        <v>8223</v>
      </c>
      <c r="H83" s="10" t="s">
        <v>8245</v>
      </c>
      <c r="I83" s="10">
        <v>1342234920</v>
      </c>
      <c r="J83" s="10">
        <v>1341892127</v>
      </c>
      <c r="K83" s="10" t="b">
        <v>0</v>
      </c>
      <c r="L83" s="10">
        <v>28</v>
      </c>
      <c r="M83" t="b">
        <v>1</v>
      </c>
      <c r="N83" s="10" t="s">
        <v>8264</v>
      </c>
      <c r="O83" s="15" t="s">
        <v>8308</v>
      </c>
      <c r="P83" s="10" t="s">
        <v>8310</v>
      </c>
      <c r="Q83" s="10">
        <f t="shared" si="6"/>
        <v>198</v>
      </c>
      <c r="R83" s="10">
        <f t="shared" si="5"/>
        <v>53.04</v>
      </c>
      <c r="S83" s="23">
        <f t="shared" si="7"/>
        <v>41100.158877314818</v>
      </c>
      <c r="T83" s="23">
        <f t="shared" si="8"/>
        <v>41104.126388888886</v>
      </c>
      <c r="U83" s="10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0" t="s">
        <v>8218</v>
      </c>
      <c r="G84" s="10" t="s">
        <v>8223</v>
      </c>
      <c r="H84" s="10" t="s">
        <v>8245</v>
      </c>
      <c r="I84" s="10">
        <v>1318189261</v>
      </c>
      <c r="J84" s="10">
        <v>1315597261</v>
      </c>
      <c r="K84" s="10" t="b">
        <v>0</v>
      </c>
      <c r="L84" s="10">
        <v>100</v>
      </c>
      <c r="M84" t="b">
        <v>1</v>
      </c>
      <c r="N84" s="10" t="s">
        <v>8264</v>
      </c>
      <c r="O84" s="15" t="s">
        <v>8308</v>
      </c>
      <c r="P84" s="10" t="s">
        <v>8310</v>
      </c>
      <c r="Q84" s="10">
        <f t="shared" si="6"/>
        <v>100</v>
      </c>
      <c r="R84" s="10">
        <f t="shared" si="5"/>
        <v>40.01</v>
      </c>
      <c r="S84" s="23">
        <f t="shared" si="7"/>
        <v>40795.820150462961</v>
      </c>
      <c r="T84" s="23">
        <f t="shared" si="8"/>
        <v>40825.820150462961</v>
      </c>
      <c r="U84" s="10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0" t="s">
        <v>8218</v>
      </c>
      <c r="G85" s="10" t="s">
        <v>8224</v>
      </c>
      <c r="H85" s="10" t="s">
        <v>8246</v>
      </c>
      <c r="I85" s="10">
        <v>1424604600</v>
      </c>
      <c r="J85" s="10">
        <v>1423320389</v>
      </c>
      <c r="K85" s="10" t="b">
        <v>0</v>
      </c>
      <c r="L85" s="10">
        <v>13</v>
      </c>
      <c r="M85" t="b">
        <v>1</v>
      </c>
      <c r="N85" s="10" t="s">
        <v>8264</v>
      </c>
      <c r="O85" s="15" t="s">
        <v>8308</v>
      </c>
      <c r="P85" s="10" t="s">
        <v>8310</v>
      </c>
      <c r="Q85" s="10">
        <f t="shared" si="6"/>
        <v>103</v>
      </c>
      <c r="R85" s="10">
        <f t="shared" si="5"/>
        <v>15.77</v>
      </c>
      <c r="S85" s="23">
        <f t="shared" si="7"/>
        <v>42042.615613425922</v>
      </c>
      <c r="T85" s="23">
        <f t="shared" si="8"/>
        <v>42057.479166666672</v>
      </c>
      <c r="U85" s="10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0" t="s">
        <v>8218</v>
      </c>
      <c r="G86" s="10" t="s">
        <v>8223</v>
      </c>
      <c r="H86" s="10" t="s">
        <v>8245</v>
      </c>
      <c r="I86" s="10">
        <v>1305483086</v>
      </c>
      <c r="J86" s="10">
        <v>1302891086</v>
      </c>
      <c r="K86" s="10" t="b">
        <v>0</v>
      </c>
      <c r="L86" s="10">
        <v>7</v>
      </c>
      <c r="M86" t="b">
        <v>1</v>
      </c>
      <c r="N86" s="10" t="s">
        <v>8264</v>
      </c>
      <c r="O86" s="15" t="s">
        <v>8308</v>
      </c>
      <c r="P86" s="10" t="s">
        <v>8310</v>
      </c>
      <c r="Q86" s="10">
        <f t="shared" si="6"/>
        <v>100</v>
      </c>
      <c r="R86" s="10">
        <f t="shared" si="5"/>
        <v>71.430000000000007</v>
      </c>
      <c r="S86" s="23">
        <f t="shared" si="7"/>
        <v>40648.757939814815</v>
      </c>
      <c r="T86" s="23">
        <f t="shared" si="8"/>
        <v>40678.757939814815</v>
      </c>
      <c r="U86" s="10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0" t="s">
        <v>8218</v>
      </c>
      <c r="G87" s="10" t="s">
        <v>8223</v>
      </c>
      <c r="H87" s="10" t="s">
        <v>8245</v>
      </c>
      <c r="I87" s="10">
        <v>1316746837</v>
      </c>
      <c r="J87" s="10">
        <v>1314154837</v>
      </c>
      <c r="K87" s="10" t="b">
        <v>0</v>
      </c>
      <c r="L87" s="10">
        <v>21</v>
      </c>
      <c r="M87" t="b">
        <v>1</v>
      </c>
      <c r="N87" s="10" t="s">
        <v>8264</v>
      </c>
      <c r="O87" s="15" t="s">
        <v>8308</v>
      </c>
      <c r="P87" s="10" t="s">
        <v>8310</v>
      </c>
      <c r="Q87" s="10">
        <f t="shared" si="6"/>
        <v>126</v>
      </c>
      <c r="R87" s="10">
        <f t="shared" si="5"/>
        <v>71.709999999999994</v>
      </c>
      <c r="S87" s="23">
        <f t="shared" si="7"/>
        <v>40779.125428240739</v>
      </c>
      <c r="T87" s="23">
        <f t="shared" si="8"/>
        <v>40809.125428240739</v>
      </c>
      <c r="U87" s="10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0" t="s">
        <v>8218</v>
      </c>
      <c r="G88" s="10" t="s">
        <v>8229</v>
      </c>
      <c r="H88" s="10" t="s">
        <v>8248</v>
      </c>
      <c r="I88" s="10">
        <v>1451226045</v>
      </c>
      <c r="J88" s="10">
        <v>1444828845</v>
      </c>
      <c r="K88" s="10" t="b">
        <v>0</v>
      </c>
      <c r="L88" s="10">
        <v>17</v>
      </c>
      <c r="M88" t="b">
        <v>1</v>
      </c>
      <c r="N88" s="10" t="s">
        <v>8264</v>
      </c>
      <c r="O88" s="15" t="s">
        <v>8308</v>
      </c>
      <c r="P88" s="10" t="s">
        <v>8310</v>
      </c>
      <c r="Q88" s="10">
        <f t="shared" si="6"/>
        <v>106</v>
      </c>
      <c r="R88" s="10">
        <f t="shared" si="5"/>
        <v>375.76</v>
      </c>
      <c r="S88" s="23">
        <f t="shared" si="7"/>
        <v>42291.556076388893</v>
      </c>
      <c r="T88" s="23">
        <f t="shared" si="8"/>
        <v>42365.59774305555</v>
      </c>
      <c r="U88" s="10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0" t="s">
        <v>8218</v>
      </c>
      <c r="G89" s="10" t="s">
        <v>8223</v>
      </c>
      <c r="H89" s="10" t="s">
        <v>8245</v>
      </c>
      <c r="I89" s="10">
        <v>1275529260</v>
      </c>
      <c r="J89" s="10">
        <v>1274705803</v>
      </c>
      <c r="K89" s="10" t="b">
        <v>0</v>
      </c>
      <c r="L89" s="10">
        <v>25</v>
      </c>
      <c r="M89" t="b">
        <v>1</v>
      </c>
      <c r="N89" s="10" t="s">
        <v>8264</v>
      </c>
      <c r="O89" s="15" t="s">
        <v>8308</v>
      </c>
      <c r="P89" s="10" t="s">
        <v>8310</v>
      </c>
      <c r="Q89" s="10">
        <f t="shared" si="6"/>
        <v>105</v>
      </c>
      <c r="R89" s="10">
        <f t="shared" si="5"/>
        <v>104.6</v>
      </c>
      <c r="S89" s="23">
        <f t="shared" si="7"/>
        <v>40322.53938657407</v>
      </c>
      <c r="T89" s="23">
        <f t="shared" si="8"/>
        <v>40332.070138888892</v>
      </c>
      <c r="U89" s="10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0" t="s">
        <v>8218</v>
      </c>
      <c r="G90" s="10" t="s">
        <v>8223</v>
      </c>
      <c r="H90" s="10" t="s">
        <v>8245</v>
      </c>
      <c r="I90" s="10">
        <v>1403452131</v>
      </c>
      <c r="J90" s="10">
        <v>1401205731</v>
      </c>
      <c r="K90" s="10" t="b">
        <v>0</v>
      </c>
      <c r="L90" s="10">
        <v>60</v>
      </c>
      <c r="M90" t="b">
        <v>1</v>
      </c>
      <c r="N90" s="10" t="s">
        <v>8264</v>
      </c>
      <c r="O90" s="15" t="s">
        <v>8308</v>
      </c>
      <c r="P90" s="10" t="s">
        <v>8310</v>
      </c>
      <c r="Q90" s="10">
        <f t="shared" si="6"/>
        <v>103</v>
      </c>
      <c r="R90" s="10">
        <f t="shared" si="5"/>
        <v>60</v>
      </c>
      <c r="S90" s="23">
        <f t="shared" si="7"/>
        <v>41786.65892361111</v>
      </c>
      <c r="T90" s="23">
        <f t="shared" si="8"/>
        <v>41812.65892361111</v>
      </c>
      <c r="U90" s="1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0" t="s">
        <v>8218</v>
      </c>
      <c r="G91" s="10" t="s">
        <v>8223</v>
      </c>
      <c r="H91" s="10" t="s">
        <v>8245</v>
      </c>
      <c r="I91" s="10">
        <v>1370196192</v>
      </c>
      <c r="J91" s="10">
        <v>1368036192</v>
      </c>
      <c r="K91" s="10" t="b">
        <v>0</v>
      </c>
      <c r="L91" s="10">
        <v>56</v>
      </c>
      <c r="M91" t="b">
        <v>1</v>
      </c>
      <c r="N91" s="10" t="s">
        <v>8264</v>
      </c>
      <c r="O91" s="15" t="s">
        <v>8308</v>
      </c>
      <c r="P91" s="10" t="s">
        <v>8310</v>
      </c>
      <c r="Q91" s="10">
        <f t="shared" si="6"/>
        <v>115</v>
      </c>
      <c r="R91" s="10">
        <f t="shared" si="5"/>
        <v>123.29</v>
      </c>
      <c r="S91" s="23">
        <f t="shared" si="7"/>
        <v>41402.752222222225</v>
      </c>
      <c r="T91" s="23">
        <f t="shared" si="8"/>
        <v>41427.752222222225</v>
      </c>
      <c r="U91" s="10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0" t="s">
        <v>8218</v>
      </c>
      <c r="G92" s="10" t="s">
        <v>8223</v>
      </c>
      <c r="H92" s="10" t="s">
        <v>8245</v>
      </c>
      <c r="I92" s="10">
        <v>1310454499</v>
      </c>
      <c r="J92" s="10">
        <v>1307862499</v>
      </c>
      <c r="K92" s="10" t="b">
        <v>0</v>
      </c>
      <c r="L92" s="10">
        <v>16</v>
      </c>
      <c r="M92" t="b">
        <v>1</v>
      </c>
      <c r="N92" s="10" t="s">
        <v>8264</v>
      </c>
      <c r="O92" s="15" t="s">
        <v>8308</v>
      </c>
      <c r="P92" s="10" t="s">
        <v>8310</v>
      </c>
      <c r="Q92" s="10">
        <f t="shared" si="6"/>
        <v>100</v>
      </c>
      <c r="R92" s="10">
        <f t="shared" si="5"/>
        <v>31.38</v>
      </c>
      <c r="S92" s="23">
        <f t="shared" si="7"/>
        <v>40706.297442129631</v>
      </c>
      <c r="T92" s="23">
        <f t="shared" si="8"/>
        <v>40736.297442129631</v>
      </c>
      <c r="U92" s="10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0" t="s">
        <v>8218</v>
      </c>
      <c r="G93" s="10" t="s">
        <v>8223</v>
      </c>
      <c r="H93" s="10" t="s">
        <v>8245</v>
      </c>
      <c r="I93" s="10">
        <v>1305625164</v>
      </c>
      <c r="J93" s="10">
        <v>1300354764</v>
      </c>
      <c r="K93" s="10" t="b">
        <v>0</v>
      </c>
      <c r="L93" s="10">
        <v>46</v>
      </c>
      <c r="M93" t="b">
        <v>1</v>
      </c>
      <c r="N93" s="10" t="s">
        <v>8264</v>
      </c>
      <c r="O93" s="15" t="s">
        <v>8308</v>
      </c>
      <c r="P93" s="10" t="s">
        <v>8310</v>
      </c>
      <c r="Q93" s="10">
        <f t="shared" si="6"/>
        <v>120</v>
      </c>
      <c r="R93" s="10">
        <f t="shared" si="5"/>
        <v>78.260000000000005</v>
      </c>
      <c r="S93" s="23">
        <f t="shared" si="7"/>
        <v>40619.402361111112</v>
      </c>
      <c r="T93" s="23">
        <f t="shared" si="8"/>
        <v>40680.402361111112</v>
      </c>
      <c r="U93" s="10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0" t="s">
        <v>8218</v>
      </c>
      <c r="G94" s="10" t="s">
        <v>8228</v>
      </c>
      <c r="H94" s="10" t="s">
        <v>8250</v>
      </c>
      <c r="I94" s="10">
        <v>1485936000</v>
      </c>
      <c r="J94" s="10">
        <v>1481949983</v>
      </c>
      <c r="K94" s="10" t="b">
        <v>0</v>
      </c>
      <c r="L94" s="10">
        <v>43</v>
      </c>
      <c r="M94" t="b">
        <v>1</v>
      </c>
      <c r="N94" s="10" t="s">
        <v>8264</v>
      </c>
      <c r="O94" s="15" t="s">
        <v>8308</v>
      </c>
      <c r="P94" s="10" t="s">
        <v>8310</v>
      </c>
      <c r="Q94" s="10">
        <f t="shared" si="6"/>
        <v>105</v>
      </c>
      <c r="R94" s="10">
        <f t="shared" si="5"/>
        <v>122.33</v>
      </c>
      <c r="S94" s="23">
        <f t="shared" si="7"/>
        <v>42721.198877314819</v>
      </c>
      <c r="T94" s="23">
        <f t="shared" si="8"/>
        <v>42767.333333333328</v>
      </c>
      <c r="U94" s="10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0" t="s">
        <v>8218</v>
      </c>
      <c r="G95" s="10" t="s">
        <v>8223</v>
      </c>
      <c r="H95" s="10" t="s">
        <v>8245</v>
      </c>
      <c r="I95" s="10">
        <v>1341349200</v>
      </c>
      <c r="J95" s="10">
        <v>1338928537</v>
      </c>
      <c r="K95" s="10" t="b">
        <v>0</v>
      </c>
      <c r="L95" s="10">
        <v>15</v>
      </c>
      <c r="M95" t="b">
        <v>1</v>
      </c>
      <c r="N95" s="10" t="s">
        <v>8264</v>
      </c>
      <c r="O95" s="15" t="s">
        <v>8308</v>
      </c>
      <c r="P95" s="10" t="s">
        <v>8310</v>
      </c>
      <c r="Q95" s="10">
        <f t="shared" si="6"/>
        <v>111</v>
      </c>
      <c r="R95" s="10">
        <f t="shared" si="5"/>
        <v>73.73</v>
      </c>
      <c r="S95" s="23">
        <f t="shared" si="7"/>
        <v>41065.858067129629</v>
      </c>
      <c r="T95" s="23">
        <f t="shared" si="8"/>
        <v>41093.875</v>
      </c>
      <c r="U95" s="10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0" t="s">
        <v>8218</v>
      </c>
      <c r="G96" s="10" t="s">
        <v>8224</v>
      </c>
      <c r="H96" s="10" t="s">
        <v>8246</v>
      </c>
      <c r="I96" s="10">
        <v>1396890822</v>
      </c>
      <c r="J96" s="10">
        <v>1395162822</v>
      </c>
      <c r="K96" s="10" t="b">
        <v>0</v>
      </c>
      <c r="L96" s="10">
        <v>12</v>
      </c>
      <c r="M96" t="b">
        <v>1</v>
      </c>
      <c r="N96" s="10" t="s">
        <v>8264</v>
      </c>
      <c r="O96" s="15" t="s">
        <v>8308</v>
      </c>
      <c r="P96" s="10" t="s">
        <v>8310</v>
      </c>
      <c r="Q96" s="10">
        <f t="shared" si="6"/>
        <v>104</v>
      </c>
      <c r="R96" s="10">
        <f t="shared" si="5"/>
        <v>21.67</v>
      </c>
      <c r="S96" s="23">
        <f t="shared" si="7"/>
        <v>41716.717847222222</v>
      </c>
      <c r="T96" s="23">
        <f t="shared" si="8"/>
        <v>41736.717847222222</v>
      </c>
      <c r="U96" s="10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0" t="s">
        <v>8218</v>
      </c>
      <c r="G97" s="10" t="s">
        <v>8223</v>
      </c>
      <c r="H97" s="10" t="s">
        <v>8245</v>
      </c>
      <c r="I97" s="10">
        <v>1330214841</v>
      </c>
      <c r="J97" s="10">
        <v>1327622841</v>
      </c>
      <c r="K97" s="10" t="b">
        <v>0</v>
      </c>
      <c r="L97" s="10">
        <v>21</v>
      </c>
      <c r="M97" t="b">
        <v>1</v>
      </c>
      <c r="N97" s="10" t="s">
        <v>8264</v>
      </c>
      <c r="O97" s="15" t="s">
        <v>8308</v>
      </c>
      <c r="P97" s="10" t="s">
        <v>8310</v>
      </c>
      <c r="Q97" s="10">
        <f t="shared" si="6"/>
        <v>131</v>
      </c>
      <c r="R97" s="10">
        <f t="shared" si="5"/>
        <v>21.9</v>
      </c>
      <c r="S97" s="23">
        <f t="shared" si="7"/>
        <v>40935.005104166667</v>
      </c>
      <c r="T97" s="23">
        <f t="shared" si="8"/>
        <v>40965.005104166667</v>
      </c>
      <c r="U97" s="10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0" t="s">
        <v>8218</v>
      </c>
      <c r="G98" s="10" t="s">
        <v>8223</v>
      </c>
      <c r="H98" s="10" t="s">
        <v>8245</v>
      </c>
      <c r="I98" s="10">
        <v>1280631600</v>
      </c>
      <c r="J98" s="10">
        <v>1274889241</v>
      </c>
      <c r="K98" s="10" t="b">
        <v>0</v>
      </c>
      <c r="L98" s="10">
        <v>34</v>
      </c>
      <c r="M98" t="b">
        <v>1</v>
      </c>
      <c r="N98" s="10" t="s">
        <v>8264</v>
      </c>
      <c r="O98" s="15" t="s">
        <v>8308</v>
      </c>
      <c r="P98" s="10" t="s">
        <v>8310</v>
      </c>
      <c r="Q98" s="10">
        <f t="shared" si="6"/>
        <v>115</v>
      </c>
      <c r="R98" s="10">
        <f t="shared" si="5"/>
        <v>50.59</v>
      </c>
      <c r="S98" s="23">
        <f t="shared" si="7"/>
        <v>40324.662511574075</v>
      </c>
      <c r="T98" s="23">
        <f t="shared" si="8"/>
        <v>40391.125</v>
      </c>
      <c r="U98" s="10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0" t="s">
        <v>8218</v>
      </c>
      <c r="G99" s="10" t="s">
        <v>8223</v>
      </c>
      <c r="H99" s="10" t="s">
        <v>8245</v>
      </c>
      <c r="I99" s="10">
        <v>1310440482</v>
      </c>
      <c r="J99" s="10">
        <v>1307848482</v>
      </c>
      <c r="K99" s="10" t="b">
        <v>0</v>
      </c>
      <c r="L99" s="10">
        <v>8</v>
      </c>
      <c r="M99" t="b">
        <v>1</v>
      </c>
      <c r="N99" s="10" t="s">
        <v>8264</v>
      </c>
      <c r="O99" s="15" t="s">
        <v>8308</v>
      </c>
      <c r="P99" s="10" t="s">
        <v>8310</v>
      </c>
      <c r="Q99" s="10">
        <f t="shared" si="6"/>
        <v>106</v>
      </c>
      <c r="R99" s="10">
        <f t="shared" si="5"/>
        <v>53.13</v>
      </c>
      <c r="S99" s="23">
        <f t="shared" si="7"/>
        <v>40706.135208333333</v>
      </c>
      <c r="T99" s="23">
        <f t="shared" si="8"/>
        <v>40736.135208333333</v>
      </c>
      <c r="U99" s="10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0" t="s">
        <v>8218</v>
      </c>
      <c r="G100" s="10" t="s">
        <v>8223</v>
      </c>
      <c r="H100" s="10" t="s">
        <v>8245</v>
      </c>
      <c r="I100" s="10">
        <v>1354923000</v>
      </c>
      <c r="J100" s="10">
        <v>1351796674</v>
      </c>
      <c r="K100" s="10" t="b">
        <v>0</v>
      </c>
      <c r="L100" s="10">
        <v>60</v>
      </c>
      <c r="M100" t="b">
        <v>1</v>
      </c>
      <c r="N100" s="10" t="s">
        <v>8264</v>
      </c>
      <c r="O100" s="15" t="s">
        <v>8308</v>
      </c>
      <c r="P100" s="10" t="s">
        <v>8310</v>
      </c>
      <c r="Q100" s="10">
        <f t="shared" si="6"/>
        <v>106</v>
      </c>
      <c r="R100" s="10">
        <f t="shared" si="5"/>
        <v>56.67</v>
      </c>
      <c r="S100" s="23">
        <f t="shared" si="7"/>
        <v>41214.79483796296</v>
      </c>
      <c r="T100" s="23">
        <f t="shared" si="8"/>
        <v>41250.979166666664</v>
      </c>
      <c r="U100" s="1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0" t="s">
        <v>8218</v>
      </c>
      <c r="G101" s="10" t="s">
        <v>8223</v>
      </c>
      <c r="H101" s="10" t="s">
        <v>8245</v>
      </c>
      <c r="I101" s="10">
        <v>1390426799</v>
      </c>
      <c r="J101" s="10">
        <v>1387834799</v>
      </c>
      <c r="K101" s="10" t="b">
        <v>0</v>
      </c>
      <c r="L101" s="10">
        <v>39</v>
      </c>
      <c r="M101" t="b">
        <v>1</v>
      </c>
      <c r="N101" s="10" t="s">
        <v>8264</v>
      </c>
      <c r="O101" s="15" t="s">
        <v>8308</v>
      </c>
      <c r="P101" s="10" t="s">
        <v>8310</v>
      </c>
      <c r="Q101" s="10">
        <f t="shared" si="6"/>
        <v>106</v>
      </c>
      <c r="R101" s="10">
        <f t="shared" si="5"/>
        <v>40.78</v>
      </c>
      <c r="S101" s="23">
        <f t="shared" si="7"/>
        <v>41631.902766203704</v>
      </c>
      <c r="T101" s="23">
        <f t="shared" si="8"/>
        <v>41661.902766203704</v>
      </c>
      <c r="U101" s="10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0" t="s">
        <v>8218</v>
      </c>
      <c r="G102" s="10" t="s">
        <v>8223</v>
      </c>
      <c r="H102" s="10" t="s">
        <v>8245</v>
      </c>
      <c r="I102" s="10">
        <v>1352055886</v>
      </c>
      <c r="J102" s="10">
        <v>1350324286</v>
      </c>
      <c r="K102" s="10" t="b">
        <v>0</v>
      </c>
      <c r="L102" s="10">
        <v>26</v>
      </c>
      <c r="M102" t="b">
        <v>1</v>
      </c>
      <c r="N102" s="10" t="s">
        <v>8264</v>
      </c>
      <c r="O102" s="15" t="s">
        <v>8308</v>
      </c>
      <c r="P102" s="10" t="s">
        <v>8310</v>
      </c>
      <c r="Q102" s="10">
        <f t="shared" si="6"/>
        <v>100</v>
      </c>
      <c r="R102" s="10">
        <f t="shared" si="5"/>
        <v>192.31</v>
      </c>
      <c r="S102" s="23">
        <f t="shared" si="7"/>
        <v>41197.753310185188</v>
      </c>
      <c r="T102" s="23">
        <f t="shared" si="8"/>
        <v>41217.794976851852</v>
      </c>
      <c r="U102" s="10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0" t="s">
        <v>8218</v>
      </c>
      <c r="G103" s="10" t="s">
        <v>8223</v>
      </c>
      <c r="H103" s="10" t="s">
        <v>8245</v>
      </c>
      <c r="I103" s="10">
        <v>1359052710</v>
      </c>
      <c r="J103" s="10">
        <v>1356979110</v>
      </c>
      <c r="K103" s="10" t="b">
        <v>0</v>
      </c>
      <c r="L103" s="10">
        <v>35</v>
      </c>
      <c r="M103" t="b">
        <v>1</v>
      </c>
      <c r="N103" s="10" t="s">
        <v>8264</v>
      </c>
      <c r="O103" s="15" t="s">
        <v>8308</v>
      </c>
      <c r="P103" s="10" t="s">
        <v>8310</v>
      </c>
      <c r="Q103" s="10">
        <f t="shared" si="6"/>
        <v>100</v>
      </c>
      <c r="R103" s="10">
        <f t="shared" si="5"/>
        <v>100</v>
      </c>
      <c r="S103" s="23">
        <f t="shared" si="7"/>
        <v>41274.776736111111</v>
      </c>
      <c r="T103" s="23">
        <f t="shared" si="8"/>
        <v>41298.776736111111</v>
      </c>
      <c r="U103" s="10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0" t="s">
        <v>8218</v>
      </c>
      <c r="G104" s="10" t="s">
        <v>8223</v>
      </c>
      <c r="H104" s="10" t="s">
        <v>8245</v>
      </c>
      <c r="I104" s="10">
        <v>1293073733</v>
      </c>
      <c r="J104" s="10">
        <v>1290481733</v>
      </c>
      <c r="K104" s="10" t="b">
        <v>0</v>
      </c>
      <c r="L104" s="10">
        <v>65</v>
      </c>
      <c r="M104" t="b">
        <v>1</v>
      </c>
      <c r="N104" s="10" t="s">
        <v>8264</v>
      </c>
      <c r="O104" s="15" t="s">
        <v>8308</v>
      </c>
      <c r="P104" s="10" t="s">
        <v>8310</v>
      </c>
      <c r="Q104" s="10">
        <f t="shared" si="6"/>
        <v>128</v>
      </c>
      <c r="R104" s="10">
        <f t="shared" si="5"/>
        <v>117.92</v>
      </c>
      <c r="S104" s="23">
        <f t="shared" si="7"/>
        <v>40505.131168981483</v>
      </c>
      <c r="T104" s="23">
        <f t="shared" si="8"/>
        <v>40535.131168981483</v>
      </c>
      <c r="U104" s="10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0" t="s">
        <v>8218</v>
      </c>
      <c r="G105" s="10" t="s">
        <v>8224</v>
      </c>
      <c r="H105" s="10" t="s">
        <v>8246</v>
      </c>
      <c r="I105" s="10">
        <v>1394220030</v>
      </c>
      <c r="J105" s="10">
        <v>1392232830</v>
      </c>
      <c r="K105" s="10" t="b">
        <v>0</v>
      </c>
      <c r="L105" s="10">
        <v>49</v>
      </c>
      <c r="M105" t="b">
        <v>1</v>
      </c>
      <c r="N105" s="10" t="s">
        <v>8264</v>
      </c>
      <c r="O105" s="15" t="s">
        <v>8308</v>
      </c>
      <c r="P105" s="10" t="s">
        <v>8310</v>
      </c>
      <c r="Q105" s="10">
        <f t="shared" si="6"/>
        <v>105</v>
      </c>
      <c r="R105" s="10">
        <f t="shared" si="5"/>
        <v>27.9</v>
      </c>
      <c r="S105" s="23">
        <f t="shared" si="7"/>
        <v>41682.805902777778</v>
      </c>
      <c r="T105" s="23">
        <f t="shared" si="8"/>
        <v>41705.805902777778</v>
      </c>
      <c r="U105" s="10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0" t="s">
        <v>8218</v>
      </c>
      <c r="G106" s="10" t="s">
        <v>8223</v>
      </c>
      <c r="H106" s="10" t="s">
        <v>8245</v>
      </c>
      <c r="I106" s="10">
        <v>1301792400</v>
      </c>
      <c r="J106" s="10">
        <v>1299775266</v>
      </c>
      <c r="K106" s="10" t="b">
        <v>0</v>
      </c>
      <c r="L106" s="10">
        <v>10</v>
      </c>
      <c r="M106" t="b">
        <v>1</v>
      </c>
      <c r="N106" s="10" t="s">
        <v>8264</v>
      </c>
      <c r="O106" s="15" t="s">
        <v>8308</v>
      </c>
      <c r="P106" s="10" t="s">
        <v>8310</v>
      </c>
      <c r="Q106" s="10">
        <f t="shared" si="6"/>
        <v>120</v>
      </c>
      <c r="R106" s="10">
        <f t="shared" si="5"/>
        <v>60</v>
      </c>
      <c r="S106" s="23">
        <f t="shared" si="7"/>
        <v>40612.695208333331</v>
      </c>
      <c r="T106" s="23">
        <f t="shared" si="8"/>
        <v>40636.041666666664</v>
      </c>
      <c r="U106" s="10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0" t="s">
        <v>8218</v>
      </c>
      <c r="G107" s="10" t="s">
        <v>8223</v>
      </c>
      <c r="H107" s="10" t="s">
        <v>8245</v>
      </c>
      <c r="I107" s="10">
        <v>1463184000</v>
      </c>
      <c r="J107" s="10">
        <v>1461605020</v>
      </c>
      <c r="K107" s="10" t="b">
        <v>0</v>
      </c>
      <c r="L107" s="10">
        <v>60</v>
      </c>
      <c r="M107" t="b">
        <v>1</v>
      </c>
      <c r="N107" s="10" t="s">
        <v>8264</v>
      </c>
      <c r="O107" s="15" t="s">
        <v>8308</v>
      </c>
      <c r="P107" s="10" t="s">
        <v>8310</v>
      </c>
      <c r="Q107" s="10">
        <f t="shared" si="6"/>
        <v>107</v>
      </c>
      <c r="R107" s="10">
        <f t="shared" si="5"/>
        <v>39.380000000000003</v>
      </c>
      <c r="S107" s="23">
        <f t="shared" si="7"/>
        <v>42485.724768518514</v>
      </c>
      <c r="T107" s="23">
        <f t="shared" si="8"/>
        <v>42504</v>
      </c>
      <c r="U107" s="10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0" t="s">
        <v>8218</v>
      </c>
      <c r="G108" s="10" t="s">
        <v>8223</v>
      </c>
      <c r="H108" s="10" t="s">
        <v>8245</v>
      </c>
      <c r="I108" s="10">
        <v>1333391901</v>
      </c>
      <c r="J108" s="10">
        <v>1332182301</v>
      </c>
      <c r="K108" s="10" t="b">
        <v>0</v>
      </c>
      <c r="L108" s="10">
        <v>27</v>
      </c>
      <c r="M108" t="b">
        <v>1</v>
      </c>
      <c r="N108" s="10" t="s">
        <v>8264</v>
      </c>
      <c r="O108" s="15" t="s">
        <v>8308</v>
      </c>
      <c r="P108" s="10" t="s">
        <v>8310</v>
      </c>
      <c r="Q108" s="10">
        <f t="shared" si="6"/>
        <v>101</v>
      </c>
      <c r="R108" s="10">
        <f t="shared" si="5"/>
        <v>186.11</v>
      </c>
      <c r="S108" s="23">
        <f t="shared" si="7"/>
        <v>40987.776631944449</v>
      </c>
      <c r="T108" s="23">
        <f t="shared" si="8"/>
        <v>41001.776631944449</v>
      </c>
      <c r="U108" s="10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0" t="s">
        <v>8218</v>
      </c>
      <c r="G109" s="10" t="s">
        <v>8223</v>
      </c>
      <c r="H109" s="10" t="s">
        <v>8245</v>
      </c>
      <c r="I109" s="10">
        <v>1303688087</v>
      </c>
      <c r="J109" s="10">
        <v>1301787287</v>
      </c>
      <c r="K109" s="10" t="b">
        <v>0</v>
      </c>
      <c r="L109" s="10">
        <v>69</v>
      </c>
      <c r="M109" t="b">
        <v>1</v>
      </c>
      <c r="N109" s="10" t="s">
        <v>8264</v>
      </c>
      <c r="O109" s="15" t="s">
        <v>8308</v>
      </c>
      <c r="P109" s="10" t="s">
        <v>8310</v>
      </c>
      <c r="Q109" s="10">
        <f t="shared" si="6"/>
        <v>102</v>
      </c>
      <c r="R109" s="10">
        <f t="shared" si="5"/>
        <v>111.38</v>
      </c>
      <c r="S109" s="23">
        <f t="shared" si="7"/>
        <v>40635.982488425929</v>
      </c>
      <c r="T109" s="23">
        <f t="shared" si="8"/>
        <v>40657.982488425929</v>
      </c>
      <c r="U109" s="10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0" t="s">
        <v>8218</v>
      </c>
      <c r="G110" s="10" t="s">
        <v>8223</v>
      </c>
      <c r="H110" s="10" t="s">
        <v>8245</v>
      </c>
      <c r="I110" s="10">
        <v>1370011370</v>
      </c>
      <c r="J110" s="10">
        <v>1364827370</v>
      </c>
      <c r="K110" s="10" t="b">
        <v>0</v>
      </c>
      <c r="L110" s="10">
        <v>47</v>
      </c>
      <c r="M110" t="b">
        <v>1</v>
      </c>
      <c r="N110" s="10" t="s">
        <v>8264</v>
      </c>
      <c r="O110" s="15" t="s">
        <v>8308</v>
      </c>
      <c r="P110" s="10" t="s">
        <v>8310</v>
      </c>
      <c r="Q110" s="10">
        <f t="shared" si="6"/>
        <v>247</v>
      </c>
      <c r="R110" s="10">
        <f t="shared" si="5"/>
        <v>78.72</v>
      </c>
      <c r="S110" s="23">
        <f t="shared" si="7"/>
        <v>41365.613078703704</v>
      </c>
      <c r="T110" s="23">
        <f t="shared" si="8"/>
        <v>41425.613078703704</v>
      </c>
      <c r="U110" s="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0" t="s">
        <v>8218</v>
      </c>
      <c r="G111" s="10" t="s">
        <v>8223</v>
      </c>
      <c r="H111" s="10" t="s">
        <v>8245</v>
      </c>
      <c r="I111" s="10">
        <v>1298680630</v>
      </c>
      <c r="J111" s="10">
        <v>1296088630</v>
      </c>
      <c r="K111" s="10" t="b">
        <v>0</v>
      </c>
      <c r="L111" s="10">
        <v>47</v>
      </c>
      <c r="M111" t="b">
        <v>1</v>
      </c>
      <c r="N111" s="10" t="s">
        <v>8264</v>
      </c>
      <c r="O111" s="15" t="s">
        <v>8308</v>
      </c>
      <c r="P111" s="10" t="s">
        <v>8310</v>
      </c>
      <c r="Q111" s="10">
        <f t="shared" si="6"/>
        <v>220</v>
      </c>
      <c r="R111" s="10">
        <f t="shared" si="5"/>
        <v>46.7</v>
      </c>
      <c r="S111" s="23">
        <f t="shared" si="7"/>
        <v>40570.025810185187</v>
      </c>
      <c r="T111" s="23">
        <f t="shared" si="8"/>
        <v>40600.025810185187</v>
      </c>
      <c r="U111" s="10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0" t="s">
        <v>8218</v>
      </c>
      <c r="G112" s="10" t="s">
        <v>8223</v>
      </c>
      <c r="H112" s="10" t="s">
        <v>8245</v>
      </c>
      <c r="I112" s="10">
        <v>1384408740</v>
      </c>
      <c r="J112" s="10">
        <v>1381445253</v>
      </c>
      <c r="K112" s="10" t="b">
        <v>0</v>
      </c>
      <c r="L112" s="10">
        <v>26</v>
      </c>
      <c r="M112" t="b">
        <v>1</v>
      </c>
      <c r="N112" s="10" t="s">
        <v>8264</v>
      </c>
      <c r="O112" s="15" t="s">
        <v>8308</v>
      </c>
      <c r="P112" s="10" t="s">
        <v>8310</v>
      </c>
      <c r="Q112" s="10">
        <f t="shared" si="6"/>
        <v>131</v>
      </c>
      <c r="R112" s="10">
        <f t="shared" si="5"/>
        <v>65.38</v>
      </c>
      <c r="S112" s="23">
        <f t="shared" si="7"/>
        <v>41557.949687500004</v>
      </c>
      <c r="T112" s="23">
        <f t="shared" si="8"/>
        <v>41592.249305555553</v>
      </c>
      <c r="U112" s="10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0" t="s">
        <v>8218</v>
      </c>
      <c r="G113" s="10" t="s">
        <v>8225</v>
      </c>
      <c r="H113" s="10" t="s">
        <v>8247</v>
      </c>
      <c r="I113" s="10">
        <v>1433059187</v>
      </c>
      <c r="J113" s="10">
        <v>1430467187</v>
      </c>
      <c r="K113" s="10" t="b">
        <v>0</v>
      </c>
      <c r="L113" s="10">
        <v>53</v>
      </c>
      <c r="M113" t="b">
        <v>1</v>
      </c>
      <c r="N113" s="10" t="s">
        <v>8264</v>
      </c>
      <c r="O113" s="15" t="s">
        <v>8308</v>
      </c>
      <c r="P113" s="10" t="s">
        <v>8310</v>
      </c>
      <c r="Q113" s="10">
        <f t="shared" si="6"/>
        <v>155</v>
      </c>
      <c r="R113" s="10">
        <f t="shared" si="5"/>
        <v>102.08</v>
      </c>
      <c r="S113" s="23">
        <f t="shared" si="7"/>
        <v>42125.333182870367</v>
      </c>
      <c r="T113" s="23">
        <f t="shared" si="8"/>
        <v>42155.333182870367</v>
      </c>
      <c r="U113" s="10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0" t="s">
        <v>8218</v>
      </c>
      <c r="G114" s="10" t="s">
        <v>8223</v>
      </c>
      <c r="H114" s="10" t="s">
        <v>8245</v>
      </c>
      <c r="I114" s="10">
        <v>1397354400</v>
      </c>
      <c r="J114" s="10">
        <v>1395277318</v>
      </c>
      <c r="K114" s="10" t="b">
        <v>0</v>
      </c>
      <c r="L114" s="10">
        <v>81</v>
      </c>
      <c r="M114" t="b">
        <v>1</v>
      </c>
      <c r="N114" s="10" t="s">
        <v>8264</v>
      </c>
      <c r="O114" s="15" t="s">
        <v>8308</v>
      </c>
      <c r="P114" s="10" t="s">
        <v>8310</v>
      </c>
      <c r="Q114" s="10">
        <f t="shared" si="6"/>
        <v>104</v>
      </c>
      <c r="R114" s="10">
        <f t="shared" si="5"/>
        <v>64.2</v>
      </c>
      <c r="S114" s="23">
        <f t="shared" si="7"/>
        <v>41718.043032407404</v>
      </c>
      <c r="T114" s="23">
        <f t="shared" si="8"/>
        <v>41742.083333333336</v>
      </c>
      <c r="U114" s="10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0" t="s">
        <v>8218</v>
      </c>
      <c r="G115" s="10" t="s">
        <v>8223</v>
      </c>
      <c r="H115" s="10" t="s">
        <v>8245</v>
      </c>
      <c r="I115" s="10">
        <v>1312642800</v>
      </c>
      <c r="J115" s="10">
        <v>1311963128</v>
      </c>
      <c r="K115" s="10" t="b">
        <v>0</v>
      </c>
      <c r="L115" s="10">
        <v>78</v>
      </c>
      <c r="M115" t="b">
        <v>1</v>
      </c>
      <c r="N115" s="10" t="s">
        <v>8264</v>
      </c>
      <c r="O115" s="15" t="s">
        <v>8308</v>
      </c>
      <c r="P115" s="10" t="s">
        <v>8310</v>
      </c>
      <c r="Q115" s="10">
        <f t="shared" si="6"/>
        <v>141</v>
      </c>
      <c r="R115" s="10">
        <f t="shared" si="5"/>
        <v>90.38</v>
      </c>
      <c r="S115" s="23">
        <f t="shared" si="7"/>
        <v>40753.758425925924</v>
      </c>
      <c r="T115" s="23">
        <f t="shared" si="8"/>
        <v>40761.625</v>
      </c>
      <c r="U115" s="10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0" t="s">
        <v>8218</v>
      </c>
      <c r="G116" s="10" t="s">
        <v>8223</v>
      </c>
      <c r="H116" s="10" t="s">
        <v>8245</v>
      </c>
      <c r="I116" s="10">
        <v>1326436488</v>
      </c>
      <c r="J116" s="10">
        <v>1321252488</v>
      </c>
      <c r="K116" s="10" t="b">
        <v>0</v>
      </c>
      <c r="L116" s="10">
        <v>35</v>
      </c>
      <c r="M116" t="b">
        <v>1</v>
      </c>
      <c r="N116" s="10" t="s">
        <v>8264</v>
      </c>
      <c r="O116" s="15" t="s">
        <v>8308</v>
      </c>
      <c r="P116" s="10" t="s">
        <v>8310</v>
      </c>
      <c r="Q116" s="10">
        <f t="shared" si="6"/>
        <v>103</v>
      </c>
      <c r="R116" s="10">
        <f t="shared" si="5"/>
        <v>88.57</v>
      </c>
      <c r="S116" s="23">
        <f t="shared" si="7"/>
        <v>40861.27416666667</v>
      </c>
      <c r="T116" s="23">
        <f t="shared" si="8"/>
        <v>40921.27416666667</v>
      </c>
      <c r="U116" s="10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0" t="s">
        <v>8218</v>
      </c>
      <c r="G117" s="10" t="s">
        <v>8223</v>
      </c>
      <c r="H117" s="10" t="s">
        <v>8245</v>
      </c>
      <c r="I117" s="10">
        <v>1328377444</v>
      </c>
      <c r="J117" s="10">
        <v>1326217444</v>
      </c>
      <c r="K117" s="10" t="b">
        <v>0</v>
      </c>
      <c r="L117" s="10">
        <v>22</v>
      </c>
      <c r="M117" t="b">
        <v>1</v>
      </c>
      <c r="N117" s="10" t="s">
        <v>8264</v>
      </c>
      <c r="O117" s="15" t="s">
        <v>8308</v>
      </c>
      <c r="P117" s="10" t="s">
        <v>8310</v>
      </c>
      <c r="Q117" s="10">
        <f t="shared" si="6"/>
        <v>140</v>
      </c>
      <c r="R117" s="10">
        <f t="shared" si="5"/>
        <v>28.73</v>
      </c>
      <c r="S117" s="23">
        <f t="shared" si="7"/>
        <v>40918.738935185182</v>
      </c>
      <c r="T117" s="23">
        <f t="shared" si="8"/>
        <v>40943.738935185182</v>
      </c>
      <c r="U117" s="10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0" t="s">
        <v>8218</v>
      </c>
      <c r="G118" s="10" t="s">
        <v>8223</v>
      </c>
      <c r="H118" s="10" t="s">
        <v>8245</v>
      </c>
      <c r="I118" s="10">
        <v>1302260155</v>
      </c>
      <c r="J118" s="10">
        <v>1298289355</v>
      </c>
      <c r="K118" s="10" t="b">
        <v>0</v>
      </c>
      <c r="L118" s="10">
        <v>57</v>
      </c>
      <c r="M118" t="b">
        <v>1</v>
      </c>
      <c r="N118" s="10" t="s">
        <v>8264</v>
      </c>
      <c r="O118" s="15" t="s">
        <v>8308</v>
      </c>
      <c r="P118" s="10" t="s">
        <v>8310</v>
      </c>
      <c r="Q118" s="10">
        <f t="shared" si="6"/>
        <v>114</v>
      </c>
      <c r="R118" s="10">
        <f t="shared" si="5"/>
        <v>69.790000000000006</v>
      </c>
      <c r="S118" s="23">
        <f t="shared" si="7"/>
        <v>40595.497164351851</v>
      </c>
      <c r="T118" s="23">
        <f t="shared" si="8"/>
        <v>40641.455497685187</v>
      </c>
      <c r="U118" s="10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0" t="s">
        <v>8218</v>
      </c>
      <c r="G119" s="10" t="s">
        <v>8223</v>
      </c>
      <c r="H119" s="10" t="s">
        <v>8245</v>
      </c>
      <c r="I119" s="10">
        <v>1276110000</v>
      </c>
      <c r="J119" s="10">
        <v>1268337744</v>
      </c>
      <c r="K119" s="10" t="b">
        <v>0</v>
      </c>
      <c r="L119" s="10">
        <v>27</v>
      </c>
      <c r="M119" t="b">
        <v>1</v>
      </c>
      <c r="N119" s="10" t="s">
        <v>8264</v>
      </c>
      <c r="O119" s="15" t="s">
        <v>8308</v>
      </c>
      <c r="P119" s="10" t="s">
        <v>8310</v>
      </c>
      <c r="Q119" s="10">
        <f t="shared" si="6"/>
        <v>100</v>
      </c>
      <c r="R119" s="10">
        <f t="shared" si="5"/>
        <v>167.49</v>
      </c>
      <c r="S119" s="23">
        <f t="shared" si="7"/>
        <v>40248.834999999999</v>
      </c>
      <c r="T119" s="23">
        <f t="shared" si="8"/>
        <v>40338.791666666664</v>
      </c>
      <c r="U119" s="10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0" t="s">
        <v>8218</v>
      </c>
      <c r="G120" s="10" t="s">
        <v>8223</v>
      </c>
      <c r="H120" s="10" t="s">
        <v>8245</v>
      </c>
      <c r="I120" s="10">
        <v>1311902236</v>
      </c>
      <c r="J120" s="10">
        <v>1309310236</v>
      </c>
      <c r="K120" s="10" t="b">
        <v>0</v>
      </c>
      <c r="L120" s="10">
        <v>39</v>
      </c>
      <c r="M120" t="b">
        <v>1</v>
      </c>
      <c r="N120" s="10" t="s">
        <v>8264</v>
      </c>
      <c r="O120" s="15" t="s">
        <v>8308</v>
      </c>
      <c r="P120" s="10" t="s">
        <v>8310</v>
      </c>
      <c r="Q120" s="10">
        <f t="shared" si="6"/>
        <v>113</v>
      </c>
      <c r="R120" s="10">
        <f t="shared" si="5"/>
        <v>144.91</v>
      </c>
      <c r="S120" s="23">
        <f t="shared" si="7"/>
        <v>40723.053657407407</v>
      </c>
      <c r="T120" s="23">
        <f t="shared" si="8"/>
        <v>40753.053657407407</v>
      </c>
      <c r="U120" s="1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0" t="s">
        <v>8218</v>
      </c>
      <c r="G121" s="10" t="s">
        <v>8223</v>
      </c>
      <c r="H121" s="10" t="s">
        <v>8245</v>
      </c>
      <c r="I121" s="10">
        <v>1313276400</v>
      </c>
      <c r="J121" s="10">
        <v>1310693986</v>
      </c>
      <c r="K121" s="10" t="b">
        <v>0</v>
      </c>
      <c r="L121" s="10">
        <v>37</v>
      </c>
      <c r="M121" t="b">
        <v>1</v>
      </c>
      <c r="N121" s="10" t="s">
        <v>8264</v>
      </c>
      <c r="O121" s="15" t="s">
        <v>8308</v>
      </c>
      <c r="P121" s="10" t="s">
        <v>8310</v>
      </c>
      <c r="Q121" s="10">
        <f t="shared" si="6"/>
        <v>105</v>
      </c>
      <c r="R121" s="10">
        <f t="shared" si="5"/>
        <v>91.84</v>
      </c>
      <c r="S121" s="23">
        <f t="shared" si="7"/>
        <v>40739.069282407407</v>
      </c>
      <c r="T121" s="23">
        <f t="shared" si="8"/>
        <v>40768.958333333336</v>
      </c>
      <c r="U121" s="10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0" t="s">
        <v>8219</v>
      </c>
      <c r="G122" s="10" t="s">
        <v>8230</v>
      </c>
      <c r="H122" s="10" t="s">
        <v>8251</v>
      </c>
      <c r="I122" s="10">
        <v>1475457107</v>
      </c>
      <c r="J122" s="10">
        <v>1472865107</v>
      </c>
      <c r="K122" s="10" t="b">
        <v>0</v>
      </c>
      <c r="L122" s="10">
        <v>1</v>
      </c>
      <c r="M122" t="b">
        <v>0</v>
      </c>
      <c r="N122" s="10" t="s">
        <v>8265</v>
      </c>
      <c r="O122" s="15" t="s">
        <v>8308</v>
      </c>
      <c r="P122" s="10" t="s">
        <v>8311</v>
      </c>
      <c r="Q122" s="10">
        <f t="shared" si="6"/>
        <v>0</v>
      </c>
      <c r="R122" s="10">
        <f t="shared" si="5"/>
        <v>10</v>
      </c>
      <c r="S122" s="23">
        <f t="shared" si="7"/>
        <v>42616.049849537041</v>
      </c>
      <c r="T122" s="23">
        <f t="shared" si="8"/>
        <v>42646.049849537041</v>
      </c>
      <c r="U122" s="10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0" t="s">
        <v>8219</v>
      </c>
      <c r="G123" s="10" t="s">
        <v>8223</v>
      </c>
      <c r="H123" s="10" t="s">
        <v>8245</v>
      </c>
      <c r="I123" s="10">
        <v>1429352160</v>
      </c>
      <c r="J123" s="10">
        <v>1427993710</v>
      </c>
      <c r="K123" s="10" t="b">
        <v>0</v>
      </c>
      <c r="L123" s="10">
        <v>1</v>
      </c>
      <c r="M123" t="b">
        <v>0</v>
      </c>
      <c r="N123" s="10" t="s">
        <v>8265</v>
      </c>
      <c r="O123" s="15" t="s">
        <v>8308</v>
      </c>
      <c r="P123" s="10" t="s">
        <v>8311</v>
      </c>
      <c r="Q123" s="10">
        <f t="shared" si="6"/>
        <v>0</v>
      </c>
      <c r="R123" s="10">
        <f t="shared" si="5"/>
        <v>1</v>
      </c>
      <c r="S123" s="23">
        <f t="shared" si="7"/>
        <v>42096.704976851848</v>
      </c>
      <c r="T123" s="23">
        <f t="shared" si="8"/>
        <v>42112.427777777775</v>
      </c>
      <c r="U123" s="10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0" t="s">
        <v>8219</v>
      </c>
      <c r="G124" s="10" t="s">
        <v>8223</v>
      </c>
      <c r="H124" s="10" t="s">
        <v>8245</v>
      </c>
      <c r="I124" s="10">
        <v>1476094907</v>
      </c>
      <c r="J124" s="10">
        <v>1470910907</v>
      </c>
      <c r="K124" s="10" t="b">
        <v>0</v>
      </c>
      <c r="L124" s="10">
        <v>0</v>
      </c>
      <c r="M124" t="b">
        <v>0</v>
      </c>
      <c r="N124" s="10" t="s">
        <v>8265</v>
      </c>
      <c r="O124" s="15" t="s">
        <v>8308</v>
      </c>
      <c r="P124" s="10" t="s">
        <v>8311</v>
      </c>
      <c r="Q124" s="10">
        <f t="shared" si="6"/>
        <v>0</v>
      </c>
      <c r="R124" s="10">
        <f t="shared" si="5"/>
        <v>0</v>
      </c>
      <c r="S124" s="23">
        <f t="shared" si="7"/>
        <v>42593.431793981479</v>
      </c>
      <c r="T124" s="23">
        <f t="shared" si="8"/>
        <v>42653.431793981479</v>
      </c>
      <c r="U124" s="10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0" t="s">
        <v>8219</v>
      </c>
      <c r="G125" s="10" t="s">
        <v>8223</v>
      </c>
      <c r="H125" s="10" t="s">
        <v>8245</v>
      </c>
      <c r="I125" s="10">
        <v>1414533600</v>
      </c>
      <c r="J125" s="10">
        <v>1411411564</v>
      </c>
      <c r="K125" s="10" t="b">
        <v>0</v>
      </c>
      <c r="L125" s="10">
        <v>6</v>
      </c>
      <c r="M125" t="b">
        <v>0</v>
      </c>
      <c r="N125" s="10" t="s">
        <v>8265</v>
      </c>
      <c r="O125" s="15" t="s">
        <v>8308</v>
      </c>
      <c r="P125" s="10" t="s">
        <v>8311</v>
      </c>
      <c r="Q125" s="10">
        <f t="shared" si="6"/>
        <v>0</v>
      </c>
      <c r="R125" s="10">
        <f t="shared" si="5"/>
        <v>25.17</v>
      </c>
      <c r="S125" s="23">
        <f t="shared" si="7"/>
        <v>41904.781990740739</v>
      </c>
      <c r="T125" s="23">
        <f t="shared" si="8"/>
        <v>41940.916666666664</v>
      </c>
      <c r="U125" s="10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0" t="s">
        <v>8219</v>
      </c>
      <c r="G126" s="10" t="s">
        <v>8223</v>
      </c>
      <c r="H126" s="10" t="s">
        <v>8245</v>
      </c>
      <c r="I126" s="10">
        <v>1431728242</v>
      </c>
      <c r="J126" s="10">
        <v>1429568242</v>
      </c>
      <c r="K126" s="10" t="b">
        <v>0</v>
      </c>
      <c r="L126" s="10">
        <v>0</v>
      </c>
      <c r="M126" t="b">
        <v>0</v>
      </c>
      <c r="N126" s="10" t="s">
        <v>8265</v>
      </c>
      <c r="O126" s="15" t="s">
        <v>8308</v>
      </c>
      <c r="P126" s="10" t="s">
        <v>8311</v>
      </c>
      <c r="Q126" s="10">
        <f t="shared" si="6"/>
        <v>0</v>
      </c>
      <c r="R126" s="10">
        <f t="shared" si="5"/>
        <v>0</v>
      </c>
      <c r="S126" s="23">
        <f t="shared" si="7"/>
        <v>42114.928726851853</v>
      </c>
      <c r="T126" s="23">
        <f t="shared" si="8"/>
        <v>42139.928726851853</v>
      </c>
      <c r="U126" s="10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0" t="s">
        <v>8219</v>
      </c>
      <c r="G127" s="10" t="s">
        <v>8228</v>
      </c>
      <c r="H127" s="10" t="s">
        <v>8250</v>
      </c>
      <c r="I127" s="10">
        <v>1486165880</v>
      </c>
      <c r="J127" s="10">
        <v>1480981880</v>
      </c>
      <c r="K127" s="10" t="b">
        <v>0</v>
      </c>
      <c r="L127" s="10">
        <v>6</v>
      </c>
      <c r="M127" t="b">
        <v>0</v>
      </c>
      <c r="N127" s="10" t="s">
        <v>8265</v>
      </c>
      <c r="O127" s="15" t="s">
        <v>8308</v>
      </c>
      <c r="P127" s="10" t="s">
        <v>8311</v>
      </c>
      <c r="Q127" s="10">
        <f t="shared" si="6"/>
        <v>14</v>
      </c>
      <c r="R127" s="10">
        <f t="shared" si="5"/>
        <v>11.67</v>
      </c>
      <c r="S127" s="23">
        <f t="shared" si="7"/>
        <v>42709.993981481486</v>
      </c>
      <c r="T127" s="23">
        <f t="shared" si="8"/>
        <v>42769.993981481486</v>
      </c>
      <c r="U127" s="10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0" t="s">
        <v>8219</v>
      </c>
      <c r="G128" s="10" t="s">
        <v>8223</v>
      </c>
      <c r="H128" s="10" t="s">
        <v>8245</v>
      </c>
      <c r="I128" s="10">
        <v>1433988000</v>
      </c>
      <c r="J128" s="10">
        <v>1431353337</v>
      </c>
      <c r="K128" s="10" t="b">
        <v>0</v>
      </c>
      <c r="L128" s="10">
        <v>13</v>
      </c>
      <c r="M128" t="b">
        <v>0</v>
      </c>
      <c r="N128" s="10" t="s">
        <v>8265</v>
      </c>
      <c r="O128" s="15" t="s">
        <v>8308</v>
      </c>
      <c r="P128" s="10" t="s">
        <v>8311</v>
      </c>
      <c r="Q128" s="10">
        <f t="shared" si="6"/>
        <v>6</v>
      </c>
      <c r="R128" s="10">
        <f t="shared" si="5"/>
        <v>106.69</v>
      </c>
      <c r="S128" s="23">
        <f t="shared" si="7"/>
        <v>42135.589548611111</v>
      </c>
      <c r="T128" s="23">
        <f t="shared" si="8"/>
        <v>42166.083333333328</v>
      </c>
      <c r="U128" s="10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0" t="s">
        <v>8219</v>
      </c>
      <c r="G129" s="10" t="s">
        <v>8223</v>
      </c>
      <c r="H129" s="10" t="s">
        <v>8245</v>
      </c>
      <c r="I129" s="10">
        <v>1428069541</v>
      </c>
      <c r="J129" s="10">
        <v>1425481141</v>
      </c>
      <c r="K129" s="10" t="b">
        <v>0</v>
      </c>
      <c r="L129" s="10">
        <v>4</v>
      </c>
      <c r="M129" t="b">
        <v>0</v>
      </c>
      <c r="N129" s="10" t="s">
        <v>8265</v>
      </c>
      <c r="O129" s="15" t="s">
        <v>8308</v>
      </c>
      <c r="P129" s="10" t="s">
        <v>8311</v>
      </c>
      <c r="Q129" s="10">
        <f t="shared" si="6"/>
        <v>2</v>
      </c>
      <c r="R129" s="10">
        <f t="shared" si="5"/>
        <v>47.5</v>
      </c>
      <c r="S129" s="23">
        <f t="shared" si="7"/>
        <v>42067.62431712963</v>
      </c>
      <c r="T129" s="23">
        <f t="shared" si="8"/>
        <v>42097.582650462966</v>
      </c>
      <c r="U129" s="10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0" t="s">
        <v>8219</v>
      </c>
      <c r="G130" s="10" t="s">
        <v>8223</v>
      </c>
      <c r="H130" s="10" t="s">
        <v>8245</v>
      </c>
      <c r="I130" s="10">
        <v>1476941293</v>
      </c>
      <c r="J130" s="10">
        <v>1473917293</v>
      </c>
      <c r="K130" s="10" t="b">
        <v>0</v>
      </c>
      <c r="L130" s="10">
        <v>6</v>
      </c>
      <c r="M130" t="b">
        <v>0</v>
      </c>
      <c r="N130" s="10" t="s">
        <v>8265</v>
      </c>
      <c r="O130" s="15" t="s">
        <v>8308</v>
      </c>
      <c r="P130" s="10" t="s">
        <v>8311</v>
      </c>
      <c r="Q130" s="10">
        <f t="shared" si="6"/>
        <v>2</v>
      </c>
      <c r="R130" s="10">
        <f t="shared" ref="R130:R193" si="10">IFERROR(ROUND(E130/L130,2),0)</f>
        <v>311.17</v>
      </c>
      <c r="S130" s="23">
        <f t="shared" si="7"/>
        <v>42628.22792824074</v>
      </c>
      <c r="T130" s="23">
        <f t="shared" si="8"/>
        <v>42663.22792824074</v>
      </c>
      <c r="U130" s="1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0" t="s">
        <v>8219</v>
      </c>
      <c r="G131" s="10" t="s">
        <v>8223</v>
      </c>
      <c r="H131" s="10" t="s">
        <v>8245</v>
      </c>
      <c r="I131" s="10">
        <v>1414708183</v>
      </c>
      <c r="J131" s="10">
        <v>1409524183</v>
      </c>
      <c r="K131" s="10" t="b">
        <v>0</v>
      </c>
      <c r="L131" s="10">
        <v>0</v>
      </c>
      <c r="M131" t="b">
        <v>0</v>
      </c>
      <c r="N131" s="10" t="s">
        <v>8265</v>
      </c>
      <c r="O131" s="15" t="s">
        <v>8308</v>
      </c>
      <c r="P131" s="10" t="s">
        <v>8311</v>
      </c>
      <c r="Q131" s="10">
        <f t="shared" ref="Q131:Q194" si="11">ROUND(E131/D131*100,0)</f>
        <v>0</v>
      </c>
      <c r="R131" s="10">
        <f t="shared" si="10"/>
        <v>0</v>
      </c>
      <c r="S131" s="23">
        <f t="shared" ref="S131:S194" si="12">(((J131/60)/60)/24)+DATE(1970,1,1)</f>
        <v>41882.937303240738</v>
      </c>
      <c r="T131" s="23">
        <f t="shared" ref="T131:T194" si="13">(((I131/60)/60)/24)+DATE(1970,1,1)</f>
        <v>41942.937303240738</v>
      </c>
      <c r="U131" s="10">
        <f t="shared" si="9"/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0" t="s">
        <v>8219</v>
      </c>
      <c r="G132" s="10" t="s">
        <v>8224</v>
      </c>
      <c r="H132" s="10" t="s">
        <v>8246</v>
      </c>
      <c r="I132" s="10">
        <v>1402949760</v>
      </c>
      <c r="J132" s="10">
        <v>1400536692</v>
      </c>
      <c r="K132" s="10" t="b">
        <v>0</v>
      </c>
      <c r="L132" s="10">
        <v>0</v>
      </c>
      <c r="M132" t="b">
        <v>0</v>
      </c>
      <c r="N132" s="10" t="s">
        <v>8265</v>
      </c>
      <c r="O132" s="15" t="s">
        <v>8308</v>
      </c>
      <c r="P132" s="10" t="s">
        <v>8311</v>
      </c>
      <c r="Q132" s="10">
        <f t="shared" si="11"/>
        <v>0</v>
      </c>
      <c r="R132" s="10">
        <f t="shared" si="10"/>
        <v>0</v>
      </c>
      <c r="S132" s="23">
        <f t="shared" si="12"/>
        <v>41778.915416666663</v>
      </c>
      <c r="T132" s="23">
        <f t="shared" si="13"/>
        <v>41806.844444444447</v>
      </c>
      <c r="U132" s="10">
        <f t="shared" si="9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0" t="s">
        <v>8219</v>
      </c>
      <c r="G133" s="10" t="s">
        <v>8223</v>
      </c>
      <c r="H133" s="10" t="s">
        <v>8245</v>
      </c>
      <c r="I133" s="10">
        <v>1467763200</v>
      </c>
      <c r="J133" s="10">
        <v>1466453161</v>
      </c>
      <c r="K133" s="10" t="b">
        <v>0</v>
      </c>
      <c r="L133" s="10">
        <v>0</v>
      </c>
      <c r="M133" t="b">
        <v>0</v>
      </c>
      <c r="N133" s="10" t="s">
        <v>8265</v>
      </c>
      <c r="O133" s="15" t="s">
        <v>8308</v>
      </c>
      <c r="P133" s="10" t="s">
        <v>8311</v>
      </c>
      <c r="Q133" s="10">
        <f t="shared" si="11"/>
        <v>0</v>
      </c>
      <c r="R133" s="10">
        <f t="shared" si="10"/>
        <v>0</v>
      </c>
      <c r="S133" s="23">
        <f t="shared" si="12"/>
        <v>42541.837511574078</v>
      </c>
      <c r="T133" s="23">
        <f t="shared" si="13"/>
        <v>42557</v>
      </c>
      <c r="U133" s="10">
        <f t="shared" si="9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0" t="s">
        <v>8219</v>
      </c>
      <c r="G134" s="10" t="s">
        <v>8223</v>
      </c>
      <c r="H134" s="10" t="s">
        <v>8245</v>
      </c>
      <c r="I134" s="10">
        <v>1415392207</v>
      </c>
      <c r="J134" s="10">
        <v>1411500607</v>
      </c>
      <c r="K134" s="10" t="b">
        <v>0</v>
      </c>
      <c r="L134" s="10">
        <v>81</v>
      </c>
      <c r="M134" t="b">
        <v>0</v>
      </c>
      <c r="N134" s="10" t="s">
        <v>8265</v>
      </c>
      <c r="O134" s="15" t="s">
        <v>8308</v>
      </c>
      <c r="P134" s="10" t="s">
        <v>8311</v>
      </c>
      <c r="Q134" s="10">
        <f t="shared" si="11"/>
        <v>10</v>
      </c>
      <c r="R134" s="10">
        <f t="shared" si="10"/>
        <v>94.51</v>
      </c>
      <c r="S134" s="23">
        <f t="shared" si="12"/>
        <v>41905.812581018516</v>
      </c>
      <c r="T134" s="23">
        <f t="shared" si="13"/>
        <v>41950.854247685187</v>
      </c>
      <c r="U134" s="10">
        <f t="shared" si="9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0" t="s">
        <v>8219</v>
      </c>
      <c r="G135" s="10" t="s">
        <v>8223</v>
      </c>
      <c r="H135" s="10" t="s">
        <v>8245</v>
      </c>
      <c r="I135" s="10">
        <v>1464715860</v>
      </c>
      <c r="J135" s="10">
        <v>1462130584</v>
      </c>
      <c r="K135" s="10" t="b">
        <v>0</v>
      </c>
      <c r="L135" s="10">
        <v>0</v>
      </c>
      <c r="M135" t="b">
        <v>0</v>
      </c>
      <c r="N135" s="10" t="s">
        <v>8265</v>
      </c>
      <c r="O135" s="15" t="s">
        <v>8308</v>
      </c>
      <c r="P135" s="10" t="s">
        <v>8311</v>
      </c>
      <c r="Q135" s="10">
        <f t="shared" si="11"/>
        <v>0</v>
      </c>
      <c r="R135" s="10">
        <f t="shared" si="10"/>
        <v>0</v>
      </c>
      <c r="S135" s="23">
        <f t="shared" si="12"/>
        <v>42491.80768518518</v>
      </c>
      <c r="T135" s="23">
        <f t="shared" si="13"/>
        <v>42521.729861111111</v>
      </c>
      <c r="U135" s="10">
        <f t="shared" si="9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0" t="s">
        <v>8219</v>
      </c>
      <c r="G136" s="10" t="s">
        <v>8223</v>
      </c>
      <c r="H136" s="10" t="s">
        <v>8245</v>
      </c>
      <c r="I136" s="10">
        <v>1441386000</v>
      </c>
      <c r="J136" s="10">
        <v>1438811418</v>
      </c>
      <c r="K136" s="10" t="b">
        <v>0</v>
      </c>
      <c r="L136" s="10">
        <v>0</v>
      </c>
      <c r="M136" t="b">
        <v>0</v>
      </c>
      <c r="N136" s="10" t="s">
        <v>8265</v>
      </c>
      <c r="O136" s="15" t="s">
        <v>8308</v>
      </c>
      <c r="P136" s="10" t="s">
        <v>8311</v>
      </c>
      <c r="Q136" s="10">
        <f t="shared" si="11"/>
        <v>0</v>
      </c>
      <c r="R136" s="10">
        <f t="shared" si="10"/>
        <v>0</v>
      </c>
      <c r="S136" s="23">
        <f t="shared" si="12"/>
        <v>42221.909930555557</v>
      </c>
      <c r="T136" s="23">
        <f t="shared" si="13"/>
        <v>42251.708333333328</v>
      </c>
      <c r="U136" s="10">
        <f t="shared" si="9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0" t="s">
        <v>8219</v>
      </c>
      <c r="G137" s="10" t="s">
        <v>8223</v>
      </c>
      <c r="H137" s="10" t="s">
        <v>8245</v>
      </c>
      <c r="I137" s="10">
        <v>1404241200</v>
      </c>
      <c r="J137" s="10">
        <v>1401354597</v>
      </c>
      <c r="K137" s="10" t="b">
        <v>0</v>
      </c>
      <c r="L137" s="10">
        <v>5</v>
      </c>
      <c r="M137" t="b">
        <v>0</v>
      </c>
      <c r="N137" s="10" t="s">
        <v>8265</v>
      </c>
      <c r="O137" s="15" t="s">
        <v>8308</v>
      </c>
      <c r="P137" s="10" t="s">
        <v>8311</v>
      </c>
      <c r="Q137" s="10">
        <f t="shared" si="11"/>
        <v>13</v>
      </c>
      <c r="R137" s="10">
        <f t="shared" si="10"/>
        <v>80.599999999999994</v>
      </c>
      <c r="S137" s="23">
        <f t="shared" si="12"/>
        <v>41788.381909722222</v>
      </c>
      <c r="T137" s="23">
        <f t="shared" si="13"/>
        <v>41821.791666666664</v>
      </c>
      <c r="U137" s="10">
        <f t="shared" si="9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0" t="s">
        <v>8219</v>
      </c>
      <c r="G138" s="10" t="s">
        <v>8223</v>
      </c>
      <c r="H138" s="10" t="s">
        <v>8245</v>
      </c>
      <c r="I138" s="10">
        <v>1431771360</v>
      </c>
      <c r="J138" s="10">
        <v>1427968234</v>
      </c>
      <c r="K138" s="10" t="b">
        <v>0</v>
      </c>
      <c r="L138" s="10">
        <v>0</v>
      </c>
      <c r="M138" t="b">
        <v>0</v>
      </c>
      <c r="N138" s="10" t="s">
        <v>8265</v>
      </c>
      <c r="O138" s="15" t="s">
        <v>8308</v>
      </c>
      <c r="P138" s="10" t="s">
        <v>8311</v>
      </c>
      <c r="Q138" s="10">
        <f t="shared" si="11"/>
        <v>0</v>
      </c>
      <c r="R138" s="10">
        <f t="shared" si="10"/>
        <v>0</v>
      </c>
      <c r="S138" s="23">
        <f t="shared" si="12"/>
        <v>42096.410115740742</v>
      </c>
      <c r="T138" s="23">
        <f t="shared" si="13"/>
        <v>42140.427777777775</v>
      </c>
      <c r="U138" s="10">
        <f t="shared" si="9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0" t="s">
        <v>8219</v>
      </c>
      <c r="G139" s="10" t="s">
        <v>8231</v>
      </c>
      <c r="H139" s="10" t="s">
        <v>8252</v>
      </c>
      <c r="I139" s="10">
        <v>1444657593</v>
      </c>
      <c r="J139" s="10">
        <v>1440337593</v>
      </c>
      <c r="K139" s="10" t="b">
        <v>0</v>
      </c>
      <c r="L139" s="10">
        <v>0</v>
      </c>
      <c r="M139" t="b">
        <v>0</v>
      </c>
      <c r="N139" s="10" t="s">
        <v>8265</v>
      </c>
      <c r="O139" s="15" t="s">
        <v>8308</v>
      </c>
      <c r="P139" s="10" t="s">
        <v>8311</v>
      </c>
      <c r="Q139" s="10">
        <f t="shared" si="11"/>
        <v>0</v>
      </c>
      <c r="R139" s="10">
        <f t="shared" si="10"/>
        <v>0</v>
      </c>
      <c r="S139" s="23">
        <f t="shared" si="12"/>
        <v>42239.573993055557</v>
      </c>
      <c r="T139" s="23">
        <f t="shared" si="13"/>
        <v>42289.573993055557</v>
      </c>
      <c r="U139" s="10">
        <f t="shared" si="9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0" t="s">
        <v>8219</v>
      </c>
      <c r="G140" s="10" t="s">
        <v>8223</v>
      </c>
      <c r="H140" s="10" t="s">
        <v>8245</v>
      </c>
      <c r="I140" s="10">
        <v>1438405140</v>
      </c>
      <c r="J140" s="10">
        <v>1435731041</v>
      </c>
      <c r="K140" s="10" t="b">
        <v>0</v>
      </c>
      <c r="L140" s="10">
        <v>58</v>
      </c>
      <c r="M140" t="b">
        <v>0</v>
      </c>
      <c r="N140" s="10" t="s">
        <v>8265</v>
      </c>
      <c r="O140" s="15" t="s">
        <v>8308</v>
      </c>
      <c r="P140" s="10" t="s">
        <v>8311</v>
      </c>
      <c r="Q140" s="10">
        <f t="shared" si="11"/>
        <v>3</v>
      </c>
      <c r="R140" s="10">
        <f t="shared" si="10"/>
        <v>81.239999999999995</v>
      </c>
      <c r="S140" s="23">
        <f t="shared" si="12"/>
        <v>42186.257418981477</v>
      </c>
      <c r="T140" s="23">
        <f t="shared" si="13"/>
        <v>42217.207638888889</v>
      </c>
      <c r="U140" s="10">
        <f t="shared" si="9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0" t="s">
        <v>8219</v>
      </c>
      <c r="G141" s="10" t="s">
        <v>8223</v>
      </c>
      <c r="H141" s="10" t="s">
        <v>8245</v>
      </c>
      <c r="I141" s="10">
        <v>1436738772</v>
      </c>
      <c r="J141" s="10">
        <v>1435874772</v>
      </c>
      <c r="K141" s="10" t="b">
        <v>0</v>
      </c>
      <c r="L141" s="10">
        <v>1</v>
      </c>
      <c r="M141" t="b">
        <v>0</v>
      </c>
      <c r="N141" s="10" t="s">
        <v>8265</v>
      </c>
      <c r="O141" s="15" t="s">
        <v>8308</v>
      </c>
      <c r="P141" s="10" t="s">
        <v>8311</v>
      </c>
      <c r="Q141" s="10">
        <f t="shared" si="11"/>
        <v>100</v>
      </c>
      <c r="R141" s="10">
        <f t="shared" si="10"/>
        <v>500</v>
      </c>
      <c r="S141" s="23">
        <f t="shared" si="12"/>
        <v>42187.920972222222</v>
      </c>
      <c r="T141" s="23">
        <f t="shared" si="13"/>
        <v>42197.920972222222</v>
      </c>
      <c r="U141" s="10">
        <f t="shared" si="9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0" t="s">
        <v>8219</v>
      </c>
      <c r="G142" s="10" t="s">
        <v>8223</v>
      </c>
      <c r="H142" s="10" t="s">
        <v>8245</v>
      </c>
      <c r="I142" s="10">
        <v>1426823132</v>
      </c>
      <c r="J142" s="10">
        <v>1424234732</v>
      </c>
      <c r="K142" s="10" t="b">
        <v>0</v>
      </c>
      <c r="L142" s="10">
        <v>0</v>
      </c>
      <c r="M142" t="b">
        <v>0</v>
      </c>
      <c r="N142" s="10" t="s">
        <v>8265</v>
      </c>
      <c r="O142" s="15" t="s">
        <v>8308</v>
      </c>
      <c r="P142" s="10" t="s">
        <v>8311</v>
      </c>
      <c r="Q142" s="10">
        <f t="shared" si="11"/>
        <v>0</v>
      </c>
      <c r="R142" s="10">
        <f t="shared" si="10"/>
        <v>0</v>
      </c>
      <c r="S142" s="23">
        <f t="shared" si="12"/>
        <v>42053.198287037041</v>
      </c>
      <c r="T142" s="23">
        <f t="shared" si="13"/>
        <v>42083.15662037037</v>
      </c>
      <c r="U142" s="10">
        <f t="shared" si="9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0" t="s">
        <v>8219</v>
      </c>
      <c r="G143" s="10" t="s">
        <v>8223</v>
      </c>
      <c r="H143" s="10" t="s">
        <v>8245</v>
      </c>
      <c r="I143" s="10">
        <v>1433043623</v>
      </c>
      <c r="J143" s="10">
        <v>1429155623</v>
      </c>
      <c r="K143" s="10" t="b">
        <v>0</v>
      </c>
      <c r="L143" s="10">
        <v>28</v>
      </c>
      <c r="M143" t="b">
        <v>0</v>
      </c>
      <c r="N143" s="10" t="s">
        <v>8265</v>
      </c>
      <c r="O143" s="15" t="s">
        <v>8308</v>
      </c>
      <c r="P143" s="10" t="s">
        <v>8311</v>
      </c>
      <c r="Q143" s="10">
        <f t="shared" si="11"/>
        <v>11</v>
      </c>
      <c r="R143" s="10">
        <f t="shared" si="10"/>
        <v>46.18</v>
      </c>
      <c r="S143" s="23">
        <f t="shared" si="12"/>
        <v>42110.153043981481</v>
      </c>
      <c r="T143" s="23">
        <f t="shared" si="13"/>
        <v>42155.153043981481</v>
      </c>
      <c r="U143" s="10">
        <f t="shared" ref="U143:U206" si="14">YEAR(S:S)</f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0" t="s">
        <v>8219</v>
      </c>
      <c r="G144" s="10" t="s">
        <v>8223</v>
      </c>
      <c r="H144" s="10" t="s">
        <v>8245</v>
      </c>
      <c r="I144" s="10">
        <v>1416176778</v>
      </c>
      <c r="J144" s="10">
        <v>1414358778</v>
      </c>
      <c r="K144" s="10" t="b">
        <v>0</v>
      </c>
      <c r="L144" s="10">
        <v>1</v>
      </c>
      <c r="M144" t="b">
        <v>0</v>
      </c>
      <c r="N144" s="10" t="s">
        <v>8265</v>
      </c>
      <c r="O144" s="15" t="s">
        <v>8308</v>
      </c>
      <c r="P144" s="10" t="s">
        <v>8311</v>
      </c>
      <c r="Q144" s="10">
        <f t="shared" si="11"/>
        <v>0</v>
      </c>
      <c r="R144" s="10">
        <f t="shared" si="10"/>
        <v>10</v>
      </c>
      <c r="S144" s="23">
        <f t="shared" si="12"/>
        <v>41938.893263888887</v>
      </c>
      <c r="T144" s="23">
        <f t="shared" si="13"/>
        <v>41959.934930555552</v>
      </c>
      <c r="U144" s="10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0" t="s">
        <v>8219</v>
      </c>
      <c r="G145" s="10" t="s">
        <v>8225</v>
      </c>
      <c r="H145" s="10" t="s">
        <v>8247</v>
      </c>
      <c r="I145" s="10">
        <v>1472882100</v>
      </c>
      <c r="J145" s="10">
        <v>1467941542</v>
      </c>
      <c r="K145" s="10" t="b">
        <v>0</v>
      </c>
      <c r="L145" s="10">
        <v>0</v>
      </c>
      <c r="M145" t="b">
        <v>0</v>
      </c>
      <c r="N145" s="10" t="s">
        <v>8265</v>
      </c>
      <c r="O145" s="15" t="s">
        <v>8308</v>
      </c>
      <c r="P145" s="10" t="s">
        <v>8311</v>
      </c>
      <c r="Q145" s="10">
        <f t="shared" si="11"/>
        <v>0</v>
      </c>
      <c r="R145" s="10">
        <f t="shared" si="10"/>
        <v>0</v>
      </c>
      <c r="S145" s="23">
        <f t="shared" si="12"/>
        <v>42559.064143518524</v>
      </c>
      <c r="T145" s="23">
        <f t="shared" si="13"/>
        <v>42616.246527777781</v>
      </c>
      <c r="U145" s="10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0" t="s">
        <v>8219</v>
      </c>
      <c r="G146" s="10" t="s">
        <v>8228</v>
      </c>
      <c r="H146" s="10" t="s">
        <v>8250</v>
      </c>
      <c r="I146" s="10">
        <v>1428945472</v>
      </c>
      <c r="J146" s="10">
        <v>1423765072</v>
      </c>
      <c r="K146" s="10" t="b">
        <v>0</v>
      </c>
      <c r="L146" s="10">
        <v>37</v>
      </c>
      <c r="M146" t="b">
        <v>0</v>
      </c>
      <c r="N146" s="10" t="s">
        <v>8265</v>
      </c>
      <c r="O146" s="15" t="s">
        <v>8308</v>
      </c>
      <c r="P146" s="10" t="s">
        <v>8311</v>
      </c>
      <c r="Q146" s="10">
        <f t="shared" si="11"/>
        <v>28</v>
      </c>
      <c r="R146" s="10">
        <f t="shared" si="10"/>
        <v>55.95</v>
      </c>
      <c r="S146" s="23">
        <f t="shared" si="12"/>
        <v>42047.762407407412</v>
      </c>
      <c r="T146" s="23">
        <f t="shared" si="13"/>
        <v>42107.72074074074</v>
      </c>
      <c r="U146" s="10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0" t="s">
        <v>8219</v>
      </c>
      <c r="G147" s="10" t="s">
        <v>8223</v>
      </c>
      <c r="H147" s="10" t="s">
        <v>8245</v>
      </c>
      <c r="I147" s="10">
        <v>1439298052</v>
      </c>
      <c r="J147" s="10">
        <v>1436965252</v>
      </c>
      <c r="K147" s="10" t="b">
        <v>0</v>
      </c>
      <c r="L147" s="10">
        <v>9</v>
      </c>
      <c r="M147" t="b">
        <v>0</v>
      </c>
      <c r="N147" s="10" t="s">
        <v>8265</v>
      </c>
      <c r="O147" s="15" t="s">
        <v>8308</v>
      </c>
      <c r="P147" s="10" t="s">
        <v>8311</v>
      </c>
      <c r="Q147" s="10">
        <f t="shared" si="11"/>
        <v>8</v>
      </c>
      <c r="R147" s="10">
        <f t="shared" si="10"/>
        <v>37.56</v>
      </c>
      <c r="S147" s="23">
        <f t="shared" si="12"/>
        <v>42200.542268518519</v>
      </c>
      <c r="T147" s="23">
        <f t="shared" si="13"/>
        <v>42227.542268518519</v>
      </c>
      <c r="U147" s="10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0" t="s">
        <v>8219</v>
      </c>
      <c r="G148" s="10" t="s">
        <v>8223</v>
      </c>
      <c r="H148" s="10" t="s">
        <v>8245</v>
      </c>
      <c r="I148" s="10">
        <v>1484698998</v>
      </c>
      <c r="J148" s="10">
        <v>1479514998</v>
      </c>
      <c r="K148" s="10" t="b">
        <v>0</v>
      </c>
      <c r="L148" s="10">
        <v>3</v>
      </c>
      <c r="M148" t="b">
        <v>0</v>
      </c>
      <c r="N148" s="10" t="s">
        <v>8265</v>
      </c>
      <c r="O148" s="15" t="s">
        <v>8308</v>
      </c>
      <c r="P148" s="10" t="s">
        <v>8311</v>
      </c>
      <c r="Q148" s="10">
        <f t="shared" si="11"/>
        <v>1</v>
      </c>
      <c r="R148" s="10">
        <f t="shared" si="10"/>
        <v>38.33</v>
      </c>
      <c r="S148" s="23">
        <f t="shared" si="12"/>
        <v>42693.016180555554</v>
      </c>
      <c r="T148" s="23">
        <f t="shared" si="13"/>
        <v>42753.016180555554</v>
      </c>
      <c r="U148" s="10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0" t="s">
        <v>8219</v>
      </c>
      <c r="G149" s="10" t="s">
        <v>8224</v>
      </c>
      <c r="H149" s="10" t="s">
        <v>8246</v>
      </c>
      <c r="I149" s="10">
        <v>1420741080</v>
      </c>
      <c r="J149" s="10">
        <v>1417026340</v>
      </c>
      <c r="K149" s="10" t="b">
        <v>0</v>
      </c>
      <c r="L149" s="10">
        <v>0</v>
      </c>
      <c r="M149" t="b">
        <v>0</v>
      </c>
      <c r="N149" s="10" t="s">
        <v>8265</v>
      </c>
      <c r="O149" s="15" t="s">
        <v>8308</v>
      </c>
      <c r="P149" s="10" t="s">
        <v>8311</v>
      </c>
      <c r="Q149" s="10">
        <f t="shared" si="11"/>
        <v>0</v>
      </c>
      <c r="R149" s="10">
        <f t="shared" si="10"/>
        <v>0</v>
      </c>
      <c r="S149" s="23">
        <f t="shared" si="12"/>
        <v>41969.767824074079</v>
      </c>
      <c r="T149" s="23">
        <f t="shared" si="13"/>
        <v>42012.762499999997</v>
      </c>
      <c r="U149" s="10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0" t="s">
        <v>8219</v>
      </c>
      <c r="G150" s="10" t="s">
        <v>8223</v>
      </c>
      <c r="H150" s="10" t="s">
        <v>8245</v>
      </c>
      <c r="I150" s="10">
        <v>1456555536</v>
      </c>
      <c r="J150" s="10">
        <v>1453963536</v>
      </c>
      <c r="K150" s="10" t="b">
        <v>0</v>
      </c>
      <c r="L150" s="10">
        <v>2</v>
      </c>
      <c r="M150" t="b">
        <v>0</v>
      </c>
      <c r="N150" s="10" t="s">
        <v>8265</v>
      </c>
      <c r="O150" s="15" t="s">
        <v>8308</v>
      </c>
      <c r="P150" s="10" t="s">
        <v>8311</v>
      </c>
      <c r="Q150" s="10">
        <f t="shared" si="11"/>
        <v>0</v>
      </c>
      <c r="R150" s="10">
        <f t="shared" si="10"/>
        <v>20</v>
      </c>
      <c r="S150" s="23">
        <f t="shared" si="12"/>
        <v>42397.281666666662</v>
      </c>
      <c r="T150" s="23">
        <f t="shared" si="13"/>
        <v>42427.281666666662</v>
      </c>
      <c r="U150" s="1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0" t="s">
        <v>8219</v>
      </c>
      <c r="G151" s="10" t="s">
        <v>8223</v>
      </c>
      <c r="H151" s="10" t="s">
        <v>8245</v>
      </c>
      <c r="I151" s="10">
        <v>1419494400</v>
      </c>
      <c r="J151" s="10">
        <v>1416888470</v>
      </c>
      <c r="K151" s="10" t="b">
        <v>0</v>
      </c>
      <c r="L151" s="10">
        <v>6</v>
      </c>
      <c r="M151" t="b">
        <v>0</v>
      </c>
      <c r="N151" s="10" t="s">
        <v>8265</v>
      </c>
      <c r="O151" s="15" t="s">
        <v>8308</v>
      </c>
      <c r="P151" s="10" t="s">
        <v>8311</v>
      </c>
      <c r="Q151" s="10">
        <f t="shared" si="11"/>
        <v>1</v>
      </c>
      <c r="R151" s="10">
        <f t="shared" si="10"/>
        <v>15.33</v>
      </c>
      <c r="S151" s="23">
        <f t="shared" si="12"/>
        <v>41968.172106481477</v>
      </c>
      <c r="T151" s="23">
        <f t="shared" si="13"/>
        <v>41998.333333333328</v>
      </c>
      <c r="U151" s="10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0" t="s">
        <v>8219</v>
      </c>
      <c r="G152" s="10" t="s">
        <v>8223</v>
      </c>
      <c r="H152" s="10" t="s">
        <v>8245</v>
      </c>
      <c r="I152" s="10">
        <v>1432612382</v>
      </c>
      <c r="J152" s="10">
        <v>1427428382</v>
      </c>
      <c r="K152" s="10" t="b">
        <v>0</v>
      </c>
      <c r="L152" s="10">
        <v>67</v>
      </c>
      <c r="M152" t="b">
        <v>0</v>
      </c>
      <c r="N152" s="10" t="s">
        <v>8265</v>
      </c>
      <c r="O152" s="15" t="s">
        <v>8308</v>
      </c>
      <c r="P152" s="10" t="s">
        <v>8311</v>
      </c>
      <c r="Q152" s="10">
        <f t="shared" si="11"/>
        <v>23</v>
      </c>
      <c r="R152" s="10">
        <f t="shared" si="10"/>
        <v>449.43</v>
      </c>
      <c r="S152" s="23">
        <f t="shared" si="12"/>
        <v>42090.161828703705</v>
      </c>
      <c r="T152" s="23">
        <f t="shared" si="13"/>
        <v>42150.161828703705</v>
      </c>
      <c r="U152" s="10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0" t="s">
        <v>8219</v>
      </c>
      <c r="G153" s="10" t="s">
        <v>8225</v>
      </c>
      <c r="H153" s="10" t="s">
        <v>8247</v>
      </c>
      <c r="I153" s="10">
        <v>1434633191</v>
      </c>
      <c r="J153" s="10">
        <v>1429449191</v>
      </c>
      <c r="K153" s="10" t="b">
        <v>0</v>
      </c>
      <c r="L153" s="10">
        <v>5</v>
      </c>
      <c r="M153" t="b">
        <v>0</v>
      </c>
      <c r="N153" s="10" t="s">
        <v>8265</v>
      </c>
      <c r="O153" s="15" t="s">
        <v>8308</v>
      </c>
      <c r="P153" s="10" t="s">
        <v>8311</v>
      </c>
      <c r="Q153" s="10">
        <f t="shared" si="11"/>
        <v>0</v>
      </c>
      <c r="R153" s="10">
        <f t="shared" si="10"/>
        <v>28</v>
      </c>
      <c r="S153" s="23">
        <f t="shared" si="12"/>
        <v>42113.550821759258</v>
      </c>
      <c r="T153" s="23">
        <f t="shared" si="13"/>
        <v>42173.550821759258</v>
      </c>
      <c r="U153" s="10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0" t="s">
        <v>8219</v>
      </c>
      <c r="G154" s="10" t="s">
        <v>8223</v>
      </c>
      <c r="H154" s="10" t="s">
        <v>8245</v>
      </c>
      <c r="I154" s="10">
        <v>1411437100</v>
      </c>
      <c r="J154" s="10">
        <v>1408845100</v>
      </c>
      <c r="K154" s="10" t="b">
        <v>0</v>
      </c>
      <c r="L154" s="10">
        <v>2</v>
      </c>
      <c r="M154" t="b">
        <v>0</v>
      </c>
      <c r="N154" s="10" t="s">
        <v>8265</v>
      </c>
      <c r="O154" s="15" t="s">
        <v>8308</v>
      </c>
      <c r="P154" s="10" t="s">
        <v>8311</v>
      </c>
      <c r="Q154" s="10">
        <f t="shared" si="11"/>
        <v>0</v>
      </c>
      <c r="R154" s="10">
        <f t="shared" si="10"/>
        <v>15</v>
      </c>
      <c r="S154" s="23">
        <f t="shared" si="12"/>
        <v>41875.077546296299</v>
      </c>
      <c r="T154" s="23">
        <f t="shared" si="13"/>
        <v>41905.077546296299</v>
      </c>
      <c r="U154" s="10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0" t="s">
        <v>8219</v>
      </c>
      <c r="G155" s="10" t="s">
        <v>8223</v>
      </c>
      <c r="H155" s="10" t="s">
        <v>8245</v>
      </c>
      <c r="I155" s="10">
        <v>1417532644</v>
      </c>
      <c r="J155" s="10">
        <v>1413900244</v>
      </c>
      <c r="K155" s="10" t="b">
        <v>0</v>
      </c>
      <c r="L155" s="10">
        <v>10</v>
      </c>
      <c r="M155" t="b">
        <v>0</v>
      </c>
      <c r="N155" s="10" t="s">
        <v>8265</v>
      </c>
      <c r="O155" s="15" t="s">
        <v>8308</v>
      </c>
      <c r="P155" s="10" t="s">
        <v>8311</v>
      </c>
      <c r="Q155" s="10">
        <f t="shared" si="11"/>
        <v>1</v>
      </c>
      <c r="R155" s="10">
        <f t="shared" si="10"/>
        <v>35.9</v>
      </c>
      <c r="S155" s="23">
        <f t="shared" si="12"/>
        <v>41933.586157407408</v>
      </c>
      <c r="T155" s="23">
        <f t="shared" si="13"/>
        <v>41975.627824074079</v>
      </c>
      <c r="U155" s="10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0" t="s">
        <v>8219</v>
      </c>
      <c r="G156" s="10" t="s">
        <v>8223</v>
      </c>
      <c r="H156" s="10" t="s">
        <v>8245</v>
      </c>
      <c r="I156" s="10">
        <v>1433336895</v>
      </c>
      <c r="J156" s="10">
        <v>1429621695</v>
      </c>
      <c r="K156" s="10" t="b">
        <v>0</v>
      </c>
      <c r="L156" s="10">
        <v>3</v>
      </c>
      <c r="M156" t="b">
        <v>0</v>
      </c>
      <c r="N156" s="10" t="s">
        <v>8265</v>
      </c>
      <c r="O156" s="15" t="s">
        <v>8308</v>
      </c>
      <c r="P156" s="10" t="s">
        <v>8311</v>
      </c>
      <c r="Q156" s="10">
        <f t="shared" si="11"/>
        <v>3</v>
      </c>
      <c r="R156" s="10">
        <f t="shared" si="10"/>
        <v>13.33</v>
      </c>
      <c r="S156" s="23">
        <f t="shared" si="12"/>
        <v>42115.547395833331</v>
      </c>
      <c r="T156" s="23">
        <f t="shared" si="13"/>
        <v>42158.547395833331</v>
      </c>
      <c r="U156" s="10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0" t="s">
        <v>8219</v>
      </c>
      <c r="G157" s="10" t="s">
        <v>8223</v>
      </c>
      <c r="H157" s="10" t="s">
        <v>8245</v>
      </c>
      <c r="I157" s="10">
        <v>1437657935</v>
      </c>
      <c r="J157" s="10">
        <v>1434201935</v>
      </c>
      <c r="K157" s="10" t="b">
        <v>0</v>
      </c>
      <c r="L157" s="10">
        <v>4</v>
      </c>
      <c r="M157" t="b">
        <v>0</v>
      </c>
      <c r="N157" s="10" t="s">
        <v>8265</v>
      </c>
      <c r="O157" s="15" t="s">
        <v>8308</v>
      </c>
      <c r="P157" s="10" t="s">
        <v>8311</v>
      </c>
      <c r="Q157" s="10">
        <f t="shared" si="11"/>
        <v>0</v>
      </c>
      <c r="R157" s="10">
        <f t="shared" si="10"/>
        <v>20.25</v>
      </c>
      <c r="S157" s="23">
        <f t="shared" si="12"/>
        <v>42168.559432870374</v>
      </c>
      <c r="T157" s="23">
        <f t="shared" si="13"/>
        <v>42208.559432870374</v>
      </c>
      <c r="U157" s="10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0" t="s">
        <v>8219</v>
      </c>
      <c r="G158" s="10" t="s">
        <v>8228</v>
      </c>
      <c r="H158" s="10" t="s">
        <v>8250</v>
      </c>
      <c r="I158" s="10">
        <v>1407034796</v>
      </c>
      <c r="J158" s="10">
        <v>1401850796</v>
      </c>
      <c r="K158" s="10" t="b">
        <v>0</v>
      </c>
      <c r="L158" s="10">
        <v>15</v>
      </c>
      <c r="M158" t="b">
        <v>0</v>
      </c>
      <c r="N158" s="10" t="s">
        <v>8265</v>
      </c>
      <c r="O158" s="15" t="s">
        <v>8308</v>
      </c>
      <c r="P158" s="10" t="s">
        <v>8311</v>
      </c>
      <c r="Q158" s="10">
        <f t="shared" si="11"/>
        <v>5</v>
      </c>
      <c r="R158" s="10">
        <f t="shared" si="10"/>
        <v>119</v>
      </c>
      <c r="S158" s="23">
        <f t="shared" si="12"/>
        <v>41794.124953703707</v>
      </c>
      <c r="T158" s="23">
        <f t="shared" si="13"/>
        <v>41854.124953703707</v>
      </c>
      <c r="U158" s="10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0" t="s">
        <v>8219</v>
      </c>
      <c r="G159" s="10" t="s">
        <v>8223</v>
      </c>
      <c r="H159" s="10" t="s">
        <v>8245</v>
      </c>
      <c r="I159" s="10">
        <v>1456523572</v>
      </c>
      <c r="J159" s="10">
        <v>1453931572</v>
      </c>
      <c r="K159" s="10" t="b">
        <v>0</v>
      </c>
      <c r="L159" s="10">
        <v>2</v>
      </c>
      <c r="M159" t="b">
        <v>0</v>
      </c>
      <c r="N159" s="10" t="s">
        <v>8265</v>
      </c>
      <c r="O159" s="15" t="s">
        <v>8308</v>
      </c>
      <c r="P159" s="10" t="s">
        <v>8311</v>
      </c>
      <c r="Q159" s="10">
        <f t="shared" si="11"/>
        <v>0</v>
      </c>
      <c r="R159" s="10">
        <f t="shared" si="10"/>
        <v>4</v>
      </c>
      <c r="S159" s="23">
        <f t="shared" si="12"/>
        <v>42396.911712962959</v>
      </c>
      <c r="T159" s="23">
        <f t="shared" si="13"/>
        <v>42426.911712962959</v>
      </c>
      <c r="U159" s="10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0" t="s">
        <v>8219</v>
      </c>
      <c r="G160" s="10" t="s">
        <v>8223</v>
      </c>
      <c r="H160" s="10" t="s">
        <v>8245</v>
      </c>
      <c r="I160" s="10">
        <v>1413942628</v>
      </c>
      <c r="J160" s="10">
        <v>1411350628</v>
      </c>
      <c r="K160" s="10" t="b">
        <v>0</v>
      </c>
      <c r="L160" s="10">
        <v>0</v>
      </c>
      <c r="M160" t="b">
        <v>0</v>
      </c>
      <c r="N160" s="10" t="s">
        <v>8265</v>
      </c>
      <c r="O160" s="15" t="s">
        <v>8308</v>
      </c>
      <c r="P160" s="10" t="s">
        <v>8311</v>
      </c>
      <c r="Q160" s="10">
        <f t="shared" si="11"/>
        <v>0</v>
      </c>
      <c r="R160" s="10">
        <f t="shared" si="10"/>
        <v>0</v>
      </c>
      <c r="S160" s="23">
        <f t="shared" si="12"/>
        <v>41904.07671296296</v>
      </c>
      <c r="T160" s="23">
        <f t="shared" si="13"/>
        <v>41934.07671296296</v>
      </c>
      <c r="U160" s="1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0" t="s">
        <v>8219</v>
      </c>
      <c r="G161" s="10" t="s">
        <v>8223</v>
      </c>
      <c r="H161" s="10" t="s">
        <v>8245</v>
      </c>
      <c r="I161" s="10">
        <v>1467541545</v>
      </c>
      <c r="J161" s="10">
        <v>1464085545</v>
      </c>
      <c r="K161" s="10" t="b">
        <v>0</v>
      </c>
      <c r="L161" s="10">
        <v>1</v>
      </c>
      <c r="M161" t="b">
        <v>0</v>
      </c>
      <c r="N161" s="10" t="s">
        <v>8265</v>
      </c>
      <c r="O161" s="15" t="s">
        <v>8308</v>
      </c>
      <c r="P161" s="10" t="s">
        <v>8311</v>
      </c>
      <c r="Q161" s="10">
        <f t="shared" si="11"/>
        <v>0</v>
      </c>
      <c r="R161" s="10">
        <f t="shared" si="10"/>
        <v>10</v>
      </c>
      <c r="S161" s="23">
        <f t="shared" si="12"/>
        <v>42514.434548611112</v>
      </c>
      <c r="T161" s="23">
        <f t="shared" si="13"/>
        <v>42554.434548611112</v>
      </c>
      <c r="U161" s="10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0" t="s">
        <v>8220</v>
      </c>
      <c r="G162" s="10" t="s">
        <v>8223</v>
      </c>
      <c r="H162" s="10" t="s">
        <v>8245</v>
      </c>
      <c r="I162" s="10">
        <v>1439675691</v>
      </c>
      <c r="J162" s="10">
        <v>1434491691</v>
      </c>
      <c r="K162" s="10" t="b">
        <v>0</v>
      </c>
      <c r="L162" s="10">
        <v>0</v>
      </c>
      <c r="M162" t="b">
        <v>0</v>
      </c>
      <c r="N162" s="10" t="s">
        <v>8266</v>
      </c>
      <c r="O162" s="15" t="s">
        <v>8308</v>
      </c>
      <c r="P162" s="10" t="s">
        <v>8312</v>
      </c>
      <c r="Q162" s="10">
        <f t="shared" si="11"/>
        <v>0</v>
      </c>
      <c r="R162" s="10">
        <f t="shared" si="10"/>
        <v>0</v>
      </c>
      <c r="S162" s="23">
        <f t="shared" si="12"/>
        <v>42171.913090277783</v>
      </c>
      <c r="T162" s="23">
        <f t="shared" si="13"/>
        <v>42231.913090277783</v>
      </c>
      <c r="U162" s="10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0" t="s">
        <v>8220</v>
      </c>
      <c r="G163" s="10" t="s">
        <v>8223</v>
      </c>
      <c r="H163" s="10" t="s">
        <v>8245</v>
      </c>
      <c r="I163" s="10">
        <v>1404318595</v>
      </c>
      <c r="J163" s="10">
        <v>1401726595</v>
      </c>
      <c r="K163" s="10" t="b">
        <v>0</v>
      </c>
      <c r="L163" s="10">
        <v>1</v>
      </c>
      <c r="M163" t="b">
        <v>0</v>
      </c>
      <c r="N163" s="10" t="s">
        <v>8266</v>
      </c>
      <c r="O163" s="15" t="s">
        <v>8308</v>
      </c>
      <c r="P163" s="10" t="s">
        <v>8312</v>
      </c>
      <c r="Q163" s="10">
        <f t="shared" si="11"/>
        <v>0</v>
      </c>
      <c r="R163" s="10">
        <f t="shared" si="10"/>
        <v>5</v>
      </c>
      <c r="S163" s="23">
        <f t="shared" si="12"/>
        <v>41792.687442129631</v>
      </c>
      <c r="T163" s="23">
        <f t="shared" si="13"/>
        <v>41822.687442129631</v>
      </c>
      <c r="U163" s="10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0" t="s">
        <v>8220</v>
      </c>
      <c r="G164" s="10" t="s">
        <v>8223</v>
      </c>
      <c r="H164" s="10" t="s">
        <v>8245</v>
      </c>
      <c r="I164" s="10">
        <v>1408232520</v>
      </c>
      <c r="J164" s="10">
        <v>1405393356</v>
      </c>
      <c r="K164" s="10" t="b">
        <v>0</v>
      </c>
      <c r="L164" s="10">
        <v>10</v>
      </c>
      <c r="M164" t="b">
        <v>0</v>
      </c>
      <c r="N164" s="10" t="s">
        <v>8266</v>
      </c>
      <c r="O164" s="15" t="s">
        <v>8308</v>
      </c>
      <c r="P164" s="10" t="s">
        <v>8312</v>
      </c>
      <c r="Q164" s="10">
        <f t="shared" si="11"/>
        <v>16</v>
      </c>
      <c r="R164" s="10">
        <f t="shared" si="10"/>
        <v>43.5</v>
      </c>
      <c r="S164" s="23">
        <f t="shared" si="12"/>
        <v>41835.126805555556</v>
      </c>
      <c r="T164" s="23">
        <f t="shared" si="13"/>
        <v>41867.987500000003</v>
      </c>
      <c r="U164" s="10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0" t="s">
        <v>8220</v>
      </c>
      <c r="G165" s="10" t="s">
        <v>8223</v>
      </c>
      <c r="H165" s="10" t="s">
        <v>8245</v>
      </c>
      <c r="I165" s="10">
        <v>1443657600</v>
      </c>
      <c r="J165" s="10">
        <v>1440716654</v>
      </c>
      <c r="K165" s="10" t="b">
        <v>0</v>
      </c>
      <c r="L165" s="10">
        <v>0</v>
      </c>
      <c r="M165" t="b">
        <v>0</v>
      </c>
      <c r="N165" s="10" t="s">
        <v>8266</v>
      </c>
      <c r="O165" s="15" t="s">
        <v>8308</v>
      </c>
      <c r="P165" s="10" t="s">
        <v>8312</v>
      </c>
      <c r="Q165" s="10">
        <f t="shared" si="11"/>
        <v>0</v>
      </c>
      <c r="R165" s="10">
        <f t="shared" si="10"/>
        <v>0</v>
      </c>
      <c r="S165" s="23">
        <f t="shared" si="12"/>
        <v>42243.961273148147</v>
      </c>
      <c r="T165" s="23">
        <f t="shared" si="13"/>
        <v>42278</v>
      </c>
      <c r="U165" s="10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0" t="s">
        <v>8220</v>
      </c>
      <c r="G166" s="10" t="s">
        <v>8223</v>
      </c>
      <c r="H166" s="10" t="s">
        <v>8245</v>
      </c>
      <c r="I166" s="10">
        <v>1411150701</v>
      </c>
      <c r="J166" s="10">
        <v>1405966701</v>
      </c>
      <c r="K166" s="10" t="b">
        <v>0</v>
      </c>
      <c r="L166" s="10">
        <v>7</v>
      </c>
      <c r="M166" t="b">
        <v>0</v>
      </c>
      <c r="N166" s="10" t="s">
        <v>8266</v>
      </c>
      <c r="O166" s="15" t="s">
        <v>8308</v>
      </c>
      <c r="P166" s="10" t="s">
        <v>8312</v>
      </c>
      <c r="Q166" s="10">
        <f t="shared" si="11"/>
        <v>1</v>
      </c>
      <c r="R166" s="10">
        <f t="shared" si="10"/>
        <v>91.43</v>
      </c>
      <c r="S166" s="23">
        <f t="shared" si="12"/>
        <v>41841.762743055559</v>
      </c>
      <c r="T166" s="23">
        <f t="shared" si="13"/>
        <v>41901.762743055559</v>
      </c>
      <c r="U166" s="10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0" t="s">
        <v>8220</v>
      </c>
      <c r="G167" s="10" t="s">
        <v>8224</v>
      </c>
      <c r="H167" s="10" t="s">
        <v>8246</v>
      </c>
      <c r="I167" s="10">
        <v>1452613724</v>
      </c>
      <c r="J167" s="10">
        <v>1450021724</v>
      </c>
      <c r="K167" s="10" t="b">
        <v>0</v>
      </c>
      <c r="L167" s="10">
        <v>0</v>
      </c>
      <c r="M167" t="b">
        <v>0</v>
      </c>
      <c r="N167" s="10" t="s">
        <v>8266</v>
      </c>
      <c r="O167" s="15" t="s">
        <v>8308</v>
      </c>
      <c r="P167" s="10" t="s">
        <v>8312</v>
      </c>
      <c r="Q167" s="10">
        <f t="shared" si="11"/>
        <v>0</v>
      </c>
      <c r="R167" s="10">
        <f t="shared" si="10"/>
        <v>0</v>
      </c>
      <c r="S167" s="23">
        <f t="shared" si="12"/>
        <v>42351.658842592587</v>
      </c>
      <c r="T167" s="23">
        <f t="shared" si="13"/>
        <v>42381.658842592587</v>
      </c>
      <c r="U167" s="10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0" t="s">
        <v>8220</v>
      </c>
      <c r="G168" s="10" t="s">
        <v>8223</v>
      </c>
      <c r="H168" s="10" t="s">
        <v>8245</v>
      </c>
      <c r="I168" s="10">
        <v>1484531362</v>
      </c>
      <c r="J168" s="10">
        <v>1481939362</v>
      </c>
      <c r="K168" s="10" t="b">
        <v>0</v>
      </c>
      <c r="L168" s="10">
        <v>1</v>
      </c>
      <c r="M168" t="b">
        <v>0</v>
      </c>
      <c r="N168" s="10" t="s">
        <v>8266</v>
      </c>
      <c r="O168" s="15" t="s">
        <v>8308</v>
      </c>
      <c r="P168" s="10" t="s">
        <v>8312</v>
      </c>
      <c r="Q168" s="10">
        <f t="shared" si="11"/>
        <v>60</v>
      </c>
      <c r="R168" s="10">
        <f t="shared" si="10"/>
        <v>3000</v>
      </c>
      <c r="S168" s="23">
        <f t="shared" si="12"/>
        <v>42721.075949074075</v>
      </c>
      <c r="T168" s="23">
        <f t="shared" si="13"/>
        <v>42751.075949074075</v>
      </c>
      <c r="U168" s="10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0" t="s">
        <v>8220</v>
      </c>
      <c r="G169" s="10" t="s">
        <v>8223</v>
      </c>
      <c r="H169" s="10" t="s">
        <v>8245</v>
      </c>
      <c r="I169" s="10">
        <v>1438726535</v>
      </c>
      <c r="J169" s="10">
        <v>1433542535</v>
      </c>
      <c r="K169" s="10" t="b">
        <v>0</v>
      </c>
      <c r="L169" s="10">
        <v>2</v>
      </c>
      <c r="M169" t="b">
        <v>0</v>
      </c>
      <c r="N169" s="10" t="s">
        <v>8266</v>
      </c>
      <c r="O169" s="15" t="s">
        <v>8308</v>
      </c>
      <c r="P169" s="10" t="s">
        <v>8312</v>
      </c>
      <c r="Q169" s="10">
        <f t="shared" si="11"/>
        <v>0</v>
      </c>
      <c r="R169" s="10">
        <f t="shared" si="10"/>
        <v>5.5</v>
      </c>
      <c r="S169" s="23">
        <f t="shared" si="12"/>
        <v>42160.927488425921</v>
      </c>
      <c r="T169" s="23">
        <f t="shared" si="13"/>
        <v>42220.927488425921</v>
      </c>
      <c r="U169" s="10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0" t="s">
        <v>8220</v>
      </c>
      <c r="G170" s="10" t="s">
        <v>8223</v>
      </c>
      <c r="H170" s="10" t="s">
        <v>8245</v>
      </c>
      <c r="I170" s="10">
        <v>1426791770</v>
      </c>
      <c r="J170" s="10">
        <v>1424203370</v>
      </c>
      <c r="K170" s="10" t="b">
        <v>0</v>
      </c>
      <c r="L170" s="10">
        <v>3</v>
      </c>
      <c r="M170" t="b">
        <v>0</v>
      </c>
      <c r="N170" s="10" t="s">
        <v>8266</v>
      </c>
      <c r="O170" s="15" t="s">
        <v>8308</v>
      </c>
      <c r="P170" s="10" t="s">
        <v>8312</v>
      </c>
      <c r="Q170" s="10">
        <f t="shared" si="11"/>
        <v>4</v>
      </c>
      <c r="R170" s="10">
        <f t="shared" si="10"/>
        <v>108.33</v>
      </c>
      <c r="S170" s="23">
        <f t="shared" si="12"/>
        <v>42052.83530092593</v>
      </c>
      <c r="T170" s="23">
        <f t="shared" si="13"/>
        <v>42082.793634259258</v>
      </c>
      <c r="U170" s="1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0" t="s">
        <v>8220</v>
      </c>
      <c r="G171" s="10" t="s">
        <v>8224</v>
      </c>
      <c r="H171" s="10" t="s">
        <v>8246</v>
      </c>
      <c r="I171" s="10">
        <v>1413634059</v>
      </c>
      <c r="J171" s="10">
        <v>1411042059</v>
      </c>
      <c r="K171" s="10" t="b">
        <v>0</v>
      </c>
      <c r="L171" s="10">
        <v>10</v>
      </c>
      <c r="M171" t="b">
        <v>0</v>
      </c>
      <c r="N171" s="10" t="s">
        <v>8266</v>
      </c>
      <c r="O171" s="15" t="s">
        <v>8308</v>
      </c>
      <c r="P171" s="10" t="s">
        <v>8312</v>
      </c>
      <c r="Q171" s="10">
        <f t="shared" si="11"/>
        <v>22</v>
      </c>
      <c r="R171" s="10">
        <f t="shared" si="10"/>
        <v>56</v>
      </c>
      <c r="S171" s="23">
        <f t="shared" si="12"/>
        <v>41900.505312499998</v>
      </c>
      <c r="T171" s="23">
        <f t="shared" si="13"/>
        <v>41930.505312499998</v>
      </c>
      <c r="U171" s="10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0" t="s">
        <v>8220</v>
      </c>
      <c r="G172" s="10" t="s">
        <v>8223</v>
      </c>
      <c r="H172" s="10" t="s">
        <v>8245</v>
      </c>
      <c r="I172" s="10">
        <v>1440912480</v>
      </c>
      <c r="J172" s="10">
        <v>1438385283</v>
      </c>
      <c r="K172" s="10" t="b">
        <v>0</v>
      </c>
      <c r="L172" s="10">
        <v>10</v>
      </c>
      <c r="M172" t="b">
        <v>0</v>
      </c>
      <c r="N172" s="10" t="s">
        <v>8266</v>
      </c>
      <c r="O172" s="15" t="s">
        <v>8308</v>
      </c>
      <c r="P172" s="10" t="s">
        <v>8312</v>
      </c>
      <c r="Q172" s="10">
        <f t="shared" si="11"/>
        <v>3</v>
      </c>
      <c r="R172" s="10">
        <f t="shared" si="10"/>
        <v>32.5</v>
      </c>
      <c r="S172" s="23">
        <f t="shared" si="12"/>
        <v>42216.977812500001</v>
      </c>
      <c r="T172" s="23">
        <f t="shared" si="13"/>
        <v>42246.227777777778</v>
      </c>
      <c r="U172" s="10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0" t="s">
        <v>8220</v>
      </c>
      <c r="G173" s="10" t="s">
        <v>8223</v>
      </c>
      <c r="H173" s="10" t="s">
        <v>8245</v>
      </c>
      <c r="I173" s="10">
        <v>1470975614</v>
      </c>
      <c r="J173" s="10">
        <v>1465791614</v>
      </c>
      <c r="K173" s="10" t="b">
        <v>0</v>
      </c>
      <c r="L173" s="10">
        <v>1</v>
      </c>
      <c r="M173" t="b">
        <v>0</v>
      </c>
      <c r="N173" s="10" t="s">
        <v>8266</v>
      </c>
      <c r="O173" s="15" t="s">
        <v>8308</v>
      </c>
      <c r="P173" s="10" t="s">
        <v>8312</v>
      </c>
      <c r="Q173" s="10">
        <f t="shared" si="11"/>
        <v>0</v>
      </c>
      <c r="R173" s="10">
        <f t="shared" si="10"/>
        <v>1</v>
      </c>
      <c r="S173" s="23">
        <f t="shared" si="12"/>
        <v>42534.180717592593</v>
      </c>
      <c r="T173" s="23">
        <f t="shared" si="13"/>
        <v>42594.180717592593</v>
      </c>
      <c r="U173" s="10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0" t="s">
        <v>8220</v>
      </c>
      <c r="G174" s="10" t="s">
        <v>8223</v>
      </c>
      <c r="H174" s="10" t="s">
        <v>8245</v>
      </c>
      <c r="I174" s="10">
        <v>1426753723</v>
      </c>
      <c r="J174" s="10">
        <v>1423733323</v>
      </c>
      <c r="K174" s="10" t="b">
        <v>0</v>
      </c>
      <c r="L174" s="10">
        <v>0</v>
      </c>
      <c r="M174" t="b">
        <v>0</v>
      </c>
      <c r="N174" s="10" t="s">
        <v>8266</v>
      </c>
      <c r="O174" s="15" t="s">
        <v>8308</v>
      </c>
      <c r="P174" s="10" t="s">
        <v>8312</v>
      </c>
      <c r="Q174" s="10">
        <f t="shared" si="11"/>
        <v>0</v>
      </c>
      <c r="R174" s="10">
        <f t="shared" si="10"/>
        <v>0</v>
      </c>
      <c r="S174" s="23">
        <f t="shared" si="12"/>
        <v>42047.394942129627</v>
      </c>
      <c r="T174" s="23">
        <f t="shared" si="13"/>
        <v>42082.353275462956</v>
      </c>
      <c r="U174" s="10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0" t="s">
        <v>8220</v>
      </c>
      <c r="G175" s="10" t="s">
        <v>8224</v>
      </c>
      <c r="H175" s="10" t="s">
        <v>8246</v>
      </c>
      <c r="I175" s="10">
        <v>1425131108</v>
      </c>
      <c r="J175" s="10">
        <v>1422539108</v>
      </c>
      <c r="K175" s="10" t="b">
        <v>0</v>
      </c>
      <c r="L175" s="10">
        <v>0</v>
      </c>
      <c r="M175" t="b">
        <v>0</v>
      </c>
      <c r="N175" s="10" t="s">
        <v>8266</v>
      </c>
      <c r="O175" s="15" t="s">
        <v>8308</v>
      </c>
      <c r="P175" s="10" t="s">
        <v>8312</v>
      </c>
      <c r="Q175" s="10">
        <f t="shared" si="11"/>
        <v>0</v>
      </c>
      <c r="R175" s="10">
        <f t="shared" si="10"/>
        <v>0</v>
      </c>
      <c r="S175" s="23">
        <f t="shared" si="12"/>
        <v>42033.573009259257</v>
      </c>
      <c r="T175" s="23">
        <f t="shared" si="13"/>
        <v>42063.573009259257</v>
      </c>
      <c r="U175" s="10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0" t="s">
        <v>8220</v>
      </c>
      <c r="G176" s="10" t="s">
        <v>8232</v>
      </c>
      <c r="H176" s="10" t="s">
        <v>8248</v>
      </c>
      <c r="I176" s="10">
        <v>1431108776</v>
      </c>
      <c r="J176" s="10">
        <v>1425924776</v>
      </c>
      <c r="K176" s="10" t="b">
        <v>0</v>
      </c>
      <c r="L176" s="10">
        <v>0</v>
      </c>
      <c r="M176" t="b">
        <v>0</v>
      </c>
      <c r="N176" s="10" t="s">
        <v>8266</v>
      </c>
      <c r="O176" s="15" t="s">
        <v>8308</v>
      </c>
      <c r="P176" s="10" t="s">
        <v>8312</v>
      </c>
      <c r="Q176" s="10">
        <f t="shared" si="11"/>
        <v>0</v>
      </c>
      <c r="R176" s="10">
        <f t="shared" si="10"/>
        <v>0</v>
      </c>
      <c r="S176" s="23">
        <f t="shared" si="12"/>
        <v>42072.758981481486</v>
      </c>
      <c r="T176" s="23">
        <f t="shared" si="13"/>
        <v>42132.758981481486</v>
      </c>
      <c r="U176" s="10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0" t="s">
        <v>8220</v>
      </c>
      <c r="G177" s="10" t="s">
        <v>8224</v>
      </c>
      <c r="H177" s="10" t="s">
        <v>8246</v>
      </c>
      <c r="I177" s="10">
        <v>1409337611</v>
      </c>
      <c r="J177" s="10">
        <v>1407177611</v>
      </c>
      <c r="K177" s="10" t="b">
        <v>0</v>
      </c>
      <c r="L177" s="10">
        <v>26</v>
      </c>
      <c r="M177" t="b">
        <v>0</v>
      </c>
      <c r="N177" s="10" t="s">
        <v>8266</v>
      </c>
      <c r="O177" s="15" t="s">
        <v>8308</v>
      </c>
      <c r="P177" s="10" t="s">
        <v>8312</v>
      </c>
      <c r="Q177" s="10">
        <f t="shared" si="11"/>
        <v>6</v>
      </c>
      <c r="R177" s="10">
        <f t="shared" si="10"/>
        <v>49.88</v>
      </c>
      <c r="S177" s="23">
        <f t="shared" si="12"/>
        <v>41855.777905092589</v>
      </c>
      <c r="T177" s="23">
        <f t="shared" si="13"/>
        <v>41880.777905092589</v>
      </c>
      <c r="U177" s="10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0" t="s">
        <v>8220</v>
      </c>
      <c r="G178" s="10" t="s">
        <v>8223</v>
      </c>
      <c r="H178" s="10" t="s">
        <v>8245</v>
      </c>
      <c r="I178" s="10">
        <v>1438803999</v>
      </c>
      <c r="J178" s="10">
        <v>1436211999</v>
      </c>
      <c r="K178" s="10" t="b">
        <v>0</v>
      </c>
      <c r="L178" s="10">
        <v>0</v>
      </c>
      <c r="M178" t="b">
        <v>0</v>
      </c>
      <c r="N178" s="10" t="s">
        <v>8266</v>
      </c>
      <c r="O178" s="15" t="s">
        <v>8308</v>
      </c>
      <c r="P178" s="10" t="s">
        <v>8312</v>
      </c>
      <c r="Q178" s="10">
        <f t="shared" si="11"/>
        <v>0</v>
      </c>
      <c r="R178" s="10">
        <f t="shared" si="10"/>
        <v>0</v>
      </c>
      <c r="S178" s="23">
        <f t="shared" si="12"/>
        <v>42191.824062500003</v>
      </c>
      <c r="T178" s="23">
        <f t="shared" si="13"/>
        <v>42221.824062500003</v>
      </c>
      <c r="U178" s="10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0" t="s">
        <v>8220</v>
      </c>
      <c r="G179" s="10" t="s">
        <v>8223</v>
      </c>
      <c r="H179" s="10" t="s">
        <v>8245</v>
      </c>
      <c r="I179" s="10">
        <v>1427155726</v>
      </c>
      <c r="J179" s="10">
        <v>1425690526</v>
      </c>
      <c r="K179" s="10" t="b">
        <v>0</v>
      </c>
      <c r="L179" s="10">
        <v>7</v>
      </c>
      <c r="M179" t="b">
        <v>0</v>
      </c>
      <c r="N179" s="10" t="s">
        <v>8266</v>
      </c>
      <c r="O179" s="15" t="s">
        <v>8308</v>
      </c>
      <c r="P179" s="10" t="s">
        <v>8312</v>
      </c>
      <c r="Q179" s="10">
        <f t="shared" si="11"/>
        <v>40</v>
      </c>
      <c r="R179" s="10">
        <f t="shared" si="10"/>
        <v>25.71</v>
      </c>
      <c r="S179" s="23">
        <f t="shared" si="12"/>
        <v>42070.047754629632</v>
      </c>
      <c r="T179" s="23">
        <f t="shared" si="13"/>
        <v>42087.00608796296</v>
      </c>
      <c r="U179" s="10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0" t="s">
        <v>8220</v>
      </c>
      <c r="G180" s="10" t="s">
        <v>8226</v>
      </c>
      <c r="H180" s="10" t="s">
        <v>8248</v>
      </c>
      <c r="I180" s="10">
        <v>1448582145</v>
      </c>
      <c r="J180" s="10">
        <v>1445986545</v>
      </c>
      <c r="K180" s="10" t="b">
        <v>0</v>
      </c>
      <c r="L180" s="10">
        <v>0</v>
      </c>
      <c r="M180" t="b">
        <v>0</v>
      </c>
      <c r="N180" s="10" t="s">
        <v>8266</v>
      </c>
      <c r="O180" s="15" t="s">
        <v>8308</v>
      </c>
      <c r="P180" s="10" t="s">
        <v>8312</v>
      </c>
      <c r="Q180" s="10">
        <f t="shared" si="11"/>
        <v>0</v>
      </c>
      <c r="R180" s="10">
        <f t="shared" si="10"/>
        <v>0</v>
      </c>
      <c r="S180" s="23">
        <f t="shared" si="12"/>
        <v>42304.955381944441</v>
      </c>
      <c r="T180" s="23">
        <f t="shared" si="13"/>
        <v>42334.997048611112</v>
      </c>
      <c r="U180" s="1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0" t="s">
        <v>8220</v>
      </c>
      <c r="G181" s="10" t="s">
        <v>8223</v>
      </c>
      <c r="H181" s="10" t="s">
        <v>8245</v>
      </c>
      <c r="I181" s="10">
        <v>1457056555</v>
      </c>
      <c r="J181" s="10">
        <v>1454464555</v>
      </c>
      <c r="K181" s="10" t="b">
        <v>0</v>
      </c>
      <c r="L181" s="10">
        <v>2</v>
      </c>
      <c r="M181" t="b">
        <v>0</v>
      </c>
      <c r="N181" s="10" t="s">
        <v>8266</v>
      </c>
      <c r="O181" s="15" t="s">
        <v>8308</v>
      </c>
      <c r="P181" s="10" t="s">
        <v>8312</v>
      </c>
      <c r="Q181" s="10">
        <f t="shared" si="11"/>
        <v>20</v>
      </c>
      <c r="R181" s="10">
        <f t="shared" si="10"/>
        <v>100</v>
      </c>
      <c r="S181" s="23">
        <f t="shared" si="12"/>
        <v>42403.080497685187</v>
      </c>
      <c r="T181" s="23">
        <f t="shared" si="13"/>
        <v>42433.080497685187</v>
      </c>
      <c r="U181" s="10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0" t="s">
        <v>8220</v>
      </c>
      <c r="G182" s="10" t="s">
        <v>8224</v>
      </c>
      <c r="H182" s="10" t="s">
        <v>8246</v>
      </c>
      <c r="I182" s="10">
        <v>1428951600</v>
      </c>
      <c r="J182" s="10">
        <v>1425512843</v>
      </c>
      <c r="K182" s="10" t="b">
        <v>0</v>
      </c>
      <c r="L182" s="10">
        <v>13</v>
      </c>
      <c r="M182" t="b">
        <v>0</v>
      </c>
      <c r="N182" s="10" t="s">
        <v>8266</v>
      </c>
      <c r="O182" s="15" t="s">
        <v>8308</v>
      </c>
      <c r="P182" s="10" t="s">
        <v>8312</v>
      </c>
      <c r="Q182" s="10">
        <f t="shared" si="11"/>
        <v>33</v>
      </c>
      <c r="R182" s="10">
        <f t="shared" si="10"/>
        <v>30.85</v>
      </c>
      <c r="S182" s="23">
        <f t="shared" si="12"/>
        <v>42067.991238425922</v>
      </c>
      <c r="T182" s="23">
        <f t="shared" si="13"/>
        <v>42107.791666666672</v>
      </c>
      <c r="U182" s="10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0" t="s">
        <v>8220</v>
      </c>
      <c r="G183" s="10" t="s">
        <v>8224</v>
      </c>
      <c r="H183" s="10" t="s">
        <v>8246</v>
      </c>
      <c r="I183" s="10">
        <v>1434995295</v>
      </c>
      <c r="J183" s="10">
        <v>1432403295</v>
      </c>
      <c r="K183" s="10" t="b">
        <v>0</v>
      </c>
      <c r="L183" s="10">
        <v>4</v>
      </c>
      <c r="M183" t="b">
        <v>0</v>
      </c>
      <c r="N183" s="10" t="s">
        <v>8266</v>
      </c>
      <c r="O183" s="15" t="s">
        <v>8308</v>
      </c>
      <c r="P183" s="10" t="s">
        <v>8312</v>
      </c>
      <c r="Q183" s="10">
        <f t="shared" si="11"/>
        <v>21</v>
      </c>
      <c r="R183" s="10">
        <f t="shared" si="10"/>
        <v>180.5</v>
      </c>
      <c r="S183" s="23">
        <f t="shared" si="12"/>
        <v>42147.741840277777</v>
      </c>
      <c r="T183" s="23">
        <f t="shared" si="13"/>
        <v>42177.741840277777</v>
      </c>
      <c r="U183" s="10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0" t="s">
        <v>8220</v>
      </c>
      <c r="G184" s="10" t="s">
        <v>8223</v>
      </c>
      <c r="H184" s="10" t="s">
        <v>8245</v>
      </c>
      <c r="I184" s="10">
        <v>1483748232</v>
      </c>
      <c r="J184" s="10">
        <v>1481156232</v>
      </c>
      <c r="K184" s="10" t="b">
        <v>0</v>
      </c>
      <c r="L184" s="10">
        <v>0</v>
      </c>
      <c r="M184" t="b">
        <v>0</v>
      </c>
      <c r="N184" s="10" t="s">
        <v>8266</v>
      </c>
      <c r="O184" s="15" t="s">
        <v>8308</v>
      </c>
      <c r="P184" s="10" t="s">
        <v>8312</v>
      </c>
      <c r="Q184" s="10">
        <f t="shared" si="11"/>
        <v>0</v>
      </c>
      <c r="R184" s="10">
        <f t="shared" si="10"/>
        <v>0</v>
      </c>
      <c r="S184" s="23">
        <f t="shared" si="12"/>
        <v>42712.011944444443</v>
      </c>
      <c r="T184" s="23">
        <f t="shared" si="13"/>
        <v>42742.011944444443</v>
      </c>
      <c r="U184" s="10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0" t="s">
        <v>8220</v>
      </c>
      <c r="G185" s="10" t="s">
        <v>8224</v>
      </c>
      <c r="H185" s="10" t="s">
        <v>8246</v>
      </c>
      <c r="I185" s="10">
        <v>1417033610</v>
      </c>
      <c r="J185" s="10">
        <v>1414438010</v>
      </c>
      <c r="K185" s="10" t="b">
        <v>0</v>
      </c>
      <c r="L185" s="10">
        <v>12</v>
      </c>
      <c r="M185" t="b">
        <v>0</v>
      </c>
      <c r="N185" s="10" t="s">
        <v>8266</v>
      </c>
      <c r="O185" s="15" t="s">
        <v>8308</v>
      </c>
      <c r="P185" s="10" t="s">
        <v>8312</v>
      </c>
      <c r="Q185" s="10">
        <f t="shared" si="11"/>
        <v>36</v>
      </c>
      <c r="R185" s="10">
        <f t="shared" si="10"/>
        <v>373.5</v>
      </c>
      <c r="S185" s="23">
        <f t="shared" si="12"/>
        <v>41939.810300925928</v>
      </c>
      <c r="T185" s="23">
        <f t="shared" si="13"/>
        <v>41969.851967592593</v>
      </c>
      <c r="U185" s="10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0" t="s">
        <v>8220</v>
      </c>
      <c r="G186" s="10" t="s">
        <v>8228</v>
      </c>
      <c r="H186" s="10" t="s">
        <v>8250</v>
      </c>
      <c r="I186" s="10">
        <v>1409543940</v>
      </c>
      <c r="J186" s="10">
        <v>1404586762</v>
      </c>
      <c r="K186" s="10" t="b">
        <v>0</v>
      </c>
      <c r="L186" s="10">
        <v>2</v>
      </c>
      <c r="M186" t="b">
        <v>0</v>
      </c>
      <c r="N186" s="10" t="s">
        <v>8266</v>
      </c>
      <c r="O186" s="15" t="s">
        <v>8308</v>
      </c>
      <c r="P186" s="10" t="s">
        <v>8312</v>
      </c>
      <c r="Q186" s="10">
        <f t="shared" si="11"/>
        <v>3</v>
      </c>
      <c r="R186" s="10">
        <f t="shared" si="10"/>
        <v>25.5</v>
      </c>
      <c r="S186" s="23">
        <f t="shared" si="12"/>
        <v>41825.791226851856</v>
      </c>
      <c r="T186" s="23">
        <f t="shared" si="13"/>
        <v>41883.165972222225</v>
      </c>
      <c r="U186" s="10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0" t="s">
        <v>8220</v>
      </c>
      <c r="G187" s="10" t="s">
        <v>8233</v>
      </c>
      <c r="H187" s="10" t="s">
        <v>8253</v>
      </c>
      <c r="I187" s="10">
        <v>1471557139</v>
      </c>
      <c r="J187" s="10">
        <v>1468965139</v>
      </c>
      <c r="K187" s="10" t="b">
        <v>0</v>
      </c>
      <c r="L187" s="10">
        <v>10</v>
      </c>
      <c r="M187" t="b">
        <v>0</v>
      </c>
      <c r="N187" s="10" t="s">
        <v>8266</v>
      </c>
      <c r="O187" s="15" t="s">
        <v>8308</v>
      </c>
      <c r="P187" s="10" t="s">
        <v>8312</v>
      </c>
      <c r="Q187" s="10">
        <f t="shared" si="11"/>
        <v>6</v>
      </c>
      <c r="R187" s="10">
        <f t="shared" si="10"/>
        <v>220</v>
      </c>
      <c r="S187" s="23">
        <f t="shared" si="12"/>
        <v>42570.91133101852</v>
      </c>
      <c r="T187" s="23">
        <f t="shared" si="13"/>
        <v>42600.91133101852</v>
      </c>
      <c r="U187" s="10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0" t="s">
        <v>8220</v>
      </c>
      <c r="G188" s="10" t="s">
        <v>8223</v>
      </c>
      <c r="H188" s="10" t="s">
        <v>8245</v>
      </c>
      <c r="I188" s="10">
        <v>1488571200</v>
      </c>
      <c r="J188" s="10">
        <v>1485977434</v>
      </c>
      <c r="K188" s="10" t="b">
        <v>0</v>
      </c>
      <c r="L188" s="10">
        <v>0</v>
      </c>
      <c r="M188" t="b">
        <v>0</v>
      </c>
      <c r="N188" s="10" t="s">
        <v>8266</v>
      </c>
      <c r="O188" s="15" t="s">
        <v>8308</v>
      </c>
      <c r="P188" s="10" t="s">
        <v>8312</v>
      </c>
      <c r="Q188" s="10">
        <f t="shared" si="11"/>
        <v>0</v>
      </c>
      <c r="R188" s="10">
        <f t="shared" si="10"/>
        <v>0</v>
      </c>
      <c r="S188" s="23">
        <f t="shared" si="12"/>
        <v>42767.812893518523</v>
      </c>
      <c r="T188" s="23">
        <f t="shared" si="13"/>
        <v>42797.833333333328</v>
      </c>
      <c r="U188" s="10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0" t="s">
        <v>8220</v>
      </c>
      <c r="G189" s="10" t="s">
        <v>8223</v>
      </c>
      <c r="H189" s="10" t="s">
        <v>8245</v>
      </c>
      <c r="I189" s="10">
        <v>1437461940</v>
      </c>
      <c r="J189" s="10">
        <v>1435383457</v>
      </c>
      <c r="K189" s="10" t="b">
        <v>0</v>
      </c>
      <c r="L189" s="10">
        <v>5</v>
      </c>
      <c r="M189" t="b">
        <v>0</v>
      </c>
      <c r="N189" s="10" t="s">
        <v>8266</v>
      </c>
      <c r="O189" s="15" t="s">
        <v>8308</v>
      </c>
      <c r="P189" s="10" t="s">
        <v>8312</v>
      </c>
      <c r="Q189" s="10">
        <f t="shared" si="11"/>
        <v>16</v>
      </c>
      <c r="R189" s="10">
        <f t="shared" si="10"/>
        <v>160</v>
      </c>
      <c r="S189" s="23">
        <f t="shared" si="12"/>
        <v>42182.234456018516</v>
      </c>
      <c r="T189" s="23">
        <f t="shared" si="13"/>
        <v>42206.290972222225</v>
      </c>
      <c r="U189" s="10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0" t="s">
        <v>8220</v>
      </c>
      <c r="G190" s="10" t="s">
        <v>8223</v>
      </c>
      <c r="H190" s="10" t="s">
        <v>8245</v>
      </c>
      <c r="I190" s="10">
        <v>1409891015</v>
      </c>
      <c r="J190" s="10">
        <v>1407299015</v>
      </c>
      <c r="K190" s="10" t="b">
        <v>0</v>
      </c>
      <c r="L190" s="10">
        <v>0</v>
      </c>
      <c r="M190" t="b">
        <v>0</v>
      </c>
      <c r="N190" s="10" t="s">
        <v>8266</v>
      </c>
      <c r="O190" s="15" t="s">
        <v>8308</v>
      </c>
      <c r="P190" s="10" t="s">
        <v>8312</v>
      </c>
      <c r="Q190" s="10">
        <f t="shared" si="11"/>
        <v>0</v>
      </c>
      <c r="R190" s="10">
        <f t="shared" si="10"/>
        <v>0</v>
      </c>
      <c r="S190" s="23">
        <f t="shared" si="12"/>
        <v>41857.18304398148</v>
      </c>
      <c r="T190" s="23">
        <f t="shared" si="13"/>
        <v>41887.18304398148</v>
      </c>
      <c r="U190" s="1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0" t="s">
        <v>8220</v>
      </c>
      <c r="G191" s="10" t="s">
        <v>8223</v>
      </c>
      <c r="H191" s="10" t="s">
        <v>8245</v>
      </c>
      <c r="I191" s="10">
        <v>1472920477</v>
      </c>
      <c r="J191" s="10">
        <v>1467736477</v>
      </c>
      <c r="K191" s="10" t="b">
        <v>0</v>
      </c>
      <c r="L191" s="10">
        <v>5</v>
      </c>
      <c r="M191" t="b">
        <v>0</v>
      </c>
      <c r="N191" s="10" t="s">
        <v>8266</v>
      </c>
      <c r="O191" s="15" t="s">
        <v>8308</v>
      </c>
      <c r="P191" s="10" t="s">
        <v>8312</v>
      </c>
      <c r="Q191" s="10">
        <f t="shared" si="11"/>
        <v>0</v>
      </c>
      <c r="R191" s="10">
        <f t="shared" si="10"/>
        <v>69</v>
      </c>
      <c r="S191" s="23">
        <f t="shared" si="12"/>
        <v>42556.690706018519</v>
      </c>
      <c r="T191" s="23">
        <f t="shared" si="13"/>
        <v>42616.690706018519</v>
      </c>
      <c r="U191" s="10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0" t="s">
        <v>8220</v>
      </c>
      <c r="G192" s="10" t="s">
        <v>8223</v>
      </c>
      <c r="H192" s="10" t="s">
        <v>8245</v>
      </c>
      <c r="I192" s="10">
        <v>1466091446</v>
      </c>
      <c r="J192" s="10">
        <v>1465227446</v>
      </c>
      <c r="K192" s="10" t="b">
        <v>0</v>
      </c>
      <c r="L192" s="10">
        <v>1</v>
      </c>
      <c r="M192" t="b">
        <v>0</v>
      </c>
      <c r="N192" s="10" t="s">
        <v>8266</v>
      </c>
      <c r="O192" s="15" t="s">
        <v>8308</v>
      </c>
      <c r="P192" s="10" t="s">
        <v>8312</v>
      </c>
      <c r="Q192" s="10">
        <f t="shared" si="11"/>
        <v>0</v>
      </c>
      <c r="R192" s="10">
        <f t="shared" si="10"/>
        <v>50</v>
      </c>
      <c r="S192" s="23">
        <f t="shared" si="12"/>
        <v>42527.650995370372</v>
      </c>
      <c r="T192" s="23">
        <f t="shared" si="13"/>
        <v>42537.650995370372</v>
      </c>
      <c r="U192" s="10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0" t="s">
        <v>8220</v>
      </c>
      <c r="G193" s="10" t="s">
        <v>8225</v>
      </c>
      <c r="H193" s="10" t="s">
        <v>8247</v>
      </c>
      <c r="I193" s="10">
        <v>1443782138</v>
      </c>
      <c r="J193" s="10">
        <v>1440326138</v>
      </c>
      <c r="K193" s="10" t="b">
        <v>0</v>
      </c>
      <c r="L193" s="10">
        <v>3</v>
      </c>
      <c r="M193" t="b">
        <v>0</v>
      </c>
      <c r="N193" s="10" t="s">
        <v>8266</v>
      </c>
      <c r="O193" s="15" t="s">
        <v>8308</v>
      </c>
      <c r="P193" s="10" t="s">
        <v>8312</v>
      </c>
      <c r="Q193" s="10">
        <f t="shared" si="11"/>
        <v>5</v>
      </c>
      <c r="R193" s="10">
        <f t="shared" si="10"/>
        <v>83.33</v>
      </c>
      <c r="S193" s="23">
        <f t="shared" si="12"/>
        <v>42239.441412037035</v>
      </c>
      <c r="T193" s="23">
        <f t="shared" si="13"/>
        <v>42279.441412037035</v>
      </c>
      <c r="U193" s="10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0" t="s">
        <v>8220</v>
      </c>
      <c r="G194" s="10" t="s">
        <v>8223</v>
      </c>
      <c r="H194" s="10" t="s">
        <v>8245</v>
      </c>
      <c r="I194" s="10">
        <v>1413572432</v>
      </c>
      <c r="J194" s="10">
        <v>1410980432</v>
      </c>
      <c r="K194" s="10" t="b">
        <v>0</v>
      </c>
      <c r="L194" s="10">
        <v>3</v>
      </c>
      <c r="M194" t="b">
        <v>0</v>
      </c>
      <c r="N194" s="10" t="s">
        <v>8266</v>
      </c>
      <c r="O194" s="15" t="s">
        <v>8308</v>
      </c>
      <c r="P194" s="10" t="s">
        <v>8312</v>
      </c>
      <c r="Q194" s="10">
        <f t="shared" si="11"/>
        <v>0</v>
      </c>
      <c r="R194" s="10">
        <f t="shared" ref="R194:R257" si="15">IFERROR(ROUND(E194/L194,2),0)</f>
        <v>5.67</v>
      </c>
      <c r="S194" s="23">
        <f t="shared" si="12"/>
        <v>41899.792037037041</v>
      </c>
      <c r="T194" s="23">
        <f t="shared" si="13"/>
        <v>41929.792037037041</v>
      </c>
      <c r="U194" s="10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0" t="s">
        <v>8220</v>
      </c>
      <c r="G195" s="10" t="s">
        <v>8224</v>
      </c>
      <c r="H195" s="10" t="s">
        <v>8246</v>
      </c>
      <c r="I195" s="10">
        <v>1417217166</v>
      </c>
      <c r="J195" s="10">
        <v>1412029566</v>
      </c>
      <c r="K195" s="10" t="b">
        <v>0</v>
      </c>
      <c r="L195" s="10">
        <v>0</v>
      </c>
      <c r="M195" t="b">
        <v>0</v>
      </c>
      <c r="N195" s="10" t="s">
        <v>8266</v>
      </c>
      <c r="O195" s="15" t="s">
        <v>8308</v>
      </c>
      <c r="P195" s="10" t="s">
        <v>8312</v>
      </c>
      <c r="Q195" s="10">
        <f t="shared" ref="Q195:Q258" si="16">ROUND(E195/D195*100,0)</f>
        <v>0</v>
      </c>
      <c r="R195" s="10">
        <f t="shared" si="15"/>
        <v>0</v>
      </c>
      <c r="S195" s="23">
        <f t="shared" ref="S195:S258" si="17">(((J195/60)/60)/24)+DATE(1970,1,1)</f>
        <v>41911.934791666667</v>
      </c>
      <c r="T195" s="23">
        <f t="shared" ref="T195:T258" si="18">(((I195/60)/60)/24)+DATE(1970,1,1)</f>
        <v>41971.976458333331</v>
      </c>
      <c r="U195" s="10">
        <f t="shared" si="14"/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0" t="s">
        <v>8220</v>
      </c>
      <c r="G196" s="10" t="s">
        <v>8224</v>
      </c>
      <c r="H196" s="10" t="s">
        <v>8246</v>
      </c>
      <c r="I196" s="10">
        <v>1457308531</v>
      </c>
      <c r="J196" s="10">
        <v>1452124531</v>
      </c>
      <c r="K196" s="10" t="b">
        <v>0</v>
      </c>
      <c r="L196" s="10">
        <v>3</v>
      </c>
      <c r="M196" t="b">
        <v>0</v>
      </c>
      <c r="N196" s="10" t="s">
        <v>8266</v>
      </c>
      <c r="O196" s="15" t="s">
        <v>8308</v>
      </c>
      <c r="P196" s="10" t="s">
        <v>8312</v>
      </c>
      <c r="Q196" s="10">
        <f t="shared" si="16"/>
        <v>0</v>
      </c>
      <c r="R196" s="10">
        <f t="shared" si="15"/>
        <v>1</v>
      </c>
      <c r="S196" s="23">
        <f t="shared" si="17"/>
        <v>42375.996886574074</v>
      </c>
      <c r="T196" s="23">
        <f t="shared" si="18"/>
        <v>42435.996886574074</v>
      </c>
      <c r="U196" s="10">
        <f t="shared" si="14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0" t="s">
        <v>8220</v>
      </c>
      <c r="G197" s="10" t="s">
        <v>8223</v>
      </c>
      <c r="H197" s="10" t="s">
        <v>8245</v>
      </c>
      <c r="I197" s="10">
        <v>1436544332</v>
      </c>
      <c r="J197" s="10">
        <v>1431360332</v>
      </c>
      <c r="K197" s="10" t="b">
        <v>0</v>
      </c>
      <c r="L197" s="10">
        <v>0</v>
      </c>
      <c r="M197" t="b">
        <v>0</v>
      </c>
      <c r="N197" s="10" t="s">
        <v>8266</v>
      </c>
      <c r="O197" s="15" t="s">
        <v>8308</v>
      </c>
      <c r="P197" s="10" t="s">
        <v>8312</v>
      </c>
      <c r="Q197" s="10">
        <f t="shared" si="16"/>
        <v>0</v>
      </c>
      <c r="R197" s="10">
        <f t="shared" si="15"/>
        <v>0</v>
      </c>
      <c r="S197" s="23">
        <f t="shared" si="17"/>
        <v>42135.67050925926</v>
      </c>
      <c r="T197" s="23">
        <f t="shared" si="18"/>
        <v>42195.67050925926</v>
      </c>
      <c r="U197" s="10">
        <f t="shared" si="14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0" t="s">
        <v>8220</v>
      </c>
      <c r="G198" s="10" t="s">
        <v>8224</v>
      </c>
      <c r="H198" s="10" t="s">
        <v>8246</v>
      </c>
      <c r="I198" s="10">
        <v>1444510800</v>
      </c>
      <c r="J198" s="10">
        <v>1442062898</v>
      </c>
      <c r="K198" s="10" t="b">
        <v>0</v>
      </c>
      <c r="L198" s="10">
        <v>19</v>
      </c>
      <c r="M198" t="b">
        <v>0</v>
      </c>
      <c r="N198" s="10" t="s">
        <v>8266</v>
      </c>
      <c r="O198" s="15" t="s">
        <v>8308</v>
      </c>
      <c r="P198" s="10" t="s">
        <v>8312</v>
      </c>
      <c r="Q198" s="10">
        <f t="shared" si="16"/>
        <v>42</v>
      </c>
      <c r="R198" s="10">
        <f t="shared" si="15"/>
        <v>77.11</v>
      </c>
      <c r="S198" s="23">
        <f t="shared" si="17"/>
        <v>42259.542800925927</v>
      </c>
      <c r="T198" s="23">
        <f t="shared" si="18"/>
        <v>42287.875</v>
      </c>
      <c r="U198" s="10">
        <f t="shared" si="14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0" t="s">
        <v>8220</v>
      </c>
      <c r="G199" s="10" t="s">
        <v>8224</v>
      </c>
      <c r="H199" s="10" t="s">
        <v>8246</v>
      </c>
      <c r="I199" s="10">
        <v>1487365200</v>
      </c>
      <c r="J199" s="10">
        <v>1483734100</v>
      </c>
      <c r="K199" s="10" t="b">
        <v>0</v>
      </c>
      <c r="L199" s="10">
        <v>8</v>
      </c>
      <c r="M199" t="b">
        <v>0</v>
      </c>
      <c r="N199" s="10" t="s">
        <v>8266</v>
      </c>
      <c r="O199" s="15" t="s">
        <v>8308</v>
      </c>
      <c r="P199" s="10" t="s">
        <v>8312</v>
      </c>
      <c r="Q199" s="10">
        <f t="shared" si="16"/>
        <v>10</v>
      </c>
      <c r="R199" s="10">
        <f t="shared" si="15"/>
        <v>32.75</v>
      </c>
      <c r="S199" s="23">
        <f t="shared" si="17"/>
        <v>42741.848379629635</v>
      </c>
      <c r="T199" s="23">
        <f t="shared" si="18"/>
        <v>42783.875</v>
      </c>
      <c r="U199" s="10">
        <f t="shared" si="14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0" t="s">
        <v>8220</v>
      </c>
      <c r="G200" s="10" t="s">
        <v>8223</v>
      </c>
      <c r="H200" s="10" t="s">
        <v>8245</v>
      </c>
      <c r="I200" s="10">
        <v>1412500322</v>
      </c>
      <c r="J200" s="10">
        <v>1409908322</v>
      </c>
      <c r="K200" s="10" t="b">
        <v>0</v>
      </c>
      <c r="L200" s="10">
        <v>6</v>
      </c>
      <c r="M200" t="b">
        <v>0</v>
      </c>
      <c r="N200" s="10" t="s">
        <v>8266</v>
      </c>
      <c r="O200" s="15" t="s">
        <v>8308</v>
      </c>
      <c r="P200" s="10" t="s">
        <v>8312</v>
      </c>
      <c r="Q200" s="10">
        <f t="shared" si="16"/>
        <v>1</v>
      </c>
      <c r="R200" s="10">
        <f t="shared" si="15"/>
        <v>46.5</v>
      </c>
      <c r="S200" s="23">
        <f t="shared" si="17"/>
        <v>41887.383356481485</v>
      </c>
      <c r="T200" s="23">
        <f t="shared" si="18"/>
        <v>41917.383356481485</v>
      </c>
      <c r="U200" s="10">
        <f t="shared" si="14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0" t="s">
        <v>8220</v>
      </c>
      <c r="G201" s="10" t="s">
        <v>8223</v>
      </c>
      <c r="H201" s="10" t="s">
        <v>8245</v>
      </c>
      <c r="I201" s="10">
        <v>1472698702</v>
      </c>
      <c r="J201" s="10">
        <v>1470106702</v>
      </c>
      <c r="K201" s="10" t="b">
        <v>0</v>
      </c>
      <c r="L201" s="10">
        <v>0</v>
      </c>
      <c r="M201" t="b">
        <v>0</v>
      </c>
      <c r="N201" s="10" t="s">
        <v>8266</v>
      </c>
      <c r="O201" s="15" t="s">
        <v>8308</v>
      </c>
      <c r="P201" s="10" t="s">
        <v>8312</v>
      </c>
      <c r="Q201" s="10">
        <f t="shared" si="16"/>
        <v>0</v>
      </c>
      <c r="R201" s="10">
        <f t="shared" si="15"/>
        <v>0</v>
      </c>
      <c r="S201" s="23">
        <f t="shared" si="17"/>
        <v>42584.123865740738</v>
      </c>
      <c r="T201" s="23">
        <f t="shared" si="18"/>
        <v>42614.123865740738</v>
      </c>
      <c r="U201" s="10">
        <f t="shared" si="14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0" t="s">
        <v>8220</v>
      </c>
      <c r="G202" s="10" t="s">
        <v>8223</v>
      </c>
      <c r="H202" s="10" t="s">
        <v>8245</v>
      </c>
      <c r="I202" s="10">
        <v>1410746403</v>
      </c>
      <c r="J202" s="10">
        <v>1408154403</v>
      </c>
      <c r="K202" s="10" t="b">
        <v>0</v>
      </c>
      <c r="L202" s="10">
        <v>18</v>
      </c>
      <c r="M202" t="b">
        <v>0</v>
      </c>
      <c r="N202" s="10" t="s">
        <v>8266</v>
      </c>
      <c r="O202" s="15" t="s">
        <v>8308</v>
      </c>
      <c r="P202" s="10" t="s">
        <v>8312</v>
      </c>
      <c r="Q202" s="10">
        <f t="shared" si="16"/>
        <v>26</v>
      </c>
      <c r="R202" s="10">
        <f t="shared" si="15"/>
        <v>87.31</v>
      </c>
      <c r="S202" s="23">
        <f t="shared" si="17"/>
        <v>41867.083368055559</v>
      </c>
      <c r="T202" s="23">
        <f t="shared" si="18"/>
        <v>41897.083368055559</v>
      </c>
      <c r="U202" s="10">
        <f t="shared" si="14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0" t="s">
        <v>8220</v>
      </c>
      <c r="G203" s="10" t="s">
        <v>8223</v>
      </c>
      <c r="H203" s="10" t="s">
        <v>8245</v>
      </c>
      <c r="I203" s="10">
        <v>1423424329</v>
      </c>
      <c r="J203" s="10">
        <v>1421696329</v>
      </c>
      <c r="K203" s="10" t="b">
        <v>0</v>
      </c>
      <c r="L203" s="10">
        <v>7</v>
      </c>
      <c r="M203" t="b">
        <v>0</v>
      </c>
      <c r="N203" s="10" t="s">
        <v>8266</v>
      </c>
      <c r="O203" s="15" t="s">
        <v>8308</v>
      </c>
      <c r="P203" s="10" t="s">
        <v>8312</v>
      </c>
      <c r="Q203" s="10">
        <f t="shared" si="16"/>
        <v>58</v>
      </c>
      <c r="R203" s="10">
        <f t="shared" si="15"/>
        <v>54.29</v>
      </c>
      <c r="S203" s="23">
        <f t="shared" si="17"/>
        <v>42023.818622685183</v>
      </c>
      <c r="T203" s="23">
        <f t="shared" si="18"/>
        <v>42043.818622685183</v>
      </c>
      <c r="U203" s="10">
        <f t="shared" si="14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0" t="s">
        <v>8220</v>
      </c>
      <c r="G204" s="10" t="s">
        <v>8223</v>
      </c>
      <c r="H204" s="10" t="s">
        <v>8245</v>
      </c>
      <c r="I204" s="10">
        <v>1444337940</v>
      </c>
      <c r="J204" s="10">
        <v>1441750564</v>
      </c>
      <c r="K204" s="10" t="b">
        <v>0</v>
      </c>
      <c r="L204" s="10">
        <v>0</v>
      </c>
      <c r="M204" t="b">
        <v>0</v>
      </c>
      <c r="N204" s="10" t="s">
        <v>8266</v>
      </c>
      <c r="O204" s="15" t="s">
        <v>8308</v>
      </c>
      <c r="P204" s="10" t="s">
        <v>8312</v>
      </c>
      <c r="Q204" s="10">
        <f t="shared" si="16"/>
        <v>0</v>
      </c>
      <c r="R204" s="10">
        <f t="shared" si="15"/>
        <v>0</v>
      </c>
      <c r="S204" s="23">
        <f t="shared" si="17"/>
        <v>42255.927824074075</v>
      </c>
      <c r="T204" s="23">
        <f t="shared" si="18"/>
        <v>42285.874305555553</v>
      </c>
      <c r="U204" s="10">
        <f t="shared" si="14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0" t="s">
        <v>8220</v>
      </c>
      <c r="G205" s="10" t="s">
        <v>8224</v>
      </c>
      <c r="H205" s="10" t="s">
        <v>8246</v>
      </c>
      <c r="I205" s="10">
        <v>1422562864</v>
      </c>
      <c r="J205" s="10">
        <v>1417378864</v>
      </c>
      <c r="K205" s="10" t="b">
        <v>0</v>
      </c>
      <c r="L205" s="10">
        <v>8</v>
      </c>
      <c r="M205" t="b">
        <v>0</v>
      </c>
      <c r="N205" s="10" t="s">
        <v>8266</v>
      </c>
      <c r="O205" s="15" t="s">
        <v>8308</v>
      </c>
      <c r="P205" s="10" t="s">
        <v>8312</v>
      </c>
      <c r="Q205" s="10">
        <f t="shared" si="16"/>
        <v>30</v>
      </c>
      <c r="R205" s="10">
        <f t="shared" si="15"/>
        <v>93.25</v>
      </c>
      <c r="S205" s="23">
        <f t="shared" si="17"/>
        <v>41973.847962962958</v>
      </c>
      <c r="T205" s="23">
        <f t="shared" si="18"/>
        <v>42033.847962962958</v>
      </c>
      <c r="U205" s="10">
        <f t="shared" si="14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0" t="s">
        <v>8220</v>
      </c>
      <c r="G206" s="10" t="s">
        <v>8225</v>
      </c>
      <c r="H206" s="10" t="s">
        <v>8247</v>
      </c>
      <c r="I206" s="10">
        <v>1470319203</v>
      </c>
      <c r="J206" s="10">
        <v>1467727203</v>
      </c>
      <c r="K206" s="10" t="b">
        <v>0</v>
      </c>
      <c r="L206" s="10">
        <v>1293</v>
      </c>
      <c r="M206" t="b">
        <v>0</v>
      </c>
      <c r="N206" s="10" t="s">
        <v>8266</v>
      </c>
      <c r="O206" s="15" t="s">
        <v>8308</v>
      </c>
      <c r="P206" s="10" t="s">
        <v>8312</v>
      </c>
      <c r="Q206" s="10">
        <f t="shared" si="16"/>
        <v>51</v>
      </c>
      <c r="R206" s="10">
        <f t="shared" si="15"/>
        <v>117.68</v>
      </c>
      <c r="S206" s="23">
        <f t="shared" si="17"/>
        <v>42556.583368055552</v>
      </c>
      <c r="T206" s="23">
        <f t="shared" si="18"/>
        <v>42586.583368055552</v>
      </c>
      <c r="U206" s="10">
        <f t="shared" si="14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0" t="s">
        <v>8220</v>
      </c>
      <c r="G207" s="10" t="s">
        <v>8223</v>
      </c>
      <c r="H207" s="10" t="s">
        <v>8245</v>
      </c>
      <c r="I207" s="10">
        <v>1444144222</v>
      </c>
      <c r="J207" s="10">
        <v>1441120222</v>
      </c>
      <c r="K207" s="10" t="b">
        <v>0</v>
      </c>
      <c r="L207" s="10">
        <v>17</v>
      </c>
      <c r="M207" t="b">
        <v>0</v>
      </c>
      <c r="N207" s="10" t="s">
        <v>8266</v>
      </c>
      <c r="O207" s="15" t="s">
        <v>8308</v>
      </c>
      <c r="P207" s="10" t="s">
        <v>8312</v>
      </c>
      <c r="Q207" s="10">
        <f t="shared" si="16"/>
        <v>16</v>
      </c>
      <c r="R207" s="10">
        <f t="shared" si="15"/>
        <v>76.47</v>
      </c>
      <c r="S207" s="23">
        <f t="shared" si="17"/>
        <v>42248.632199074069</v>
      </c>
      <c r="T207" s="23">
        <f t="shared" si="18"/>
        <v>42283.632199074069</v>
      </c>
      <c r="U207" s="10">
        <f t="shared" ref="U207:U270" si="19">YEAR(S:S)</f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0" t="s">
        <v>8220</v>
      </c>
      <c r="G208" s="10" t="s">
        <v>8223</v>
      </c>
      <c r="H208" s="10" t="s">
        <v>8245</v>
      </c>
      <c r="I208" s="10">
        <v>1470441983</v>
      </c>
      <c r="J208" s="10">
        <v>1468627583</v>
      </c>
      <c r="K208" s="10" t="b">
        <v>0</v>
      </c>
      <c r="L208" s="10">
        <v>0</v>
      </c>
      <c r="M208" t="b">
        <v>0</v>
      </c>
      <c r="N208" s="10" t="s">
        <v>8266</v>
      </c>
      <c r="O208" s="15" t="s">
        <v>8308</v>
      </c>
      <c r="P208" s="10" t="s">
        <v>8312</v>
      </c>
      <c r="Q208" s="10">
        <f t="shared" si="16"/>
        <v>0</v>
      </c>
      <c r="R208" s="10">
        <f t="shared" si="15"/>
        <v>0</v>
      </c>
      <c r="S208" s="23">
        <f t="shared" si="17"/>
        <v>42567.004432870366</v>
      </c>
      <c r="T208" s="23">
        <f t="shared" si="18"/>
        <v>42588.004432870366</v>
      </c>
      <c r="U208" s="10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0" t="s">
        <v>8220</v>
      </c>
      <c r="G209" s="10" t="s">
        <v>8228</v>
      </c>
      <c r="H209" s="10" t="s">
        <v>8250</v>
      </c>
      <c r="I209" s="10">
        <v>1420346638</v>
      </c>
      <c r="J209" s="10">
        <v>1417754638</v>
      </c>
      <c r="K209" s="10" t="b">
        <v>0</v>
      </c>
      <c r="L209" s="10">
        <v>13</v>
      </c>
      <c r="M209" t="b">
        <v>0</v>
      </c>
      <c r="N209" s="10" t="s">
        <v>8266</v>
      </c>
      <c r="O209" s="15" t="s">
        <v>8308</v>
      </c>
      <c r="P209" s="10" t="s">
        <v>8312</v>
      </c>
      <c r="Q209" s="10">
        <f t="shared" si="16"/>
        <v>15</v>
      </c>
      <c r="R209" s="10">
        <f t="shared" si="15"/>
        <v>163.85</v>
      </c>
      <c r="S209" s="23">
        <f t="shared" si="17"/>
        <v>41978.197199074071</v>
      </c>
      <c r="T209" s="23">
        <f t="shared" si="18"/>
        <v>42008.197199074071</v>
      </c>
      <c r="U209" s="10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0" t="s">
        <v>8220</v>
      </c>
      <c r="G210" s="10" t="s">
        <v>8225</v>
      </c>
      <c r="H210" s="10" t="s">
        <v>8247</v>
      </c>
      <c r="I210" s="10">
        <v>1418719967</v>
      </c>
      <c r="J210" s="10">
        <v>1416127967</v>
      </c>
      <c r="K210" s="10" t="b">
        <v>0</v>
      </c>
      <c r="L210" s="10">
        <v>0</v>
      </c>
      <c r="M210" t="b">
        <v>0</v>
      </c>
      <c r="N210" s="10" t="s">
        <v>8266</v>
      </c>
      <c r="O210" s="15" t="s">
        <v>8308</v>
      </c>
      <c r="P210" s="10" t="s">
        <v>8312</v>
      </c>
      <c r="Q210" s="10">
        <f t="shared" si="16"/>
        <v>0</v>
      </c>
      <c r="R210" s="10">
        <f t="shared" si="15"/>
        <v>0</v>
      </c>
      <c r="S210" s="23">
        <f t="shared" si="17"/>
        <v>41959.369988425926</v>
      </c>
      <c r="T210" s="23">
        <f t="shared" si="18"/>
        <v>41989.369988425926</v>
      </c>
      <c r="U210" s="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0" t="s">
        <v>8220</v>
      </c>
      <c r="G211" s="10" t="s">
        <v>8223</v>
      </c>
      <c r="H211" s="10" t="s">
        <v>8245</v>
      </c>
      <c r="I211" s="10">
        <v>1436566135</v>
      </c>
      <c r="J211" s="10">
        <v>1433974135</v>
      </c>
      <c r="K211" s="10" t="b">
        <v>0</v>
      </c>
      <c r="L211" s="10">
        <v>0</v>
      </c>
      <c r="M211" t="b">
        <v>0</v>
      </c>
      <c r="N211" s="10" t="s">
        <v>8266</v>
      </c>
      <c r="O211" s="15" t="s">
        <v>8308</v>
      </c>
      <c r="P211" s="10" t="s">
        <v>8312</v>
      </c>
      <c r="Q211" s="10">
        <f t="shared" si="16"/>
        <v>0</v>
      </c>
      <c r="R211" s="10">
        <f t="shared" si="15"/>
        <v>0</v>
      </c>
      <c r="S211" s="23">
        <f t="shared" si="17"/>
        <v>42165.922858796301</v>
      </c>
      <c r="T211" s="23">
        <f t="shared" si="18"/>
        <v>42195.922858796301</v>
      </c>
      <c r="U211" s="10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0" t="s">
        <v>8220</v>
      </c>
      <c r="G212" s="10" t="s">
        <v>8223</v>
      </c>
      <c r="H212" s="10" t="s">
        <v>8245</v>
      </c>
      <c r="I212" s="10">
        <v>1443675600</v>
      </c>
      <c r="J212" s="10">
        <v>1441157592</v>
      </c>
      <c r="K212" s="10" t="b">
        <v>0</v>
      </c>
      <c r="L212" s="10">
        <v>33</v>
      </c>
      <c r="M212" t="b">
        <v>0</v>
      </c>
      <c r="N212" s="10" t="s">
        <v>8266</v>
      </c>
      <c r="O212" s="15" t="s">
        <v>8308</v>
      </c>
      <c r="P212" s="10" t="s">
        <v>8312</v>
      </c>
      <c r="Q212" s="10">
        <f t="shared" si="16"/>
        <v>25</v>
      </c>
      <c r="R212" s="10">
        <f t="shared" si="15"/>
        <v>91.82</v>
      </c>
      <c r="S212" s="23">
        <f t="shared" si="17"/>
        <v>42249.064722222218</v>
      </c>
      <c r="T212" s="23">
        <f t="shared" si="18"/>
        <v>42278.208333333328</v>
      </c>
      <c r="U212" s="10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0" t="s">
        <v>8220</v>
      </c>
      <c r="G213" s="10" t="s">
        <v>8223</v>
      </c>
      <c r="H213" s="10" t="s">
        <v>8245</v>
      </c>
      <c r="I213" s="10">
        <v>1442634617</v>
      </c>
      <c r="J213" s="10">
        <v>1440042617</v>
      </c>
      <c r="K213" s="10" t="b">
        <v>0</v>
      </c>
      <c r="L213" s="10">
        <v>12</v>
      </c>
      <c r="M213" t="b">
        <v>0</v>
      </c>
      <c r="N213" s="10" t="s">
        <v>8266</v>
      </c>
      <c r="O213" s="15" t="s">
        <v>8308</v>
      </c>
      <c r="P213" s="10" t="s">
        <v>8312</v>
      </c>
      <c r="Q213" s="10">
        <f t="shared" si="16"/>
        <v>45</v>
      </c>
      <c r="R213" s="10">
        <f t="shared" si="15"/>
        <v>185.83</v>
      </c>
      <c r="S213" s="23">
        <f t="shared" si="17"/>
        <v>42236.159918981488</v>
      </c>
      <c r="T213" s="23">
        <f t="shared" si="18"/>
        <v>42266.159918981488</v>
      </c>
      <c r="U213" s="10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0" t="s">
        <v>8220</v>
      </c>
      <c r="G214" s="10" t="s">
        <v>8223</v>
      </c>
      <c r="H214" s="10" t="s">
        <v>8245</v>
      </c>
      <c r="I214" s="10">
        <v>1460837320</v>
      </c>
      <c r="J214" s="10">
        <v>1455656920</v>
      </c>
      <c r="K214" s="10" t="b">
        <v>0</v>
      </c>
      <c r="L214" s="10">
        <v>1</v>
      </c>
      <c r="M214" t="b">
        <v>0</v>
      </c>
      <c r="N214" s="10" t="s">
        <v>8266</v>
      </c>
      <c r="O214" s="15" t="s">
        <v>8308</v>
      </c>
      <c r="P214" s="10" t="s">
        <v>8312</v>
      </c>
      <c r="Q214" s="10">
        <f t="shared" si="16"/>
        <v>0</v>
      </c>
      <c r="R214" s="10">
        <f t="shared" si="15"/>
        <v>1</v>
      </c>
      <c r="S214" s="23">
        <f t="shared" si="17"/>
        <v>42416.881018518514</v>
      </c>
      <c r="T214" s="23">
        <f t="shared" si="18"/>
        <v>42476.839351851857</v>
      </c>
      <c r="U214" s="10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0" t="s">
        <v>8220</v>
      </c>
      <c r="G215" s="10" t="s">
        <v>8223</v>
      </c>
      <c r="H215" s="10" t="s">
        <v>8245</v>
      </c>
      <c r="I215" s="10">
        <v>1439734001</v>
      </c>
      <c r="J215" s="10">
        <v>1437142547</v>
      </c>
      <c r="K215" s="10" t="b">
        <v>0</v>
      </c>
      <c r="L215" s="10">
        <v>1</v>
      </c>
      <c r="M215" t="b">
        <v>0</v>
      </c>
      <c r="N215" s="10" t="s">
        <v>8266</v>
      </c>
      <c r="O215" s="15" t="s">
        <v>8308</v>
      </c>
      <c r="P215" s="10" t="s">
        <v>8312</v>
      </c>
      <c r="Q215" s="10">
        <f t="shared" si="16"/>
        <v>0</v>
      </c>
      <c r="R215" s="10">
        <f t="shared" si="15"/>
        <v>20</v>
      </c>
      <c r="S215" s="23">
        <f t="shared" si="17"/>
        <v>42202.594293981485</v>
      </c>
      <c r="T215" s="23">
        <f t="shared" si="18"/>
        <v>42232.587974537033</v>
      </c>
      <c r="U215" s="10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0" t="s">
        <v>8220</v>
      </c>
      <c r="G216" s="10" t="s">
        <v>8223</v>
      </c>
      <c r="H216" s="10" t="s">
        <v>8245</v>
      </c>
      <c r="I216" s="10">
        <v>1425655349</v>
      </c>
      <c r="J216" s="10">
        <v>1420471349</v>
      </c>
      <c r="K216" s="10" t="b">
        <v>0</v>
      </c>
      <c r="L216" s="10">
        <v>1</v>
      </c>
      <c r="M216" t="b">
        <v>0</v>
      </c>
      <c r="N216" s="10" t="s">
        <v>8266</v>
      </c>
      <c r="O216" s="15" t="s">
        <v>8308</v>
      </c>
      <c r="P216" s="10" t="s">
        <v>8312</v>
      </c>
      <c r="Q216" s="10">
        <f t="shared" si="16"/>
        <v>0</v>
      </c>
      <c r="R216" s="10">
        <f t="shared" si="15"/>
        <v>1</v>
      </c>
      <c r="S216" s="23">
        <f t="shared" si="17"/>
        <v>42009.64061342593</v>
      </c>
      <c r="T216" s="23">
        <f t="shared" si="18"/>
        <v>42069.64061342593</v>
      </c>
      <c r="U216" s="10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0" t="s">
        <v>8220</v>
      </c>
      <c r="G217" s="10" t="s">
        <v>8224</v>
      </c>
      <c r="H217" s="10" t="s">
        <v>8246</v>
      </c>
      <c r="I217" s="10">
        <v>1455753540</v>
      </c>
      <c r="J217" s="10">
        <v>1452058282</v>
      </c>
      <c r="K217" s="10" t="b">
        <v>0</v>
      </c>
      <c r="L217" s="10">
        <v>1</v>
      </c>
      <c r="M217" t="b">
        <v>0</v>
      </c>
      <c r="N217" s="10" t="s">
        <v>8266</v>
      </c>
      <c r="O217" s="15" t="s">
        <v>8308</v>
      </c>
      <c r="P217" s="10" t="s">
        <v>8312</v>
      </c>
      <c r="Q217" s="10">
        <f t="shared" si="16"/>
        <v>0</v>
      </c>
      <c r="R217" s="10">
        <f t="shared" si="15"/>
        <v>10</v>
      </c>
      <c r="S217" s="23">
        <f t="shared" si="17"/>
        <v>42375.230115740742</v>
      </c>
      <c r="T217" s="23">
        <f t="shared" si="18"/>
        <v>42417.999305555553</v>
      </c>
      <c r="U217" s="10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0" t="s">
        <v>8220</v>
      </c>
      <c r="G218" s="10" t="s">
        <v>8223</v>
      </c>
      <c r="H218" s="10" t="s">
        <v>8245</v>
      </c>
      <c r="I218" s="10">
        <v>1429740037</v>
      </c>
      <c r="J218" s="10">
        <v>1425423637</v>
      </c>
      <c r="K218" s="10" t="b">
        <v>0</v>
      </c>
      <c r="L218" s="10">
        <v>84</v>
      </c>
      <c r="M218" t="b">
        <v>0</v>
      </c>
      <c r="N218" s="10" t="s">
        <v>8266</v>
      </c>
      <c r="O218" s="15" t="s">
        <v>8308</v>
      </c>
      <c r="P218" s="10" t="s">
        <v>8312</v>
      </c>
      <c r="Q218" s="10">
        <f t="shared" si="16"/>
        <v>56</v>
      </c>
      <c r="R218" s="10">
        <f t="shared" si="15"/>
        <v>331.54</v>
      </c>
      <c r="S218" s="23">
        <f t="shared" si="17"/>
        <v>42066.958761574075</v>
      </c>
      <c r="T218" s="23">
        <f t="shared" si="18"/>
        <v>42116.917094907403</v>
      </c>
      <c r="U218" s="10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0" t="s">
        <v>8220</v>
      </c>
      <c r="G219" s="10" t="s">
        <v>8234</v>
      </c>
      <c r="H219" s="10" t="s">
        <v>8254</v>
      </c>
      <c r="I219" s="10">
        <v>1419780149</v>
      </c>
      <c r="J219" s="10">
        <v>1417101749</v>
      </c>
      <c r="K219" s="10" t="b">
        <v>0</v>
      </c>
      <c r="L219" s="10">
        <v>38</v>
      </c>
      <c r="M219" t="b">
        <v>0</v>
      </c>
      <c r="N219" s="10" t="s">
        <v>8266</v>
      </c>
      <c r="O219" s="15" t="s">
        <v>8308</v>
      </c>
      <c r="P219" s="10" t="s">
        <v>8312</v>
      </c>
      <c r="Q219" s="10">
        <f t="shared" si="16"/>
        <v>12</v>
      </c>
      <c r="R219" s="10">
        <f t="shared" si="15"/>
        <v>314.29000000000002</v>
      </c>
      <c r="S219" s="23">
        <f t="shared" si="17"/>
        <v>41970.64061342593</v>
      </c>
      <c r="T219" s="23">
        <f t="shared" si="18"/>
        <v>42001.64061342593</v>
      </c>
      <c r="U219" s="10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0" t="s">
        <v>8220</v>
      </c>
      <c r="G220" s="10" t="s">
        <v>8223</v>
      </c>
      <c r="H220" s="10" t="s">
        <v>8245</v>
      </c>
      <c r="I220" s="10">
        <v>1431702289</v>
      </c>
      <c r="J220" s="10">
        <v>1426518289</v>
      </c>
      <c r="K220" s="10" t="b">
        <v>0</v>
      </c>
      <c r="L220" s="10">
        <v>1</v>
      </c>
      <c r="M220" t="b">
        <v>0</v>
      </c>
      <c r="N220" s="10" t="s">
        <v>8266</v>
      </c>
      <c r="O220" s="15" t="s">
        <v>8308</v>
      </c>
      <c r="P220" s="10" t="s">
        <v>8312</v>
      </c>
      <c r="Q220" s="10">
        <f t="shared" si="16"/>
        <v>2</v>
      </c>
      <c r="R220" s="10">
        <f t="shared" si="15"/>
        <v>100</v>
      </c>
      <c r="S220" s="23">
        <f t="shared" si="17"/>
        <v>42079.628344907411</v>
      </c>
      <c r="T220" s="23">
        <f t="shared" si="18"/>
        <v>42139.628344907411</v>
      </c>
      <c r="U220" s="1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0" t="s">
        <v>8220</v>
      </c>
      <c r="G221" s="10" t="s">
        <v>8223</v>
      </c>
      <c r="H221" s="10" t="s">
        <v>8245</v>
      </c>
      <c r="I221" s="10">
        <v>1459493940</v>
      </c>
      <c r="J221" s="10">
        <v>1456732225</v>
      </c>
      <c r="K221" s="10" t="b">
        <v>0</v>
      </c>
      <c r="L221" s="10">
        <v>76</v>
      </c>
      <c r="M221" t="b">
        <v>0</v>
      </c>
      <c r="N221" s="10" t="s">
        <v>8266</v>
      </c>
      <c r="O221" s="15" t="s">
        <v>8308</v>
      </c>
      <c r="P221" s="10" t="s">
        <v>8312</v>
      </c>
      <c r="Q221" s="10">
        <f t="shared" si="16"/>
        <v>18</v>
      </c>
      <c r="R221" s="10">
        <f t="shared" si="15"/>
        <v>115.99</v>
      </c>
      <c r="S221" s="23">
        <f t="shared" si="17"/>
        <v>42429.326678240745</v>
      </c>
      <c r="T221" s="23">
        <f t="shared" si="18"/>
        <v>42461.290972222225</v>
      </c>
      <c r="U221" s="10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0" t="s">
        <v>8220</v>
      </c>
      <c r="G222" s="10" t="s">
        <v>8223</v>
      </c>
      <c r="H222" s="10" t="s">
        <v>8245</v>
      </c>
      <c r="I222" s="10">
        <v>1440101160</v>
      </c>
      <c r="J222" s="10">
        <v>1436542030</v>
      </c>
      <c r="K222" s="10" t="b">
        <v>0</v>
      </c>
      <c r="L222" s="10">
        <v>3</v>
      </c>
      <c r="M222" t="b">
        <v>0</v>
      </c>
      <c r="N222" s="10" t="s">
        <v>8266</v>
      </c>
      <c r="O222" s="15" t="s">
        <v>8308</v>
      </c>
      <c r="P222" s="10" t="s">
        <v>8312</v>
      </c>
      <c r="Q222" s="10">
        <f t="shared" si="16"/>
        <v>1</v>
      </c>
      <c r="R222" s="10">
        <f t="shared" si="15"/>
        <v>120</v>
      </c>
      <c r="S222" s="23">
        <f t="shared" si="17"/>
        <v>42195.643865740742</v>
      </c>
      <c r="T222" s="23">
        <f t="shared" si="18"/>
        <v>42236.837499999994</v>
      </c>
      <c r="U222" s="10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0" t="s">
        <v>8220</v>
      </c>
      <c r="G223" s="10" t="s">
        <v>8223</v>
      </c>
      <c r="H223" s="10" t="s">
        <v>8245</v>
      </c>
      <c r="I223" s="10">
        <v>1427569564</v>
      </c>
      <c r="J223" s="10">
        <v>1422389164</v>
      </c>
      <c r="K223" s="10" t="b">
        <v>0</v>
      </c>
      <c r="L223" s="10">
        <v>0</v>
      </c>
      <c r="M223" t="b">
        <v>0</v>
      </c>
      <c r="N223" s="10" t="s">
        <v>8266</v>
      </c>
      <c r="O223" s="15" t="s">
        <v>8308</v>
      </c>
      <c r="P223" s="10" t="s">
        <v>8312</v>
      </c>
      <c r="Q223" s="10">
        <f t="shared" si="16"/>
        <v>0</v>
      </c>
      <c r="R223" s="10">
        <f t="shared" si="15"/>
        <v>0</v>
      </c>
      <c r="S223" s="23">
        <f t="shared" si="17"/>
        <v>42031.837546296301</v>
      </c>
      <c r="T223" s="23">
        <f t="shared" si="18"/>
        <v>42091.79587962963</v>
      </c>
      <c r="U223" s="10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0" t="s">
        <v>8220</v>
      </c>
      <c r="G224" s="10" t="s">
        <v>8223</v>
      </c>
      <c r="H224" s="10" t="s">
        <v>8245</v>
      </c>
      <c r="I224" s="10">
        <v>1427423940</v>
      </c>
      <c r="J224" s="10">
        <v>1422383318</v>
      </c>
      <c r="K224" s="10" t="b">
        <v>0</v>
      </c>
      <c r="L224" s="10">
        <v>2</v>
      </c>
      <c r="M224" t="b">
        <v>0</v>
      </c>
      <c r="N224" s="10" t="s">
        <v>8266</v>
      </c>
      <c r="O224" s="15" t="s">
        <v>8308</v>
      </c>
      <c r="P224" s="10" t="s">
        <v>8312</v>
      </c>
      <c r="Q224" s="10">
        <f t="shared" si="16"/>
        <v>13</v>
      </c>
      <c r="R224" s="10">
        <f t="shared" si="15"/>
        <v>65</v>
      </c>
      <c r="S224" s="23">
        <f t="shared" si="17"/>
        <v>42031.769884259258</v>
      </c>
      <c r="T224" s="23">
        <f t="shared" si="18"/>
        <v>42090.110416666663</v>
      </c>
      <c r="U224" s="10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0" t="s">
        <v>8220</v>
      </c>
      <c r="G225" s="10" t="s">
        <v>8223</v>
      </c>
      <c r="H225" s="10" t="s">
        <v>8245</v>
      </c>
      <c r="I225" s="10">
        <v>1463879100</v>
      </c>
      <c r="J225" s="10">
        <v>1461287350</v>
      </c>
      <c r="K225" s="10" t="b">
        <v>0</v>
      </c>
      <c r="L225" s="10">
        <v>0</v>
      </c>
      <c r="M225" t="b">
        <v>0</v>
      </c>
      <c r="N225" s="10" t="s">
        <v>8266</v>
      </c>
      <c r="O225" s="15" t="s">
        <v>8308</v>
      </c>
      <c r="P225" s="10" t="s">
        <v>8312</v>
      </c>
      <c r="Q225" s="10">
        <f t="shared" si="16"/>
        <v>0</v>
      </c>
      <c r="R225" s="10">
        <f t="shared" si="15"/>
        <v>0</v>
      </c>
      <c r="S225" s="23">
        <f t="shared" si="17"/>
        <v>42482.048032407409</v>
      </c>
      <c r="T225" s="23">
        <f t="shared" si="18"/>
        <v>42512.045138888891</v>
      </c>
      <c r="U225" s="10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0" t="s">
        <v>8220</v>
      </c>
      <c r="G226" s="10" t="s">
        <v>8225</v>
      </c>
      <c r="H226" s="10" t="s">
        <v>8247</v>
      </c>
      <c r="I226" s="10">
        <v>1436506726</v>
      </c>
      <c r="J226" s="10">
        <v>1431322726</v>
      </c>
      <c r="K226" s="10" t="b">
        <v>0</v>
      </c>
      <c r="L226" s="10">
        <v>0</v>
      </c>
      <c r="M226" t="b">
        <v>0</v>
      </c>
      <c r="N226" s="10" t="s">
        <v>8266</v>
      </c>
      <c r="O226" s="15" t="s">
        <v>8308</v>
      </c>
      <c r="P226" s="10" t="s">
        <v>8312</v>
      </c>
      <c r="Q226" s="10">
        <f t="shared" si="16"/>
        <v>0</v>
      </c>
      <c r="R226" s="10">
        <f t="shared" si="15"/>
        <v>0</v>
      </c>
      <c r="S226" s="23">
        <f t="shared" si="17"/>
        <v>42135.235254629632</v>
      </c>
      <c r="T226" s="23">
        <f t="shared" si="18"/>
        <v>42195.235254629632</v>
      </c>
      <c r="U226" s="10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0" t="s">
        <v>8220</v>
      </c>
      <c r="G227" s="10" t="s">
        <v>8223</v>
      </c>
      <c r="H227" s="10" t="s">
        <v>8245</v>
      </c>
      <c r="I227" s="10">
        <v>1460153054</v>
      </c>
      <c r="J227" s="10">
        <v>1457564654</v>
      </c>
      <c r="K227" s="10" t="b">
        <v>0</v>
      </c>
      <c r="L227" s="10">
        <v>0</v>
      </c>
      <c r="M227" t="b">
        <v>0</v>
      </c>
      <c r="N227" s="10" t="s">
        <v>8266</v>
      </c>
      <c r="O227" s="15" t="s">
        <v>8308</v>
      </c>
      <c r="P227" s="10" t="s">
        <v>8312</v>
      </c>
      <c r="Q227" s="10">
        <f t="shared" si="16"/>
        <v>0</v>
      </c>
      <c r="R227" s="10">
        <f t="shared" si="15"/>
        <v>0</v>
      </c>
      <c r="S227" s="23">
        <f t="shared" si="17"/>
        <v>42438.961273148147</v>
      </c>
      <c r="T227" s="23">
        <f t="shared" si="18"/>
        <v>42468.919606481482</v>
      </c>
      <c r="U227" s="10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0" t="s">
        <v>8220</v>
      </c>
      <c r="G228" s="10" t="s">
        <v>8224</v>
      </c>
      <c r="H228" s="10" t="s">
        <v>8246</v>
      </c>
      <c r="I228" s="10">
        <v>1433064540</v>
      </c>
      <c r="J228" s="10">
        <v>1428854344</v>
      </c>
      <c r="K228" s="10" t="b">
        <v>0</v>
      </c>
      <c r="L228" s="10">
        <v>2</v>
      </c>
      <c r="M228" t="b">
        <v>0</v>
      </c>
      <c r="N228" s="10" t="s">
        <v>8266</v>
      </c>
      <c r="O228" s="15" t="s">
        <v>8308</v>
      </c>
      <c r="P228" s="10" t="s">
        <v>8312</v>
      </c>
      <c r="Q228" s="10">
        <f t="shared" si="16"/>
        <v>1</v>
      </c>
      <c r="R228" s="10">
        <f t="shared" si="15"/>
        <v>125</v>
      </c>
      <c r="S228" s="23">
        <f t="shared" si="17"/>
        <v>42106.666018518517</v>
      </c>
      <c r="T228" s="23">
        <f t="shared" si="18"/>
        <v>42155.395138888889</v>
      </c>
      <c r="U228" s="10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0" t="s">
        <v>8220</v>
      </c>
      <c r="G229" s="10" t="s">
        <v>8223</v>
      </c>
      <c r="H229" s="10" t="s">
        <v>8245</v>
      </c>
      <c r="I229" s="10">
        <v>1436477241</v>
      </c>
      <c r="J229" s="10">
        <v>1433885241</v>
      </c>
      <c r="K229" s="10" t="b">
        <v>0</v>
      </c>
      <c r="L229" s="10">
        <v>0</v>
      </c>
      <c r="M229" t="b">
        <v>0</v>
      </c>
      <c r="N229" s="10" t="s">
        <v>8266</v>
      </c>
      <c r="O229" s="15" t="s">
        <v>8308</v>
      </c>
      <c r="P229" s="10" t="s">
        <v>8312</v>
      </c>
      <c r="Q229" s="10">
        <f t="shared" si="16"/>
        <v>0</v>
      </c>
      <c r="R229" s="10">
        <f t="shared" si="15"/>
        <v>0</v>
      </c>
      <c r="S229" s="23">
        <f t="shared" si="17"/>
        <v>42164.893993055557</v>
      </c>
      <c r="T229" s="23">
        <f t="shared" si="18"/>
        <v>42194.893993055557</v>
      </c>
      <c r="U229" s="10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0" t="s">
        <v>8220</v>
      </c>
      <c r="G230" s="10" t="s">
        <v>8224</v>
      </c>
      <c r="H230" s="10" t="s">
        <v>8246</v>
      </c>
      <c r="I230" s="10">
        <v>1433176105</v>
      </c>
      <c r="J230" s="10">
        <v>1427992105</v>
      </c>
      <c r="K230" s="10" t="b">
        <v>0</v>
      </c>
      <c r="L230" s="10">
        <v>0</v>
      </c>
      <c r="M230" t="b">
        <v>0</v>
      </c>
      <c r="N230" s="10" t="s">
        <v>8266</v>
      </c>
      <c r="O230" s="15" t="s">
        <v>8308</v>
      </c>
      <c r="P230" s="10" t="s">
        <v>8312</v>
      </c>
      <c r="Q230" s="10">
        <f t="shared" si="16"/>
        <v>0</v>
      </c>
      <c r="R230" s="10">
        <f t="shared" si="15"/>
        <v>0</v>
      </c>
      <c r="S230" s="23">
        <f t="shared" si="17"/>
        <v>42096.686400462961</v>
      </c>
      <c r="T230" s="23">
        <f t="shared" si="18"/>
        <v>42156.686400462961</v>
      </c>
      <c r="U230" s="1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0" t="s">
        <v>8220</v>
      </c>
      <c r="G231" s="10" t="s">
        <v>8235</v>
      </c>
      <c r="H231" s="10" t="s">
        <v>8248</v>
      </c>
      <c r="I231" s="10">
        <v>1455402297</v>
      </c>
      <c r="J231" s="10">
        <v>1452810297</v>
      </c>
      <c r="K231" s="10" t="b">
        <v>0</v>
      </c>
      <c r="L231" s="10">
        <v>0</v>
      </c>
      <c r="M231" t="b">
        <v>0</v>
      </c>
      <c r="N231" s="10" t="s">
        <v>8266</v>
      </c>
      <c r="O231" s="15" t="s">
        <v>8308</v>
      </c>
      <c r="P231" s="10" t="s">
        <v>8312</v>
      </c>
      <c r="Q231" s="10">
        <f t="shared" si="16"/>
        <v>0</v>
      </c>
      <c r="R231" s="10">
        <f t="shared" si="15"/>
        <v>0</v>
      </c>
      <c r="S231" s="23">
        <f t="shared" si="17"/>
        <v>42383.933993055558</v>
      </c>
      <c r="T231" s="23">
        <f t="shared" si="18"/>
        <v>42413.933993055558</v>
      </c>
      <c r="U231" s="10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0" t="s">
        <v>8220</v>
      </c>
      <c r="G232" s="10" t="s">
        <v>8223</v>
      </c>
      <c r="H232" s="10" t="s">
        <v>8245</v>
      </c>
      <c r="I232" s="10">
        <v>1433443151</v>
      </c>
      <c r="J232" s="10">
        <v>1430851151</v>
      </c>
      <c r="K232" s="10" t="b">
        <v>0</v>
      </c>
      <c r="L232" s="10">
        <v>2</v>
      </c>
      <c r="M232" t="b">
        <v>0</v>
      </c>
      <c r="N232" s="10" t="s">
        <v>8266</v>
      </c>
      <c r="O232" s="15" t="s">
        <v>8308</v>
      </c>
      <c r="P232" s="10" t="s">
        <v>8312</v>
      </c>
      <c r="Q232" s="10">
        <f t="shared" si="16"/>
        <v>0</v>
      </c>
      <c r="R232" s="10">
        <f t="shared" si="15"/>
        <v>30</v>
      </c>
      <c r="S232" s="23">
        <f t="shared" si="17"/>
        <v>42129.777210648142</v>
      </c>
      <c r="T232" s="23">
        <f t="shared" si="18"/>
        <v>42159.777210648142</v>
      </c>
      <c r="U232" s="10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0" t="s">
        <v>8220</v>
      </c>
      <c r="G233" s="10" t="s">
        <v>8223</v>
      </c>
      <c r="H233" s="10" t="s">
        <v>8245</v>
      </c>
      <c r="I233" s="10">
        <v>1451775651</v>
      </c>
      <c r="J233" s="10">
        <v>1449183651</v>
      </c>
      <c r="K233" s="10" t="b">
        <v>0</v>
      </c>
      <c r="L233" s="10">
        <v>0</v>
      </c>
      <c r="M233" t="b">
        <v>0</v>
      </c>
      <c r="N233" s="10" t="s">
        <v>8266</v>
      </c>
      <c r="O233" s="15" t="s">
        <v>8308</v>
      </c>
      <c r="P233" s="10" t="s">
        <v>8312</v>
      </c>
      <c r="Q233" s="10">
        <f t="shared" si="16"/>
        <v>0</v>
      </c>
      <c r="R233" s="10">
        <f t="shared" si="15"/>
        <v>0</v>
      </c>
      <c r="S233" s="23">
        <f t="shared" si="17"/>
        <v>42341.958923611113</v>
      </c>
      <c r="T233" s="23">
        <f t="shared" si="18"/>
        <v>42371.958923611113</v>
      </c>
      <c r="U233" s="10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0" t="s">
        <v>8220</v>
      </c>
      <c r="G234" s="10" t="s">
        <v>8224</v>
      </c>
      <c r="H234" s="10" t="s">
        <v>8246</v>
      </c>
      <c r="I234" s="10">
        <v>1425066546</v>
      </c>
      <c r="J234" s="10">
        <v>1422474546</v>
      </c>
      <c r="K234" s="10" t="b">
        <v>0</v>
      </c>
      <c r="L234" s="10">
        <v>7</v>
      </c>
      <c r="M234" t="b">
        <v>0</v>
      </c>
      <c r="N234" s="10" t="s">
        <v>8266</v>
      </c>
      <c r="O234" s="15" t="s">
        <v>8308</v>
      </c>
      <c r="P234" s="10" t="s">
        <v>8312</v>
      </c>
      <c r="Q234" s="10">
        <f t="shared" si="16"/>
        <v>3</v>
      </c>
      <c r="R234" s="10">
        <f t="shared" si="15"/>
        <v>15.71</v>
      </c>
      <c r="S234" s="23">
        <f t="shared" si="17"/>
        <v>42032.82576388889</v>
      </c>
      <c r="T234" s="23">
        <f t="shared" si="18"/>
        <v>42062.82576388889</v>
      </c>
      <c r="U234" s="10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0" t="s">
        <v>8220</v>
      </c>
      <c r="G235" s="10" t="s">
        <v>8223</v>
      </c>
      <c r="H235" s="10" t="s">
        <v>8245</v>
      </c>
      <c r="I235" s="10">
        <v>1475185972</v>
      </c>
      <c r="J235" s="10">
        <v>1472593972</v>
      </c>
      <c r="K235" s="10" t="b">
        <v>0</v>
      </c>
      <c r="L235" s="10">
        <v>0</v>
      </c>
      <c r="M235" t="b">
        <v>0</v>
      </c>
      <c r="N235" s="10" t="s">
        <v>8266</v>
      </c>
      <c r="O235" s="15" t="s">
        <v>8308</v>
      </c>
      <c r="P235" s="10" t="s">
        <v>8312</v>
      </c>
      <c r="Q235" s="10">
        <f t="shared" si="16"/>
        <v>0</v>
      </c>
      <c r="R235" s="10">
        <f t="shared" si="15"/>
        <v>0</v>
      </c>
      <c r="S235" s="23">
        <f t="shared" si="17"/>
        <v>42612.911712962959</v>
      </c>
      <c r="T235" s="23">
        <f t="shared" si="18"/>
        <v>42642.911712962959</v>
      </c>
      <c r="U235" s="10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0" t="s">
        <v>8220</v>
      </c>
      <c r="G236" s="10" t="s">
        <v>8223</v>
      </c>
      <c r="H236" s="10" t="s">
        <v>8245</v>
      </c>
      <c r="I236" s="10">
        <v>1434847859</v>
      </c>
      <c r="J236" s="10">
        <v>1431391859</v>
      </c>
      <c r="K236" s="10" t="b">
        <v>0</v>
      </c>
      <c r="L236" s="10">
        <v>5</v>
      </c>
      <c r="M236" t="b">
        <v>0</v>
      </c>
      <c r="N236" s="10" t="s">
        <v>8266</v>
      </c>
      <c r="O236" s="15" t="s">
        <v>8308</v>
      </c>
      <c r="P236" s="10" t="s">
        <v>8312</v>
      </c>
      <c r="Q236" s="10">
        <f t="shared" si="16"/>
        <v>40</v>
      </c>
      <c r="R236" s="10">
        <f t="shared" si="15"/>
        <v>80.2</v>
      </c>
      <c r="S236" s="23">
        <f t="shared" si="17"/>
        <v>42136.035405092596</v>
      </c>
      <c r="T236" s="23">
        <f t="shared" si="18"/>
        <v>42176.035405092596</v>
      </c>
      <c r="U236" s="10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0" t="s">
        <v>8220</v>
      </c>
      <c r="G237" s="10" t="s">
        <v>8223</v>
      </c>
      <c r="H237" s="10" t="s">
        <v>8245</v>
      </c>
      <c r="I237" s="10">
        <v>1436478497</v>
      </c>
      <c r="J237" s="10">
        <v>1433886497</v>
      </c>
      <c r="K237" s="10" t="b">
        <v>0</v>
      </c>
      <c r="L237" s="10">
        <v>0</v>
      </c>
      <c r="M237" t="b">
        <v>0</v>
      </c>
      <c r="N237" s="10" t="s">
        <v>8266</v>
      </c>
      <c r="O237" s="15" t="s">
        <v>8308</v>
      </c>
      <c r="P237" s="10" t="s">
        <v>8312</v>
      </c>
      <c r="Q237" s="10">
        <f t="shared" si="16"/>
        <v>0</v>
      </c>
      <c r="R237" s="10">
        <f t="shared" si="15"/>
        <v>0</v>
      </c>
      <c r="S237" s="23">
        <f t="shared" si="17"/>
        <v>42164.908530092594</v>
      </c>
      <c r="T237" s="23">
        <f t="shared" si="18"/>
        <v>42194.908530092594</v>
      </c>
      <c r="U237" s="10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0" t="s">
        <v>8220</v>
      </c>
      <c r="G238" s="10" t="s">
        <v>8223</v>
      </c>
      <c r="H238" s="10" t="s">
        <v>8245</v>
      </c>
      <c r="I238" s="10">
        <v>1451952000</v>
      </c>
      <c r="J238" s="10">
        <v>1447380099</v>
      </c>
      <c r="K238" s="10" t="b">
        <v>0</v>
      </c>
      <c r="L238" s="10">
        <v>0</v>
      </c>
      <c r="M238" t="b">
        <v>0</v>
      </c>
      <c r="N238" s="10" t="s">
        <v>8266</v>
      </c>
      <c r="O238" s="15" t="s">
        <v>8308</v>
      </c>
      <c r="P238" s="10" t="s">
        <v>8312</v>
      </c>
      <c r="Q238" s="10">
        <f t="shared" si="16"/>
        <v>0</v>
      </c>
      <c r="R238" s="10">
        <f t="shared" si="15"/>
        <v>0</v>
      </c>
      <c r="S238" s="23">
        <f t="shared" si="17"/>
        <v>42321.08447916666</v>
      </c>
      <c r="T238" s="23">
        <f t="shared" si="18"/>
        <v>42374</v>
      </c>
      <c r="U238" s="10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0" t="s">
        <v>8220</v>
      </c>
      <c r="G239" s="10" t="s">
        <v>8223</v>
      </c>
      <c r="H239" s="10" t="s">
        <v>8245</v>
      </c>
      <c r="I239" s="10">
        <v>1457445069</v>
      </c>
      <c r="J239" s="10">
        <v>1452261069</v>
      </c>
      <c r="K239" s="10" t="b">
        <v>0</v>
      </c>
      <c r="L239" s="10">
        <v>1</v>
      </c>
      <c r="M239" t="b">
        <v>0</v>
      </c>
      <c r="N239" s="10" t="s">
        <v>8266</v>
      </c>
      <c r="O239" s="15" t="s">
        <v>8308</v>
      </c>
      <c r="P239" s="10" t="s">
        <v>8312</v>
      </c>
      <c r="Q239" s="10">
        <f t="shared" si="16"/>
        <v>0</v>
      </c>
      <c r="R239" s="10">
        <f t="shared" si="15"/>
        <v>50</v>
      </c>
      <c r="S239" s="23">
        <f t="shared" si="17"/>
        <v>42377.577187499999</v>
      </c>
      <c r="T239" s="23">
        <f t="shared" si="18"/>
        <v>42437.577187499999</v>
      </c>
      <c r="U239" s="10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0" t="s">
        <v>8220</v>
      </c>
      <c r="G240" s="10" t="s">
        <v>8223</v>
      </c>
      <c r="H240" s="10" t="s">
        <v>8245</v>
      </c>
      <c r="I240" s="10">
        <v>1483088400</v>
      </c>
      <c r="J240" s="10">
        <v>1481324760</v>
      </c>
      <c r="K240" s="10" t="b">
        <v>0</v>
      </c>
      <c r="L240" s="10">
        <v>0</v>
      </c>
      <c r="M240" t="b">
        <v>0</v>
      </c>
      <c r="N240" s="10" t="s">
        <v>8266</v>
      </c>
      <c r="O240" s="15" t="s">
        <v>8308</v>
      </c>
      <c r="P240" s="10" t="s">
        <v>8312</v>
      </c>
      <c r="Q240" s="10">
        <f t="shared" si="16"/>
        <v>0</v>
      </c>
      <c r="R240" s="10">
        <f t="shared" si="15"/>
        <v>0</v>
      </c>
      <c r="S240" s="23">
        <f t="shared" si="17"/>
        <v>42713.962499999994</v>
      </c>
      <c r="T240" s="23">
        <f t="shared" si="18"/>
        <v>42734.375</v>
      </c>
      <c r="U240" s="1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0" t="s">
        <v>8220</v>
      </c>
      <c r="G241" s="10" t="s">
        <v>8225</v>
      </c>
      <c r="H241" s="10" t="s">
        <v>8247</v>
      </c>
      <c r="I241" s="10">
        <v>1446984000</v>
      </c>
      <c r="J241" s="10">
        <v>1445308730</v>
      </c>
      <c r="K241" s="10" t="b">
        <v>0</v>
      </c>
      <c r="L241" s="10">
        <v>5</v>
      </c>
      <c r="M241" t="b">
        <v>0</v>
      </c>
      <c r="N241" s="10" t="s">
        <v>8266</v>
      </c>
      <c r="O241" s="15" t="s">
        <v>8308</v>
      </c>
      <c r="P241" s="10" t="s">
        <v>8312</v>
      </c>
      <c r="Q241" s="10">
        <f t="shared" si="16"/>
        <v>25</v>
      </c>
      <c r="R241" s="10">
        <f t="shared" si="15"/>
        <v>50</v>
      </c>
      <c r="S241" s="23">
        <f t="shared" si="17"/>
        <v>42297.110300925924</v>
      </c>
      <c r="T241" s="23">
        <f t="shared" si="18"/>
        <v>42316.5</v>
      </c>
      <c r="U241" s="10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0" t="s">
        <v>8218</v>
      </c>
      <c r="G242" s="10" t="s">
        <v>8223</v>
      </c>
      <c r="H242" s="10" t="s">
        <v>8245</v>
      </c>
      <c r="I242" s="10">
        <v>1367773211</v>
      </c>
      <c r="J242" s="10">
        <v>1363885211</v>
      </c>
      <c r="K242" s="10" t="b">
        <v>1</v>
      </c>
      <c r="L242" s="10">
        <v>137</v>
      </c>
      <c r="M242" t="b">
        <v>1</v>
      </c>
      <c r="N242" s="10" t="s">
        <v>8267</v>
      </c>
      <c r="O242" s="15" t="s">
        <v>8308</v>
      </c>
      <c r="P242" s="10" t="s">
        <v>8313</v>
      </c>
      <c r="Q242" s="10">
        <f t="shared" si="16"/>
        <v>108</v>
      </c>
      <c r="R242" s="10">
        <f t="shared" si="15"/>
        <v>117.85</v>
      </c>
      <c r="S242" s="23">
        <f t="shared" si="17"/>
        <v>41354.708460648151</v>
      </c>
      <c r="T242" s="23">
        <f t="shared" si="18"/>
        <v>41399.708460648151</v>
      </c>
      <c r="U242" s="10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0" t="s">
        <v>8218</v>
      </c>
      <c r="G243" s="10" t="s">
        <v>8223</v>
      </c>
      <c r="H243" s="10" t="s">
        <v>8245</v>
      </c>
      <c r="I243" s="10">
        <v>1419180304</v>
      </c>
      <c r="J243" s="10">
        <v>1415292304</v>
      </c>
      <c r="K243" s="10" t="b">
        <v>1</v>
      </c>
      <c r="L243" s="10">
        <v>376</v>
      </c>
      <c r="M243" t="b">
        <v>1</v>
      </c>
      <c r="N243" s="10" t="s">
        <v>8267</v>
      </c>
      <c r="O243" s="15" t="s">
        <v>8308</v>
      </c>
      <c r="P243" s="10" t="s">
        <v>8313</v>
      </c>
      <c r="Q243" s="10">
        <f t="shared" si="16"/>
        <v>113</v>
      </c>
      <c r="R243" s="10">
        <f t="shared" si="15"/>
        <v>109.04</v>
      </c>
      <c r="S243" s="23">
        <f t="shared" si="17"/>
        <v>41949.697962962964</v>
      </c>
      <c r="T243" s="23">
        <f t="shared" si="18"/>
        <v>41994.697962962964</v>
      </c>
      <c r="U243" s="10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0" t="s">
        <v>8218</v>
      </c>
      <c r="G244" s="10" t="s">
        <v>8223</v>
      </c>
      <c r="H244" s="10" t="s">
        <v>8245</v>
      </c>
      <c r="I244" s="10">
        <v>1324381790</v>
      </c>
      <c r="J244" s="10">
        <v>1321357790</v>
      </c>
      <c r="K244" s="10" t="b">
        <v>1</v>
      </c>
      <c r="L244" s="10">
        <v>202</v>
      </c>
      <c r="M244" t="b">
        <v>1</v>
      </c>
      <c r="N244" s="10" t="s">
        <v>8267</v>
      </c>
      <c r="O244" s="15" t="s">
        <v>8308</v>
      </c>
      <c r="P244" s="10" t="s">
        <v>8313</v>
      </c>
      <c r="Q244" s="10">
        <f t="shared" si="16"/>
        <v>113</v>
      </c>
      <c r="R244" s="10">
        <f t="shared" si="15"/>
        <v>73.02</v>
      </c>
      <c r="S244" s="23">
        <f t="shared" si="17"/>
        <v>40862.492939814816</v>
      </c>
      <c r="T244" s="23">
        <f t="shared" si="18"/>
        <v>40897.492939814816</v>
      </c>
      <c r="U244" s="10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0" t="s">
        <v>8218</v>
      </c>
      <c r="G245" s="10" t="s">
        <v>8223</v>
      </c>
      <c r="H245" s="10" t="s">
        <v>8245</v>
      </c>
      <c r="I245" s="10">
        <v>1393031304</v>
      </c>
      <c r="J245" s="10">
        <v>1390439304</v>
      </c>
      <c r="K245" s="10" t="b">
        <v>1</v>
      </c>
      <c r="L245" s="10">
        <v>328</v>
      </c>
      <c r="M245" t="b">
        <v>1</v>
      </c>
      <c r="N245" s="10" t="s">
        <v>8267</v>
      </c>
      <c r="O245" s="15" t="s">
        <v>8308</v>
      </c>
      <c r="P245" s="10" t="s">
        <v>8313</v>
      </c>
      <c r="Q245" s="10">
        <f t="shared" si="16"/>
        <v>103</v>
      </c>
      <c r="R245" s="10">
        <f t="shared" si="15"/>
        <v>78.2</v>
      </c>
      <c r="S245" s="23">
        <f t="shared" si="17"/>
        <v>41662.047500000001</v>
      </c>
      <c r="T245" s="23">
        <f t="shared" si="18"/>
        <v>41692.047500000001</v>
      </c>
      <c r="U245" s="10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0" t="s">
        <v>8218</v>
      </c>
      <c r="G246" s="10" t="s">
        <v>8223</v>
      </c>
      <c r="H246" s="10" t="s">
        <v>8245</v>
      </c>
      <c r="I246" s="10">
        <v>1268723160</v>
      </c>
      <c r="J246" s="10">
        <v>1265269559</v>
      </c>
      <c r="K246" s="10" t="b">
        <v>1</v>
      </c>
      <c r="L246" s="10">
        <v>84</v>
      </c>
      <c r="M246" t="b">
        <v>1</v>
      </c>
      <c r="N246" s="10" t="s">
        <v>8267</v>
      </c>
      <c r="O246" s="15" t="s">
        <v>8308</v>
      </c>
      <c r="P246" s="10" t="s">
        <v>8313</v>
      </c>
      <c r="Q246" s="10">
        <f t="shared" si="16"/>
        <v>114</v>
      </c>
      <c r="R246" s="10">
        <f t="shared" si="15"/>
        <v>47.4</v>
      </c>
      <c r="S246" s="23">
        <f t="shared" si="17"/>
        <v>40213.323599537034</v>
      </c>
      <c r="T246" s="23">
        <f t="shared" si="18"/>
        <v>40253.29583333333</v>
      </c>
      <c r="U246" s="10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0" t="s">
        <v>8218</v>
      </c>
      <c r="G247" s="10" t="s">
        <v>8223</v>
      </c>
      <c r="H247" s="10" t="s">
        <v>8245</v>
      </c>
      <c r="I247" s="10">
        <v>1345079785</v>
      </c>
      <c r="J247" s="10">
        <v>1342487785</v>
      </c>
      <c r="K247" s="10" t="b">
        <v>1</v>
      </c>
      <c r="L247" s="10">
        <v>96</v>
      </c>
      <c r="M247" t="b">
        <v>1</v>
      </c>
      <c r="N247" s="10" t="s">
        <v>8267</v>
      </c>
      <c r="O247" s="15" t="s">
        <v>8308</v>
      </c>
      <c r="P247" s="10" t="s">
        <v>8313</v>
      </c>
      <c r="Q247" s="10">
        <f t="shared" si="16"/>
        <v>104</v>
      </c>
      <c r="R247" s="10">
        <f t="shared" si="15"/>
        <v>54.02</v>
      </c>
      <c r="S247" s="23">
        <f t="shared" si="17"/>
        <v>41107.053067129629</v>
      </c>
      <c r="T247" s="23">
        <f t="shared" si="18"/>
        <v>41137.053067129629</v>
      </c>
      <c r="U247" s="10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0" t="s">
        <v>8218</v>
      </c>
      <c r="G248" s="10" t="s">
        <v>8223</v>
      </c>
      <c r="H248" s="10" t="s">
        <v>8245</v>
      </c>
      <c r="I248" s="10">
        <v>1292665405</v>
      </c>
      <c r="J248" s="10">
        <v>1288341805</v>
      </c>
      <c r="K248" s="10" t="b">
        <v>1</v>
      </c>
      <c r="L248" s="10">
        <v>223</v>
      </c>
      <c r="M248" t="b">
        <v>1</v>
      </c>
      <c r="N248" s="10" t="s">
        <v>8267</v>
      </c>
      <c r="O248" s="15" t="s">
        <v>8308</v>
      </c>
      <c r="P248" s="10" t="s">
        <v>8313</v>
      </c>
      <c r="Q248" s="10">
        <f t="shared" si="16"/>
        <v>305</v>
      </c>
      <c r="R248" s="10">
        <f t="shared" si="15"/>
        <v>68.489999999999995</v>
      </c>
      <c r="S248" s="23">
        <f t="shared" si="17"/>
        <v>40480.363483796296</v>
      </c>
      <c r="T248" s="23">
        <f t="shared" si="18"/>
        <v>40530.405150462961</v>
      </c>
      <c r="U248" s="10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0" t="s">
        <v>8218</v>
      </c>
      <c r="G249" s="10" t="s">
        <v>8223</v>
      </c>
      <c r="H249" s="10" t="s">
        <v>8245</v>
      </c>
      <c r="I249" s="10">
        <v>1287200340</v>
      </c>
      <c r="J249" s="10">
        <v>1284042614</v>
      </c>
      <c r="K249" s="10" t="b">
        <v>1</v>
      </c>
      <c r="L249" s="10">
        <v>62</v>
      </c>
      <c r="M249" t="b">
        <v>1</v>
      </c>
      <c r="N249" s="10" t="s">
        <v>8267</v>
      </c>
      <c r="O249" s="15" t="s">
        <v>8308</v>
      </c>
      <c r="P249" s="10" t="s">
        <v>8313</v>
      </c>
      <c r="Q249" s="10">
        <f t="shared" si="16"/>
        <v>134</v>
      </c>
      <c r="R249" s="10">
        <f t="shared" si="15"/>
        <v>108.15</v>
      </c>
      <c r="S249" s="23">
        <f t="shared" si="17"/>
        <v>40430.604328703703</v>
      </c>
      <c r="T249" s="23">
        <f t="shared" si="18"/>
        <v>40467.152083333334</v>
      </c>
      <c r="U249" s="10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0" t="s">
        <v>8218</v>
      </c>
      <c r="G250" s="10" t="s">
        <v>8223</v>
      </c>
      <c r="H250" s="10" t="s">
        <v>8245</v>
      </c>
      <c r="I250" s="10">
        <v>1325961309</v>
      </c>
      <c r="J250" s="10">
        <v>1322073309</v>
      </c>
      <c r="K250" s="10" t="b">
        <v>1</v>
      </c>
      <c r="L250" s="10">
        <v>146</v>
      </c>
      <c r="M250" t="b">
        <v>1</v>
      </c>
      <c r="N250" s="10" t="s">
        <v>8267</v>
      </c>
      <c r="O250" s="15" t="s">
        <v>8308</v>
      </c>
      <c r="P250" s="10" t="s">
        <v>8313</v>
      </c>
      <c r="Q250" s="10">
        <f t="shared" si="16"/>
        <v>101</v>
      </c>
      <c r="R250" s="10">
        <f t="shared" si="15"/>
        <v>589.95000000000005</v>
      </c>
      <c r="S250" s="23">
        <f t="shared" si="17"/>
        <v>40870.774409722224</v>
      </c>
      <c r="T250" s="23">
        <f t="shared" si="18"/>
        <v>40915.774409722224</v>
      </c>
      <c r="U250" s="1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0" t="s">
        <v>8218</v>
      </c>
      <c r="G251" s="10" t="s">
        <v>8223</v>
      </c>
      <c r="H251" s="10" t="s">
        <v>8245</v>
      </c>
      <c r="I251" s="10">
        <v>1282498800</v>
      </c>
      <c r="J251" s="10">
        <v>1275603020</v>
      </c>
      <c r="K251" s="10" t="b">
        <v>1</v>
      </c>
      <c r="L251" s="10">
        <v>235</v>
      </c>
      <c r="M251" t="b">
        <v>1</v>
      </c>
      <c r="N251" s="10" t="s">
        <v>8267</v>
      </c>
      <c r="O251" s="15" t="s">
        <v>8308</v>
      </c>
      <c r="P251" s="10" t="s">
        <v>8313</v>
      </c>
      <c r="Q251" s="10">
        <f t="shared" si="16"/>
        <v>113</v>
      </c>
      <c r="R251" s="10">
        <f t="shared" si="15"/>
        <v>48.05</v>
      </c>
      <c r="S251" s="23">
        <f t="shared" si="17"/>
        <v>40332.923842592594</v>
      </c>
      <c r="T251" s="23">
        <f t="shared" si="18"/>
        <v>40412.736111111109</v>
      </c>
      <c r="U251" s="10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0" t="s">
        <v>8218</v>
      </c>
      <c r="G252" s="10" t="s">
        <v>8223</v>
      </c>
      <c r="H252" s="10" t="s">
        <v>8245</v>
      </c>
      <c r="I252" s="10">
        <v>1370525691</v>
      </c>
      <c r="J252" s="10">
        <v>1367933691</v>
      </c>
      <c r="K252" s="10" t="b">
        <v>1</v>
      </c>
      <c r="L252" s="10">
        <v>437</v>
      </c>
      <c r="M252" t="b">
        <v>1</v>
      </c>
      <c r="N252" s="10" t="s">
        <v>8267</v>
      </c>
      <c r="O252" s="15" t="s">
        <v>8308</v>
      </c>
      <c r="P252" s="10" t="s">
        <v>8313</v>
      </c>
      <c r="Q252" s="10">
        <f t="shared" si="16"/>
        <v>106</v>
      </c>
      <c r="R252" s="10">
        <f t="shared" si="15"/>
        <v>72.48</v>
      </c>
      <c r="S252" s="23">
        <f t="shared" si="17"/>
        <v>41401.565868055557</v>
      </c>
      <c r="T252" s="23">
        <f t="shared" si="18"/>
        <v>41431.565868055557</v>
      </c>
      <c r="U252" s="10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0" t="s">
        <v>8218</v>
      </c>
      <c r="G253" s="10" t="s">
        <v>8223</v>
      </c>
      <c r="H253" s="10" t="s">
        <v>8245</v>
      </c>
      <c r="I253" s="10">
        <v>1337194800</v>
      </c>
      <c r="J253" s="10">
        <v>1334429646</v>
      </c>
      <c r="K253" s="10" t="b">
        <v>1</v>
      </c>
      <c r="L253" s="10">
        <v>77</v>
      </c>
      <c r="M253" t="b">
        <v>1</v>
      </c>
      <c r="N253" s="10" t="s">
        <v>8267</v>
      </c>
      <c r="O253" s="15" t="s">
        <v>8308</v>
      </c>
      <c r="P253" s="10" t="s">
        <v>8313</v>
      </c>
      <c r="Q253" s="10">
        <f t="shared" si="16"/>
        <v>126</v>
      </c>
      <c r="R253" s="10">
        <f t="shared" si="15"/>
        <v>57.08</v>
      </c>
      <c r="S253" s="23">
        <f t="shared" si="17"/>
        <v>41013.787569444445</v>
      </c>
      <c r="T253" s="23">
        <f t="shared" si="18"/>
        <v>41045.791666666664</v>
      </c>
      <c r="U253" s="10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0" t="s">
        <v>8218</v>
      </c>
      <c r="G254" s="10" t="s">
        <v>8223</v>
      </c>
      <c r="H254" s="10" t="s">
        <v>8245</v>
      </c>
      <c r="I254" s="10">
        <v>1275364740</v>
      </c>
      <c r="J254" s="10">
        <v>1269878058</v>
      </c>
      <c r="K254" s="10" t="b">
        <v>1</v>
      </c>
      <c r="L254" s="10">
        <v>108</v>
      </c>
      <c r="M254" t="b">
        <v>1</v>
      </c>
      <c r="N254" s="10" t="s">
        <v>8267</v>
      </c>
      <c r="O254" s="15" t="s">
        <v>8308</v>
      </c>
      <c r="P254" s="10" t="s">
        <v>8313</v>
      </c>
      <c r="Q254" s="10">
        <f t="shared" si="16"/>
        <v>185</v>
      </c>
      <c r="R254" s="10">
        <f t="shared" si="15"/>
        <v>85.44</v>
      </c>
      <c r="S254" s="23">
        <f t="shared" si="17"/>
        <v>40266.662708333337</v>
      </c>
      <c r="T254" s="23">
        <f t="shared" si="18"/>
        <v>40330.165972222225</v>
      </c>
      <c r="U254" s="10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0" t="s">
        <v>8218</v>
      </c>
      <c r="G255" s="10" t="s">
        <v>8223</v>
      </c>
      <c r="H255" s="10" t="s">
        <v>8245</v>
      </c>
      <c r="I255" s="10">
        <v>1329320235</v>
      </c>
      <c r="J255" s="10">
        <v>1326728235</v>
      </c>
      <c r="K255" s="10" t="b">
        <v>1</v>
      </c>
      <c r="L255" s="10">
        <v>7</v>
      </c>
      <c r="M255" t="b">
        <v>1</v>
      </c>
      <c r="N255" s="10" t="s">
        <v>8267</v>
      </c>
      <c r="O255" s="15" t="s">
        <v>8308</v>
      </c>
      <c r="P255" s="10" t="s">
        <v>8313</v>
      </c>
      <c r="Q255" s="10">
        <f t="shared" si="16"/>
        <v>101</v>
      </c>
      <c r="R255" s="10">
        <f t="shared" si="15"/>
        <v>215.86</v>
      </c>
      <c r="S255" s="23">
        <f t="shared" si="17"/>
        <v>40924.650868055556</v>
      </c>
      <c r="T255" s="23">
        <f t="shared" si="18"/>
        <v>40954.650868055556</v>
      </c>
      <c r="U255" s="10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0" t="s">
        <v>8218</v>
      </c>
      <c r="G256" s="10" t="s">
        <v>8223</v>
      </c>
      <c r="H256" s="10" t="s">
        <v>8245</v>
      </c>
      <c r="I256" s="10">
        <v>1445047200</v>
      </c>
      <c r="J256" s="10">
        <v>1442443910</v>
      </c>
      <c r="K256" s="10" t="b">
        <v>1</v>
      </c>
      <c r="L256" s="10">
        <v>314</v>
      </c>
      <c r="M256" t="b">
        <v>1</v>
      </c>
      <c r="N256" s="10" t="s">
        <v>8267</v>
      </c>
      <c r="O256" s="15" t="s">
        <v>8308</v>
      </c>
      <c r="P256" s="10" t="s">
        <v>8313</v>
      </c>
      <c r="Q256" s="10">
        <f t="shared" si="16"/>
        <v>117</v>
      </c>
      <c r="R256" s="10">
        <f t="shared" si="15"/>
        <v>89.39</v>
      </c>
      <c r="S256" s="23">
        <f t="shared" si="17"/>
        <v>42263.952662037031</v>
      </c>
      <c r="T256" s="23">
        <f t="shared" si="18"/>
        <v>42294.083333333328</v>
      </c>
      <c r="U256" s="10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0" t="s">
        <v>8218</v>
      </c>
      <c r="G257" s="10" t="s">
        <v>8223</v>
      </c>
      <c r="H257" s="10" t="s">
        <v>8245</v>
      </c>
      <c r="I257" s="10">
        <v>1300275482</v>
      </c>
      <c r="J257" s="10">
        <v>1297687082</v>
      </c>
      <c r="K257" s="10" t="b">
        <v>1</v>
      </c>
      <c r="L257" s="10">
        <v>188</v>
      </c>
      <c r="M257" t="b">
        <v>1</v>
      </c>
      <c r="N257" s="10" t="s">
        <v>8267</v>
      </c>
      <c r="O257" s="15" t="s">
        <v>8308</v>
      </c>
      <c r="P257" s="10" t="s">
        <v>8313</v>
      </c>
      <c r="Q257" s="10">
        <f t="shared" si="16"/>
        <v>107</v>
      </c>
      <c r="R257" s="10">
        <f t="shared" si="15"/>
        <v>45.42</v>
      </c>
      <c r="S257" s="23">
        <f t="shared" si="17"/>
        <v>40588.526412037041</v>
      </c>
      <c r="T257" s="23">
        <f t="shared" si="18"/>
        <v>40618.48474537037</v>
      </c>
      <c r="U257" s="10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0" t="s">
        <v>8218</v>
      </c>
      <c r="G258" s="10" t="s">
        <v>8223</v>
      </c>
      <c r="H258" s="10" t="s">
        <v>8245</v>
      </c>
      <c r="I258" s="10">
        <v>1363458467</v>
      </c>
      <c r="J258" s="10">
        <v>1360866467</v>
      </c>
      <c r="K258" s="10" t="b">
        <v>1</v>
      </c>
      <c r="L258" s="10">
        <v>275</v>
      </c>
      <c r="M258" t="b">
        <v>1</v>
      </c>
      <c r="N258" s="10" t="s">
        <v>8267</v>
      </c>
      <c r="O258" s="15" t="s">
        <v>8308</v>
      </c>
      <c r="P258" s="10" t="s">
        <v>8313</v>
      </c>
      <c r="Q258" s="10">
        <f t="shared" si="16"/>
        <v>139</v>
      </c>
      <c r="R258" s="10">
        <f t="shared" ref="R258:R321" si="20">IFERROR(ROUND(E258/L258,2),0)</f>
        <v>65.760000000000005</v>
      </c>
      <c r="S258" s="23">
        <f t="shared" si="17"/>
        <v>41319.769293981481</v>
      </c>
      <c r="T258" s="23">
        <f t="shared" si="18"/>
        <v>41349.769293981481</v>
      </c>
      <c r="U258" s="10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0" t="s">
        <v>8218</v>
      </c>
      <c r="G259" s="10" t="s">
        <v>8223</v>
      </c>
      <c r="H259" s="10" t="s">
        <v>8245</v>
      </c>
      <c r="I259" s="10">
        <v>1463670162</v>
      </c>
      <c r="J259" s="10">
        <v>1461078162</v>
      </c>
      <c r="K259" s="10" t="b">
        <v>1</v>
      </c>
      <c r="L259" s="10">
        <v>560</v>
      </c>
      <c r="M259" t="b">
        <v>1</v>
      </c>
      <c r="N259" s="10" t="s">
        <v>8267</v>
      </c>
      <c r="O259" s="15" t="s">
        <v>8308</v>
      </c>
      <c r="P259" s="10" t="s">
        <v>8313</v>
      </c>
      <c r="Q259" s="10">
        <f t="shared" ref="Q259:Q322" si="21">ROUND(E259/D259*100,0)</f>
        <v>107</v>
      </c>
      <c r="R259" s="10">
        <f t="shared" si="20"/>
        <v>66.7</v>
      </c>
      <c r="S259" s="23">
        <f t="shared" ref="S259:S322" si="22">(((J259/60)/60)/24)+DATE(1970,1,1)</f>
        <v>42479.626875000002</v>
      </c>
      <c r="T259" s="23">
        <f t="shared" ref="T259:T322" si="23">(((I259/60)/60)/24)+DATE(1970,1,1)</f>
        <v>42509.626875000002</v>
      </c>
      <c r="U259" s="10">
        <f t="shared" si="19"/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0" t="s">
        <v>8218</v>
      </c>
      <c r="G260" s="10" t="s">
        <v>8223</v>
      </c>
      <c r="H260" s="10" t="s">
        <v>8245</v>
      </c>
      <c r="I260" s="10">
        <v>1308359666</v>
      </c>
      <c r="J260" s="10">
        <v>1305767666</v>
      </c>
      <c r="K260" s="10" t="b">
        <v>1</v>
      </c>
      <c r="L260" s="10">
        <v>688</v>
      </c>
      <c r="M260" t="b">
        <v>1</v>
      </c>
      <c r="N260" s="10" t="s">
        <v>8267</v>
      </c>
      <c r="O260" s="15" t="s">
        <v>8308</v>
      </c>
      <c r="P260" s="10" t="s">
        <v>8313</v>
      </c>
      <c r="Q260" s="10">
        <f t="shared" si="21"/>
        <v>191</v>
      </c>
      <c r="R260" s="10">
        <f t="shared" si="20"/>
        <v>83.35</v>
      </c>
      <c r="S260" s="23">
        <f t="shared" si="22"/>
        <v>40682.051689814813</v>
      </c>
      <c r="T260" s="23">
        <f t="shared" si="23"/>
        <v>40712.051689814813</v>
      </c>
      <c r="U260" s="10">
        <f t="shared" si="19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0" t="s">
        <v>8218</v>
      </c>
      <c r="G261" s="10" t="s">
        <v>8223</v>
      </c>
      <c r="H261" s="10" t="s">
        <v>8245</v>
      </c>
      <c r="I261" s="10">
        <v>1428514969</v>
      </c>
      <c r="J261" s="10">
        <v>1425922969</v>
      </c>
      <c r="K261" s="10" t="b">
        <v>1</v>
      </c>
      <c r="L261" s="10">
        <v>942</v>
      </c>
      <c r="M261" t="b">
        <v>1</v>
      </c>
      <c r="N261" s="10" t="s">
        <v>8267</v>
      </c>
      <c r="O261" s="15" t="s">
        <v>8308</v>
      </c>
      <c r="P261" s="10" t="s">
        <v>8313</v>
      </c>
      <c r="Q261" s="10">
        <f t="shared" si="21"/>
        <v>132</v>
      </c>
      <c r="R261" s="10">
        <f t="shared" si="20"/>
        <v>105.05</v>
      </c>
      <c r="S261" s="23">
        <f t="shared" si="22"/>
        <v>42072.738067129627</v>
      </c>
      <c r="T261" s="23">
        <f t="shared" si="23"/>
        <v>42102.738067129627</v>
      </c>
      <c r="U261" s="10">
        <f t="shared" si="19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0" t="s">
        <v>8218</v>
      </c>
      <c r="G262" s="10" t="s">
        <v>8223</v>
      </c>
      <c r="H262" s="10" t="s">
        <v>8245</v>
      </c>
      <c r="I262" s="10">
        <v>1279360740</v>
      </c>
      <c r="J262" s="10">
        <v>1275415679</v>
      </c>
      <c r="K262" s="10" t="b">
        <v>1</v>
      </c>
      <c r="L262" s="10">
        <v>88</v>
      </c>
      <c r="M262" t="b">
        <v>1</v>
      </c>
      <c r="N262" s="10" t="s">
        <v>8267</v>
      </c>
      <c r="O262" s="15" t="s">
        <v>8308</v>
      </c>
      <c r="P262" s="10" t="s">
        <v>8313</v>
      </c>
      <c r="Q262" s="10">
        <f t="shared" si="21"/>
        <v>106</v>
      </c>
      <c r="R262" s="10">
        <f t="shared" si="20"/>
        <v>120.91</v>
      </c>
      <c r="S262" s="23">
        <f t="shared" si="22"/>
        <v>40330.755543981482</v>
      </c>
      <c r="T262" s="23">
        <f t="shared" si="23"/>
        <v>40376.415972222225</v>
      </c>
      <c r="U262" s="10">
        <f t="shared" si="19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0" t="s">
        <v>8218</v>
      </c>
      <c r="G263" s="10" t="s">
        <v>8223</v>
      </c>
      <c r="H263" s="10" t="s">
        <v>8245</v>
      </c>
      <c r="I263" s="10">
        <v>1339080900</v>
      </c>
      <c r="J263" s="10">
        <v>1334783704</v>
      </c>
      <c r="K263" s="10" t="b">
        <v>1</v>
      </c>
      <c r="L263" s="10">
        <v>220</v>
      </c>
      <c r="M263" t="b">
        <v>1</v>
      </c>
      <c r="N263" s="10" t="s">
        <v>8267</v>
      </c>
      <c r="O263" s="15" t="s">
        <v>8308</v>
      </c>
      <c r="P263" s="10" t="s">
        <v>8313</v>
      </c>
      <c r="Q263" s="10">
        <f t="shared" si="21"/>
        <v>107</v>
      </c>
      <c r="R263" s="10">
        <f t="shared" si="20"/>
        <v>97.64</v>
      </c>
      <c r="S263" s="23">
        <f t="shared" si="22"/>
        <v>41017.885462962964</v>
      </c>
      <c r="T263" s="23">
        <f t="shared" si="23"/>
        <v>41067.621527777781</v>
      </c>
      <c r="U263" s="10">
        <f t="shared" si="19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0" t="s">
        <v>8218</v>
      </c>
      <c r="G264" s="10" t="s">
        <v>8223</v>
      </c>
      <c r="H264" s="10" t="s">
        <v>8245</v>
      </c>
      <c r="I264" s="10">
        <v>1298699828</v>
      </c>
      <c r="J264" s="10">
        <v>1294811828</v>
      </c>
      <c r="K264" s="10" t="b">
        <v>1</v>
      </c>
      <c r="L264" s="10">
        <v>145</v>
      </c>
      <c r="M264" t="b">
        <v>1</v>
      </c>
      <c r="N264" s="10" t="s">
        <v>8267</v>
      </c>
      <c r="O264" s="15" t="s">
        <v>8308</v>
      </c>
      <c r="P264" s="10" t="s">
        <v>8313</v>
      </c>
      <c r="Q264" s="10">
        <f t="shared" si="21"/>
        <v>240</v>
      </c>
      <c r="R264" s="10">
        <f t="shared" si="20"/>
        <v>41.38</v>
      </c>
      <c r="S264" s="23">
        <f t="shared" si="22"/>
        <v>40555.24800925926</v>
      </c>
      <c r="T264" s="23">
        <f t="shared" si="23"/>
        <v>40600.24800925926</v>
      </c>
      <c r="U264" s="10">
        <f t="shared" si="19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0" t="s">
        <v>8218</v>
      </c>
      <c r="G265" s="10" t="s">
        <v>8223</v>
      </c>
      <c r="H265" s="10" t="s">
        <v>8245</v>
      </c>
      <c r="I265" s="10">
        <v>1348786494</v>
      </c>
      <c r="J265" s="10">
        <v>1346194494</v>
      </c>
      <c r="K265" s="10" t="b">
        <v>1</v>
      </c>
      <c r="L265" s="10">
        <v>963</v>
      </c>
      <c r="M265" t="b">
        <v>1</v>
      </c>
      <c r="N265" s="10" t="s">
        <v>8267</v>
      </c>
      <c r="O265" s="15" t="s">
        <v>8308</v>
      </c>
      <c r="P265" s="10" t="s">
        <v>8313</v>
      </c>
      <c r="Q265" s="10">
        <f t="shared" si="21"/>
        <v>118</v>
      </c>
      <c r="R265" s="10">
        <f t="shared" si="20"/>
        <v>30.65</v>
      </c>
      <c r="S265" s="23">
        <f t="shared" si="22"/>
        <v>41149.954791666663</v>
      </c>
      <c r="T265" s="23">
        <f t="shared" si="23"/>
        <v>41179.954791666663</v>
      </c>
      <c r="U265" s="10">
        <f t="shared" si="19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0" t="s">
        <v>8218</v>
      </c>
      <c r="G266" s="10" t="s">
        <v>8223</v>
      </c>
      <c r="H266" s="10" t="s">
        <v>8245</v>
      </c>
      <c r="I266" s="10">
        <v>1336747995</v>
      </c>
      <c r="J266" s="10">
        <v>1334155995</v>
      </c>
      <c r="K266" s="10" t="b">
        <v>1</v>
      </c>
      <c r="L266" s="10">
        <v>91</v>
      </c>
      <c r="M266" t="b">
        <v>1</v>
      </c>
      <c r="N266" s="10" t="s">
        <v>8267</v>
      </c>
      <c r="O266" s="15" t="s">
        <v>8308</v>
      </c>
      <c r="P266" s="10" t="s">
        <v>8313</v>
      </c>
      <c r="Q266" s="10">
        <f t="shared" si="21"/>
        <v>118</v>
      </c>
      <c r="R266" s="10">
        <f t="shared" si="20"/>
        <v>64.95</v>
      </c>
      <c r="S266" s="23">
        <f t="shared" si="22"/>
        <v>41010.620312500003</v>
      </c>
      <c r="T266" s="23">
        <f t="shared" si="23"/>
        <v>41040.620312500003</v>
      </c>
      <c r="U266" s="10">
        <f t="shared" si="19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0" t="s">
        <v>8218</v>
      </c>
      <c r="G267" s="10" t="s">
        <v>8223</v>
      </c>
      <c r="H267" s="10" t="s">
        <v>8245</v>
      </c>
      <c r="I267" s="10">
        <v>1273522560</v>
      </c>
      <c r="J267" s="10">
        <v>1269928430</v>
      </c>
      <c r="K267" s="10" t="b">
        <v>1</v>
      </c>
      <c r="L267" s="10">
        <v>58</v>
      </c>
      <c r="M267" t="b">
        <v>1</v>
      </c>
      <c r="N267" s="10" t="s">
        <v>8267</v>
      </c>
      <c r="O267" s="15" t="s">
        <v>8308</v>
      </c>
      <c r="P267" s="10" t="s">
        <v>8313</v>
      </c>
      <c r="Q267" s="10">
        <f t="shared" si="21"/>
        <v>111</v>
      </c>
      <c r="R267" s="10">
        <f t="shared" si="20"/>
        <v>95.78</v>
      </c>
      <c r="S267" s="23">
        <f t="shared" si="22"/>
        <v>40267.245717592588</v>
      </c>
      <c r="T267" s="23">
        <f t="shared" si="23"/>
        <v>40308.844444444447</v>
      </c>
      <c r="U267" s="10">
        <f t="shared" si="19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0" t="s">
        <v>8218</v>
      </c>
      <c r="G268" s="10" t="s">
        <v>8223</v>
      </c>
      <c r="H268" s="10" t="s">
        <v>8245</v>
      </c>
      <c r="I268" s="10">
        <v>1271994660</v>
      </c>
      <c r="J268" s="10">
        <v>1264565507</v>
      </c>
      <c r="K268" s="10" t="b">
        <v>1</v>
      </c>
      <c r="L268" s="10">
        <v>36</v>
      </c>
      <c r="M268" t="b">
        <v>1</v>
      </c>
      <c r="N268" s="10" t="s">
        <v>8267</v>
      </c>
      <c r="O268" s="15" t="s">
        <v>8308</v>
      </c>
      <c r="P268" s="10" t="s">
        <v>8313</v>
      </c>
      <c r="Q268" s="10">
        <f t="shared" si="21"/>
        <v>146</v>
      </c>
      <c r="R268" s="10">
        <f t="shared" si="20"/>
        <v>40.42</v>
      </c>
      <c r="S268" s="23">
        <f t="shared" si="22"/>
        <v>40205.174849537041</v>
      </c>
      <c r="T268" s="23">
        <f t="shared" si="23"/>
        <v>40291.160416666666</v>
      </c>
      <c r="U268" s="10">
        <f t="shared" si="19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0" t="s">
        <v>8218</v>
      </c>
      <c r="G269" s="10" t="s">
        <v>8224</v>
      </c>
      <c r="H269" s="10" t="s">
        <v>8246</v>
      </c>
      <c r="I269" s="10">
        <v>1403693499</v>
      </c>
      <c r="J269" s="10">
        <v>1401101499</v>
      </c>
      <c r="K269" s="10" t="b">
        <v>1</v>
      </c>
      <c r="L269" s="10">
        <v>165</v>
      </c>
      <c r="M269" t="b">
        <v>1</v>
      </c>
      <c r="N269" s="10" t="s">
        <v>8267</v>
      </c>
      <c r="O269" s="15" t="s">
        <v>8308</v>
      </c>
      <c r="P269" s="10" t="s">
        <v>8313</v>
      </c>
      <c r="Q269" s="10">
        <f t="shared" si="21"/>
        <v>132</v>
      </c>
      <c r="R269" s="10">
        <f t="shared" si="20"/>
        <v>78.58</v>
      </c>
      <c r="S269" s="23">
        <f t="shared" si="22"/>
        <v>41785.452534722222</v>
      </c>
      <c r="T269" s="23">
        <f t="shared" si="23"/>
        <v>41815.452534722222</v>
      </c>
      <c r="U269" s="10">
        <f t="shared" si="19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0" t="s">
        <v>8218</v>
      </c>
      <c r="G270" s="10" t="s">
        <v>8223</v>
      </c>
      <c r="H270" s="10" t="s">
        <v>8245</v>
      </c>
      <c r="I270" s="10">
        <v>1320640778</v>
      </c>
      <c r="J270" s="10">
        <v>1316749178</v>
      </c>
      <c r="K270" s="10" t="b">
        <v>1</v>
      </c>
      <c r="L270" s="10">
        <v>111</v>
      </c>
      <c r="M270" t="b">
        <v>1</v>
      </c>
      <c r="N270" s="10" t="s">
        <v>8267</v>
      </c>
      <c r="O270" s="15" t="s">
        <v>8308</v>
      </c>
      <c r="P270" s="10" t="s">
        <v>8313</v>
      </c>
      <c r="Q270" s="10">
        <f t="shared" si="21"/>
        <v>111</v>
      </c>
      <c r="R270" s="10">
        <f t="shared" si="20"/>
        <v>50.18</v>
      </c>
      <c r="S270" s="23">
        <f t="shared" si="22"/>
        <v>40809.15252314815</v>
      </c>
      <c r="T270" s="23">
        <f t="shared" si="23"/>
        <v>40854.194189814814</v>
      </c>
      <c r="U270" s="10">
        <f t="shared" si="19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0" t="s">
        <v>8218</v>
      </c>
      <c r="G271" s="10" t="s">
        <v>8225</v>
      </c>
      <c r="H271" s="10" t="s">
        <v>8247</v>
      </c>
      <c r="I271" s="10">
        <v>1487738622</v>
      </c>
      <c r="J271" s="10">
        <v>1485146622</v>
      </c>
      <c r="K271" s="10" t="b">
        <v>1</v>
      </c>
      <c r="L271" s="10">
        <v>1596</v>
      </c>
      <c r="M271" t="b">
        <v>1</v>
      </c>
      <c r="N271" s="10" t="s">
        <v>8267</v>
      </c>
      <c r="O271" s="15" t="s">
        <v>8308</v>
      </c>
      <c r="P271" s="10" t="s">
        <v>8313</v>
      </c>
      <c r="Q271" s="10">
        <f t="shared" si="21"/>
        <v>147</v>
      </c>
      <c r="R271" s="10">
        <f t="shared" si="20"/>
        <v>92.25</v>
      </c>
      <c r="S271" s="23">
        <f t="shared" si="22"/>
        <v>42758.197013888886</v>
      </c>
      <c r="T271" s="23">
        <f t="shared" si="23"/>
        <v>42788.197013888886</v>
      </c>
      <c r="U271" s="10">
        <f t="shared" ref="U271:U334" si="24">YEAR(S:S)</f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0" t="s">
        <v>8218</v>
      </c>
      <c r="G272" s="10" t="s">
        <v>8223</v>
      </c>
      <c r="H272" s="10" t="s">
        <v>8245</v>
      </c>
      <c r="I272" s="10">
        <v>1306296000</v>
      </c>
      <c r="J272" s="10">
        <v>1301950070</v>
      </c>
      <c r="K272" s="10" t="b">
        <v>1</v>
      </c>
      <c r="L272" s="10">
        <v>61</v>
      </c>
      <c r="M272" t="b">
        <v>1</v>
      </c>
      <c r="N272" s="10" t="s">
        <v>8267</v>
      </c>
      <c r="O272" s="15" t="s">
        <v>8308</v>
      </c>
      <c r="P272" s="10" t="s">
        <v>8313</v>
      </c>
      <c r="Q272" s="10">
        <f t="shared" si="21"/>
        <v>153</v>
      </c>
      <c r="R272" s="10">
        <f t="shared" si="20"/>
        <v>57.54</v>
      </c>
      <c r="S272" s="23">
        <f t="shared" si="22"/>
        <v>40637.866550925923</v>
      </c>
      <c r="T272" s="23">
        <f t="shared" si="23"/>
        <v>40688.166666666664</v>
      </c>
      <c r="U272" s="10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0" t="s">
        <v>8218</v>
      </c>
      <c r="G273" s="10" t="s">
        <v>8223</v>
      </c>
      <c r="H273" s="10" t="s">
        <v>8245</v>
      </c>
      <c r="I273" s="10">
        <v>1388649600</v>
      </c>
      <c r="J273" s="10">
        <v>1386123861</v>
      </c>
      <c r="K273" s="10" t="b">
        <v>1</v>
      </c>
      <c r="L273" s="10">
        <v>287</v>
      </c>
      <c r="M273" t="b">
        <v>1</v>
      </c>
      <c r="N273" s="10" t="s">
        <v>8267</v>
      </c>
      <c r="O273" s="15" t="s">
        <v>8308</v>
      </c>
      <c r="P273" s="10" t="s">
        <v>8313</v>
      </c>
      <c r="Q273" s="10">
        <f t="shared" si="21"/>
        <v>105</v>
      </c>
      <c r="R273" s="10">
        <f t="shared" si="20"/>
        <v>109.42</v>
      </c>
      <c r="S273" s="23">
        <f t="shared" si="22"/>
        <v>41612.10024305556</v>
      </c>
      <c r="T273" s="23">
        <f t="shared" si="23"/>
        <v>41641.333333333336</v>
      </c>
      <c r="U273" s="10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0" t="s">
        <v>8218</v>
      </c>
      <c r="G274" s="10" t="s">
        <v>8223</v>
      </c>
      <c r="H274" s="10" t="s">
        <v>8245</v>
      </c>
      <c r="I274" s="10">
        <v>1272480540</v>
      </c>
      <c r="J274" s="10">
        <v>1267220191</v>
      </c>
      <c r="K274" s="10" t="b">
        <v>1</v>
      </c>
      <c r="L274" s="10">
        <v>65</v>
      </c>
      <c r="M274" t="b">
        <v>1</v>
      </c>
      <c r="N274" s="10" t="s">
        <v>8267</v>
      </c>
      <c r="O274" s="15" t="s">
        <v>8308</v>
      </c>
      <c r="P274" s="10" t="s">
        <v>8313</v>
      </c>
      <c r="Q274" s="10">
        <f t="shared" si="21"/>
        <v>177</v>
      </c>
      <c r="R274" s="10">
        <f t="shared" si="20"/>
        <v>81.89</v>
      </c>
      <c r="S274" s="23">
        <f t="shared" si="22"/>
        <v>40235.900358796294</v>
      </c>
      <c r="T274" s="23">
        <f t="shared" si="23"/>
        <v>40296.78402777778</v>
      </c>
      <c r="U274" s="10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0" t="s">
        <v>8218</v>
      </c>
      <c r="G275" s="10" t="s">
        <v>8223</v>
      </c>
      <c r="H275" s="10" t="s">
        <v>8245</v>
      </c>
      <c r="I275" s="10">
        <v>1309694266</v>
      </c>
      <c r="J275" s="10">
        <v>1307102266</v>
      </c>
      <c r="K275" s="10" t="b">
        <v>1</v>
      </c>
      <c r="L275" s="10">
        <v>118</v>
      </c>
      <c r="M275" t="b">
        <v>1</v>
      </c>
      <c r="N275" s="10" t="s">
        <v>8267</v>
      </c>
      <c r="O275" s="15" t="s">
        <v>8308</v>
      </c>
      <c r="P275" s="10" t="s">
        <v>8313</v>
      </c>
      <c r="Q275" s="10">
        <f t="shared" si="21"/>
        <v>108</v>
      </c>
      <c r="R275" s="10">
        <f t="shared" si="20"/>
        <v>45.67</v>
      </c>
      <c r="S275" s="23">
        <f t="shared" si="22"/>
        <v>40697.498449074075</v>
      </c>
      <c r="T275" s="23">
        <f t="shared" si="23"/>
        <v>40727.498449074075</v>
      </c>
      <c r="U275" s="10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0" t="s">
        <v>8218</v>
      </c>
      <c r="G276" s="10" t="s">
        <v>8223</v>
      </c>
      <c r="H276" s="10" t="s">
        <v>8245</v>
      </c>
      <c r="I276" s="10">
        <v>1333609140</v>
      </c>
      <c r="J276" s="10">
        <v>1330638829</v>
      </c>
      <c r="K276" s="10" t="b">
        <v>1</v>
      </c>
      <c r="L276" s="10">
        <v>113</v>
      </c>
      <c r="M276" t="b">
        <v>1</v>
      </c>
      <c r="N276" s="10" t="s">
        <v>8267</v>
      </c>
      <c r="O276" s="15" t="s">
        <v>8308</v>
      </c>
      <c r="P276" s="10" t="s">
        <v>8313</v>
      </c>
      <c r="Q276" s="10">
        <f t="shared" si="21"/>
        <v>156</v>
      </c>
      <c r="R276" s="10">
        <f t="shared" si="20"/>
        <v>55.22</v>
      </c>
      <c r="S276" s="23">
        <f t="shared" si="22"/>
        <v>40969.912372685183</v>
      </c>
      <c r="T276" s="23">
        <f t="shared" si="23"/>
        <v>41004.290972222225</v>
      </c>
      <c r="U276" s="10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0" t="s">
        <v>8218</v>
      </c>
      <c r="G277" s="10" t="s">
        <v>8223</v>
      </c>
      <c r="H277" s="10" t="s">
        <v>8245</v>
      </c>
      <c r="I277" s="10">
        <v>1352511966</v>
      </c>
      <c r="J277" s="10">
        <v>1349916366</v>
      </c>
      <c r="K277" s="10" t="b">
        <v>1</v>
      </c>
      <c r="L277" s="10">
        <v>332</v>
      </c>
      <c r="M277" t="b">
        <v>1</v>
      </c>
      <c r="N277" s="10" t="s">
        <v>8267</v>
      </c>
      <c r="O277" s="15" t="s">
        <v>8308</v>
      </c>
      <c r="P277" s="10" t="s">
        <v>8313</v>
      </c>
      <c r="Q277" s="10">
        <f t="shared" si="21"/>
        <v>108</v>
      </c>
      <c r="R277" s="10">
        <f t="shared" si="20"/>
        <v>65.3</v>
      </c>
      <c r="S277" s="23">
        <f t="shared" si="22"/>
        <v>41193.032013888893</v>
      </c>
      <c r="T277" s="23">
        <f t="shared" si="23"/>
        <v>41223.073680555557</v>
      </c>
      <c r="U277" s="10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0" t="s">
        <v>8218</v>
      </c>
      <c r="G278" s="10" t="s">
        <v>8223</v>
      </c>
      <c r="H278" s="10" t="s">
        <v>8245</v>
      </c>
      <c r="I278" s="10">
        <v>1335574674</v>
      </c>
      <c r="J278" s="10">
        <v>1330394274</v>
      </c>
      <c r="K278" s="10" t="b">
        <v>1</v>
      </c>
      <c r="L278" s="10">
        <v>62</v>
      </c>
      <c r="M278" t="b">
        <v>1</v>
      </c>
      <c r="N278" s="10" t="s">
        <v>8267</v>
      </c>
      <c r="O278" s="15" t="s">
        <v>8308</v>
      </c>
      <c r="P278" s="10" t="s">
        <v>8313</v>
      </c>
      <c r="Q278" s="10">
        <f t="shared" si="21"/>
        <v>148</v>
      </c>
      <c r="R278" s="10">
        <f t="shared" si="20"/>
        <v>95.23</v>
      </c>
      <c r="S278" s="23">
        <f t="shared" si="22"/>
        <v>40967.081874999996</v>
      </c>
      <c r="T278" s="23">
        <f t="shared" si="23"/>
        <v>41027.040208333332</v>
      </c>
      <c r="U278" s="10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0" t="s">
        <v>8218</v>
      </c>
      <c r="G279" s="10" t="s">
        <v>8223</v>
      </c>
      <c r="H279" s="10" t="s">
        <v>8245</v>
      </c>
      <c r="I279" s="10">
        <v>1432416219</v>
      </c>
      <c r="J279" s="10">
        <v>1429824219</v>
      </c>
      <c r="K279" s="10" t="b">
        <v>1</v>
      </c>
      <c r="L279" s="10">
        <v>951</v>
      </c>
      <c r="M279" t="b">
        <v>1</v>
      </c>
      <c r="N279" s="10" t="s">
        <v>8267</v>
      </c>
      <c r="O279" s="15" t="s">
        <v>8308</v>
      </c>
      <c r="P279" s="10" t="s">
        <v>8313</v>
      </c>
      <c r="Q279" s="10">
        <f t="shared" si="21"/>
        <v>110</v>
      </c>
      <c r="R279" s="10">
        <f t="shared" si="20"/>
        <v>75.44</v>
      </c>
      <c r="S279" s="23">
        <f t="shared" si="22"/>
        <v>42117.891423611116</v>
      </c>
      <c r="T279" s="23">
        <f t="shared" si="23"/>
        <v>42147.891423611116</v>
      </c>
      <c r="U279" s="10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0" t="s">
        <v>8218</v>
      </c>
      <c r="G280" s="10" t="s">
        <v>8223</v>
      </c>
      <c r="H280" s="10" t="s">
        <v>8245</v>
      </c>
      <c r="I280" s="10">
        <v>1350003539</v>
      </c>
      <c r="J280" s="10">
        <v>1347411539</v>
      </c>
      <c r="K280" s="10" t="b">
        <v>1</v>
      </c>
      <c r="L280" s="10">
        <v>415</v>
      </c>
      <c r="M280" t="b">
        <v>1</v>
      </c>
      <c r="N280" s="10" t="s">
        <v>8267</v>
      </c>
      <c r="O280" s="15" t="s">
        <v>8308</v>
      </c>
      <c r="P280" s="10" t="s">
        <v>8313</v>
      </c>
      <c r="Q280" s="10">
        <f t="shared" si="21"/>
        <v>150</v>
      </c>
      <c r="R280" s="10">
        <f t="shared" si="20"/>
        <v>97.82</v>
      </c>
      <c r="S280" s="23">
        <f t="shared" si="22"/>
        <v>41164.040960648148</v>
      </c>
      <c r="T280" s="23">
        <f t="shared" si="23"/>
        <v>41194.040960648148</v>
      </c>
      <c r="U280" s="1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0" t="s">
        <v>8218</v>
      </c>
      <c r="G281" s="10" t="s">
        <v>8223</v>
      </c>
      <c r="H281" s="10" t="s">
        <v>8245</v>
      </c>
      <c r="I281" s="10">
        <v>1488160860</v>
      </c>
      <c r="J281" s="10">
        <v>1485237096</v>
      </c>
      <c r="K281" s="10" t="b">
        <v>1</v>
      </c>
      <c r="L281" s="10">
        <v>305</v>
      </c>
      <c r="M281" t="b">
        <v>1</v>
      </c>
      <c r="N281" s="10" t="s">
        <v>8267</v>
      </c>
      <c r="O281" s="15" t="s">
        <v>8308</v>
      </c>
      <c r="P281" s="10" t="s">
        <v>8313</v>
      </c>
      <c r="Q281" s="10">
        <f t="shared" si="21"/>
        <v>157</v>
      </c>
      <c r="R281" s="10">
        <f t="shared" si="20"/>
        <v>87.69</v>
      </c>
      <c r="S281" s="23">
        <f t="shared" si="22"/>
        <v>42759.244166666671</v>
      </c>
      <c r="T281" s="23">
        <f t="shared" si="23"/>
        <v>42793.084027777775</v>
      </c>
      <c r="U281" s="10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0" t="s">
        <v>8218</v>
      </c>
      <c r="G282" s="10" t="s">
        <v>8223</v>
      </c>
      <c r="H282" s="10" t="s">
        <v>8245</v>
      </c>
      <c r="I282" s="10">
        <v>1401459035</v>
      </c>
      <c r="J282" s="10">
        <v>1397571035</v>
      </c>
      <c r="K282" s="10" t="b">
        <v>1</v>
      </c>
      <c r="L282" s="10">
        <v>2139</v>
      </c>
      <c r="M282" t="b">
        <v>1</v>
      </c>
      <c r="N282" s="10" t="s">
        <v>8267</v>
      </c>
      <c r="O282" s="15" t="s">
        <v>8308</v>
      </c>
      <c r="P282" s="10" t="s">
        <v>8313</v>
      </c>
      <c r="Q282" s="10">
        <f t="shared" si="21"/>
        <v>156</v>
      </c>
      <c r="R282" s="10">
        <f t="shared" si="20"/>
        <v>54.75</v>
      </c>
      <c r="S282" s="23">
        <f t="shared" si="22"/>
        <v>41744.590682870366</v>
      </c>
      <c r="T282" s="23">
        <f t="shared" si="23"/>
        <v>41789.590682870366</v>
      </c>
      <c r="U282" s="10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0" t="s">
        <v>8218</v>
      </c>
      <c r="G283" s="10" t="s">
        <v>8223</v>
      </c>
      <c r="H283" s="10" t="s">
        <v>8245</v>
      </c>
      <c r="I283" s="10">
        <v>1249932360</v>
      </c>
      <c r="J283" s="10">
        <v>1242532513</v>
      </c>
      <c r="K283" s="10" t="b">
        <v>1</v>
      </c>
      <c r="L283" s="10">
        <v>79</v>
      </c>
      <c r="M283" t="b">
        <v>1</v>
      </c>
      <c r="N283" s="10" t="s">
        <v>8267</v>
      </c>
      <c r="O283" s="15" t="s">
        <v>8308</v>
      </c>
      <c r="P283" s="10" t="s">
        <v>8313</v>
      </c>
      <c r="Q283" s="10">
        <f t="shared" si="21"/>
        <v>121</v>
      </c>
      <c r="R283" s="10">
        <f t="shared" si="20"/>
        <v>83.95</v>
      </c>
      <c r="S283" s="23">
        <f t="shared" si="22"/>
        <v>39950.163344907407</v>
      </c>
      <c r="T283" s="23">
        <f t="shared" si="23"/>
        <v>40035.80972222222</v>
      </c>
      <c r="U283" s="10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0" t="s">
        <v>8218</v>
      </c>
      <c r="G284" s="10" t="s">
        <v>8223</v>
      </c>
      <c r="H284" s="10" t="s">
        <v>8245</v>
      </c>
      <c r="I284" s="10">
        <v>1266876000</v>
      </c>
      <c r="J284" s="10">
        <v>1263679492</v>
      </c>
      <c r="K284" s="10" t="b">
        <v>1</v>
      </c>
      <c r="L284" s="10">
        <v>179</v>
      </c>
      <c r="M284" t="b">
        <v>1</v>
      </c>
      <c r="N284" s="10" t="s">
        <v>8267</v>
      </c>
      <c r="O284" s="15" t="s">
        <v>8308</v>
      </c>
      <c r="P284" s="10" t="s">
        <v>8313</v>
      </c>
      <c r="Q284" s="10">
        <f t="shared" si="21"/>
        <v>101</v>
      </c>
      <c r="R284" s="10">
        <f t="shared" si="20"/>
        <v>254.39</v>
      </c>
      <c r="S284" s="23">
        <f t="shared" si="22"/>
        <v>40194.920046296298</v>
      </c>
      <c r="T284" s="23">
        <f t="shared" si="23"/>
        <v>40231.916666666664</v>
      </c>
      <c r="U284" s="10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0" t="s">
        <v>8218</v>
      </c>
      <c r="G285" s="10" t="s">
        <v>8223</v>
      </c>
      <c r="H285" s="10" t="s">
        <v>8245</v>
      </c>
      <c r="I285" s="10">
        <v>1306904340</v>
      </c>
      <c r="J285" s="10">
        <v>1305219744</v>
      </c>
      <c r="K285" s="10" t="b">
        <v>1</v>
      </c>
      <c r="L285" s="10">
        <v>202</v>
      </c>
      <c r="M285" t="b">
        <v>1</v>
      </c>
      <c r="N285" s="10" t="s">
        <v>8267</v>
      </c>
      <c r="O285" s="15" t="s">
        <v>8308</v>
      </c>
      <c r="P285" s="10" t="s">
        <v>8313</v>
      </c>
      <c r="Q285" s="10">
        <f t="shared" si="21"/>
        <v>114</v>
      </c>
      <c r="R285" s="10">
        <f t="shared" si="20"/>
        <v>101.83</v>
      </c>
      <c r="S285" s="23">
        <f t="shared" si="22"/>
        <v>40675.71</v>
      </c>
      <c r="T285" s="23">
        <f t="shared" si="23"/>
        <v>40695.207638888889</v>
      </c>
      <c r="U285" s="10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0" t="s">
        <v>8218</v>
      </c>
      <c r="G286" s="10" t="s">
        <v>8223</v>
      </c>
      <c r="H286" s="10" t="s">
        <v>8245</v>
      </c>
      <c r="I286" s="10">
        <v>1327167780</v>
      </c>
      <c r="J286" s="10">
        <v>1325007780</v>
      </c>
      <c r="K286" s="10" t="b">
        <v>1</v>
      </c>
      <c r="L286" s="10">
        <v>760</v>
      </c>
      <c r="M286" t="b">
        <v>1</v>
      </c>
      <c r="N286" s="10" t="s">
        <v>8267</v>
      </c>
      <c r="O286" s="15" t="s">
        <v>8308</v>
      </c>
      <c r="P286" s="10" t="s">
        <v>8313</v>
      </c>
      <c r="Q286" s="10">
        <f t="shared" si="21"/>
        <v>105</v>
      </c>
      <c r="R286" s="10">
        <f t="shared" si="20"/>
        <v>55.07</v>
      </c>
      <c r="S286" s="23">
        <f t="shared" si="22"/>
        <v>40904.738194444442</v>
      </c>
      <c r="T286" s="23">
        <f t="shared" si="23"/>
        <v>40929.738194444442</v>
      </c>
      <c r="U286" s="10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0" t="s">
        <v>8218</v>
      </c>
      <c r="G287" s="10" t="s">
        <v>8223</v>
      </c>
      <c r="H287" s="10" t="s">
        <v>8245</v>
      </c>
      <c r="I287" s="10">
        <v>1379614128</v>
      </c>
      <c r="J287" s="10">
        <v>1377022128</v>
      </c>
      <c r="K287" s="10" t="b">
        <v>1</v>
      </c>
      <c r="L287" s="10">
        <v>563</v>
      </c>
      <c r="M287" t="b">
        <v>1</v>
      </c>
      <c r="N287" s="10" t="s">
        <v>8267</v>
      </c>
      <c r="O287" s="15" t="s">
        <v>8308</v>
      </c>
      <c r="P287" s="10" t="s">
        <v>8313</v>
      </c>
      <c r="Q287" s="10">
        <f t="shared" si="21"/>
        <v>229</v>
      </c>
      <c r="R287" s="10">
        <f t="shared" si="20"/>
        <v>56.9</v>
      </c>
      <c r="S287" s="23">
        <f t="shared" si="22"/>
        <v>41506.756111111114</v>
      </c>
      <c r="T287" s="23">
        <f t="shared" si="23"/>
        <v>41536.756111111114</v>
      </c>
      <c r="U287" s="10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0" t="s">
        <v>8218</v>
      </c>
      <c r="G288" s="10" t="s">
        <v>8223</v>
      </c>
      <c r="H288" s="10" t="s">
        <v>8245</v>
      </c>
      <c r="I288" s="10">
        <v>1364236524</v>
      </c>
      <c r="J288" s="10">
        <v>1360352124</v>
      </c>
      <c r="K288" s="10" t="b">
        <v>1</v>
      </c>
      <c r="L288" s="10">
        <v>135</v>
      </c>
      <c r="M288" t="b">
        <v>1</v>
      </c>
      <c r="N288" s="10" t="s">
        <v>8267</v>
      </c>
      <c r="O288" s="15" t="s">
        <v>8308</v>
      </c>
      <c r="P288" s="10" t="s">
        <v>8313</v>
      </c>
      <c r="Q288" s="10">
        <f t="shared" si="21"/>
        <v>109</v>
      </c>
      <c r="R288" s="10">
        <f t="shared" si="20"/>
        <v>121.28</v>
      </c>
      <c r="S288" s="23">
        <f t="shared" si="22"/>
        <v>41313.816249999996</v>
      </c>
      <c r="T288" s="23">
        <f t="shared" si="23"/>
        <v>41358.774583333332</v>
      </c>
      <c r="U288" s="10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0" t="s">
        <v>8218</v>
      </c>
      <c r="G289" s="10" t="s">
        <v>8223</v>
      </c>
      <c r="H289" s="10" t="s">
        <v>8245</v>
      </c>
      <c r="I289" s="10">
        <v>1351828800</v>
      </c>
      <c r="J289" s="10">
        <v>1349160018</v>
      </c>
      <c r="K289" s="10" t="b">
        <v>1</v>
      </c>
      <c r="L289" s="10">
        <v>290</v>
      </c>
      <c r="M289" t="b">
        <v>1</v>
      </c>
      <c r="N289" s="10" t="s">
        <v>8267</v>
      </c>
      <c r="O289" s="15" t="s">
        <v>8308</v>
      </c>
      <c r="P289" s="10" t="s">
        <v>8313</v>
      </c>
      <c r="Q289" s="10">
        <f t="shared" si="21"/>
        <v>176</v>
      </c>
      <c r="R289" s="10">
        <f t="shared" si="20"/>
        <v>91.19</v>
      </c>
      <c r="S289" s="23">
        <f t="shared" si="22"/>
        <v>41184.277986111112</v>
      </c>
      <c r="T289" s="23">
        <f t="shared" si="23"/>
        <v>41215.166666666664</v>
      </c>
      <c r="U289" s="10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0" t="s">
        <v>8218</v>
      </c>
      <c r="G290" s="10" t="s">
        <v>8223</v>
      </c>
      <c r="H290" s="10" t="s">
        <v>8245</v>
      </c>
      <c r="I290" s="10">
        <v>1340683393</v>
      </c>
      <c r="J290" s="10">
        <v>1337659393</v>
      </c>
      <c r="K290" s="10" t="b">
        <v>1</v>
      </c>
      <c r="L290" s="10">
        <v>447</v>
      </c>
      <c r="M290" t="b">
        <v>1</v>
      </c>
      <c r="N290" s="10" t="s">
        <v>8267</v>
      </c>
      <c r="O290" s="15" t="s">
        <v>8308</v>
      </c>
      <c r="P290" s="10" t="s">
        <v>8313</v>
      </c>
      <c r="Q290" s="10">
        <f t="shared" si="21"/>
        <v>103</v>
      </c>
      <c r="R290" s="10">
        <f t="shared" si="20"/>
        <v>115.45</v>
      </c>
      <c r="S290" s="23">
        <f t="shared" si="22"/>
        <v>41051.168900462959</v>
      </c>
      <c r="T290" s="23">
        <f t="shared" si="23"/>
        <v>41086.168900462959</v>
      </c>
      <c r="U290" s="1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0" t="s">
        <v>8218</v>
      </c>
      <c r="G291" s="10" t="s">
        <v>8224</v>
      </c>
      <c r="H291" s="10" t="s">
        <v>8246</v>
      </c>
      <c r="I291" s="10">
        <v>1383389834</v>
      </c>
      <c r="J291" s="10">
        <v>1380797834</v>
      </c>
      <c r="K291" s="10" t="b">
        <v>1</v>
      </c>
      <c r="L291" s="10">
        <v>232</v>
      </c>
      <c r="M291" t="b">
        <v>1</v>
      </c>
      <c r="N291" s="10" t="s">
        <v>8267</v>
      </c>
      <c r="O291" s="15" t="s">
        <v>8308</v>
      </c>
      <c r="P291" s="10" t="s">
        <v>8313</v>
      </c>
      <c r="Q291" s="10">
        <f t="shared" si="21"/>
        <v>105</v>
      </c>
      <c r="R291" s="10">
        <f t="shared" si="20"/>
        <v>67.77</v>
      </c>
      <c r="S291" s="23">
        <f t="shared" si="22"/>
        <v>41550.456412037034</v>
      </c>
      <c r="T291" s="23">
        <f t="shared" si="23"/>
        <v>41580.456412037034</v>
      </c>
      <c r="U291" s="10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0" t="s">
        <v>8218</v>
      </c>
      <c r="G292" s="10" t="s">
        <v>8223</v>
      </c>
      <c r="H292" s="10" t="s">
        <v>8245</v>
      </c>
      <c r="I292" s="10">
        <v>1296633540</v>
      </c>
      <c r="J292" s="10">
        <v>1292316697</v>
      </c>
      <c r="K292" s="10" t="b">
        <v>1</v>
      </c>
      <c r="L292" s="10">
        <v>168</v>
      </c>
      <c r="M292" t="b">
        <v>1</v>
      </c>
      <c r="N292" s="10" t="s">
        <v>8267</v>
      </c>
      <c r="O292" s="15" t="s">
        <v>8308</v>
      </c>
      <c r="P292" s="10" t="s">
        <v>8313</v>
      </c>
      <c r="Q292" s="10">
        <f t="shared" si="21"/>
        <v>107</v>
      </c>
      <c r="R292" s="10">
        <f t="shared" si="20"/>
        <v>28.58</v>
      </c>
      <c r="S292" s="23">
        <f t="shared" si="22"/>
        <v>40526.36917824074</v>
      </c>
      <c r="T292" s="23">
        <f t="shared" si="23"/>
        <v>40576.332638888889</v>
      </c>
      <c r="U292" s="10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0" t="s">
        <v>8218</v>
      </c>
      <c r="G293" s="10" t="s">
        <v>8223</v>
      </c>
      <c r="H293" s="10" t="s">
        <v>8245</v>
      </c>
      <c r="I293" s="10">
        <v>1367366460</v>
      </c>
      <c r="J293" s="10">
        <v>1365791246</v>
      </c>
      <c r="K293" s="10" t="b">
        <v>1</v>
      </c>
      <c r="L293" s="10">
        <v>128</v>
      </c>
      <c r="M293" t="b">
        <v>1</v>
      </c>
      <c r="N293" s="10" t="s">
        <v>8267</v>
      </c>
      <c r="O293" s="15" t="s">
        <v>8308</v>
      </c>
      <c r="P293" s="10" t="s">
        <v>8313</v>
      </c>
      <c r="Q293" s="10">
        <f t="shared" si="21"/>
        <v>120</v>
      </c>
      <c r="R293" s="10">
        <f t="shared" si="20"/>
        <v>46.88</v>
      </c>
      <c r="S293" s="23">
        <f t="shared" si="22"/>
        <v>41376.769050925926</v>
      </c>
      <c r="T293" s="23">
        <f t="shared" si="23"/>
        <v>41395.000694444447</v>
      </c>
      <c r="U293" s="10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0" t="s">
        <v>8218</v>
      </c>
      <c r="G294" s="10" t="s">
        <v>8223</v>
      </c>
      <c r="H294" s="10" t="s">
        <v>8245</v>
      </c>
      <c r="I294" s="10">
        <v>1319860740</v>
      </c>
      <c r="J294" s="10">
        <v>1317064599</v>
      </c>
      <c r="K294" s="10" t="b">
        <v>1</v>
      </c>
      <c r="L294" s="10">
        <v>493</v>
      </c>
      <c r="M294" t="b">
        <v>1</v>
      </c>
      <c r="N294" s="10" t="s">
        <v>8267</v>
      </c>
      <c r="O294" s="15" t="s">
        <v>8308</v>
      </c>
      <c r="P294" s="10" t="s">
        <v>8313</v>
      </c>
      <c r="Q294" s="10">
        <f t="shared" si="21"/>
        <v>102</v>
      </c>
      <c r="R294" s="10">
        <f t="shared" si="20"/>
        <v>154.41999999999999</v>
      </c>
      <c r="S294" s="23">
        <f t="shared" si="22"/>
        <v>40812.803229166668</v>
      </c>
      <c r="T294" s="23">
        <f t="shared" si="23"/>
        <v>40845.165972222225</v>
      </c>
      <c r="U294" s="10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0" t="s">
        <v>8218</v>
      </c>
      <c r="G295" s="10" t="s">
        <v>8223</v>
      </c>
      <c r="H295" s="10" t="s">
        <v>8245</v>
      </c>
      <c r="I295" s="10">
        <v>1398009714</v>
      </c>
      <c r="J295" s="10">
        <v>1395417714</v>
      </c>
      <c r="K295" s="10" t="b">
        <v>1</v>
      </c>
      <c r="L295" s="10">
        <v>131</v>
      </c>
      <c r="M295" t="b">
        <v>1</v>
      </c>
      <c r="N295" s="10" t="s">
        <v>8267</v>
      </c>
      <c r="O295" s="15" t="s">
        <v>8308</v>
      </c>
      <c r="P295" s="10" t="s">
        <v>8313</v>
      </c>
      <c r="Q295" s="10">
        <f t="shared" si="21"/>
        <v>101</v>
      </c>
      <c r="R295" s="10">
        <f t="shared" si="20"/>
        <v>201.22</v>
      </c>
      <c r="S295" s="23">
        <f t="shared" si="22"/>
        <v>41719.667986111112</v>
      </c>
      <c r="T295" s="23">
        <f t="shared" si="23"/>
        <v>41749.667986111112</v>
      </c>
      <c r="U295" s="10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0" t="s">
        <v>8218</v>
      </c>
      <c r="G296" s="10" t="s">
        <v>8223</v>
      </c>
      <c r="H296" s="10" t="s">
        <v>8245</v>
      </c>
      <c r="I296" s="10">
        <v>1279555200</v>
      </c>
      <c r="J296" s="10">
        <v>1276480894</v>
      </c>
      <c r="K296" s="10" t="b">
        <v>1</v>
      </c>
      <c r="L296" s="10">
        <v>50</v>
      </c>
      <c r="M296" t="b">
        <v>1</v>
      </c>
      <c r="N296" s="10" t="s">
        <v>8267</v>
      </c>
      <c r="O296" s="15" t="s">
        <v>8308</v>
      </c>
      <c r="P296" s="10" t="s">
        <v>8313</v>
      </c>
      <c r="Q296" s="10">
        <f t="shared" si="21"/>
        <v>100</v>
      </c>
      <c r="R296" s="10">
        <f t="shared" si="20"/>
        <v>100</v>
      </c>
      <c r="S296" s="23">
        <f t="shared" si="22"/>
        <v>40343.084421296298</v>
      </c>
      <c r="T296" s="23">
        <f t="shared" si="23"/>
        <v>40378.666666666664</v>
      </c>
      <c r="U296" s="10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0" t="s">
        <v>8218</v>
      </c>
      <c r="G297" s="10" t="s">
        <v>8223</v>
      </c>
      <c r="H297" s="10" t="s">
        <v>8245</v>
      </c>
      <c r="I297" s="10">
        <v>1383264000</v>
      </c>
      <c r="J297" s="10">
        <v>1378080409</v>
      </c>
      <c r="K297" s="10" t="b">
        <v>1</v>
      </c>
      <c r="L297" s="10">
        <v>665</v>
      </c>
      <c r="M297" t="b">
        <v>1</v>
      </c>
      <c r="N297" s="10" t="s">
        <v>8267</v>
      </c>
      <c r="O297" s="15" t="s">
        <v>8308</v>
      </c>
      <c r="P297" s="10" t="s">
        <v>8313</v>
      </c>
      <c r="Q297" s="10">
        <f t="shared" si="21"/>
        <v>133</v>
      </c>
      <c r="R297" s="10">
        <f t="shared" si="20"/>
        <v>100.08</v>
      </c>
      <c r="S297" s="23">
        <f t="shared" si="22"/>
        <v>41519.004733796297</v>
      </c>
      <c r="T297" s="23">
        <f t="shared" si="23"/>
        <v>41579</v>
      </c>
      <c r="U297" s="10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0" t="s">
        <v>8218</v>
      </c>
      <c r="G298" s="10" t="s">
        <v>8223</v>
      </c>
      <c r="H298" s="10" t="s">
        <v>8245</v>
      </c>
      <c r="I298" s="10">
        <v>1347017083</v>
      </c>
      <c r="J298" s="10">
        <v>1344857083</v>
      </c>
      <c r="K298" s="10" t="b">
        <v>1</v>
      </c>
      <c r="L298" s="10">
        <v>129</v>
      </c>
      <c r="M298" t="b">
        <v>1</v>
      </c>
      <c r="N298" s="10" t="s">
        <v>8267</v>
      </c>
      <c r="O298" s="15" t="s">
        <v>8308</v>
      </c>
      <c r="P298" s="10" t="s">
        <v>8313</v>
      </c>
      <c r="Q298" s="10">
        <f t="shared" si="21"/>
        <v>119</v>
      </c>
      <c r="R298" s="10">
        <f t="shared" si="20"/>
        <v>230.09</v>
      </c>
      <c r="S298" s="23">
        <f t="shared" si="22"/>
        <v>41134.475497685184</v>
      </c>
      <c r="T298" s="23">
        <f t="shared" si="23"/>
        <v>41159.475497685184</v>
      </c>
      <c r="U298" s="10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0" t="s">
        <v>8218</v>
      </c>
      <c r="G299" s="10" t="s">
        <v>8223</v>
      </c>
      <c r="H299" s="10" t="s">
        <v>8245</v>
      </c>
      <c r="I299" s="10">
        <v>1430452740</v>
      </c>
      <c r="J299" s="10">
        <v>1427390901</v>
      </c>
      <c r="K299" s="10" t="b">
        <v>1</v>
      </c>
      <c r="L299" s="10">
        <v>142</v>
      </c>
      <c r="M299" t="b">
        <v>1</v>
      </c>
      <c r="N299" s="10" t="s">
        <v>8267</v>
      </c>
      <c r="O299" s="15" t="s">
        <v>8308</v>
      </c>
      <c r="P299" s="10" t="s">
        <v>8313</v>
      </c>
      <c r="Q299" s="10">
        <f t="shared" si="21"/>
        <v>101</v>
      </c>
      <c r="R299" s="10">
        <f t="shared" si="20"/>
        <v>141.75</v>
      </c>
      <c r="S299" s="23">
        <f t="shared" si="22"/>
        <v>42089.72802083334</v>
      </c>
      <c r="T299" s="23">
        <f t="shared" si="23"/>
        <v>42125.165972222225</v>
      </c>
      <c r="U299" s="10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0" t="s">
        <v>8218</v>
      </c>
      <c r="G300" s="10" t="s">
        <v>8223</v>
      </c>
      <c r="H300" s="10" t="s">
        <v>8245</v>
      </c>
      <c r="I300" s="10">
        <v>1399669200</v>
      </c>
      <c r="J300" s="10">
        <v>1394536048</v>
      </c>
      <c r="K300" s="10" t="b">
        <v>1</v>
      </c>
      <c r="L300" s="10">
        <v>2436</v>
      </c>
      <c r="M300" t="b">
        <v>1</v>
      </c>
      <c r="N300" s="10" t="s">
        <v>8267</v>
      </c>
      <c r="O300" s="15" t="s">
        <v>8308</v>
      </c>
      <c r="P300" s="10" t="s">
        <v>8313</v>
      </c>
      <c r="Q300" s="10">
        <f t="shared" si="21"/>
        <v>109</v>
      </c>
      <c r="R300" s="10">
        <f t="shared" si="20"/>
        <v>56.34</v>
      </c>
      <c r="S300" s="23">
        <f t="shared" si="22"/>
        <v>41709.463518518518</v>
      </c>
      <c r="T300" s="23">
        <f t="shared" si="23"/>
        <v>41768.875</v>
      </c>
      <c r="U300" s="1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0" t="s">
        <v>8218</v>
      </c>
      <c r="G301" s="10" t="s">
        <v>8223</v>
      </c>
      <c r="H301" s="10" t="s">
        <v>8245</v>
      </c>
      <c r="I301" s="10">
        <v>1289975060</v>
      </c>
      <c r="J301" s="10">
        <v>1287379460</v>
      </c>
      <c r="K301" s="10" t="b">
        <v>1</v>
      </c>
      <c r="L301" s="10">
        <v>244</v>
      </c>
      <c r="M301" t="b">
        <v>1</v>
      </c>
      <c r="N301" s="10" t="s">
        <v>8267</v>
      </c>
      <c r="O301" s="15" t="s">
        <v>8308</v>
      </c>
      <c r="P301" s="10" t="s">
        <v>8313</v>
      </c>
      <c r="Q301" s="10">
        <f t="shared" si="21"/>
        <v>179</v>
      </c>
      <c r="R301" s="10">
        <f t="shared" si="20"/>
        <v>73.34</v>
      </c>
      <c r="S301" s="23">
        <f t="shared" si="22"/>
        <v>40469.225231481483</v>
      </c>
      <c r="T301" s="23">
        <f t="shared" si="23"/>
        <v>40499.266898148147</v>
      </c>
      <c r="U301" s="10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0" t="s">
        <v>8218</v>
      </c>
      <c r="G302" s="10" t="s">
        <v>8223</v>
      </c>
      <c r="H302" s="10" t="s">
        <v>8245</v>
      </c>
      <c r="I302" s="10">
        <v>1303686138</v>
      </c>
      <c r="J302" s="10">
        <v>1301007738</v>
      </c>
      <c r="K302" s="10" t="b">
        <v>1</v>
      </c>
      <c r="L302" s="10">
        <v>298</v>
      </c>
      <c r="M302" t="b">
        <v>1</v>
      </c>
      <c r="N302" s="10" t="s">
        <v>8267</v>
      </c>
      <c r="O302" s="15" t="s">
        <v>8308</v>
      </c>
      <c r="P302" s="10" t="s">
        <v>8313</v>
      </c>
      <c r="Q302" s="10">
        <f t="shared" si="21"/>
        <v>102</v>
      </c>
      <c r="R302" s="10">
        <f t="shared" si="20"/>
        <v>85.34</v>
      </c>
      <c r="S302" s="23">
        <f t="shared" si="22"/>
        <v>40626.959930555553</v>
      </c>
      <c r="T302" s="23">
        <f t="shared" si="23"/>
        <v>40657.959930555553</v>
      </c>
      <c r="U302" s="10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0" t="s">
        <v>8218</v>
      </c>
      <c r="G303" s="10" t="s">
        <v>8223</v>
      </c>
      <c r="H303" s="10" t="s">
        <v>8245</v>
      </c>
      <c r="I303" s="10">
        <v>1363711335</v>
      </c>
      <c r="J303" s="10">
        <v>1360258935</v>
      </c>
      <c r="K303" s="10" t="b">
        <v>1</v>
      </c>
      <c r="L303" s="10">
        <v>251</v>
      </c>
      <c r="M303" t="b">
        <v>1</v>
      </c>
      <c r="N303" s="10" t="s">
        <v>8267</v>
      </c>
      <c r="O303" s="15" t="s">
        <v>8308</v>
      </c>
      <c r="P303" s="10" t="s">
        <v>8313</v>
      </c>
      <c r="Q303" s="10">
        <f t="shared" si="21"/>
        <v>119</v>
      </c>
      <c r="R303" s="10">
        <f t="shared" si="20"/>
        <v>61.5</v>
      </c>
      <c r="S303" s="23">
        <f t="shared" si="22"/>
        <v>41312.737673611111</v>
      </c>
      <c r="T303" s="23">
        <f t="shared" si="23"/>
        <v>41352.696006944447</v>
      </c>
      <c r="U303" s="10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0" t="s">
        <v>8218</v>
      </c>
      <c r="G304" s="10" t="s">
        <v>8223</v>
      </c>
      <c r="H304" s="10" t="s">
        <v>8245</v>
      </c>
      <c r="I304" s="10">
        <v>1330115638</v>
      </c>
      <c r="J304" s="10">
        <v>1327523638</v>
      </c>
      <c r="K304" s="10" t="b">
        <v>1</v>
      </c>
      <c r="L304" s="10">
        <v>108</v>
      </c>
      <c r="M304" t="b">
        <v>1</v>
      </c>
      <c r="N304" s="10" t="s">
        <v>8267</v>
      </c>
      <c r="O304" s="15" t="s">
        <v>8308</v>
      </c>
      <c r="P304" s="10" t="s">
        <v>8313</v>
      </c>
      <c r="Q304" s="10">
        <f t="shared" si="21"/>
        <v>100</v>
      </c>
      <c r="R304" s="10">
        <f t="shared" si="20"/>
        <v>93.02</v>
      </c>
      <c r="S304" s="23">
        <f t="shared" si="22"/>
        <v>40933.856921296298</v>
      </c>
      <c r="T304" s="23">
        <f t="shared" si="23"/>
        <v>40963.856921296298</v>
      </c>
      <c r="U304" s="10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0" t="s">
        <v>8218</v>
      </c>
      <c r="G305" s="10" t="s">
        <v>8223</v>
      </c>
      <c r="H305" s="10" t="s">
        <v>8245</v>
      </c>
      <c r="I305" s="10">
        <v>1338601346</v>
      </c>
      <c r="J305" s="10">
        <v>1336009346</v>
      </c>
      <c r="K305" s="10" t="b">
        <v>1</v>
      </c>
      <c r="L305" s="10">
        <v>82</v>
      </c>
      <c r="M305" t="b">
        <v>1</v>
      </c>
      <c r="N305" s="10" t="s">
        <v>8267</v>
      </c>
      <c r="O305" s="15" t="s">
        <v>8308</v>
      </c>
      <c r="P305" s="10" t="s">
        <v>8313</v>
      </c>
      <c r="Q305" s="10">
        <f t="shared" si="21"/>
        <v>137</v>
      </c>
      <c r="R305" s="10">
        <f t="shared" si="20"/>
        <v>50.29</v>
      </c>
      <c r="S305" s="23">
        <f t="shared" si="22"/>
        <v>41032.071134259262</v>
      </c>
      <c r="T305" s="23">
        <f t="shared" si="23"/>
        <v>41062.071134259262</v>
      </c>
      <c r="U305" s="10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0" t="s">
        <v>8218</v>
      </c>
      <c r="G306" s="10" t="s">
        <v>8223</v>
      </c>
      <c r="H306" s="10" t="s">
        <v>8245</v>
      </c>
      <c r="I306" s="10">
        <v>1346464800</v>
      </c>
      <c r="J306" s="10">
        <v>1343096197</v>
      </c>
      <c r="K306" s="10" t="b">
        <v>1</v>
      </c>
      <c r="L306" s="10">
        <v>74</v>
      </c>
      <c r="M306" t="b">
        <v>1</v>
      </c>
      <c r="N306" s="10" t="s">
        <v>8267</v>
      </c>
      <c r="O306" s="15" t="s">
        <v>8308</v>
      </c>
      <c r="P306" s="10" t="s">
        <v>8313</v>
      </c>
      <c r="Q306" s="10">
        <f t="shared" si="21"/>
        <v>232</v>
      </c>
      <c r="R306" s="10">
        <f t="shared" si="20"/>
        <v>106.43</v>
      </c>
      <c r="S306" s="23">
        <f t="shared" si="22"/>
        <v>41114.094872685186</v>
      </c>
      <c r="T306" s="23">
        <f t="shared" si="23"/>
        <v>41153.083333333336</v>
      </c>
      <c r="U306" s="10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0" t="s">
        <v>8218</v>
      </c>
      <c r="G307" s="10" t="s">
        <v>8223</v>
      </c>
      <c r="H307" s="10" t="s">
        <v>8245</v>
      </c>
      <c r="I307" s="10">
        <v>1331392049</v>
      </c>
      <c r="J307" s="10">
        <v>1328800049</v>
      </c>
      <c r="K307" s="10" t="b">
        <v>1</v>
      </c>
      <c r="L307" s="10">
        <v>189</v>
      </c>
      <c r="M307" t="b">
        <v>1</v>
      </c>
      <c r="N307" s="10" t="s">
        <v>8267</v>
      </c>
      <c r="O307" s="15" t="s">
        <v>8308</v>
      </c>
      <c r="P307" s="10" t="s">
        <v>8313</v>
      </c>
      <c r="Q307" s="10">
        <f t="shared" si="21"/>
        <v>130</v>
      </c>
      <c r="R307" s="10">
        <f t="shared" si="20"/>
        <v>51.72</v>
      </c>
      <c r="S307" s="23">
        <f t="shared" si="22"/>
        <v>40948.630196759259</v>
      </c>
      <c r="T307" s="23">
        <f t="shared" si="23"/>
        <v>40978.630196759259</v>
      </c>
      <c r="U307" s="10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0" t="s">
        <v>8218</v>
      </c>
      <c r="G308" s="10" t="s">
        <v>8223</v>
      </c>
      <c r="H308" s="10" t="s">
        <v>8245</v>
      </c>
      <c r="I308" s="10">
        <v>1363806333</v>
      </c>
      <c r="J308" s="10">
        <v>1362081933</v>
      </c>
      <c r="K308" s="10" t="b">
        <v>1</v>
      </c>
      <c r="L308" s="10">
        <v>80</v>
      </c>
      <c r="M308" t="b">
        <v>1</v>
      </c>
      <c r="N308" s="10" t="s">
        <v>8267</v>
      </c>
      <c r="O308" s="15" t="s">
        <v>8308</v>
      </c>
      <c r="P308" s="10" t="s">
        <v>8313</v>
      </c>
      <c r="Q308" s="10">
        <f t="shared" si="21"/>
        <v>293</v>
      </c>
      <c r="R308" s="10">
        <f t="shared" si="20"/>
        <v>36.61</v>
      </c>
      <c r="S308" s="23">
        <f t="shared" si="22"/>
        <v>41333.837187500001</v>
      </c>
      <c r="T308" s="23">
        <f t="shared" si="23"/>
        <v>41353.795520833337</v>
      </c>
      <c r="U308" s="10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0" t="s">
        <v>8218</v>
      </c>
      <c r="G309" s="10" t="s">
        <v>8223</v>
      </c>
      <c r="H309" s="10" t="s">
        <v>8245</v>
      </c>
      <c r="I309" s="10">
        <v>1360276801</v>
      </c>
      <c r="J309" s="10">
        <v>1357684801</v>
      </c>
      <c r="K309" s="10" t="b">
        <v>1</v>
      </c>
      <c r="L309" s="10">
        <v>576</v>
      </c>
      <c r="M309" t="b">
        <v>1</v>
      </c>
      <c r="N309" s="10" t="s">
        <v>8267</v>
      </c>
      <c r="O309" s="15" t="s">
        <v>8308</v>
      </c>
      <c r="P309" s="10" t="s">
        <v>8313</v>
      </c>
      <c r="Q309" s="10">
        <f t="shared" si="21"/>
        <v>111</v>
      </c>
      <c r="R309" s="10">
        <f t="shared" si="20"/>
        <v>42.52</v>
      </c>
      <c r="S309" s="23">
        <f t="shared" si="22"/>
        <v>41282.944456018515</v>
      </c>
      <c r="T309" s="23">
        <f t="shared" si="23"/>
        <v>41312.944456018515</v>
      </c>
      <c r="U309" s="10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0" t="s">
        <v>8218</v>
      </c>
      <c r="G310" s="10" t="s">
        <v>8223</v>
      </c>
      <c r="H310" s="10" t="s">
        <v>8245</v>
      </c>
      <c r="I310" s="10">
        <v>1299775210</v>
      </c>
      <c r="J310" s="10">
        <v>1295887210</v>
      </c>
      <c r="K310" s="10" t="b">
        <v>1</v>
      </c>
      <c r="L310" s="10">
        <v>202</v>
      </c>
      <c r="M310" t="b">
        <v>1</v>
      </c>
      <c r="N310" s="10" t="s">
        <v>8267</v>
      </c>
      <c r="O310" s="15" t="s">
        <v>8308</v>
      </c>
      <c r="P310" s="10" t="s">
        <v>8313</v>
      </c>
      <c r="Q310" s="10">
        <f t="shared" si="21"/>
        <v>106</v>
      </c>
      <c r="R310" s="10">
        <f t="shared" si="20"/>
        <v>62.71</v>
      </c>
      <c r="S310" s="23">
        <f t="shared" si="22"/>
        <v>40567.694560185184</v>
      </c>
      <c r="T310" s="23">
        <f t="shared" si="23"/>
        <v>40612.694560185184</v>
      </c>
      <c r="U310" s="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0" t="s">
        <v>8218</v>
      </c>
      <c r="G311" s="10" t="s">
        <v>8223</v>
      </c>
      <c r="H311" s="10" t="s">
        <v>8245</v>
      </c>
      <c r="I311" s="10">
        <v>1346695334</v>
      </c>
      <c r="J311" s="10">
        <v>1344880934</v>
      </c>
      <c r="K311" s="10" t="b">
        <v>1</v>
      </c>
      <c r="L311" s="10">
        <v>238</v>
      </c>
      <c r="M311" t="b">
        <v>1</v>
      </c>
      <c r="N311" s="10" t="s">
        <v>8267</v>
      </c>
      <c r="O311" s="15" t="s">
        <v>8308</v>
      </c>
      <c r="P311" s="10" t="s">
        <v>8313</v>
      </c>
      <c r="Q311" s="10">
        <f t="shared" si="21"/>
        <v>119</v>
      </c>
      <c r="R311" s="10">
        <f t="shared" si="20"/>
        <v>89.96</v>
      </c>
      <c r="S311" s="23">
        <f t="shared" si="22"/>
        <v>41134.751550925925</v>
      </c>
      <c r="T311" s="23">
        <f t="shared" si="23"/>
        <v>41155.751550925925</v>
      </c>
      <c r="U311" s="10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0" t="s">
        <v>8218</v>
      </c>
      <c r="G312" s="10" t="s">
        <v>8223</v>
      </c>
      <c r="H312" s="10" t="s">
        <v>8245</v>
      </c>
      <c r="I312" s="10">
        <v>1319076000</v>
      </c>
      <c r="J312" s="10">
        <v>1317788623</v>
      </c>
      <c r="K312" s="10" t="b">
        <v>1</v>
      </c>
      <c r="L312" s="10">
        <v>36</v>
      </c>
      <c r="M312" t="b">
        <v>1</v>
      </c>
      <c r="N312" s="10" t="s">
        <v>8267</v>
      </c>
      <c r="O312" s="15" t="s">
        <v>8308</v>
      </c>
      <c r="P312" s="10" t="s">
        <v>8313</v>
      </c>
      <c r="Q312" s="10">
        <f t="shared" si="21"/>
        <v>104</v>
      </c>
      <c r="R312" s="10">
        <f t="shared" si="20"/>
        <v>28.92</v>
      </c>
      <c r="S312" s="23">
        <f t="shared" si="22"/>
        <v>40821.183136574073</v>
      </c>
      <c r="T312" s="23">
        <f t="shared" si="23"/>
        <v>40836.083333333336</v>
      </c>
      <c r="U312" s="10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0" t="s">
        <v>8218</v>
      </c>
      <c r="G313" s="10" t="s">
        <v>8223</v>
      </c>
      <c r="H313" s="10" t="s">
        <v>8245</v>
      </c>
      <c r="I313" s="10">
        <v>1325404740</v>
      </c>
      <c r="J313" s="10">
        <v>1321852592</v>
      </c>
      <c r="K313" s="10" t="b">
        <v>1</v>
      </c>
      <c r="L313" s="10">
        <v>150</v>
      </c>
      <c r="M313" t="b">
        <v>1</v>
      </c>
      <c r="N313" s="10" t="s">
        <v>8267</v>
      </c>
      <c r="O313" s="15" t="s">
        <v>8308</v>
      </c>
      <c r="P313" s="10" t="s">
        <v>8313</v>
      </c>
      <c r="Q313" s="10">
        <f t="shared" si="21"/>
        <v>104</v>
      </c>
      <c r="R313" s="10">
        <f t="shared" si="20"/>
        <v>138.80000000000001</v>
      </c>
      <c r="S313" s="23">
        <f t="shared" si="22"/>
        <v>40868.219814814816</v>
      </c>
      <c r="T313" s="23">
        <f t="shared" si="23"/>
        <v>40909.332638888889</v>
      </c>
      <c r="U313" s="10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0" t="s">
        <v>8218</v>
      </c>
      <c r="G314" s="10" t="s">
        <v>8223</v>
      </c>
      <c r="H314" s="10" t="s">
        <v>8245</v>
      </c>
      <c r="I314" s="10">
        <v>1365973432</v>
      </c>
      <c r="J314" s="10">
        <v>1363381432</v>
      </c>
      <c r="K314" s="10" t="b">
        <v>1</v>
      </c>
      <c r="L314" s="10">
        <v>146</v>
      </c>
      <c r="M314" t="b">
        <v>1</v>
      </c>
      <c r="N314" s="10" t="s">
        <v>8267</v>
      </c>
      <c r="O314" s="15" t="s">
        <v>8308</v>
      </c>
      <c r="P314" s="10" t="s">
        <v>8313</v>
      </c>
      <c r="Q314" s="10">
        <f t="shared" si="21"/>
        <v>112</v>
      </c>
      <c r="R314" s="10">
        <f t="shared" si="20"/>
        <v>61.3</v>
      </c>
      <c r="S314" s="23">
        <f t="shared" si="22"/>
        <v>41348.877685185187</v>
      </c>
      <c r="T314" s="23">
        <f t="shared" si="23"/>
        <v>41378.877685185187</v>
      </c>
      <c r="U314" s="10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0" t="s">
        <v>8218</v>
      </c>
      <c r="G315" s="10" t="s">
        <v>8223</v>
      </c>
      <c r="H315" s="10" t="s">
        <v>8245</v>
      </c>
      <c r="I315" s="10">
        <v>1281542340</v>
      </c>
      <c r="J315" s="10">
        <v>1277702894</v>
      </c>
      <c r="K315" s="10" t="b">
        <v>1</v>
      </c>
      <c r="L315" s="10">
        <v>222</v>
      </c>
      <c r="M315" t="b">
        <v>1</v>
      </c>
      <c r="N315" s="10" t="s">
        <v>8267</v>
      </c>
      <c r="O315" s="15" t="s">
        <v>8308</v>
      </c>
      <c r="P315" s="10" t="s">
        <v>8313</v>
      </c>
      <c r="Q315" s="10">
        <f t="shared" si="21"/>
        <v>105</v>
      </c>
      <c r="R315" s="10">
        <f t="shared" si="20"/>
        <v>80.2</v>
      </c>
      <c r="S315" s="23">
        <f t="shared" si="22"/>
        <v>40357.227939814817</v>
      </c>
      <c r="T315" s="23">
        <f t="shared" si="23"/>
        <v>40401.665972222225</v>
      </c>
      <c r="U315" s="10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0" t="s">
        <v>8218</v>
      </c>
      <c r="G316" s="10" t="s">
        <v>8223</v>
      </c>
      <c r="H316" s="10" t="s">
        <v>8245</v>
      </c>
      <c r="I316" s="10">
        <v>1362167988</v>
      </c>
      <c r="J316" s="10">
        <v>1359575988</v>
      </c>
      <c r="K316" s="10" t="b">
        <v>1</v>
      </c>
      <c r="L316" s="10">
        <v>120</v>
      </c>
      <c r="M316" t="b">
        <v>1</v>
      </c>
      <c r="N316" s="10" t="s">
        <v>8267</v>
      </c>
      <c r="O316" s="15" t="s">
        <v>8308</v>
      </c>
      <c r="P316" s="10" t="s">
        <v>8313</v>
      </c>
      <c r="Q316" s="10">
        <f t="shared" si="21"/>
        <v>385</v>
      </c>
      <c r="R316" s="10">
        <f t="shared" si="20"/>
        <v>32.1</v>
      </c>
      <c r="S316" s="23">
        <f t="shared" si="22"/>
        <v>41304.833194444444</v>
      </c>
      <c r="T316" s="23">
        <f t="shared" si="23"/>
        <v>41334.833194444444</v>
      </c>
      <c r="U316" s="10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0" t="s">
        <v>8218</v>
      </c>
      <c r="G317" s="10" t="s">
        <v>8223</v>
      </c>
      <c r="H317" s="10" t="s">
        <v>8245</v>
      </c>
      <c r="I317" s="10">
        <v>1345660334</v>
      </c>
      <c r="J317" s="10">
        <v>1343068334</v>
      </c>
      <c r="K317" s="10" t="b">
        <v>1</v>
      </c>
      <c r="L317" s="10">
        <v>126</v>
      </c>
      <c r="M317" t="b">
        <v>1</v>
      </c>
      <c r="N317" s="10" t="s">
        <v>8267</v>
      </c>
      <c r="O317" s="15" t="s">
        <v>8308</v>
      </c>
      <c r="P317" s="10" t="s">
        <v>8313</v>
      </c>
      <c r="Q317" s="10">
        <f t="shared" si="21"/>
        <v>101</v>
      </c>
      <c r="R317" s="10">
        <f t="shared" si="20"/>
        <v>200.89</v>
      </c>
      <c r="S317" s="23">
        <f t="shared" si="22"/>
        <v>41113.77238425926</v>
      </c>
      <c r="T317" s="23">
        <f t="shared" si="23"/>
        <v>41143.77238425926</v>
      </c>
      <c r="U317" s="10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0" t="s">
        <v>8218</v>
      </c>
      <c r="G318" s="10" t="s">
        <v>8228</v>
      </c>
      <c r="H318" s="10" t="s">
        <v>8250</v>
      </c>
      <c r="I318" s="10">
        <v>1418273940</v>
      </c>
      <c r="J318" s="10">
        <v>1415398197</v>
      </c>
      <c r="K318" s="10" t="b">
        <v>1</v>
      </c>
      <c r="L318" s="10">
        <v>158</v>
      </c>
      <c r="M318" t="b">
        <v>1</v>
      </c>
      <c r="N318" s="10" t="s">
        <v>8267</v>
      </c>
      <c r="O318" s="15" t="s">
        <v>8308</v>
      </c>
      <c r="P318" s="10" t="s">
        <v>8313</v>
      </c>
      <c r="Q318" s="10">
        <f t="shared" si="21"/>
        <v>114</v>
      </c>
      <c r="R318" s="10">
        <f t="shared" si="20"/>
        <v>108.01</v>
      </c>
      <c r="S318" s="23">
        <f t="shared" si="22"/>
        <v>41950.923576388886</v>
      </c>
      <c r="T318" s="23">
        <f t="shared" si="23"/>
        <v>41984.207638888889</v>
      </c>
      <c r="U318" s="10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0" t="s">
        <v>8218</v>
      </c>
      <c r="G319" s="10" t="s">
        <v>8223</v>
      </c>
      <c r="H319" s="10" t="s">
        <v>8245</v>
      </c>
      <c r="I319" s="10">
        <v>1386778483</v>
      </c>
      <c r="J319" s="10">
        <v>1384186483</v>
      </c>
      <c r="K319" s="10" t="b">
        <v>1</v>
      </c>
      <c r="L319" s="10">
        <v>316</v>
      </c>
      <c r="M319" t="b">
        <v>1</v>
      </c>
      <c r="N319" s="10" t="s">
        <v>8267</v>
      </c>
      <c r="O319" s="15" t="s">
        <v>8308</v>
      </c>
      <c r="P319" s="10" t="s">
        <v>8313</v>
      </c>
      <c r="Q319" s="10">
        <f t="shared" si="21"/>
        <v>101</v>
      </c>
      <c r="R319" s="10">
        <f t="shared" si="20"/>
        <v>95.7</v>
      </c>
      <c r="S319" s="23">
        <f t="shared" si="22"/>
        <v>41589.676886574074</v>
      </c>
      <c r="T319" s="23">
        <f t="shared" si="23"/>
        <v>41619.676886574074</v>
      </c>
      <c r="U319" s="10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0" t="s">
        <v>8218</v>
      </c>
      <c r="G320" s="10" t="s">
        <v>8223</v>
      </c>
      <c r="H320" s="10" t="s">
        <v>8245</v>
      </c>
      <c r="I320" s="10">
        <v>1364342151</v>
      </c>
      <c r="J320" s="10">
        <v>1361753751</v>
      </c>
      <c r="K320" s="10" t="b">
        <v>1</v>
      </c>
      <c r="L320" s="10">
        <v>284</v>
      </c>
      <c r="M320" t="b">
        <v>1</v>
      </c>
      <c r="N320" s="10" t="s">
        <v>8267</v>
      </c>
      <c r="O320" s="15" t="s">
        <v>8308</v>
      </c>
      <c r="P320" s="10" t="s">
        <v>8313</v>
      </c>
      <c r="Q320" s="10">
        <f t="shared" si="21"/>
        <v>283</v>
      </c>
      <c r="R320" s="10">
        <f t="shared" si="20"/>
        <v>49.88</v>
      </c>
      <c r="S320" s="23">
        <f t="shared" si="22"/>
        <v>41330.038784722223</v>
      </c>
      <c r="T320" s="23">
        <f t="shared" si="23"/>
        <v>41359.997118055559</v>
      </c>
      <c r="U320" s="1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0" t="s">
        <v>8218</v>
      </c>
      <c r="G321" s="10" t="s">
        <v>8223</v>
      </c>
      <c r="H321" s="10" t="s">
        <v>8245</v>
      </c>
      <c r="I321" s="10">
        <v>1265097540</v>
      </c>
      <c r="J321" s="10">
        <v>1257538029</v>
      </c>
      <c r="K321" s="10" t="b">
        <v>1</v>
      </c>
      <c r="L321" s="10">
        <v>51</v>
      </c>
      <c r="M321" t="b">
        <v>1</v>
      </c>
      <c r="N321" s="10" t="s">
        <v>8267</v>
      </c>
      <c r="O321" s="15" t="s">
        <v>8308</v>
      </c>
      <c r="P321" s="10" t="s">
        <v>8313</v>
      </c>
      <c r="Q321" s="10">
        <f t="shared" si="21"/>
        <v>113</v>
      </c>
      <c r="R321" s="10">
        <f t="shared" si="20"/>
        <v>110.47</v>
      </c>
      <c r="S321" s="23">
        <f t="shared" si="22"/>
        <v>40123.83829861111</v>
      </c>
      <c r="T321" s="23">
        <f t="shared" si="23"/>
        <v>40211.332638888889</v>
      </c>
      <c r="U321" s="10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0" t="s">
        <v>8218</v>
      </c>
      <c r="G322" s="10" t="s">
        <v>8224</v>
      </c>
      <c r="H322" s="10" t="s">
        <v>8246</v>
      </c>
      <c r="I322" s="10">
        <v>1450825200</v>
      </c>
      <c r="J322" s="10">
        <v>1448284433</v>
      </c>
      <c r="K322" s="10" t="b">
        <v>1</v>
      </c>
      <c r="L322" s="10">
        <v>158</v>
      </c>
      <c r="M322" t="b">
        <v>1</v>
      </c>
      <c r="N322" s="10" t="s">
        <v>8267</v>
      </c>
      <c r="O322" s="15" t="s">
        <v>8308</v>
      </c>
      <c r="P322" s="10" t="s">
        <v>8313</v>
      </c>
      <c r="Q322" s="10">
        <f t="shared" si="21"/>
        <v>107</v>
      </c>
      <c r="R322" s="10">
        <f t="shared" ref="R322:R385" si="25">IFERROR(ROUND(E322/L322,2),0)</f>
        <v>134.91</v>
      </c>
      <c r="S322" s="23">
        <f t="shared" si="22"/>
        <v>42331.551307870366</v>
      </c>
      <c r="T322" s="23">
        <f t="shared" si="23"/>
        <v>42360.958333333328</v>
      </c>
      <c r="U322" s="10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0" t="s">
        <v>8218</v>
      </c>
      <c r="G323" s="10" t="s">
        <v>8235</v>
      </c>
      <c r="H323" s="10" t="s">
        <v>8248</v>
      </c>
      <c r="I323" s="10">
        <v>1478605386</v>
      </c>
      <c r="J323" s="10">
        <v>1475577786</v>
      </c>
      <c r="K323" s="10" t="b">
        <v>1</v>
      </c>
      <c r="L323" s="10">
        <v>337</v>
      </c>
      <c r="M323" t="b">
        <v>1</v>
      </c>
      <c r="N323" s="10" t="s">
        <v>8267</v>
      </c>
      <c r="O323" s="15" t="s">
        <v>8308</v>
      </c>
      <c r="P323" s="10" t="s">
        <v>8313</v>
      </c>
      <c r="Q323" s="10">
        <f t="shared" ref="Q323:Q386" si="26">ROUND(E323/D323*100,0)</f>
        <v>103</v>
      </c>
      <c r="R323" s="10">
        <f t="shared" si="25"/>
        <v>106.62</v>
      </c>
      <c r="S323" s="23">
        <f t="shared" ref="S323:S386" si="27">(((J323/60)/60)/24)+DATE(1970,1,1)</f>
        <v>42647.446597222224</v>
      </c>
      <c r="T323" s="23">
        <f t="shared" ref="T323:T386" si="28">(((I323/60)/60)/24)+DATE(1970,1,1)</f>
        <v>42682.488263888896</v>
      </c>
      <c r="U323" s="10">
        <f t="shared" si="24"/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0" t="s">
        <v>8218</v>
      </c>
      <c r="G324" s="10" t="s">
        <v>8223</v>
      </c>
      <c r="H324" s="10" t="s">
        <v>8245</v>
      </c>
      <c r="I324" s="10">
        <v>1463146848</v>
      </c>
      <c r="J324" s="10">
        <v>1460554848</v>
      </c>
      <c r="K324" s="10" t="b">
        <v>1</v>
      </c>
      <c r="L324" s="10">
        <v>186</v>
      </c>
      <c r="M324" t="b">
        <v>1</v>
      </c>
      <c r="N324" s="10" t="s">
        <v>8267</v>
      </c>
      <c r="O324" s="15" t="s">
        <v>8308</v>
      </c>
      <c r="P324" s="10" t="s">
        <v>8313</v>
      </c>
      <c r="Q324" s="10">
        <f t="shared" si="26"/>
        <v>108</v>
      </c>
      <c r="R324" s="10">
        <f t="shared" si="25"/>
        <v>145.04</v>
      </c>
      <c r="S324" s="23">
        <f t="shared" si="27"/>
        <v>42473.57</v>
      </c>
      <c r="T324" s="23">
        <f t="shared" si="28"/>
        <v>42503.57</v>
      </c>
      <c r="U324" s="10">
        <f t="shared" si="24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0" t="s">
        <v>8218</v>
      </c>
      <c r="G325" s="10" t="s">
        <v>8223</v>
      </c>
      <c r="H325" s="10" t="s">
        <v>8245</v>
      </c>
      <c r="I325" s="10">
        <v>1482307140</v>
      </c>
      <c r="J325" s="10">
        <v>1479886966</v>
      </c>
      <c r="K325" s="10" t="b">
        <v>1</v>
      </c>
      <c r="L325" s="10">
        <v>58</v>
      </c>
      <c r="M325" t="b">
        <v>1</v>
      </c>
      <c r="N325" s="10" t="s">
        <v>8267</v>
      </c>
      <c r="O325" s="15" t="s">
        <v>8308</v>
      </c>
      <c r="P325" s="10" t="s">
        <v>8313</v>
      </c>
      <c r="Q325" s="10">
        <f t="shared" si="26"/>
        <v>123</v>
      </c>
      <c r="R325" s="10">
        <f t="shared" si="25"/>
        <v>114.59</v>
      </c>
      <c r="S325" s="23">
        <f t="shared" si="27"/>
        <v>42697.32136574074</v>
      </c>
      <c r="T325" s="23">
        <f t="shared" si="28"/>
        <v>42725.332638888889</v>
      </c>
      <c r="U325" s="10">
        <f t="shared" si="24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0" t="s">
        <v>8218</v>
      </c>
      <c r="G326" s="10" t="s">
        <v>8223</v>
      </c>
      <c r="H326" s="10" t="s">
        <v>8245</v>
      </c>
      <c r="I326" s="10">
        <v>1438441308</v>
      </c>
      <c r="J326" s="10">
        <v>1435590108</v>
      </c>
      <c r="K326" s="10" t="b">
        <v>1</v>
      </c>
      <c r="L326" s="10">
        <v>82</v>
      </c>
      <c r="M326" t="b">
        <v>1</v>
      </c>
      <c r="N326" s="10" t="s">
        <v>8267</v>
      </c>
      <c r="O326" s="15" t="s">
        <v>8308</v>
      </c>
      <c r="P326" s="10" t="s">
        <v>8313</v>
      </c>
      <c r="Q326" s="10">
        <f t="shared" si="26"/>
        <v>102</v>
      </c>
      <c r="R326" s="10">
        <f t="shared" si="25"/>
        <v>105.32</v>
      </c>
      <c r="S326" s="23">
        <f t="shared" si="27"/>
        <v>42184.626250000001</v>
      </c>
      <c r="T326" s="23">
        <f t="shared" si="28"/>
        <v>42217.626250000001</v>
      </c>
      <c r="U326" s="10">
        <f t="shared" si="24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0" t="s">
        <v>8218</v>
      </c>
      <c r="G327" s="10" t="s">
        <v>8223</v>
      </c>
      <c r="H327" s="10" t="s">
        <v>8245</v>
      </c>
      <c r="I327" s="10">
        <v>1482208233</v>
      </c>
      <c r="J327" s="10">
        <v>1479184233</v>
      </c>
      <c r="K327" s="10" t="b">
        <v>1</v>
      </c>
      <c r="L327" s="10">
        <v>736</v>
      </c>
      <c r="M327" t="b">
        <v>1</v>
      </c>
      <c r="N327" s="10" t="s">
        <v>8267</v>
      </c>
      <c r="O327" s="15" t="s">
        <v>8308</v>
      </c>
      <c r="P327" s="10" t="s">
        <v>8313</v>
      </c>
      <c r="Q327" s="10">
        <f t="shared" si="26"/>
        <v>104</v>
      </c>
      <c r="R327" s="10">
        <f t="shared" si="25"/>
        <v>70.92</v>
      </c>
      <c r="S327" s="23">
        <f t="shared" si="27"/>
        <v>42689.187881944439</v>
      </c>
      <c r="T327" s="23">
        <f t="shared" si="28"/>
        <v>42724.187881944439</v>
      </c>
      <c r="U327" s="10">
        <f t="shared" si="24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0" t="s">
        <v>8218</v>
      </c>
      <c r="G328" s="10" t="s">
        <v>8223</v>
      </c>
      <c r="H328" s="10" t="s">
        <v>8245</v>
      </c>
      <c r="I328" s="10">
        <v>1489532220</v>
      </c>
      <c r="J328" s="10">
        <v>1486625606</v>
      </c>
      <c r="K328" s="10" t="b">
        <v>1</v>
      </c>
      <c r="L328" s="10">
        <v>1151</v>
      </c>
      <c r="M328" t="b">
        <v>1</v>
      </c>
      <c r="N328" s="10" t="s">
        <v>8267</v>
      </c>
      <c r="O328" s="15" t="s">
        <v>8308</v>
      </c>
      <c r="P328" s="10" t="s">
        <v>8313</v>
      </c>
      <c r="Q328" s="10">
        <f t="shared" si="26"/>
        <v>113</v>
      </c>
      <c r="R328" s="10">
        <f t="shared" si="25"/>
        <v>147.16999999999999</v>
      </c>
      <c r="S328" s="23">
        <f t="shared" si="27"/>
        <v>42775.314884259264</v>
      </c>
      <c r="T328" s="23">
        <f t="shared" si="28"/>
        <v>42808.956250000003</v>
      </c>
      <c r="U328" s="10">
        <f t="shared" si="24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0" t="s">
        <v>8218</v>
      </c>
      <c r="G329" s="10" t="s">
        <v>8223</v>
      </c>
      <c r="H329" s="10" t="s">
        <v>8245</v>
      </c>
      <c r="I329" s="10">
        <v>1427011200</v>
      </c>
      <c r="J329" s="10">
        <v>1424669929</v>
      </c>
      <c r="K329" s="10" t="b">
        <v>1</v>
      </c>
      <c r="L329" s="10">
        <v>34</v>
      </c>
      <c r="M329" t="b">
        <v>1</v>
      </c>
      <c r="N329" s="10" t="s">
        <v>8267</v>
      </c>
      <c r="O329" s="15" t="s">
        <v>8308</v>
      </c>
      <c r="P329" s="10" t="s">
        <v>8313</v>
      </c>
      <c r="Q329" s="10">
        <f t="shared" si="26"/>
        <v>136</v>
      </c>
      <c r="R329" s="10">
        <f t="shared" si="25"/>
        <v>160.47</v>
      </c>
      <c r="S329" s="23">
        <f t="shared" si="27"/>
        <v>42058.235289351855</v>
      </c>
      <c r="T329" s="23">
        <f t="shared" si="28"/>
        <v>42085.333333333328</v>
      </c>
      <c r="U329" s="10">
        <f t="shared" si="24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0" t="s">
        <v>8218</v>
      </c>
      <c r="G330" s="10" t="s">
        <v>8223</v>
      </c>
      <c r="H330" s="10" t="s">
        <v>8245</v>
      </c>
      <c r="I330" s="10">
        <v>1446350400</v>
      </c>
      <c r="J330" s="10">
        <v>1443739388</v>
      </c>
      <c r="K330" s="10" t="b">
        <v>1</v>
      </c>
      <c r="L330" s="10">
        <v>498</v>
      </c>
      <c r="M330" t="b">
        <v>1</v>
      </c>
      <c r="N330" s="10" t="s">
        <v>8267</v>
      </c>
      <c r="O330" s="15" t="s">
        <v>8308</v>
      </c>
      <c r="P330" s="10" t="s">
        <v>8313</v>
      </c>
      <c r="Q330" s="10">
        <f t="shared" si="26"/>
        <v>104</v>
      </c>
      <c r="R330" s="10">
        <f t="shared" si="25"/>
        <v>156.05000000000001</v>
      </c>
      <c r="S330" s="23">
        <f t="shared" si="27"/>
        <v>42278.946620370371</v>
      </c>
      <c r="T330" s="23">
        <f t="shared" si="28"/>
        <v>42309.166666666672</v>
      </c>
      <c r="U330" s="10">
        <f t="shared" si="24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0" t="s">
        <v>8218</v>
      </c>
      <c r="G331" s="10" t="s">
        <v>8223</v>
      </c>
      <c r="H331" s="10" t="s">
        <v>8245</v>
      </c>
      <c r="I331" s="10">
        <v>1446868800</v>
      </c>
      <c r="J331" s="10">
        <v>1444821127</v>
      </c>
      <c r="K331" s="10" t="b">
        <v>1</v>
      </c>
      <c r="L331" s="10">
        <v>167</v>
      </c>
      <c r="M331" t="b">
        <v>1</v>
      </c>
      <c r="N331" s="10" t="s">
        <v>8267</v>
      </c>
      <c r="O331" s="15" t="s">
        <v>8308</v>
      </c>
      <c r="P331" s="10" t="s">
        <v>8313</v>
      </c>
      <c r="Q331" s="10">
        <f t="shared" si="26"/>
        <v>106</v>
      </c>
      <c r="R331" s="10">
        <f t="shared" si="25"/>
        <v>63.17</v>
      </c>
      <c r="S331" s="23">
        <f t="shared" si="27"/>
        <v>42291.46674768519</v>
      </c>
      <c r="T331" s="23">
        <f t="shared" si="28"/>
        <v>42315.166666666672</v>
      </c>
      <c r="U331" s="10">
        <f t="shared" si="24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0" t="s">
        <v>8218</v>
      </c>
      <c r="G332" s="10" t="s">
        <v>8223</v>
      </c>
      <c r="H332" s="10" t="s">
        <v>8245</v>
      </c>
      <c r="I332" s="10">
        <v>1368763140</v>
      </c>
      <c r="J332" s="10">
        <v>1366028563</v>
      </c>
      <c r="K332" s="10" t="b">
        <v>1</v>
      </c>
      <c r="L332" s="10">
        <v>340</v>
      </c>
      <c r="M332" t="b">
        <v>1</v>
      </c>
      <c r="N332" s="10" t="s">
        <v>8267</v>
      </c>
      <c r="O332" s="15" t="s">
        <v>8308</v>
      </c>
      <c r="P332" s="10" t="s">
        <v>8313</v>
      </c>
      <c r="Q332" s="10">
        <f t="shared" si="26"/>
        <v>102</v>
      </c>
      <c r="R332" s="10">
        <f t="shared" si="25"/>
        <v>104.82</v>
      </c>
      <c r="S332" s="23">
        <f t="shared" si="27"/>
        <v>41379.515775462962</v>
      </c>
      <c r="T332" s="23">
        <f t="shared" si="28"/>
        <v>41411.165972222225</v>
      </c>
      <c r="U332" s="10">
        <f t="shared" si="24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0" t="s">
        <v>8218</v>
      </c>
      <c r="G333" s="10" t="s">
        <v>8223</v>
      </c>
      <c r="H333" s="10" t="s">
        <v>8245</v>
      </c>
      <c r="I333" s="10">
        <v>1466171834</v>
      </c>
      <c r="J333" s="10">
        <v>1463493434</v>
      </c>
      <c r="K333" s="10" t="b">
        <v>1</v>
      </c>
      <c r="L333" s="10">
        <v>438</v>
      </c>
      <c r="M333" t="b">
        <v>1</v>
      </c>
      <c r="N333" s="10" t="s">
        <v>8267</v>
      </c>
      <c r="O333" s="15" t="s">
        <v>8308</v>
      </c>
      <c r="P333" s="10" t="s">
        <v>8313</v>
      </c>
      <c r="Q333" s="10">
        <f t="shared" si="26"/>
        <v>107</v>
      </c>
      <c r="R333" s="10">
        <f t="shared" si="25"/>
        <v>97.36</v>
      </c>
      <c r="S333" s="23">
        <f t="shared" si="27"/>
        <v>42507.581412037034</v>
      </c>
      <c r="T333" s="23">
        <f t="shared" si="28"/>
        <v>42538.581412037034</v>
      </c>
      <c r="U333" s="10">
        <f t="shared" si="24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0" t="s">
        <v>8218</v>
      </c>
      <c r="G334" s="10" t="s">
        <v>8223</v>
      </c>
      <c r="H334" s="10" t="s">
        <v>8245</v>
      </c>
      <c r="I334" s="10">
        <v>1446019200</v>
      </c>
      <c r="J334" s="10">
        <v>1442420377</v>
      </c>
      <c r="K334" s="10" t="b">
        <v>1</v>
      </c>
      <c r="L334" s="10">
        <v>555</v>
      </c>
      <c r="M334" t="b">
        <v>1</v>
      </c>
      <c r="N334" s="10" t="s">
        <v>8267</v>
      </c>
      <c r="O334" s="15" t="s">
        <v>8308</v>
      </c>
      <c r="P334" s="10" t="s">
        <v>8313</v>
      </c>
      <c r="Q334" s="10">
        <f t="shared" si="26"/>
        <v>113</v>
      </c>
      <c r="R334" s="10">
        <f t="shared" si="25"/>
        <v>203.63</v>
      </c>
      <c r="S334" s="23">
        <f t="shared" si="27"/>
        <v>42263.680289351847</v>
      </c>
      <c r="T334" s="23">
        <f t="shared" si="28"/>
        <v>42305.333333333328</v>
      </c>
      <c r="U334" s="10">
        <f t="shared" si="24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0" t="s">
        <v>8218</v>
      </c>
      <c r="G335" s="10" t="s">
        <v>8223</v>
      </c>
      <c r="H335" s="10" t="s">
        <v>8245</v>
      </c>
      <c r="I335" s="10">
        <v>1460038591</v>
      </c>
      <c r="J335" s="10">
        <v>1457450191</v>
      </c>
      <c r="K335" s="10" t="b">
        <v>1</v>
      </c>
      <c r="L335" s="10">
        <v>266</v>
      </c>
      <c r="M335" t="b">
        <v>1</v>
      </c>
      <c r="N335" s="10" t="s">
        <v>8267</v>
      </c>
      <c r="O335" s="15" t="s">
        <v>8308</v>
      </c>
      <c r="P335" s="10" t="s">
        <v>8313</v>
      </c>
      <c r="Q335" s="10">
        <f t="shared" si="26"/>
        <v>125</v>
      </c>
      <c r="R335" s="10">
        <f t="shared" si="25"/>
        <v>188.31</v>
      </c>
      <c r="S335" s="23">
        <f t="shared" si="27"/>
        <v>42437.636469907404</v>
      </c>
      <c r="T335" s="23">
        <f t="shared" si="28"/>
        <v>42467.59480324074</v>
      </c>
      <c r="U335" s="10">
        <f t="shared" ref="U335:U398" si="29">YEAR(S:S)</f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0" t="s">
        <v>8218</v>
      </c>
      <c r="G336" s="10" t="s">
        <v>8223</v>
      </c>
      <c r="H336" s="10" t="s">
        <v>8245</v>
      </c>
      <c r="I336" s="10">
        <v>1431716400</v>
      </c>
      <c r="J336" s="10">
        <v>1428423757</v>
      </c>
      <c r="K336" s="10" t="b">
        <v>1</v>
      </c>
      <c r="L336" s="10">
        <v>69</v>
      </c>
      <c r="M336" t="b">
        <v>1</v>
      </c>
      <c r="N336" s="10" t="s">
        <v>8267</v>
      </c>
      <c r="O336" s="15" t="s">
        <v>8308</v>
      </c>
      <c r="P336" s="10" t="s">
        <v>8313</v>
      </c>
      <c r="Q336" s="10">
        <f t="shared" si="26"/>
        <v>101</v>
      </c>
      <c r="R336" s="10">
        <f t="shared" si="25"/>
        <v>146.65</v>
      </c>
      <c r="S336" s="23">
        <f t="shared" si="27"/>
        <v>42101.682372685187</v>
      </c>
      <c r="T336" s="23">
        <f t="shared" si="28"/>
        <v>42139.791666666672</v>
      </c>
      <c r="U336" s="10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0" t="s">
        <v>8218</v>
      </c>
      <c r="G337" s="10" t="s">
        <v>8223</v>
      </c>
      <c r="H337" s="10" t="s">
        <v>8245</v>
      </c>
      <c r="I337" s="10">
        <v>1431122400</v>
      </c>
      <c r="J337" s="10">
        <v>1428428515</v>
      </c>
      <c r="K337" s="10" t="b">
        <v>1</v>
      </c>
      <c r="L337" s="10">
        <v>80</v>
      </c>
      <c r="M337" t="b">
        <v>1</v>
      </c>
      <c r="N337" s="10" t="s">
        <v>8267</v>
      </c>
      <c r="O337" s="15" t="s">
        <v>8308</v>
      </c>
      <c r="P337" s="10" t="s">
        <v>8313</v>
      </c>
      <c r="Q337" s="10">
        <f t="shared" si="26"/>
        <v>103</v>
      </c>
      <c r="R337" s="10">
        <f t="shared" si="25"/>
        <v>109.19</v>
      </c>
      <c r="S337" s="23">
        <f t="shared" si="27"/>
        <v>42101.737442129626</v>
      </c>
      <c r="T337" s="23">
        <f t="shared" si="28"/>
        <v>42132.916666666672</v>
      </c>
      <c r="U337" s="10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0" t="s">
        <v>8218</v>
      </c>
      <c r="G338" s="10" t="s">
        <v>8223</v>
      </c>
      <c r="H338" s="10" t="s">
        <v>8245</v>
      </c>
      <c r="I338" s="10">
        <v>1447427918</v>
      </c>
      <c r="J338" s="10">
        <v>1444832318</v>
      </c>
      <c r="K338" s="10" t="b">
        <v>1</v>
      </c>
      <c r="L338" s="10">
        <v>493</v>
      </c>
      <c r="M338" t="b">
        <v>1</v>
      </c>
      <c r="N338" s="10" t="s">
        <v>8267</v>
      </c>
      <c r="O338" s="15" t="s">
        <v>8308</v>
      </c>
      <c r="P338" s="10" t="s">
        <v>8313</v>
      </c>
      <c r="Q338" s="10">
        <f t="shared" si="26"/>
        <v>117</v>
      </c>
      <c r="R338" s="10">
        <f t="shared" si="25"/>
        <v>59.25</v>
      </c>
      <c r="S338" s="23">
        <f t="shared" si="27"/>
        <v>42291.596273148149</v>
      </c>
      <c r="T338" s="23">
        <f t="shared" si="28"/>
        <v>42321.637939814813</v>
      </c>
      <c r="U338" s="10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0" t="s">
        <v>8218</v>
      </c>
      <c r="G339" s="10" t="s">
        <v>8223</v>
      </c>
      <c r="H339" s="10" t="s">
        <v>8245</v>
      </c>
      <c r="I339" s="10">
        <v>1426298708</v>
      </c>
      <c r="J339" s="10">
        <v>1423710308</v>
      </c>
      <c r="K339" s="10" t="b">
        <v>1</v>
      </c>
      <c r="L339" s="10">
        <v>31</v>
      </c>
      <c r="M339" t="b">
        <v>1</v>
      </c>
      <c r="N339" s="10" t="s">
        <v>8267</v>
      </c>
      <c r="O339" s="15" t="s">
        <v>8308</v>
      </c>
      <c r="P339" s="10" t="s">
        <v>8313</v>
      </c>
      <c r="Q339" s="10">
        <f t="shared" si="26"/>
        <v>101</v>
      </c>
      <c r="R339" s="10">
        <f t="shared" si="25"/>
        <v>97.9</v>
      </c>
      <c r="S339" s="23">
        <f t="shared" si="27"/>
        <v>42047.128564814819</v>
      </c>
      <c r="T339" s="23">
        <f t="shared" si="28"/>
        <v>42077.086898148147</v>
      </c>
      <c r="U339" s="10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0" t="s">
        <v>8218</v>
      </c>
      <c r="G340" s="10" t="s">
        <v>8223</v>
      </c>
      <c r="H340" s="10" t="s">
        <v>8245</v>
      </c>
      <c r="I340" s="10">
        <v>1472864400</v>
      </c>
      <c r="J340" s="10">
        <v>1468001290</v>
      </c>
      <c r="K340" s="10" t="b">
        <v>1</v>
      </c>
      <c r="L340" s="10">
        <v>236</v>
      </c>
      <c r="M340" t="b">
        <v>1</v>
      </c>
      <c r="N340" s="10" t="s">
        <v>8267</v>
      </c>
      <c r="O340" s="15" t="s">
        <v>8308</v>
      </c>
      <c r="P340" s="10" t="s">
        <v>8313</v>
      </c>
      <c r="Q340" s="10">
        <f t="shared" si="26"/>
        <v>110</v>
      </c>
      <c r="R340" s="10">
        <f t="shared" si="25"/>
        <v>70</v>
      </c>
      <c r="S340" s="23">
        <f t="shared" si="27"/>
        <v>42559.755671296298</v>
      </c>
      <c r="T340" s="23">
        <f t="shared" si="28"/>
        <v>42616.041666666672</v>
      </c>
      <c r="U340" s="1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0" t="s">
        <v>8218</v>
      </c>
      <c r="G341" s="10" t="s">
        <v>8223</v>
      </c>
      <c r="H341" s="10" t="s">
        <v>8245</v>
      </c>
      <c r="I341" s="10">
        <v>1430331268</v>
      </c>
      <c r="J341" s="10">
        <v>1427739268</v>
      </c>
      <c r="K341" s="10" t="b">
        <v>1</v>
      </c>
      <c r="L341" s="10">
        <v>89</v>
      </c>
      <c r="M341" t="b">
        <v>1</v>
      </c>
      <c r="N341" s="10" t="s">
        <v>8267</v>
      </c>
      <c r="O341" s="15" t="s">
        <v>8308</v>
      </c>
      <c r="P341" s="10" t="s">
        <v>8313</v>
      </c>
      <c r="Q341" s="10">
        <f t="shared" si="26"/>
        <v>108</v>
      </c>
      <c r="R341" s="10">
        <f t="shared" si="25"/>
        <v>72.87</v>
      </c>
      <c r="S341" s="23">
        <f t="shared" si="27"/>
        <v>42093.760046296295</v>
      </c>
      <c r="T341" s="23">
        <f t="shared" si="28"/>
        <v>42123.760046296295</v>
      </c>
      <c r="U341" s="10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0" t="s">
        <v>8218</v>
      </c>
      <c r="G342" s="10" t="s">
        <v>8223</v>
      </c>
      <c r="H342" s="10" t="s">
        <v>8245</v>
      </c>
      <c r="I342" s="10">
        <v>1489006800</v>
      </c>
      <c r="J342" s="10">
        <v>1486397007</v>
      </c>
      <c r="K342" s="10" t="b">
        <v>1</v>
      </c>
      <c r="L342" s="10">
        <v>299</v>
      </c>
      <c r="M342" t="b">
        <v>1</v>
      </c>
      <c r="N342" s="10" t="s">
        <v>8267</v>
      </c>
      <c r="O342" s="15" t="s">
        <v>8308</v>
      </c>
      <c r="P342" s="10" t="s">
        <v>8313</v>
      </c>
      <c r="Q342" s="10">
        <f t="shared" si="26"/>
        <v>125</v>
      </c>
      <c r="R342" s="10">
        <f t="shared" si="25"/>
        <v>146.35</v>
      </c>
      <c r="S342" s="23">
        <f t="shared" si="27"/>
        <v>42772.669062500005</v>
      </c>
      <c r="T342" s="23">
        <f t="shared" si="28"/>
        <v>42802.875</v>
      </c>
      <c r="U342" s="10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0" t="s">
        <v>8218</v>
      </c>
      <c r="G343" s="10" t="s">
        <v>8223</v>
      </c>
      <c r="H343" s="10" t="s">
        <v>8245</v>
      </c>
      <c r="I343" s="10">
        <v>1412135940</v>
      </c>
      <c r="J343" s="10">
        <v>1410555998</v>
      </c>
      <c r="K343" s="10" t="b">
        <v>1</v>
      </c>
      <c r="L343" s="10">
        <v>55</v>
      </c>
      <c r="M343" t="b">
        <v>1</v>
      </c>
      <c r="N343" s="10" t="s">
        <v>8267</v>
      </c>
      <c r="O343" s="15" t="s">
        <v>8308</v>
      </c>
      <c r="P343" s="10" t="s">
        <v>8313</v>
      </c>
      <c r="Q343" s="10">
        <f t="shared" si="26"/>
        <v>107</v>
      </c>
      <c r="R343" s="10">
        <f t="shared" si="25"/>
        <v>67.91</v>
      </c>
      <c r="S343" s="23">
        <f t="shared" si="27"/>
        <v>41894.879606481481</v>
      </c>
      <c r="T343" s="23">
        <f t="shared" si="28"/>
        <v>41913.165972222225</v>
      </c>
      <c r="U343" s="10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0" t="s">
        <v>8218</v>
      </c>
      <c r="G344" s="10" t="s">
        <v>8223</v>
      </c>
      <c r="H344" s="10" t="s">
        <v>8245</v>
      </c>
      <c r="I344" s="10">
        <v>1461955465</v>
      </c>
      <c r="J344" s="10">
        <v>1459363465</v>
      </c>
      <c r="K344" s="10" t="b">
        <v>1</v>
      </c>
      <c r="L344" s="10">
        <v>325</v>
      </c>
      <c r="M344" t="b">
        <v>1</v>
      </c>
      <c r="N344" s="10" t="s">
        <v>8267</v>
      </c>
      <c r="O344" s="15" t="s">
        <v>8308</v>
      </c>
      <c r="P344" s="10" t="s">
        <v>8313</v>
      </c>
      <c r="Q344" s="10">
        <f t="shared" si="26"/>
        <v>100</v>
      </c>
      <c r="R344" s="10">
        <f t="shared" si="25"/>
        <v>169.85</v>
      </c>
      <c r="S344" s="23">
        <f t="shared" si="27"/>
        <v>42459.780844907407</v>
      </c>
      <c r="T344" s="23">
        <f t="shared" si="28"/>
        <v>42489.780844907407</v>
      </c>
      <c r="U344" s="10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0" t="s">
        <v>8218</v>
      </c>
      <c r="G345" s="10" t="s">
        <v>8223</v>
      </c>
      <c r="H345" s="10" t="s">
        <v>8245</v>
      </c>
      <c r="I345" s="10">
        <v>1415934000</v>
      </c>
      <c r="J345" s="10">
        <v>1413308545</v>
      </c>
      <c r="K345" s="10" t="b">
        <v>1</v>
      </c>
      <c r="L345" s="10">
        <v>524</v>
      </c>
      <c r="M345" t="b">
        <v>1</v>
      </c>
      <c r="N345" s="10" t="s">
        <v>8267</v>
      </c>
      <c r="O345" s="15" t="s">
        <v>8308</v>
      </c>
      <c r="P345" s="10" t="s">
        <v>8313</v>
      </c>
      <c r="Q345" s="10">
        <f t="shared" si="26"/>
        <v>102</v>
      </c>
      <c r="R345" s="10">
        <f t="shared" si="25"/>
        <v>58.41</v>
      </c>
      <c r="S345" s="23">
        <f t="shared" si="27"/>
        <v>41926.73778935185</v>
      </c>
      <c r="T345" s="23">
        <f t="shared" si="28"/>
        <v>41957.125</v>
      </c>
      <c r="U345" s="10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0" t="s">
        <v>8218</v>
      </c>
      <c r="G346" s="10" t="s">
        <v>8223</v>
      </c>
      <c r="H346" s="10" t="s">
        <v>8245</v>
      </c>
      <c r="I346" s="10">
        <v>1433125200</v>
      </c>
      <c r="J346" s="10">
        <v>1429312694</v>
      </c>
      <c r="K346" s="10" t="b">
        <v>1</v>
      </c>
      <c r="L346" s="10">
        <v>285</v>
      </c>
      <c r="M346" t="b">
        <v>1</v>
      </c>
      <c r="N346" s="10" t="s">
        <v>8267</v>
      </c>
      <c r="O346" s="15" t="s">
        <v>8308</v>
      </c>
      <c r="P346" s="10" t="s">
        <v>8313</v>
      </c>
      <c r="Q346" s="10">
        <f t="shared" si="26"/>
        <v>102</v>
      </c>
      <c r="R346" s="10">
        <f t="shared" si="25"/>
        <v>119.99</v>
      </c>
      <c r="S346" s="23">
        <f t="shared" si="27"/>
        <v>42111.970995370371</v>
      </c>
      <c r="T346" s="23">
        <f t="shared" si="28"/>
        <v>42156.097222222219</v>
      </c>
      <c r="U346" s="10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0" t="s">
        <v>8218</v>
      </c>
      <c r="G347" s="10" t="s">
        <v>8223</v>
      </c>
      <c r="H347" s="10" t="s">
        <v>8245</v>
      </c>
      <c r="I347" s="10">
        <v>1432161590</v>
      </c>
      <c r="J347" s="10">
        <v>1429569590</v>
      </c>
      <c r="K347" s="10" t="b">
        <v>1</v>
      </c>
      <c r="L347" s="10">
        <v>179</v>
      </c>
      <c r="M347" t="b">
        <v>1</v>
      </c>
      <c r="N347" s="10" t="s">
        <v>8267</v>
      </c>
      <c r="O347" s="15" t="s">
        <v>8308</v>
      </c>
      <c r="P347" s="10" t="s">
        <v>8313</v>
      </c>
      <c r="Q347" s="10">
        <f t="shared" si="26"/>
        <v>123</v>
      </c>
      <c r="R347" s="10">
        <f t="shared" si="25"/>
        <v>99.86</v>
      </c>
      <c r="S347" s="23">
        <f t="shared" si="27"/>
        <v>42114.944328703699</v>
      </c>
      <c r="T347" s="23">
        <f t="shared" si="28"/>
        <v>42144.944328703699</v>
      </c>
      <c r="U347" s="10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0" t="s">
        <v>8218</v>
      </c>
      <c r="G348" s="10" t="s">
        <v>8223</v>
      </c>
      <c r="H348" s="10" t="s">
        <v>8245</v>
      </c>
      <c r="I348" s="10">
        <v>1444824021</v>
      </c>
      <c r="J348" s="10">
        <v>1442232021</v>
      </c>
      <c r="K348" s="10" t="b">
        <v>1</v>
      </c>
      <c r="L348" s="10">
        <v>188</v>
      </c>
      <c r="M348" t="b">
        <v>1</v>
      </c>
      <c r="N348" s="10" t="s">
        <v>8267</v>
      </c>
      <c r="O348" s="15" t="s">
        <v>8308</v>
      </c>
      <c r="P348" s="10" t="s">
        <v>8313</v>
      </c>
      <c r="Q348" s="10">
        <f t="shared" si="26"/>
        <v>170</v>
      </c>
      <c r="R348" s="10">
        <f t="shared" si="25"/>
        <v>90.58</v>
      </c>
      <c r="S348" s="23">
        <f t="shared" si="27"/>
        <v>42261.500243055561</v>
      </c>
      <c r="T348" s="23">
        <f t="shared" si="28"/>
        <v>42291.500243055561</v>
      </c>
      <c r="U348" s="10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0" t="s">
        <v>8218</v>
      </c>
      <c r="G349" s="10" t="s">
        <v>8223</v>
      </c>
      <c r="H349" s="10" t="s">
        <v>8245</v>
      </c>
      <c r="I349" s="10">
        <v>1447505609</v>
      </c>
      <c r="J349" s="10">
        <v>1444910009</v>
      </c>
      <c r="K349" s="10" t="b">
        <v>1</v>
      </c>
      <c r="L349" s="10">
        <v>379</v>
      </c>
      <c r="M349" t="b">
        <v>1</v>
      </c>
      <c r="N349" s="10" t="s">
        <v>8267</v>
      </c>
      <c r="O349" s="15" t="s">
        <v>8308</v>
      </c>
      <c r="P349" s="10" t="s">
        <v>8313</v>
      </c>
      <c r="Q349" s="10">
        <f t="shared" si="26"/>
        <v>112</v>
      </c>
      <c r="R349" s="10">
        <f t="shared" si="25"/>
        <v>117.77</v>
      </c>
      <c r="S349" s="23">
        <f t="shared" si="27"/>
        <v>42292.495474537034</v>
      </c>
      <c r="T349" s="23">
        <f t="shared" si="28"/>
        <v>42322.537141203706</v>
      </c>
      <c r="U349" s="10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0" t="s">
        <v>8218</v>
      </c>
      <c r="G350" s="10" t="s">
        <v>8223</v>
      </c>
      <c r="H350" s="10" t="s">
        <v>8245</v>
      </c>
      <c r="I350" s="10">
        <v>1440165916</v>
      </c>
      <c r="J350" s="10">
        <v>1437573916</v>
      </c>
      <c r="K350" s="10" t="b">
        <v>1</v>
      </c>
      <c r="L350" s="10">
        <v>119</v>
      </c>
      <c r="M350" t="b">
        <v>1</v>
      </c>
      <c r="N350" s="10" t="s">
        <v>8267</v>
      </c>
      <c r="O350" s="15" t="s">
        <v>8308</v>
      </c>
      <c r="P350" s="10" t="s">
        <v>8313</v>
      </c>
      <c r="Q350" s="10">
        <f t="shared" si="26"/>
        <v>103</v>
      </c>
      <c r="R350" s="10">
        <f t="shared" si="25"/>
        <v>86.55</v>
      </c>
      <c r="S350" s="23">
        <f t="shared" si="27"/>
        <v>42207.58699074074</v>
      </c>
      <c r="T350" s="23">
        <f t="shared" si="28"/>
        <v>42237.58699074074</v>
      </c>
      <c r="U350" s="1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0" t="s">
        <v>8218</v>
      </c>
      <c r="G351" s="10" t="s">
        <v>8223</v>
      </c>
      <c r="H351" s="10" t="s">
        <v>8245</v>
      </c>
      <c r="I351" s="10">
        <v>1487937508</v>
      </c>
      <c r="J351" s="10">
        <v>1485345508</v>
      </c>
      <c r="K351" s="10" t="b">
        <v>1</v>
      </c>
      <c r="L351" s="10">
        <v>167</v>
      </c>
      <c r="M351" t="b">
        <v>1</v>
      </c>
      <c r="N351" s="10" t="s">
        <v>8267</v>
      </c>
      <c r="O351" s="15" t="s">
        <v>8308</v>
      </c>
      <c r="P351" s="10" t="s">
        <v>8313</v>
      </c>
      <c r="Q351" s="10">
        <f t="shared" si="26"/>
        <v>107</v>
      </c>
      <c r="R351" s="10">
        <f t="shared" si="25"/>
        <v>71.900000000000006</v>
      </c>
      <c r="S351" s="23">
        <f t="shared" si="27"/>
        <v>42760.498935185184</v>
      </c>
      <c r="T351" s="23">
        <f t="shared" si="28"/>
        <v>42790.498935185184</v>
      </c>
      <c r="U351" s="10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0" t="s">
        <v>8218</v>
      </c>
      <c r="G352" s="10" t="s">
        <v>8223</v>
      </c>
      <c r="H352" s="10" t="s">
        <v>8245</v>
      </c>
      <c r="I352" s="10">
        <v>1473566340</v>
      </c>
      <c r="J352" s="10">
        <v>1470274509</v>
      </c>
      <c r="K352" s="10" t="b">
        <v>1</v>
      </c>
      <c r="L352" s="10">
        <v>221</v>
      </c>
      <c r="M352" t="b">
        <v>1</v>
      </c>
      <c r="N352" s="10" t="s">
        <v>8267</v>
      </c>
      <c r="O352" s="15" t="s">
        <v>8308</v>
      </c>
      <c r="P352" s="10" t="s">
        <v>8313</v>
      </c>
      <c r="Q352" s="10">
        <f t="shared" si="26"/>
        <v>115</v>
      </c>
      <c r="R352" s="10">
        <f t="shared" si="25"/>
        <v>129.82</v>
      </c>
      <c r="S352" s="23">
        <f t="shared" si="27"/>
        <v>42586.066076388888</v>
      </c>
      <c r="T352" s="23">
        <f t="shared" si="28"/>
        <v>42624.165972222225</v>
      </c>
      <c r="U352" s="10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0" t="s">
        <v>8218</v>
      </c>
      <c r="G353" s="10" t="s">
        <v>8226</v>
      </c>
      <c r="H353" s="10" t="s">
        <v>8248</v>
      </c>
      <c r="I353" s="10">
        <v>1460066954</v>
      </c>
      <c r="J353" s="10">
        <v>1456614554</v>
      </c>
      <c r="K353" s="10" t="b">
        <v>1</v>
      </c>
      <c r="L353" s="10">
        <v>964</v>
      </c>
      <c r="M353" t="b">
        <v>1</v>
      </c>
      <c r="N353" s="10" t="s">
        <v>8267</v>
      </c>
      <c r="O353" s="15" t="s">
        <v>8308</v>
      </c>
      <c r="P353" s="10" t="s">
        <v>8313</v>
      </c>
      <c r="Q353" s="10">
        <f t="shared" si="26"/>
        <v>127</v>
      </c>
      <c r="R353" s="10">
        <f t="shared" si="25"/>
        <v>44.91</v>
      </c>
      <c r="S353" s="23">
        <f t="shared" si="27"/>
        <v>42427.964745370366</v>
      </c>
      <c r="T353" s="23">
        <f t="shared" si="28"/>
        <v>42467.923078703709</v>
      </c>
      <c r="U353" s="10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0" t="s">
        <v>8218</v>
      </c>
      <c r="G354" s="10" t="s">
        <v>8223</v>
      </c>
      <c r="H354" s="10" t="s">
        <v>8245</v>
      </c>
      <c r="I354" s="10">
        <v>1412740868</v>
      </c>
      <c r="J354" s="10">
        <v>1410148868</v>
      </c>
      <c r="K354" s="10" t="b">
        <v>1</v>
      </c>
      <c r="L354" s="10">
        <v>286</v>
      </c>
      <c r="M354" t="b">
        <v>1</v>
      </c>
      <c r="N354" s="10" t="s">
        <v>8267</v>
      </c>
      <c r="O354" s="15" t="s">
        <v>8308</v>
      </c>
      <c r="P354" s="10" t="s">
        <v>8313</v>
      </c>
      <c r="Q354" s="10">
        <f t="shared" si="26"/>
        <v>117</v>
      </c>
      <c r="R354" s="10">
        <f t="shared" si="25"/>
        <v>40.76</v>
      </c>
      <c r="S354" s="23">
        <f t="shared" si="27"/>
        <v>41890.167453703703</v>
      </c>
      <c r="T354" s="23">
        <f t="shared" si="28"/>
        <v>41920.167453703703</v>
      </c>
      <c r="U354" s="10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0" t="s">
        <v>8218</v>
      </c>
      <c r="G355" s="10" t="s">
        <v>8223</v>
      </c>
      <c r="H355" s="10" t="s">
        <v>8245</v>
      </c>
      <c r="I355" s="10">
        <v>1447963219</v>
      </c>
      <c r="J355" s="10">
        <v>1445367619</v>
      </c>
      <c r="K355" s="10" t="b">
        <v>1</v>
      </c>
      <c r="L355" s="10">
        <v>613</v>
      </c>
      <c r="M355" t="b">
        <v>1</v>
      </c>
      <c r="N355" s="10" t="s">
        <v>8267</v>
      </c>
      <c r="O355" s="15" t="s">
        <v>8308</v>
      </c>
      <c r="P355" s="10" t="s">
        <v>8313</v>
      </c>
      <c r="Q355" s="10">
        <f t="shared" si="26"/>
        <v>109</v>
      </c>
      <c r="R355" s="10">
        <f t="shared" si="25"/>
        <v>103.52</v>
      </c>
      <c r="S355" s="23">
        <f t="shared" si="27"/>
        <v>42297.791886574079</v>
      </c>
      <c r="T355" s="23">
        <f t="shared" si="28"/>
        <v>42327.833553240736</v>
      </c>
      <c r="U355" s="10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0" t="s">
        <v>8218</v>
      </c>
      <c r="G356" s="10" t="s">
        <v>8223</v>
      </c>
      <c r="H356" s="10" t="s">
        <v>8245</v>
      </c>
      <c r="I356" s="10">
        <v>1460141521</v>
      </c>
      <c r="J356" s="10">
        <v>1457553121</v>
      </c>
      <c r="K356" s="10" t="b">
        <v>1</v>
      </c>
      <c r="L356" s="10">
        <v>29</v>
      </c>
      <c r="M356" t="b">
        <v>1</v>
      </c>
      <c r="N356" s="10" t="s">
        <v>8267</v>
      </c>
      <c r="O356" s="15" t="s">
        <v>8308</v>
      </c>
      <c r="P356" s="10" t="s">
        <v>8313</v>
      </c>
      <c r="Q356" s="10">
        <f t="shared" si="26"/>
        <v>104</v>
      </c>
      <c r="R356" s="10">
        <f t="shared" si="25"/>
        <v>125.45</v>
      </c>
      <c r="S356" s="23">
        <f t="shared" si="27"/>
        <v>42438.827789351853</v>
      </c>
      <c r="T356" s="23">
        <f t="shared" si="28"/>
        <v>42468.786122685182</v>
      </c>
      <c r="U356" s="10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0" t="s">
        <v>8218</v>
      </c>
      <c r="G357" s="10" t="s">
        <v>8223</v>
      </c>
      <c r="H357" s="10" t="s">
        <v>8245</v>
      </c>
      <c r="I357" s="10">
        <v>1417420994</v>
      </c>
      <c r="J357" s="10">
        <v>1414738994</v>
      </c>
      <c r="K357" s="10" t="b">
        <v>1</v>
      </c>
      <c r="L357" s="10">
        <v>165</v>
      </c>
      <c r="M357" t="b">
        <v>1</v>
      </c>
      <c r="N357" s="10" t="s">
        <v>8267</v>
      </c>
      <c r="O357" s="15" t="s">
        <v>8308</v>
      </c>
      <c r="P357" s="10" t="s">
        <v>8313</v>
      </c>
      <c r="Q357" s="10">
        <f t="shared" si="26"/>
        <v>116</v>
      </c>
      <c r="R357" s="10">
        <f t="shared" si="25"/>
        <v>246.61</v>
      </c>
      <c r="S357" s="23">
        <f t="shared" si="27"/>
        <v>41943.293912037036</v>
      </c>
      <c r="T357" s="23">
        <f t="shared" si="28"/>
        <v>41974.3355787037</v>
      </c>
      <c r="U357" s="10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0" t="s">
        <v>8218</v>
      </c>
      <c r="G358" s="10" t="s">
        <v>8223</v>
      </c>
      <c r="H358" s="10" t="s">
        <v>8245</v>
      </c>
      <c r="I358" s="10">
        <v>1458152193</v>
      </c>
      <c r="J358" s="10">
        <v>1455563793</v>
      </c>
      <c r="K358" s="10" t="b">
        <v>1</v>
      </c>
      <c r="L358" s="10">
        <v>97</v>
      </c>
      <c r="M358" t="b">
        <v>1</v>
      </c>
      <c r="N358" s="10" t="s">
        <v>8267</v>
      </c>
      <c r="O358" s="15" t="s">
        <v>8308</v>
      </c>
      <c r="P358" s="10" t="s">
        <v>8313</v>
      </c>
      <c r="Q358" s="10">
        <f t="shared" si="26"/>
        <v>103</v>
      </c>
      <c r="R358" s="10">
        <f t="shared" si="25"/>
        <v>79.400000000000006</v>
      </c>
      <c r="S358" s="23">
        <f t="shared" si="27"/>
        <v>42415.803159722222</v>
      </c>
      <c r="T358" s="23">
        <f t="shared" si="28"/>
        <v>42445.761493055557</v>
      </c>
      <c r="U358" s="10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0" t="s">
        <v>8218</v>
      </c>
      <c r="G359" s="10" t="s">
        <v>8223</v>
      </c>
      <c r="H359" s="10" t="s">
        <v>8245</v>
      </c>
      <c r="I359" s="10">
        <v>1429852797</v>
      </c>
      <c r="J359" s="10">
        <v>1426396797</v>
      </c>
      <c r="K359" s="10" t="b">
        <v>1</v>
      </c>
      <c r="L359" s="10">
        <v>303</v>
      </c>
      <c r="M359" t="b">
        <v>1</v>
      </c>
      <c r="N359" s="10" t="s">
        <v>8267</v>
      </c>
      <c r="O359" s="15" t="s">
        <v>8308</v>
      </c>
      <c r="P359" s="10" t="s">
        <v>8313</v>
      </c>
      <c r="Q359" s="10">
        <f t="shared" si="26"/>
        <v>174</v>
      </c>
      <c r="R359" s="10">
        <f t="shared" si="25"/>
        <v>86.14</v>
      </c>
      <c r="S359" s="23">
        <f t="shared" si="27"/>
        <v>42078.222187499996</v>
      </c>
      <c r="T359" s="23">
        <f t="shared" si="28"/>
        <v>42118.222187499996</v>
      </c>
      <c r="U359" s="10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0" t="s">
        <v>8218</v>
      </c>
      <c r="G360" s="10" t="s">
        <v>8223</v>
      </c>
      <c r="H360" s="10" t="s">
        <v>8245</v>
      </c>
      <c r="I360" s="10">
        <v>1466002800</v>
      </c>
      <c r="J360" s="10">
        <v>1463517521</v>
      </c>
      <c r="K360" s="10" t="b">
        <v>1</v>
      </c>
      <c r="L360" s="10">
        <v>267</v>
      </c>
      <c r="M360" t="b">
        <v>1</v>
      </c>
      <c r="N360" s="10" t="s">
        <v>8267</v>
      </c>
      <c r="O360" s="15" t="s">
        <v>8308</v>
      </c>
      <c r="P360" s="10" t="s">
        <v>8313</v>
      </c>
      <c r="Q360" s="10">
        <f t="shared" si="26"/>
        <v>103</v>
      </c>
      <c r="R360" s="10">
        <f t="shared" si="25"/>
        <v>193.05</v>
      </c>
      <c r="S360" s="23">
        <f t="shared" si="27"/>
        <v>42507.860196759255</v>
      </c>
      <c r="T360" s="23">
        <f t="shared" si="28"/>
        <v>42536.625</v>
      </c>
      <c r="U360" s="1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0" t="s">
        <v>8218</v>
      </c>
      <c r="G361" s="10" t="s">
        <v>8223</v>
      </c>
      <c r="H361" s="10" t="s">
        <v>8245</v>
      </c>
      <c r="I361" s="10">
        <v>1415941920</v>
      </c>
      <c r="J361" s="10">
        <v>1414028490</v>
      </c>
      <c r="K361" s="10" t="b">
        <v>1</v>
      </c>
      <c r="L361" s="10">
        <v>302</v>
      </c>
      <c r="M361" t="b">
        <v>1</v>
      </c>
      <c r="N361" s="10" t="s">
        <v>8267</v>
      </c>
      <c r="O361" s="15" t="s">
        <v>8308</v>
      </c>
      <c r="P361" s="10" t="s">
        <v>8313</v>
      </c>
      <c r="Q361" s="10">
        <f t="shared" si="26"/>
        <v>105</v>
      </c>
      <c r="R361" s="10">
        <f t="shared" si="25"/>
        <v>84.02</v>
      </c>
      <c r="S361" s="23">
        <f t="shared" si="27"/>
        <v>41935.070486111108</v>
      </c>
      <c r="T361" s="23">
        <f t="shared" si="28"/>
        <v>41957.216666666667</v>
      </c>
      <c r="U361" s="10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0" t="s">
        <v>8218</v>
      </c>
      <c r="G362" s="10" t="s">
        <v>8223</v>
      </c>
      <c r="H362" s="10" t="s">
        <v>8245</v>
      </c>
      <c r="I362" s="10">
        <v>1437621060</v>
      </c>
      <c r="J362" s="10">
        <v>1433799180</v>
      </c>
      <c r="K362" s="10" t="b">
        <v>0</v>
      </c>
      <c r="L362" s="10">
        <v>87</v>
      </c>
      <c r="M362" t="b">
        <v>1</v>
      </c>
      <c r="N362" s="10" t="s">
        <v>8267</v>
      </c>
      <c r="O362" s="15" t="s">
        <v>8308</v>
      </c>
      <c r="P362" s="10" t="s">
        <v>8313</v>
      </c>
      <c r="Q362" s="10">
        <f t="shared" si="26"/>
        <v>101</v>
      </c>
      <c r="R362" s="10">
        <f t="shared" si="25"/>
        <v>139.83000000000001</v>
      </c>
      <c r="S362" s="23">
        <f t="shared" si="27"/>
        <v>42163.897916666669</v>
      </c>
      <c r="T362" s="23">
        <f t="shared" si="28"/>
        <v>42208.132638888885</v>
      </c>
      <c r="U362" s="10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0" t="s">
        <v>8218</v>
      </c>
      <c r="G363" s="10" t="s">
        <v>8223</v>
      </c>
      <c r="H363" s="10" t="s">
        <v>8245</v>
      </c>
      <c r="I363" s="10">
        <v>1416704506</v>
      </c>
      <c r="J363" s="10">
        <v>1414108906</v>
      </c>
      <c r="K363" s="10" t="b">
        <v>0</v>
      </c>
      <c r="L363" s="10">
        <v>354</v>
      </c>
      <c r="M363" t="b">
        <v>1</v>
      </c>
      <c r="N363" s="10" t="s">
        <v>8267</v>
      </c>
      <c r="O363" s="15" t="s">
        <v>8308</v>
      </c>
      <c r="P363" s="10" t="s">
        <v>8313</v>
      </c>
      <c r="Q363" s="10">
        <f t="shared" si="26"/>
        <v>111</v>
      </c>
      <c r="R363" s="10">
        <f t="shared" si="25"/>
        <v>109.82</v>
      </c>
      <c r="S363" s="23">
        <f t="shared" si="27"/>
        <v>41936.001226851848</v>
      </c>
      <c r="T363" s="23">
        <f t="shared" si="28"/>
        <v>41966.042893518519</v>
      </c>
      <c r="U363" s="10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0" t="s">
        <v>8218</v>
      </c>
      <c r="G364" s="10" t="s">
        <v>8223</v>
      </c>
      <c r="H364" s="10" t="s">
        <v>8245</v>
      </c>
      <c r="I364" s="10">
        <v>1407456000</v>
      </c>
      <c r="J364" s="10">
        <v>1405573391</v>
      </c>
      <c r="K364" s="10" t="b">
        <v>0</v>
      </c>
      <c r="L364" s="10">
        <v>86</v>
      </c>
      <c r="M364" t="b">
        <v>1</v>
      </c>
      <c r="N364" s="10" t="s">
        <v>8267</v>
      </c>
      <c r="O364" s="15" t="s">
        <v>8308</v>
      </c>
      <c r="P364" s="10" t="s">
        <v>8313</v>
      </c>
      <c r="Q364" s="10">
        <f t="shared" si="26"/>
        <v>124</v>
      </c>
      <c r="R364" s="10">
        <f t="shared" si="25"/>
        <v>139.53</v>
      </c>
      <c r="S364" s="23">
        <f t="shared" si="27"/>
        <v>41837.210543981484</v>
      </c>
      <c r="T364" s="23">
        <f t="shared" si="28"/>
        <v>41859</v>
      </c>
      <c r="U364" s="10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0" t="s">
        <v>8218</v>
      </c>
      <c r="G365" s="10" t="s">
        <v>8223</v>
      </c>
      <c r="H365" s="10" t="s">
        <v>8245</v>
      </c>
      <c r="I365" s="10">
        <v>1272828120</v>
      </c>
      <c r="J365" s="10">
        <v>1268934736</v>
      </c>
      <c r="K365" s="10" t="b">
        <v>0</v>
      </c>
      <c r="L365" s="10">
        <v>26</v>
      </c>
      <c r="M365" t="b">
        <v>1</v>
      </c>
      <c r="N365" s="10" t="s">
        <v>8267</v>
      </c>
      <c r="O365" s="15" t="s">
        <v>8308</v>
      </c>
      <c r="P365" s="10" t="s">
        <v>8313</v>
      </c>
      <c r="Q365" s="10">
        <f t="shared" si="26"/>
        <v>101</v>
      </c>
      <c r="R365" s="10">
        <f t="shared" si="25"/>
        <v>347.85</v>
      </c>
      <c r="S365" s="23">
        <f t="shared" si="27"/>
        <v>40255.744629629626</v>
      </c>
      <c r="T365" s="23">
        <f t="shared" si="28"/>
        <v>40300.806944444441</v>
      </c>
      <c r="U365" s="10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0" t="s">
        <v>8218</v>
      </c>
      <c r="G366" s="10" t="s">
        <v>8223</v>
      </c>
      <c r="H366" s="10" t="s">
        <v>8245</v>
      </c>
      <c r="I366" s="10">
        <v>1403323140</v>
      </c>
      <c r="J366" s="10">
        <v>1400704672</v>
      </c>
      <c r="K366" s="10" t="b">
        <v>0</v>
      </c>
      <c r="L366" s="10">
        <v>113</v>
      </c>
      <c r="M366" t="b">
        <v>1</v>
      </c>
      <c r="N366" s="10" t="s">
        <v>8267</v>
      </c>
      <c r="O366" s="15" t="s">
        <v>8308</v>
      </c>
      <c r="P366" s="10" t="s">
        <v>8313</v>
      </c>
      <c r="Q366" s="10">
        <f t="shared" si="26"/>
        <v>110</v>
      </c>
      <c r="R366" s="10">
        <f t="shared" si="25"/>
        <v>68.239999999999995</v>
      </c>
      <c r="S366" s="23">
        <f t="shared" si="27"/>
        <v>41780.859629629631</v>
      </c>
      <c r="T366" s="23">
        <f t="shared" si="28"/>
        <v>41811.165972222225</v>
      </c>
      <c r="U366" s="10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0" t="s">
        <v>8218</v>
      </c>
      <c r="G367" s="10" t="s">
        <v>8224</v>
      </c>
      <c r="H367" s="10" t="s">
        <v>8246</v>
      </c>
      <c r="I367" s="10">
        <v>1393597999</v>
      </c>
      <c r="J367" s="10">
        <v>1391005999</v>
      </c>
      <c r="K367" s="10" t="b">
        <v>0</v>
      </c>
      <c r="L367" s="10">
        <v>65</v>
      </c>
      <c r="M367" t="b">
        <v>1</v>
      </c>
      <c r="N367" s="10" t="s">
        <v>8267</v>
      </c>
      <c r="O367" s="15" t="s">
        <v>8308</v>
      </c>
      <c r="P367" s="10" t="s">
        <v>8313</v>
      </c>
      <c r="Q367" s="10">
        <f t="shared" si="26"/>
        <v>104</v>
      </c>
      <c r="R367" s="10">
        <f t="shared" si="25"/>
        <v>239.94</v>
      </c>
      <c r="S367" s="23">
        <f t="shared" si="27"/>
        <v>41668.606469907405</v>
      </c>
      <c r="T367" s="23">
        <f t="shared" si="28"/>
        <v>41698.606469907405</v>
      </c>
      <c r="U367" s="10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0" t="s">
        <v>8218</v>
      </c>
      <c r="G368" s="10" t="s">
        <v>8223</v>
      </c>
      <c r="H368" s="10" t="s">
        <v>8245</v>
      </c>
      <c r="I368" s="10">
        <v>1337540518</v>
      </c>
      <c r="J368" s="10">
        <v>1334948518</v>
      </c>
      <c r="K368" s="10" t="b">
        <v>0</v>
      </c>
      <c r="L368" s="10">
        <v>134</v>
      </c>
      <c r="M368" t="b">
        <v>1</v>
      </c>
      <c r="N368" s="10" t="s">
        <v>8267</v>
      </c>
      <c r="O368" s="15" t="s">
        <v>8308</v>
      </c>
      <c r="P368" s="10" t="s">
        <v>8313</v>
      </c>
      <c r="Q368" s="10">
        <f t="shared" si="26"/>
        <v>101</v>
      </c>
      <c r="R368" s="10">
        <f t="shared" si="25"/>
        <v>287.31</v>
      </c>
      <c r="S368" s="23">
        <f t="shared" si="27"/>
        <v>41019.793032407404</v>
      </c>
      <c r="T368" s="23">
        <f t="shared" si="28"/>
        <v>41049.793032407404</v>
      </c>
      <c r="U368" s="10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0" t="s">
        <v>8218</v>
      </c>
      <c r="G369" s="10" t="s">
        <v>8223</v>
      </c>
      <c r="H369" s="10" t="s">
        <v>8245</v>
      </c>
      <c r="I369" s="10">
        <v>1367384340</v>
      </c>
      <c r="J369" s="10">
        <v>1363960278</v>
      </c>
      <c r="K369" s="10" t="b">
        <v>0</v>
      </c>
      <c r="L369" s="10">
        <v>119</v>
      </c>
      <c r="M369" t="b">
        <v>1</v>
      </c>
      <c r="N369" s="10" t="s">
        <v>8267</v>
      </c>
      <c r="O369" s="15" t="s">
        <v>8308</v>
      </c>
      <c r="P369" s="10" t="s">
        <v>8313</v>
      </c>
      <c r="Q369" s="10">
        <f t="shared" si="26"/>
        <v>103</v>
      </c>
      <c r="R369" s="10">
        <f t="shared" si="25"/>
        <v>86.85</v>
      </c>
      <c r="S369" s="23">
        <f t="shared" si="27"/>
        <v>41355.577291666668</v>
      </c>
      <c r="T369" s="23">
        <f t="shared" si="28"/>
        <v>41395.207638888889</v>
      </c>
      <c r="U369" s="10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0" t="s">
        <v>8218</v>
      </c>
      <c r="G370" s="10" t="s">
        <v>8223</v>
      </c>
      <c r="H370" s="10" t="s">
        <v>8245</v>
      </c>
      <c r="I370" s="10">
        <v>1426426322</v>
      </c>
      <c r="J370" s="10">
        <v>1423405922</v>
      </c>
      <c r="K370" s="10" t="b">
        <v>0</v>
      </c>
      <c r="L370" s="10">
        <v>159</v>
      </c>
      <c r="M370" t="b">
        <v>1</v>
      </c>
      <c r="N370" s="10" t="s">
        <v>8267</v>
      </c>
      <c r="O370" s="15" t="s">
        <v>8308</v>
      </c>
      <c r="P370" s="10" t="s">
        <v>8313</v>
      </c>
      <c r="Q370" s="10">
        <f t="shared" si="26"/>
        <v>104</v>
      </c>
      <c r="R370" s="10">
        <f t="shared" si="25"/>
        <v>81.849999999999994</v>
      </c>
      <c r="S370" s="23">
        <f t="shared" si="27"/>
        <v>42043.605578703704</v>
      </c>
      <c r="T370" s="23">
        <f t="shared" si="28"/>
        <v>42078.563912037032</v>
      </c>
      <c r="U370" s="1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0" t="s">
        <v>8218</v>
      </c>
      <c r="G371" s="10" t="s">
        <v>8223</v>
      </c>
      <c r="H371" s="10" t="s">
        <v>8245</v>
      </c>
      <c r="I371" s="10">
        <v>1326633269</v>
      </c>
      <c r="J371" s="10">
        <v>1324041269</v>
      </c>
      <c r="K371" s="10" t="b">
        <v>0</v>
      </c>
      <c r="L371" s="10">
        <v>167</v>
      </c>
      <c r="M371" t="b">
        <v>1</v>
      </c>
      <c r="N371" s="10" t="s">
        <v>8267</v>
      </c>
      <c r="O371" s="15" t="s">
        <v>8308</v>
      </c>
      <c r="P371" s="10" t="s">
        <v>8313</v>
      </c>
      <c r="Q371" s="10">
        <f t="shared" si="26"/>
        <v>110</v>
      </c>
      <c r="R371" s="10">
        <f t="shared" si="25"/>
        <v>42.87</v>
      </c>
      <c r="S371" s="23">
        <f t="shared" si="27"/>
        <v>40893.551724537036</v>
      </c>
      <c r="T371" s="23">
        <f t="shared" si="28"/>
        <v>40923.551724537036</v>
      </c>
      <c r="U371" s="10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0" t="s">
        <v>8218</v>
      </c>
      <c r="G372" s="10" t="s">
        <v>8223</v>
      </c>
      <c r="H372" s="10" t="s">
        <v>8245</v>
      </c>
      <c r="I372" s="10">
        <v>1483729500</v>
      </c>
      <c r="J372" s="10">
        <v>1481137500</v>
      </c>
      <c r="K372" s="10" t="b">
        <v>0</v>
      </c>
      <c r="L372" s="10">
        <v>43</v>
      </c>
      <c r="M372" t="b">
        <v>1</v>
      </c>
      <c r="N372" s="10" t="s">
        <v>8267</v>
      </c>
      <c r="O372" s="15" t="s">
        <v>8308</v>
      </c>
      <c r="P372" s="10" t="s">
        <v>8313</v>
      </c>
      <c r="Q372" s="10">
        <f t="shared" si="26"/>
        <v>122</v>
      </c>
      <c r="R372" s="10">
        <f t="shared" si="25"/>
        <v>709.42</v>
      </c>
      <c r="S372" s="23">
        <f t="shared" si="27"/>
        <v>42711.795138888891</v>
      </c>
      <c r="T372" s="23">
        <f t="shared" si="28"/>
        <v>42741.795138888891</v>
      </c>
      <c r="U372" s="10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0" t="s">
        <v>8218</v>
      </c>
      <c r="G373" s="10" t="s">
        <v>8223</v>
      </c>
      <c r="H373" s="10" t="s">
        <v>8245</v>
      </c>
      <c r="I373" s="10">
        <v>1359743139</v>
      </c>
      <c r="J373" s="10">
        <v>1355855139</v>
      </c>
      <c r="K373" s="10" t="b">
        <v>0</v>
      </c>
      <c r="L373" s="10">
        <v>1062</v>
      </c>
      <c r="M373" t="b">
        <v>1</v>
      </c>
      <c r="N373" s="10" t="s">
        <v>8267</v>
      </c>
      <c r="O373" s="15" t="s">
        <v>8308</v>
      </c>
      <c r="P373" s="10" t="s">
        <v>8313</v>
      </c>
      <c r="Q373" s="10">
        <f t="shared" si="26"/>
        <v>114</v>
      </c>
      <c r="R373" s="10">
        <f t="shared" si="25"/>
        <v>161.26</v>
      </c>
      <c r="S373" s="23">
        <f t="shared" si="27"/>
        <v>41261.767812500002</v>
      </c>
      <c r="T373" s="23">
        <f t="shared" si="28"/>
        <v>41306.767812500002</v>
      </c>
      <c r="U373" s="10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0" t="s">
        <v>8218</v>
      </c>
      <c r="G374" s="10" t="s">
        <v>8224</v>
      </c>
      <c r="H374" s="10" t="s">
        <v>8246</v>
      </c>
      <c r="I374" s="10">
        <v>1459872000</v>
      </c>
      <c r="J374" s="10">
        <v>1456408244</v>
      </c>
      <c r="K374" s="10" t="b">
        <v>0</v>
      </c>
      <c r="L374" s="10">
        <v>9</v>
      </c>
      <c r="M374" t="b">
        <v>1</v>
      </c>
      <c r="N374" s="10" t="s">
        <v>8267</v>
      </c>
      <c r="O374" s="15" t="s">
        <v>8308</v>
      </c>
      <c r="P374" s="10" t="s">
        <v>8313</v>
      </c>
      <c r="Q374" s="10">
        <f t="shared" si="26"/>
        <v>125</v>
      </c>
      <c r="R374" s="10">
        <f t="shared" si="25"/>
        <v>41.78</v>
      </c>
      <c r="S374" s="23">
        <f t="shared" si="27"/>
        <v>42425.576898148152</v>
      </c>
      <c r="T374" s="23">
        <f t="shared" si="28"/>
        <v>42465.666666666672</v>
      </c>
      <c r="U374" s="10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0" t="s">
        <v>8218</v>
      </c>
      <c r="G375" s="10" t="s">
        <v>8223</v>
      </c>
      <c r="H375" s="10" t="s">
        <v>8245</v>
      </c>
      <c r="I375" s="10">
        <v>1342648398</v>
      </c>
      <c r="J375" s="10">
        <v>1340056398</v>
      </c>
      <c r="K375" s="10" t="b">
        <v>0</v>
      </c>
      <c r="L375" s="10">
        <v>89</v>
      </c>
      <c r="M375" t="b">
        <v>1</v>
      </c>
      <c r="N375" s="10" t="s">
        <v>8267</v>
      </c>
      <c r="O375" s="15" t="s">
        <v>8308</v>
      </c>
      <c r="P375" s="10" t="s">
        <v>8313</v>
      </c>
      <c r="Q375" s="10">
        <f t="shared" si="26"/>
        <v>107</v>
      </c>
      <c r="R375" s="10">
        <f t="shared" si="25"/>
        <v>89.89</v>
      </c>
      <c r="S375" s="23">
        <f t="shared" si="27"/>
        <v>41078.91201388889</v>
      </c>
      <c r="T375" s="23">
        <f t="shared" si="28"/>
        <v>41108.91201388889</v>
      </c>
      <c r="U375" s="10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0" t="s">
        <v>8218</v>
      </c>
      <c r="G376" s="10" t="s">
        <v>8223</v>
      </c>
      <c r="H376" s="10" t="s">
        <v>8245</v>
      </c>
      <c r="I376" s="10">
        <v>1316208031</v>
      </c>
      <c r="J376" s="10">
        <v>1312320031</v>
      </c>
      <c r="K376" s="10" t="b">
        <v>0</v>
      </c>
      <c r="L376" s="10">
        <v>174</v>
      </c>
      <c r="M376" t="b">
        <v>1</v>
      </c>
      <c r="N376" s="10" t="s">
        <v>8267</v>
      </c>
      <c r="O376" s="15" t="s">
        <v>8308</v>
      </c>
      <c r="P376" s="10" t="s">
        <v>8313</v>
      </c>
      <c r="Q376" s="10">
        <f t="shared" si="26"/>
        <v>131</v>
      </c>
      <c r="R376" s="10">
        <f t="shared" si="25"/>
        <v>45.05</v>
      </c>
      <c r="S376" s="23">
        <f t="shared" si="27"/>
        <v>40757.889247685183</v>
      </c>
      <c r="T376" s="23">
        <f t="shared" si="28"/>
        <v>40802.889247685183</v>
      </c>
      <c r="U376" s="10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0" t="s">
        <v>8218</v>
      </c>
      <c r="G377" s="10" t="s">
        <v>8223</v>
      </c>
      <c r="H377" s="10" t="s">
        <v>8245</v>
      </c>
      <c r="I377" s="10">
        <v>1393694280</v>
      </c>
      <c r="J377" s="10">
        <v>1390088311</v>
      </c>
      <c r="K377" s="10" t="b">
        <v>0</v>
      </c>
      <c r="L377" s="10">
        <v>14</v>
      </c>
      <c r="M377" t="b">
        <v>1</v>
      </c>
      <c r="N377" s="10" t="s">
        <v>8267</v>
      </c>
      <c r="O377" s="15" t="s">
        <v>8308</v>
      </c>
      <c r="P377" s="10" t="s">
        <v>8313</v>
      </c>
      <c r="Q377" s="10">
        <f t="shared" si="26"/>
        <v>120</v>
      </c>
      <c r="R377" s="10">
        <f t="shared" si="25"/>
        <v>42.86</v>
      </c>
      <c r="S377" s="23">
        <f t="shared" si="27"/>
        <v>41657.985081018516</v>
      </c>
      <c r="T377" s="23">
        <f t="shared" si="28"/>
        <v>41699.720833333333</v>
      </c>
      <c r="U377" s="10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0" t="s">
        <v>8218</v>
      </c>
      <c r="G378" s="10" t="s">
        <v>8224</v>
      </c>
      <c r="H378" s="10" t="s">
        <v>8246</v>
      </c>
      <c r="I378" s="10">
        <v>1472122316</v>
      </c>
      <c r="J378" s="10">
        <v>1469443916</v>
      </c>
      <c r="K378" s="10" t="b">
        <v>0</v>
      </c>
      <c r="L378" s="10">
        <v>48</v>
      </c>
      <c r="M378" t="b">
        <v>1</v>
      </c>
      <c r="N378" s="10" t="s">
        <v>8267</v>
      </c>
      <c r="O378" s="15" t="s">
        <v>8308</v>
      </c>
      <c r="P378" s="10" t="s">
        <v>8313</v>
      </c>
      <c r="Q378" s="10">
        <f t="shared" si="26"/>
        <v>106</v>
      </c>
      <c r="R378" s="10">
        <f t="shared" si="25"/>
        <v>54.08</v>
      </c>
      <c r="S378" s="23">
        <f t="shared" si="27"/>
        <v>42576.452731481477</v>
      </c>
      <c r="T378" s="23">
        <f t="shared" si="28"/>
        <v>42607.452731481477</v>
      </c>
      <c r="U378" s="10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0" t="s">
        <v>8218</v>
      </c>
      <c r="G379" s="10" t="s">
        <v>8223</v>
      </c>
      <c r="H379" s="10" t="s">
        <v>8245</v>
      </c>
      <c r="I379" s="10">
        <v>1447484460</v>
      </c>
      <c r="J379" s="10">
        <v>1444888868</v>
      </c>
      <c r="K379" s="10" t="b">
        <v>0</v>
      </c>
      <c r="L379" s="10">
        <v>133</v>
      </c>
      <c r="M379" t="b">
        <v>1</v>
      </c>
      <c r="N379" s="10" t="s">
        <v>8267</v>
      </c>
      <c r="O379" s="15" t="s">
        <v>8308</v>
      </c>
      <c r="P379" s="10" t="s">
        <v>8313</v>
      </c>
      <c r="Q379" s="10">
        <f t="shared" si="26"/>
        <v>114</v>
      </c>
      <c r="R379" s="10">
        <f t="shared" si="25"/>
        <v>103.22</v>
      </c>
      <c r="S379" s="23">
        <f t="shared" si="27"/>
        <v>42292.250787037032</v>
      </c>
      <c r="T379" s="23">
        <f t="shared" si="28"/>
        <v>42322.292361111111</v>
      </c>
      <c r="U379" s="10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0" t="s">
        <v>8218</v>
      </c>
      <c r="G380" s="10" t="s">
        <v>8228</v>
      </c>
      <c r="H380" s="10" t="s">
        <v>8250</v>
      </c>
      <c r="I380" s="10">
        <v>1453765920</v>
      </c>
      <c r="J380" s="10">
        <v>1451655808</v>
      </c>
      <c r="K380" s="10" t="b">
        <v>0</v>
      </c>
      <c r="L380" s="10">
        <v>83</v>
      </c>
      <c r="M380" t="b">
        <v>1</v>
      </c>
      <c r="N380" s="10" t="s">
        <v>8267</v>
      </c>
      <c r="O380" s="15" t="s">
        <v>8308</v>
      </c>
      <c r="P380" s="10" t="s">
        <v>8313</v>
      </c>
      <c r="Q380" s="10">
        <f t="shared" si="26"/>
        <v>112</v>
      </c>
      <c r="R380" s="10">
        <f t="shared" si="25"/>
        <v>40.4</v>
      </c>
      <c r="S380" s="23">
        <f t="shared" si="27"/>
        <v>42370.571851851855</v>
      </c>
      <c r="T380" s="23">
        <f t="shared" si="28"/>
        <v>42394.994444444441</v>
      </c>
      <c r="U380" s="1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0" t="s">
        <v>8218</v>
      </c>
      <c r="G381" s="10" t="s">
        <v>8223</v>
      </c>
      <c r="H381" s="10" t="s">
        <v>8245</v>
      </c>
      <c r="I381" s="10">
        <v>1336062672</v>
      </c>
      <c r="J381" s="10">
        <v>1332174672</v>
      </c>
      <c r="K381" s="10" t="b">
        <v>0</v>
      </c>
      <c r="L381" s="10">
        <v>149</v>
      </c>
      <c r="M381" t="b">
        <v>1</v>
      </c>
      <c r="N381" s="10" t="s">
        <v>8267</v>
      </c>
      <c r="O381" s="15" t="s">
        <v>8308</v>
      </c>
      <c r="P381" s="10" t="s">
        <v>8313</v>
      </c>
      <c r="Q381" s="10">
        <f t="shared" si="26"/>
        <v>116</v>
      </c>
      <c r="R381" s="10">
        <f t="shared" si="25"/>
        <v>116.86</v>
      </c>
      <c r="S381" s="23">
        <f t="shared" si="27"/>
        <v>40987.688333333332</v>
      </c>
      <c r="T381" s="23">
        <f t="shared" si="28"/>
        <v>41032.688333333332</v>
      </c>
      <c r="U381" s="10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0" t="s">
        <v>8218</v>
      </c>
      <c r="G382" s="10" t="s">
        <v>8223</v>
      </c>
      <c r="H382" s="10" t="s">
        <v>8245</v>
      </c>
      <c r="I382" s="10">
        <v>1453569392</v>
      </c>
      <c r="J382" s="10">
        <v>1451409392</v>
      </c>
      <c r="K382" s="10" t="b">
        <v>0</v>
      </c>
      <c r="L382" s="10">
        <v>49</v>
      </c>
      <c r="M382" t="b">
        <v>1</v>
      </c>
      <c r="N382" s="10" t="s">
        <v>8267</v>
      </c>
      <c r="O382" s="15" t="s">
        <v>8308</v>
      </c>
      <c r="P382" s="10" t="s">
        <v>8313</v>
      </c>
      <c r="Q382" s="10">
        <f t="shared" si="26"/>
        <v>142</v>
      </c>
      <c r="R382" s="10">
        <f t="shared" si="25"/>
        <v>115.51</v>
      </c>
      <c r="S382" s="23">
        <f t="shared" si="27"/>
        <v>42367.719814814816</v>
      </c>
      <c r="T382" s="23">
        <f t="shared" si="28"/>
        <v>42392.719814814816</v>
      </c>
      <c r="U382" s="10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0" t="s">
        <v>8218</v>
      </c>
      <c r="G383" s="10" t="s">
        <v>8223</v>
      </c>
      <c r="H383" s="10" t="s">
        <v>8245</v>
      </c>
      <c r="I383" s="10">
        <v>1343624400</v>
      </c>
      <c r="J383" s="10">
        <v>1340642717</v>
      </c>
      <c r="K383" s="10" t="b">
        <v>0</v>
      </c>
      <c r="L383" s="10">
        <v>251</v>
      </c>
      <c r="M383" t="b">
        <v>1</v>
      </c>
      <c r="N383" s="10" t="s">
        <v>8267</v>
      </c>
      <c r="O383" s="15" t="s">
        <v>8308</v>
      </c>
      <c r="P383" s="10" t="s">
        <v>8313</v>
      </c>
      <c r="Q383" s="10">
        <f t="shared" si="26"/>
        <v>105</v>
      </c>
      <c r="R383" s="10">
        <f t="shared" si="25"/>
        <v>104.31</v>
      </c>
      <c r="S383" s="23">
        <f t="shared" si="27"/>
        <v>41085.698113425926</v>
      </c>
      <c r="T383" s="23">
        <f t="shared" si="28"/>
        <v>41120.208333333336</v>
      </c>
      <c r="U383" s="10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0" t="s">
        <v>8218</v>
      </c>
      <c r="G384" s="10" t="s">
        <v>8223</v>
      </c>
      <c r="H384" s="10" t="s">
        <v>8245</v>
      </c>
      <c r="I384" s="10">
        <v>1346950900</v>
      </c>
      <c r="J384" s="10">
        <v>1345741300</v>
      </c>
      <c r="K384" s="10" t="b">
        <v>0</v>
      </c>
      <c r="L384" s="10">
        <v>22</v>
      </c>
      <c r="M384" t="b">
        <v>1</v>
      </c>
      <c r="N384" s="10" t="s">
        <v>8267</v>
      </c>
      <c r="O384" s="15" t="s">
        <v>8308</v>
      </c>
      <c r="P384" s="10" t="s">
        <v>8313</v>
      </c>
      <c r="Q384" s="10">
        <f t="shared" si="26"/>
        <v>256</v>
      </c>
      <c r="R384" s="10">
        <f t="shared" si="25"/>
        <v>69.77</v>
      </c>
      <c r="S384" s="23">
        <f t="shared" si="27"/>
        <v>41144.709490740745</v>
      </c>
      <c r="T384" s="23">
        <f t="shared" si="28"/>
        <v>41158.709490740745</v>
      </c>
      <c r="U384" s="10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0" t="s">
        <v>8218</v>
      </c>
      <c r="G385" s="10" t="s">
        <v>8223</v>
      </c>
      <c r="H385" s="10" t="s">
        <v>8245</v>
      </c>
      <c r="I385" s="10">
        <v>1400467759</v>
      </c>
      <c r="J385" s="10">
        <v>1398480559</v>
      </c>
      <c r="K385" s="10" t="b">
        <v>0</v>
      </c>
      <c r="L385" s="10">
        <v>48</v>
      </c>
      <c r="M385" t="b">
        <v>1</v>
      </c>
      <c r="N385" s="10" t="s">
        <v>8267</v>
      </c>
      <c r="O385" s="15" t="s">
        <v>8308</v>
      </c>
      <c r="P385" s="10" t="s">
        <v>8313</v>
      </c>
      <c r="Q385" s="10">
        <f t="shared" si="26"/>
        <v>207</v>
      </c>
      <c r="R385" s="10">
        <f t="shared" si="25"/>
        <v>43.02</v>
      </c>
      <c r="S385" s="23">
        <f t="shared" si="27"/>
        <v>41755.117581018516</v>
      </c>
      <c r="T385" s="23">
        <f t="shared" si="28"/>
        <v>41778.117581018516</v>
      </c>
      <c r="U385" s="10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0" t="s">
        <v>8218</v>
      </c>
      <c r="G386" s="10" t="s">
        <v>8223</v>
      </c>
      <c r="H386" s="10" t="s">
        <v>8245</v>
      </c>
      <c r="I386" s="10">
        <v>1420569947</v>
      </c>
      <c r="J386" s="10">
        <v>1417977947</v>
      </c>
      <c r="K386" s="10" t="b">
        <v>0</v>
      </c>
      <c r="L386" s="10">
        <v>383</v>
      </c>
      <c r="M386" t="b">
        <v>1</v>
      </c>
      <c r="N386" s="10" t="s">
        <v>8267</v>
      </c>
      <c r="O386" s="15" t="s">
        <v>8308</v>
      </c>
      <c r="P386" s="10" t="s">
        <v>8313</v>
      </c>
      <c r="Q386" s="10">
        <f t="shared" si="26"/>
        <v>112</v>
      </c>
      <c r="R386" s="10">
        <f t="shared" ref="R386:R449" si="30">IFERROR(ROUND(E386/L386,2),0)</f>
        <v>58.54</v>
      </c>
      <c r="S386" s="23">
        <f t="shared" si="27"/>
        <v>41980.781793981485</v>
      </c>
      <c r="T386" s="23">
        <f t="shared" si="28"/>
        <v>42010.781793981485</v>
      </c>
      <c r="U386" s="10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0" t="s">
        <v>8218</v>
      </c>
      <c r="G387" s="10" t="s">
        <v>8223</v>
      </c>
      <c r="H387" s="10" t="s">
        <v>8245</v>
      </c>
      <c r="I387" s="10">
        <v>1416582101</v>
      </c>
      <c r="J387" s="10">
        <v>1413986501</v>
      </c>
      <c r="K387" s="10" t="b">
        <v>0</v>
      </c>
      <c r="L387" s="10">
        <v>237</v>
      </c>
      <c r="M387" t="b">
        <v>1</v>
      </c>
      <c r="N387" s="10" t="s">
        <v>8267</v>
      </c>
      <c r="O387" s="15" t="s">
        <v>8308</v>
      </c>
      <c r="P387" s="10" t="s">
        <v>8313</v>
      </c>
      <c r="Q387" s="10">
        <f t="shared" ref="Q387:Q450" si="31">ROUND(E387/D387*100,0)</f>
        <v>106</v>
      </c>
      <c r="R387" s="10">
        <f t="shared" si="30"/>
        <v>111.8</v>
      </c>
      <c r="S387" s="23">
        <f t="shared" ref="S387:S450" si="32">(((J387/60)/60)/24)+DATE(1970,1,1)</f>
        <v>41934.584502314814</v>
      </c>
      <c r="T387" s="23">
        <f t="shared" ref="T387:T450" si="33">(((I387/60)/60)/24)+DATE(1970,1,1)</f>
        <v>41964.626168981486</v>
      </c>
      <c r="U387" s="10">
        <f t="shared" si="29"/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0" t="s">
        <v>8218</v>
      </c>
      <c r="G388" s="10" t="s">
        <v>8223</v>
      </c>
      <c r="H388" s="10" t="s">
        <v>8245</v>
      </c>
      <c r="I388" s="10">
        <v>1439246991</v>
      </c>
      <c r="J388" s="10">
        <v>1437950991</v>
      </c>
      <c r="K388" s="10" t="b">
        <v>0</v>
      </c>
      <c r="L388" s="10">
        <v>13</v>
      </c>
      <c r="M388" t="b">
        <v>1</v>
      </c>
      <c r="N388" s="10" t="s">
        <v>8267</v>
      </c>
      <c r="O388" s="15" t="s">
        <v>8308</v>
      </c>
      <c r="P388" s="10" t="s">
        <v>8313</v>
      </c>
      <c r="Q388" s="10">
        <f t="shared" si="31"/>
        <v>100</v>
      </c>
      <c r="R388" s="10">
        <f t="shared" si="30"/>
        <v>46.23</v>
      </c>
      <c r="S388" s="23">
        <f t="shared" si="32"/>
        <v>42211.951284722221</v>
      </c>
      <c r="T388" s="23">
        <f t="shared" si="33"/>
        <v>42226.951284722221</v>
      </c>
      <c r="U388" s="10">
        <f t="shared" si="29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0" t="s">
        <v>8218</v>
      </c>
      <c r="G389" s="10" t="s">
        <v>8223</v>
      </c>
      <c r="H389" s="10" t="s">
        <v>8245</v>
      </c>
      <c r="I389" s="10">
        <v>1439618400</v>
      </c>
      <c r="J389" s="10">
        <v>1436976858</v>
      </c>
      <c r="K389" s="10" t="b">
        <v>0</v>
      </c>
      <c r="L389" s="10">
        <v>562</v>
      </c>
      <c r="M389" t="b">
        <v>1</v>
      </c>
      <c r="N389" s="10" t="s">
        <v>8267</v>
      </c>
      <c r="O389" s="15" t="s">
        <v>8308</v>
      </c>
      <c r="P389" s="10" t="s">
        <v>8313</v>
      </c>
      <c r="Q389" s="10">
        <f t="shared" si="31"/>
        <v>214</v>
      </c>
      <c r="R389" s="10">
        <f t="shared" si="30"/>
        <v>144.69</v>
      </c>
      <c r="S389" s="23">
        <f t="shared" si="32"/>
        <v>42200.67659722222</v>
      </c>
      <c r="T389" s="23">
        <f t="shared" si="33"/>
        <v>42231.25</v>
      </c>
      <c r="U389" s="10">
        <f t="shared" si="29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0" t="s">
        <v>8218</v>
      </c>
      <c r="G390" s="10" t="s">
        <v>8223</v>
      </c>
      <c r="H390" s="10" t="s">
        <v>8245</v>
      </c>
      <c r="I390" s="10">
        <v>1469670580</v>
      </c>
      <c r="J390" s="10">
        <v>1467078580</v>
      </c>
      <c r="K390" s="10" t="b">
        <v>0</v>
      </c>
      <c r="L390" s="10">
        <v>71</v>
      </c>
      <c r="M390" t="b">
        <v>1</v>
      </c>
      <c r="N390" s="10" t="s">
        <v>8267</v>
      </c>
      <c r="O390" s="15" t="s">
        <v>8308</v>
      </c>
      <c r="P390" s="10" t="s">
        <v>8313</v>
      </c>
      <c r="Q390" s="10">
        <f t="shared" si="31"/>
        <v>126</v>
      </c>
      <c r="R390" s="10">
        <f t="shared" si="30"/>
        <v>88.85</v>
      </c>
      <c r="S390" s="23">
        <f t="shared" si="32"/>
        <v>42549.076157407413</v>
      </c>
      <c r="T390" s="23">
        <f t="shared" si="33"/>
        <v>42579.076157407413</v>
      </c>
      <c r="U390" s="10">
        <f t="shared" si="29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0" t="s">
        <v>8218</v>
      </c>
      <c r="G391" s="10" t="s">
        <v>8223</v>
      </c>
      <c r="H391" s="10" t="s">
        <v>8245</v>
      </c>
      <c r="I391" s="10">
        <v>1394233140</v>
      </c>
      <c r="J391" s="10">
        <v>1391477450</v>
      </c>
      <c r="K391" s="10" t="b">
        <v>0</v>
      </c>
      <c r="L391" s="10">
        <v>1510</v>
      </c>
      <c r="M391" t="b">
        <v>1</v>
      </c>
      <c r="N391" s="10" t="s">
        <v>8267</v>
      </c>
      <c r="O391" s="15" t="s">
        <v>8308</v>
      </c>
      <c r="P391" s="10" t="s">
        <v>8313</v>
      </c>
      <c r="Q391" s="10">
        <f t="shared" si="31"/>
        <v>182</v>
      </c>
      <c r="R391" s="10">
        <f t="shared" si="30"/>
        <v>81.75</v>
      </c>
      <c r="S391" s="23">
        <f t="shared" si="32"/>
        <v>41674.063078703701</v>
      </c>
      <c r="T391" s="23">
        <f t="shared" si="33"/>
        <v>41705.957638888889</v>
      </c>
      <c r="U391" s="10">
        <f t="shared" si="29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0" t="s">
        <v>8218</v>
      </c>
      <c r="G392" s="10" t="s">
        <v>8223</v>
      </c>
      <c r="H392" s="10" t="s">
        <v>8245</v>
      </c>
      <c r="I392" s="10">
        <v>1431046372</v>
      </c>
      <c r="J392" s="10">
        <v>1429318372</v>
      </c>
      <c r="K392" s="10" t="b">
        <v>0</v>
      </c>
      <c r="L392" s="10">
        <v>14</v>
      </c>
      <c r="M392" t="b">
        <v>1</v>
      </c>
      <c r="N392" s="10" t="s">
        <v>8267</v>
      </c>
      <c r="O392" s="15" t="s">
        <v>8308</v>
      </c>
      <c r="P392" s="10" t="s">
        <v>8313</v>
      </c>
      <c r="Q392" s="10">
        <f t="shared" si="31"/>
        <v>100</v>
      </c>
      <c r="R392" s="10">
        <f t="shared" si="30"/>
        <v>71.430000000000007</v>
      </c>
      <c r="S392" s="23">
        <f t="shared" si="32"/>
        <v>42112.036712962959</v>
      </c>
      <c r="T392" s="23">
        <f t="shared" si="33"/>
        <v>42132.036712962959</v>
      </c>
      <c r="U392" s="10">
        <f t="shared" si="29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0" t="s">
        <v>8218</v>
      </c>
      <c r="G393" s="10" t="s">
        <v>8223</v>
      </c>
      <c r="H393" s="10" t="s">
        <v>8245</v>
      </c>
      <c r="I393" s="10">
        <v>1324169940</v>
      </c>
      <c r="J393" s="10">
        <v>1321578051</v>
      </c>
      <c r="K393" s="10" t="b">
        <v>0</v>
      </c>
      <c r="L393" s="10">
        <v>193</v>
      </c>
      <c r="M393" t="b">
        <v>1</v>
      </c>
      <c r="N393" s="10" t="s">
        <v>8267</v>
      </c>
      <c r="O393" s="15" t="s">
        <v>8308</v>
      </c>
      <c r="P393" s="10" t="s">
        <v>8313</v>
      </c>
      <c r="Q393" s="10">
        <f t="shared" si="31"/>
        <v>101</v>
      </c>
      <c r="R393" s="10">
        <f t="shared" si="30"/>
        <v>104.26</v>
      </c>
      <c r="S393" s="23">
        <f t="shared" si="32"/>
        <v>40865.042256944449</v>
      </c>
      <c r="T393" s="23">
        <f t="shared" si="33"/>
        <v>40895.040972222225</v>
      </c>
      <c r="U393" s="10">
        <f t="shared" si="29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0" t="s">
        <v>8218</v>
      </c>
      <c r="G394" s="10" t="s">
        <v>8223</v>
      </c>
      <c r="H394" s="10" t="s">
        <v>8245</v>
      </c>
      <c r="I394" s="10">
        <v>1315450800</v>
      </c>
      <c r="J394" s="10">
        <v>1312823571</v>
      </c>
      <c r="K394" s="10" t="b">
        <v>0</v>
      </c>
      <c r="L394" s="10">
        <v>206</v>
      </c>
      <c r="M394" t="b">
        <v>1</v>
      </c>
      <c r="N394" s="10" t="s">
        <v>8267</v>
      </c>
      <c r="O394" s="15" t="s">
        <v>8308</v>
      </c>
      <c r="P394" s="10" t="s">
        <v>8313</v>
      </c>
      <c r="Q394" s="10">
        <f t="shared" si="31"/>
        <v>101</v>
      </c>
      <c r="R394" s="10">
        <f t="shared" si="30"/>
        <v>90.62</v>
      </c>
      <c r="S394" s="23">
        <f t="shared" si="32"/>
        <v>40763.717256944445</v>
      </c>
      <c r="T394" s="23">
        <f t="shared" si="33"/>
        <v>40794.125</v>
      </c>
      <c r="U394" s="10">
        <f t="shared" si="29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0" t="s">
        <v>8218</v>
      </c>
      <c r="G395" s="10" t="s">
        <v>8223</v>
      </c>
      <c r="H395" s="10" t="s">
        <v>8245</v>
      </c>
      <c r="I395" s="10">
        <v>1381424452</v>
      </c>
      <c r="J395" s="10">
        <v>1378746052</v>
      </c>
      <c r="K395" s="10" t="b">
        <v>0</v>
      </c>
      <c r="L395" s="10">
        <v>351</v>
      </c>
      <c r="M395" t="b">
        <v>1</v>
      </c>
      <c r="N395" s="10" t="s">
        <v>8267</v>
      </c>
      <c r="O395" s="15" t="s">
        <v>8308</v>
      </c>
      <c r="P395" s="10" t="s">
        <v>8313</v>
      </c>
      <c r="Q395" s="10">
        <f t="shared" si="31"/>
        <v>110</v>
      </c>
      <c r="R395" s="10">
        <f t="shared" si="30"/>
        <v>157.33000000000001</v>
      </c>
      <c r="S395" s="23">
        <f t="shared" si="32"/>
        <v>41526.708935185183</v>
      </c>
      <c r="T395" s="23">
        <f t="shared" si="33"/>
        <v>41557.708935185183</v>
      </c>
      <c r="U395" s="10">
        <f t="shared" si="29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0" t="s">
        <v>8218</v>
      </c>
      <c r="G396" s="10" t="s">
        <v>8226</v>
      </c>
      <c r="H396" s="10" t="s">
        <v>8248</v>
      </c>
      <c r="I396" s="10">
        <v>1460918282</v>
      </c>
      <c r="J396" s="10">
        <v>1455737882</v>
      </c>
      <c r="K396" s="10" t="b">
        <v>0</v>
      </c>
      <c r="L396" s="10">
        <v>50</v>
      </c>
      <c r="M396" t="b">
        <v>1</v>
      </c>
      <c r="N396" s="10" t="s">
        <v>8267</v>
      </c>
      <c r="O396" s="15" t="s">
        <v>8308</v>
      </c>
      <c r="P396" s="10" t="s">
        <v>8313</v>
      </c>
      <c r="Q396" s="10">
        <f t="shared" si="31"/>
        <v>112</v>
      </c>
      <c r="R396" s="10">
        <f t="shared" si="30"/>
        <v>105.18</v>
      </c>
      <c r="S396" s="23">
        <f t="shared" si="32"/>
        <v>42417.818078703705</v>
      </c>
      <c r="T396" s="23">
        <f t="shared" si="33"/>
        <v>42477.776412037041</v>
      </c>
      <c r="U396" s="10">
        <f t="shared" si="29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0" t="s">
        <v>8218</v>
      </c>
      <c r="G397" s="10" t="s">
        <v>8223</v>
      </c>
      <c r="H397" s="10" t="s">
        <v>8245</v>
      </c>
      <c r="I397" s="10">
        <v>1335562320</v>
      </c>
      <c r="J397" s="10">
        <v>1332452960</v>
      </c>
      <c r="K397" s="10" t="b">
        <v>0</v>
      </c>
      <c r="L397" s="10">
        <v>184</v>
      </c>
      <c r="M397" t="b">
        <v>1</v>
      </c>
      <c r="N397" s="10" t="s">
        <v>8267</v>
      </c>
      <c r="O397" s="15" t="s">
        <v>8308</v>
      </c>
      <c r="P397" s="10" t="s">
        <v>8313</v>
      </c>
      <c r="Q397" s="10">
        <f t="shared" si="31"/>
        <v>108</v>
      </c>
      <c r="R397" s="10">
        <f t="shared" si="30"/>
        <v>58.72</v>
      </c>
      <c r="S397" s="23">
        <f t="shared" si="32"/>
        <v>40990.909259259257</v>
      </c>
      <c r="T397" s="23">
        <f t="shared" si="33"/>
        <v>41026.897222222222</v>
      </c>
      <c r="U397" s="10">
        <f t="shared" si="29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0" t="s">
        <v>8218</v>
      </c>
      <c r="G398" s="10" t="s">
        <v>8223</v>
      </c>
      <c r="H398" s="10" t="s">
        <v>8245</v>
      </c>
      <c r="I398" s="10">
        <v>1341668006</v>
      </c>
      <c r="J398" s="10">
        <v>1340372006</v>
      </c>
      <c r="K398" s="10" t="b">
        <v>0</v>
      </c>
      <c r="L398" s="10">
        <v>196</v>
      </c>
      <c r="M398" t="b">
        <v>1</v>
      </c>
      <c r="N398" s="10" t="s">
        <v>8267</v>
      </c>
      <c r="O398" s="15" t="s">
        <v>8308</v>
      </c>
      <c r="P398" s="10" t="s">
        <v>8313</v>
      </c>
      <c r="Q398" s="10">
        <f t="shared" si="31"/>
        <v>107</v>
      </c>
      <c r="R398" s="10">
        <f t="shared" si="30"/>
        <v>81.63</v>
      </c>
      <c r="S398" s="23">
        <f t="shared" si="32"/>
        <v>41082.564884259256</v>
      </c>
      <c r="T398" s="23">
        <f t="shared" si="33"/>
        <v>41097.564884259256</v>
      </c>
      <c r="U398" s="10">
        <f t="shared" si="29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0" t="s">
        <v>8218</v>
      </c>
      <c r="G399" s="10" t="s">
        <v>8223</v>
      </c>
      <c r="H399" s="10" t="s">
        <v>8245</v>
      </c>
      <c r="I399" s="10">
        <v>1283312640</v>
      </c>
      <c r="J399" s="10">
        <v>1279651084</v>
      </c>
      <c r="K399" s="10" t="b">
        <v>0</v>
      </c>
      <c r="L399" s="10">
        <v>229</v>
      </c>
      <c r="M399" t="b">
        <v>1</v>
      </c>
      <c r="N399" s="10" t="s">
        <v>8267</v>
      </c>
      <c r="O399" s="15" t="s">
        <v>8308</v>
      </c>
      <c r="P399" s="10" t="s">
        <v>8313</v>
      </c>
      <c r="Q399" s="10">
        <f t="shared" si="31"/>
        <v>104</v>
      </c>
      <c r="R399" s="10">
        <f t="shared" si="30"/>
        <v>56.46</v>
      </c>
      <c r="S399" s="23">
        <f t="shared" si="32"/>
        <v>40379.776435185187</v>
      </c>
      <c r="T399" s="23">
        <f t="shared" si="33"/>
        <v>40422.155555555553</v>
      </c>
      <c r="U399" s="10">
        <f t="shared" ref="U399:U462" si="34">YEAR(S:S)</f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0" t="s">
        <v>8218</v>
      </c>
      <c r="G400" s="10" t="s">
        <v>8223</v>
      </c>
      <c r="H400" s="10" t="s">
        <v>8245</v>
      </c>
      <c r="I400" s="10">
        <v>1430334126</v>
      </c>
      <c r="J400" s="10">
        <v>1426446126</v>
      </c>
      <c r="K400" s="10" t="b">
        <v>0</v>
      </c>
      <c r="L400" s="10">
        <v>67</v>
      </c>
      <c r="M400" t="b">
        <v>1</v>
      </c>
      <c r="N400" s="10" t="s">
        <v>8267</v>
      </c>
      <c r="O400" s="15" t="s">
        <v>8308</v>
      </c>
      <c r="P400" s="10" t="s">
        <v>8313</v>
      </c>
      <c r="Q400" s="10">
        <f t="shared" si="31"/>
        <v>125</v>
      </c>
      <c r="R400" s="10">
        <f t="shared" si="30"/>
        <v>140.1</v>
      </c>
      <c r="S400" s="23">
        <f t="shared" si="32"/>
        <v>42078.793124999997</v>
      </c>
      <c r="T400" s="23">
        <f t="shared" si="33"/>
        <v>42123.793124999997</v>
      </c>
      <c r="U400" s="1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0" t="s">
        <v>8218</v>
      </c>
      <c r="G401" s="10" t="s">
        <v>8224</v>
      </c>
      <c r="H401" s="10" t="s">
        <v>8246</v>
      </c>
      <c r="I401" s="10">
        <v>1481716800</v>
      </c>
      <c r="J401" s="10">
        <v>1479070867</v>
      </c>
      <c r="K401" s="10" t="b">
        <v>0</v>
      </c>
      <c r="L401" s="10">
        <v>95</v>
      </c>
      <c r="M401" t="b">
        <v>1</v>
      </c>
      <c r="N401" s="10" t="s">
        <v>8267</v>
      </c>
      <c r="O401" s="15" t="s">
        <v>8308</v>
      </c>
      <c r="P401" s="10" t="s">
        <v>8313</v>
      </c>
      <c r="Q401" s="10">
        <f t="shared" si="31"/>
        <v>107</v>
      </c>
      <c r="R401" s="10">
        <f t="shared" si="30"/>
        <v>224.85</v>
      </c>
      <c r="S401" s="23">
        <f t="shared" si="32"/>
        <v>42687.875775462962</v>
      </c>
      <c r="T401" s="23">
        <f t="shared" si="33"/>
        <v>42718.5</v>
      </c>
      <c r="U401" s="10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0" t="s">
        <v>8218</v>
      </c>
      <c r="G402" s="10" t="s">
        <v>8223</v>
      </c>
      <c r="H402" s="10" t="s">
        <v>8245</v>
      </c>
      <c r="I402" s="10">
        <v>1400297400</v>
      </c>
      <c r="J402" s="10">
        <v>1397661347</v>
      </c>
      <c r="K402" s="10" t="b">
        <v>0</v>
      </c>
      <c r="L402" s="10">
        <v>62</v>
      </c>
      <c r="M402" t="b">
        <v>1</v>
      </c>
      <c r="N402" s="10" t="s">
        <v>8267</v>
      </c>
      <c r="O402" s="15" t="s">
        <v>8308</v>
      </c>
      <c r="P402" s="10" t="s">
        <v>8313</v>
      </c>
      <c r="Q402" s="10">
        <f t="shared" si="31"/>
        <v>112</v>
      </c>
      <c r="R402" s="10">
        <f t="shared" si="30"/>
        <v>181.13</v>
      </c>
      <c r="S402" s="23">
        <f t="shared" si="32"/>
        <v>41745.635960648149</v>
      </c>
      <c r="T402" s="23">
        <f t="shared" si="33"/>
        <v>41776.145833333336</v>
      </c>
      <c r="U402" s="10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0" t="s">
        <v>8218</v>
      </c>
      <c r="G403" s="10" t="s">
        <v>8223</v>
      </c>
      <c r="H403" s="10" t="s">
        <v>8245</v>
      </c>
      <c r="I403" s="10">
        <v>1312747970</v>
      </c>
      <c r="J403" s="10">
        <v>1310155970</v>
      </c>
      <c r="K403" s="10" t="b">
        <v>0</v>
      </c>
      <c r="L403" s="10">
        <v>73</v>
      </c>
      <c r="M403" t="b">
        <v>1</v>
      </c>
      <c r="N403" s="10" t="s">
        <v>8267</v>
      </c>
      <c r="O403" s="15" t="s">
        <v>8308</v>
      </c>
      <c r="P403" s="10" t="s">
        <v>8313</v>
      </c>
      <c r="Q403" s="10">
        <f t="shared" si="31"/>
        <v>104</v>
      </c>
      <c r="R403" s="10">
        <f t="shared" si="30"/>
        <v>711.04</v>
      </c>
      <c r="S403" s="23">
        <f t="shared" si="32"/>
        <v>40732.842245370368</v>
      </c>
      <c r="T403" s="23">
        <f t="shared" si="33"/>
        <v>40762.842245370368</v>
      </c>
      <c r="U403" s="10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0" t="s">
        <v>8218</v>
      </c>
      <c r="G404" s="10" t="s">
        <v>8223</v>
      </c>
      <c r="H404" s="10" t="s">
        <v>8245</v>
      </c>
      <c r="I404" s="10">
        <v>1446731817</v>
      </c>
      <c r="J404" s="10">
        <v>1444913817</v>
      </c>
      <c r="K404" s="10" t="b">
        <v>0</v>
      </c>
      <c r="L404" s="10">
        <v>43</v>
      </c>
      <c r="M404" t="b">
        <v>1</v>
      </c>
      <c r="N404" s="10" t="s">
        <v>8267</v>
      </c>
      <c r="O404" s="15" t="s">
        <v>8308</v>
      </c>
      <c r="P404" s="10" t="s">
        <v>8313</v>
      </c>
      <c r="Q404" s="10">
        <f t="shared" si="31"/>
        <v>142</v>
      </c>
      <c r="R404" s="10">
        <f t="shared" si="30"/>
        <v>65.88</v>
      </c>
      <c r="S404" s="23">
        <f t="shared" si="32"/>
        <v>42292.539548611108</v>
      </c>
      <c r="T404" s="23">
        <f t="shared" si="33"/>
        <v>42313.58121527778</v>
      </c>
      <c r="U404" s="10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0" t="s">
        <v>8218</v>
      </c>
      <c r="G405" s="10" t="s">
        <v>8223</v>
      </c>
      <c r="H405" s="10" t="s">
        <v>8245</v>
      </c>
      <c r="I405" s="10">
        <v>1312960080</v>
      </c>
      <c r="J405" s="10">
        <v>1308900441</v>
      </c>
      <c r="K405" s="10" t="b">
        <v>0</v>
      </c>
      <c r="L405" s="10">
        <v>70</v>
      </c>
      <c r="M405" t="b">
        <v>1</v>
      </c>
      <c r="N405" s="10" t="s">
        <v>8267</v>
      </c>
      <c r="O405" s="15" t="s">
        <v>8308</v>
      </c>
      <c r="P405" s="10" t="s">
        <v>8313</v>
      </c>
      <c r="Q405" s="10">
        <f t="shared" si="31"/>
        <v>105</v>
      </c>
      <c r="R405" s="10">
        <f t="shared" si="30"/>
        <v>75.19</v>
      </c>
      <c r="S405" s="23">
        <f t="shared" si="32"/>
        <v>40718.310659722221</v>
      </c>
      <c r="T405" s="23">
        <f t="shared" si="33"/>
        <v>40765.297222222223</v>
      </c>
      <c r="U405" s="10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0" t="s">
        <v>8218</v>
      </c>
      <c r="G406" s="10" t="s">
        <v>8223</v>
      </c>
      <c r="H406" s="10" t="s">
        <v>8245</v>
      </c>
      <c r="I406" s="10">
        <v>1391641440</v>
      </c>
      <c r="J406" s="10">
        <v>1389107062</v>
      </c>
      <c r="K406" s="10" t="b">
        <v>0</v>
      </c>
      <c r="L406" s="10">
        <v>271</v>
      </c>
      <c r="M406" t="b">
        <v>1</v>
      </c>
      <c r="N406" s="10" t="s">
        <v>8267</v>
      </c>
      <c r="O406" s="15" t="s">
        <v>8308</v>
      </c>
      <c r="P406" s="10" t="s">
        <v>8313</v>
      </c>
      <c r="Q406" s="10">
        <f t="shared" si="31"/>
        <v>103</v>
      </c>
      <c r="R406" s="10">
        <f t="shared" si="30"/>
        <v>133.13999999999999</v>
      </c>
      <c r="S406" s="23">
        <f t="shared" si="32"/>
        <v>41646.628032407411</v>
      </c>
      <c r="T406" s="23">
        <f t="shared" si="33"/>
        <v>41675.961111111108</v>
      </c>
      <c r="U406" s="10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0" t="s">
        <v>8218</v>
      </c>
      <c r="G407" s="10" t="s">
        <v>8223</v>
      </c>
      <c r="H407" s="10" t="s">
        <v>8245</v>
      </c>
      <c r="I407" s="10">
        <v>1394071339</v>
      </c>
      <c r="J407" s="10">
        <v>1391479339</v>
      </c>
      <c r="K407" s="10" t="b">
        <v>0</v>
      </c>
      <c r="L407" s="10">
        <v>55</v>
      </c>
      <c r="M407" t="b">
        <v>1</v>
      </c>
      <c r="N407" s="10" t="s">
        <v>8267</v>
      </c>
      <c r="O407" s="15" t="s">
        <v>8308</v>
      </c>
      <c r="P407" s="10" t="s">
        <v>8313</v>
      </c>
      <c r="Q407" s="10">
        <f t="shared" si="31"/>
        <v>108</v>
      </c>
      <c r="R407" s="10">
        <f t="shared" si="30"/>
        <v>55.2</v>
      </c>
      <c r="S407" s="23">
        <f t="shared" si="32"/>
        <v>41674.08494212963</v>
      </c>
      <c r="T407" s="23">
        <f t="shared" si="33"/>
        <v>41704.08494212963</v>
      </c>
      <c r="U407" s="10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0" t="s">
        <v>8218</v>
      </c>
      <c r="G408" s="10" t="s">
        <v>8223</v>
      </c>
      <c r="H408" s="10" t="s">
        <v>8245</v>
      </c>
      <c r="I408" s="10">
        <v>1304920740</v>
      </c>
      <c r="J408" s="10">
        <v>1301975637</v>
      </c>
      <c r="K408" s="10" t="b">
        <v>0</v>
      </c>
      <c r="L408" s="10">
        <v>35</v>
      </c>
      <c r="M408" t="b">
        <v>1</v>
      </c>
      <c r="N408" s="10" t="s">
        <v>8267</v>
      </c>
      <c r="O408" s="15" t="s">
        <v>8308</v>
      </c>
      <c r="P408" s="10" t="s">
        <v>8313</v>
      </c>
      <c r="Q408" s="10">
        <f t="shared" si="31"/>
        <v>108</v>
      </c>
      <c r="R408" s="10">
        <f t="shared" si="30"/>
        <v>86.16</v>
      </c>
      <c r="S408" s="23">
        <f t="shared" si="32"/>
        <v>40638.162465277775</v>
      </c>
      <c r="T408" s="23">
        <f t="shared" si="33"/>
        <v>40672.249305555553</v>
      </c>
      <c r="U408" s="10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0" t="s">
        <v>8218</v>
      </c>
      <c r="G409" s="10" t="s">
        <v>8223</v>
      </c>
      <c r="H409" s="10" t="s">
        <v>8245</v>
      </c>
      <c r="I409" s="10">
        <v>1321739650</v>
      </c>
      <c r="J409" s="10">
        <v>1316552050</v>
      </c>
      <c r="K409" s="10" t="b">
        <v>0</v>
      </c>
      <c r="L409" s="10">
        <v>22</v>
      </c>
      <c r="M409" t="b">
        <v>1</v>
      </c>
      <c r="N409" s="10" t="s">
        <v>8267</v>
      </c>
      <c r="O409" s="15" t="s">
        <v>8308</v>
      </c>
      <c r="P409" s="10" t="s">
        <v>8313</v>
      </c>
      <c r="Q409" s="10">
        <f t="shared" si="31"/>
        <v>102</v>
      </c>
      <c r="R409" s="10">
        <f t="shared" si="30"/>
        <v>92.32</v>
      </c>
      <c r="S409" s="23">
        <f t="shared" si="32"/>
        <v>40806.870949074073</v>
      </c>
      <c r="T409" s="23">
        <f t="shared" si="33"/>
        <v>40866.912615740745</v>
      </c>
      <c r="U409" s="10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0" t="s">
        <v>8218</v>
      </c>
      <c r="G410" s="10" t="s">
        <v>8223</v>
      </c>
      <c r="H410" s="10" t="s">
        <v>8245</v>
      </c>
      <c r="I410" s="10">
        <v>1383676790</v>
      </c>
      <c r="J410" s="10">
        <v>1380217190</v>
      </c>
      <c r="K410" s="10" t="b">
        <v>0</v>
      </c>
      <c r="L410" s="10">
        <v>38</v>
      </c>
      <c r="M410" t="b">
        <v>1</v>
      </c>
      <c r="N410" s="10" t="s">
        <v>8267</v>
      </c>
      <c r="O410" s="15" t="s">
        <v>8308</v>
      </c>
      <c r="P410" s="10" t="s">
        <v>8313</v>
      </c>
      <c r="Q410" s="10">
        <f t="shared" si="31"/>
        <v>101</v>
      </c>
      <c r="R410" s="10">
        <f t="shared" si="30"/>
        <v>160.16</v>
      </c>
      <c r="S410" s="23">
        <f t="shared" si="32"/>
        <v>41543.735995370371</v>
      </c>
      <c r="T410" s="23">
        <f t="shared" si="33"/>
        <v>41583.777662037035</v>
      </c>
      <c r="U410" s="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0" t="s">
        <v>8218</v>
      </c>
      <c r="G411" s="10" t="s">
        <v>8224</v>
      </c>
      <c r="H411" s="10" t="s">
        <v>8246</v>
      </c>
      <c r="I411" s="10">
        <v>1469220144</v>
      </c>
      <c r="J411" s="10">
        <v>1466628144</v>
      </c>
      <c r="K411" s="10" t="b">
        <v>0</v>
      </c>
      <c r="L411" s="10">
        <v>15</v>
      </c>
      <c r="M411" t="b">
        <v>1</v>
      </c>
      <c r="N411" s="10" t="s">
        <v>8267</v>
      </c>
      <c r="O411" s="15" t="s">
        <v>8308</v>
      </c>
      <c r="P411" s="10" t="s">
        <v>8313</v>
      </c>
      <c r="Q411" s="10">
        <f t="shared" si="31"/>
        <v>137</v>
      </c>
      <c r="R411" s="10">
        <f t="shared" si="30"/>
        <v>45.6</v>
      </c>
      <c r="S411" s="23">
        <f t="shared" si="32"/>
        <v>42543.862777777773</v>
      </c>
      <c r="T411" s="23">
        <f t="shared" si="33"/>
        <v>42573.862777777773</v>
      </c>
      <c r="U411" s="10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0" t="s">
        <v>8218</v>
      </c>
      <c r="G412" s="10" t="s">
        <v>8228</v>
      </c>
      <c r="H412" s="10" t="s">
        <v>8250</v>
      </c>
      <c r="I412" s="10">
        <v>1434670397</v>
      </c>
      <c r="J412" s="10">
        <v>1429486397</v>
      </c>
      <c r="K412" s="10" t="b">
        <v>0</v>
      </c>
      <c r="L412" s="10">
        <v>7</v>
      </c>
      <c r="M412" t="b">
        <v>1</v>
      </c>
      <c r="N412" s="10" t="s">
        <v>8267</v>
      </c>
      <c r="O412" s="15" t="s">
        <v>8308</v>
      </c>
      <c r="P412" s="10" t="s">
        <v>8313</v>
      </c>
      <c r="Q412" s="10">
        <f t="shared" si="31"/>
        <v>128</v>
      </c>
      <c r="R412" s="10">
        <f t="shared" si="30"/>
        <v>183.29</v>
      </c>
      <c r="S412" s="23">
        <f t="shared" si="32"/>
        <v>42113.981446759266</v>
      </c>
      <c r="T412" s="23">
        <f t="shared" si="33"/>
        <v>42173.981446759266</v>
      </c>
      <c r="U412" s="10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0" t="s">
        <v>8218</v>
      </c>
      <c r="G413" s="10" t="s">
        <v>8223</v>
      </c>
      <c r="H413" s="10" t="s">
        <v>8245</v>
      </c>
      <c r="I413" s="10">
        <v>1387688400</v>
      </c>
      <c r="J413" s="10">
        <v>1384920804</v>
      </c>
      <c r="K413" s="10" t="b">
        <v>0</v>
      </c>
      <c r="L413" s="10">
        <v>241</v>
      </c>
      <c r="M413" t="b">
        <v>1</v>
      </c>
      <c r="N413" s="10" t="s">
        <v>8267</v>
      </c>
      <c r="O413" s="15" t="s">
        <v>8308</v>
      </c>
      <c r="P413" s="10" t="s">
        <v>8313</v>
      </c>
      <c r="Q413" s="10">
        <f t="shared" si="31"/>
        <v>101</v>
      </c>
      <c r="R413" s="10">
        <f t="shared" si="30"/>
        <v>125.79</v>
      </c>
      <c r="S413" s="23">
        <f t="shared" si="32"/>
        <v>41598.17597222222</v>
      </c>
      <c r="T413" s="23">
        <f t="shared" si="33"/>
        <v>41630.208333333336</v>
      </c>
      <c r="U413" s="10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0" t="s">
        <v>8218</v>
      </c>
      <c r="G414" s="10" t="s">
        <v>8223</v>
      </c>
      <c r="H414" s="10" t="s">
        <v>8245</v>
      </c>
      <c r="I414" s="10">
        <v>1343238578</v>
      </c>
      <c r="J414" s="10">
        <v>1341856178</v>
      </c>
      <c r="K414" s="10" t="b">
        <v>0</v>
      </c>
      <c r="L414" s="10">
        <v>55</v>
      </c>
      <c r="M414" t="b">
        <v>1</v>
      </c>
      <c r="N414" s="10" t="s">
        <v>8267</v>
      </c>
      <c r="O414" s="15" t="s">
        <v>8308</v>
      </c>
      <c r="P414" s="10" t="s">
        <v>8313</v>
      </c>
      <c r="Q414" s="10">
        <f t="shared" si="31"/>
        <v>127</v>
      </c>
      <c r="R414" s="10">
        <f t="shared" si="30"/>
        <v>57.65</v>
      </c>
      <c r="S414" s="23">
        <f t="shared" si="32"/>
        <v>41099.742800925924</v>
      </c>
      <c r="T414" s="23">
        <f t="shared" si="33"/>
        <v>41115.742800925924</v>
      </c>
      <c r="U414" s="10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0" t="s">
        <v>8218</v>
      </c>
      <c r="G415" s="10" t="s">
        <v>8223</v>
      </c>
      <c r="H415" s="10" t="s">
        <v>8245</v>
      </c>
      <c r="I415" s="10">
        <v>1342731811</v>
      </c>
      <c r="J415" s="10">
        <v>1340139811</v>
      </c>
      <c r="K415" s="10" t="b">
        <v>0</v>
      </c>
      <c r="L415" s="10">
        <v>171</v>
      </c>
      <c r="M415" t="b">
        <v>1</v>
      </c>
      <c r="N415" s="10" t="s">
        <v>8267</v>
      </c>
      <c r="O415" s="15" t="s">
        <v>8308</v>
      </c>
      <c r="P415" s="10" t="s">
        <v>8313</v>
      </c>
      <c r="Q415" s="10">
        <f t="shared" si="31"/>
        <v>105</v>
      </c>
      <c r="R415" s="10">
        <f t="shared" si="30"/>
        <v>78.66</v>
      </c>
      <c r="S415" s="23">
        <f t="shared" si="32"/>
        <v>41079.877442129626</v>
      </c>
      <c r="T415" s="23">
        <f t="shared" si="33"/>
        <v>41109.877442129626</v>
      </c>
      <c r="U415" s="10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0" t="s">
        <v>8218</v>
      </c>
      <c r="G416" s="10" t="s">
        <v>8223</v>
      </c>
      <c r="H416" s="10" t="s">
        <v>8245</v>
      </c>
      <c r="I416" s="10">
        <v>1381541465</v>
      </c>
      <c r="J416" s="10">
        <v>1378949465</v>
      </c>
      <c r="K416" s="10" t="b">
        <v>0</v>
      </c>
      <c r="L416" s="10">
        <v>208</v>
      </c>
      <c r="M416" t="b">
        <v>1</v>
      </c>
      <c r="N416" s="10" t="s">
        <v>8267</v>
      </c>
      <c r="O416" s="15" t="s">
        <v>8308</v>
      </c>
      <c r="P416" s="10" t="s">
        <v>8313</v>
      </c>
      <c r="Q416" s="10">
        <f t="shared" si="31"/>
        <v>103</v>
      </c>
      <c r="R416" s="10">
        <f t="shared" si="30"/>
        <v>91.48</v>
      </c>
      <c r="S416" s="23">
        <f t="shared" si="32"/>
        <v>41529.063252314816</v>
      </c>
      <c r="T416" s="23">
        <f t="shared" si="33"/>
        <v>41559.063252314816</v>
      </c>
      <c r="U416" s="10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0" t="s">
        <v>8218</v>
      </c>
      <c r="G417" s="10" t="s">
        <v>8228</v>
      </c>
      <c r="H417" s="10" t="s">
        <v>8250</v>
      </c>
      <c r="I417" s="10">
        <v>1413547200</v>
      </c>
      <c r="J417" s="10">
        <v>1411417602</v>
      </c>
      <c r="K417" s="10" t="b">
        <v>0</v>
      </c>
      <c r="L417" s="10">
        <v>21</v>
      </c>
      <c r="M417" t="b">
        <v>1</v>
      </c>
      <c r="N417" s="10" t="s">
        <v>8267</v>
      </c>
      <c r="O417" s="15" t="s">
        <v>8308</v>
      </c>
      <c r="P417" s="10" t="s">
        <v>8313</v>
      </c>
      <c r="Q417" s="10">
        <f t="shared" si="31"/>
        <v>102</v>
      </c>
      <c r="R417" s="10">
        <f t="shared" si="30"/>
        <v>68.099999999999994</v>
      </c>
      <c r="S417" s="23">
        <f t="shared" si="32"/>
        <v>41904.851875</v>
      </c>
      <c r="T417" s="23">
        <f t="shared" si="33"/>
        <v>41929.5</v>
      </c>
      <c r="U417" s="10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0" t="s">
        <v>8218</v>
      </c>
      <c r="G418" s="10" t="s">
        <v>8223</v>
      </c>
      <c r="H418" s="10" t="s">
        <v>8245</v>
      </c>
      <c r="I418" s="10">
        <v>1391851831</v>
      </c>
      <c r="J418" s="10">
        <v>1389259831</v>
      </c>
      <c r="K418" s="10" t="b">
        <v>0</v>
      </c>
      <c r="L418" s="10">
        <v>25</v>
      </c>
      <c r="M418" t="b">
        <v>1</v>
      </c>
      <c r="N418" s="10" t="s">
        <v>8267</v>
      </c>
      <c r="O418" s="15" t="s">
        <v>8308</v>
      </c>
      <c r="P418" s="10" t="s">
        <v>8313</v>
      </c>
      <c r="Q418" s="10">
        <f t="shared" si="31"/>
        <v>120</v>
      </c>
      <c r="R418" s="10">
        <f t="shared" si="30"/>
        <v>48.09</v>
      </c>
      <c r="S418" s="23">
        <f t="shared" si="32"/>
        <v>41648.396192129629</v>
      </c>
      <c r="T418" s="23">
        <f t="shared" si="33"/>
        <v>41678.396192129629</v>
      </c>
      <c r="U418" s="10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0" t="s">
        <v>8218</v>
      </c>
      <c r="G419" s="10" t="s">
        <v>8223</v>
      </c>
      <c r="H419" s="10" t="s">
        <v>8245</v>
      </c>
      <c r="I419" s="10">
        <v>1365395580</v>
      </c>
      <c r="J419" s="10">
        <v>1364426260</v>
      </c>
      <c r="K419" s="10" t="b">
        <v>0</v>
      </c>
      <c r="L419" s="10">
        <v>52</v>
      </c>
      <c r="M419" t="b">
        <v>1</v>
      </c>
      <c r="N419" s="10" t="s">
        <v>8267</v>
      </c>
      <c r="O419" s="15" t="s">
        <v>8308</v>
      </c>
      <c r="P419" s="10" t="s">
        <v>8313</v>
      </c>
      <c r="Q419" s="10">
        <f t="shared" si="31"/>
        <v>100</v>
      </c>
      <c r="R419" s="10">
        <f t="shared" si="30"/>
        <v>202.42</v>
      </c>
      <c r="S419" s="23">
        <f t="shared" si="32"/>
        <v>41360.970601851855</v>
      </c>
      <c r="T419" s="23">
        <f t="shared" si="33"/>
        <v>41372.189583333333</v>
      </c>
      <c r="U419" s="10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0" t="s">
        <v>8218</v>
      </c>
      <c r="G420" s="10" t="s">
        <v>8223</v>
      </c>
      <c r="H420" s="10" t="s">
        <v>8245</v>
      </c>
      <c r="I420" s="10">
        <v>1437633997</v>
      </c>
      <c r="J420" s="10">
        <v>1435041997</v>
      </c>
      <c r="K420" s="10" t="b">
        <v>0</v>
      </c>
      <c r="L420" s="10">
        <v>104</v>
      </c>
      <c r="M420" t="b">
        <v>1</v>
      </c>
      <c r="N420" s="10" t="s">
        <v>8267</v>
      </c>
      <c r="O420" s="15" t="s">
        <v>8308</v>
      </c>
      <c r="P420" s="10" t="s">
        <v>8313</v>
      </c>
      <c r="Q420" s="10">
        <f t="shared" si="31"/>
        <v>101</v>
      </c>
      <c r="R420" s="10">
        <f t="shared" si="30"/>
        <v>216.75</v>
      </c>
      <c r="S420" s="23">
        <f t="shared" si="32"/>
        <v>42178.282372685186</v>
      </c>
      <c r="T420" s="23">
        <f t="shared" si="33"/>
        <v>42208.282372685186</v>
      </c>
      <c r="U420" s="1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0" t="s">
        <v>8218</v>
      </c>
      <c r="G421" s="10" t="s">
        <v>8223</v>
      </c>
      <c r="H421" s="10" t="s">
        <v>8245</v>
      </c>
      <c r="I421" s="10">
        <v>1372536787</v>
      </c>
      <c r="J421" s="10">
        <v>1367352787</v>
      </c>
      <c r="K421" s="10" t="b">
        <v>0</v>
      </c>
      <c r="L421" s="10">
        <v>73</v>
      </c>
      <c r="M421" t="b">
        <v>1</v>
      </c>
      <c r="N421" s="10" t="s">
        <v>8267</v>
      </c>
      <c r="O421" s="15" t="s">
        <v>8308</v>
      </c>
      <c r="P421" s="10" t="s">
        <v>8313</v>
      </c>
      <c r="Q421" s="10">
        <f t="shared" si="31"/>
        <v>100</v>
      </c>
      <c r="R421" s="10">
        <f t="shared" si="30"/>
        <v>110.07</v>
      </c>
      <c r="S421" s="23">
        <f t="shared" si="32"/>
        <v>41394.842442129629</v>
      </c>
      <c r="T421" s="23">
        <f t="shared" si="33"/>
        <v>41454.842442129629</v>
      </c>
      <c r="U421" s="10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0" t="s">
        <v>8220</v>
      </c>
      <c r="G422" s="10" t="s">
        <v>8223</v>
      </c>
      <c r="H422" s="10" t="s">
        <v>8245</v>
      </c>
      <c r="I422" s="10">
        <v>1394772031</v>
      </c>
      <c r="J422" s="10">
        <v>1392183631</v>
      </c>
      <c r="K422" s="10" t="b">
        <v>0</v>
      </c>
      <c r="L422" s="10">
        <v>3</v>
      </c>
      <c r="M422" t="b">
        <v>0</v>
      </c>
      <c r="N422" s="10" t="s">
        <v>8268</v>
      </c>
      <c r="O422" s="15" t="s">
        <v>8308</v>
      </c>
      <c r="P422" s="10" t="s">
        <v>8314</v>
      </c>
      <c r="Q422" s="10">
        <f t="shared" si="31"/>
        <v>0</v>
      </c>
      <c r="R422" s="10">
        <f t="shared" si="30"/>
        <v>4.83</v>
      </c>
      <c r="S422" s="23">
        <f t="shared" si="32"/>
        <v>41682.23646990741</v>
      </c>
      <c r="T422" s="23">
        <f t="shared" si="33"/>
        <v>41712.194803240738</v>
      </c>
      <c r="U422" s="10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0" t="s">
        <v>8220</v>
      </c>
      <c r="G423" s="10" t="s">
        <v>8223</v>
      </c>
      <c r="H423" s="10" t="s">
        <v>8245</v>
      </c>
      <c r="I423" s="10">
        <v>1440157656</v>
      </c>
      <c r="J423" s="10">
        <v>1434973656</v>
      </c>
      <c r="K423" s="10" t="b">
        <v>0</v>
      </c>
      <c r="L423" s="10">
        <v>6</v>
      </c>
      <c r="M423" t="b">
        <v>0</v>
      </c>
      <c r="N423" s="10" t="s">
        <v>8268</v>
      </c>
      <c r="O423" s="15" t="s">
        <v>8308</v>
      </c>
      <c r="P423" s="10" t="s">
        <v>8314</v>
      </c>
      <c r="Q423" s="10">
        <f t="shared" si="31"/>
        <v>2</v>
      </c>
      <c r="R423" s="10">
        <f t="shared" si="30"/>
        <v>50.17</v>
      </c>
      <c r="S423" s="23">
        <f t="shared" si="32"/>
        <v>42177.491388888884</v>
      </c>
      <c r="T423" s="23">
        <f t="shared" si="33"/>
        <v>42237.491388888884</v>
      </c>
      <c r="U423" s="10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0" t="s">
        <v>8220</v>
      </c>
      <c r="G424" s="10" t="s">
        <v>8223</v>
      </c>
      <c r="H424" s="10" t="s">
        <v>8245</v>
      </c>
      <c r="I424" s="10">
        <v>1410416097</v>
      </c>
      <c r="J424" s="10">
        <v>1407824097</v>
      </c>
      <c r="K424" s="10" t="b">
        <v>0</v>
      </c>
      <c r="L424" s="10">
        <v>12</v>
      </c>
      <c r="M424" t="b">
        <v>0</v>
      </c>
      <c r="N424" s="10" t="s">
        <v>8268</v>
      </c>
      <c r="O424" s="15" t="s">
        <v>8308</v>
      </c>
      <c r="P424" s="10" t="s">
        <v>8314</v>
      </c>
      <c r="Q424" s="10">
        <f t="shared" si="31"/>
        <v>1</v>
      </c>
      <c r="R424" s="10">
        <f t="shared" si="30"/>
        <v>35.83</v>
      </c>
      <c r="S424" s="23">
        <f t="shared" si="32"/>
        <v>41863.260381944441</v>
      </c>
      <c r="T424" s="23">
        <f t="shared" si="33"/>
        <v>41893.260381944441</v>
      </c>
      <c r="U424" s="10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0" t="s">
        <v>8220</v>
      </c>
      <c r="G425" s="10" t="s">
        <v>8223</v>
      </c>
      <c r="H425" s="10" t="s">
        <v>8245</v>
      </c>
      <c r="I425" s="10">
        <v>1370470430</v>
      </c>
      <c r="J425" s="10">
        <v>1367878430</v>
      </c>
      <c r="K425" s="10" t="b">
        <v>0</v>
      </c>
      <c r="L425" s="10">
        <v>13</v>
      </c>
      <c r="M425" t="b">
        <v>0</v>
      </c>
      <c r="N425" s="10" t="s">
        <v>8268</v>
      </c>
      <c r="O425" s="15" t="s">
        <v>8308</v>
      </c>
      <c r="P425" s="10" t="s">
        <v>8314</v>
      </c>
      <c r="Q425" s="10">
        <f t="shared" si="31"/>
        <v>1</v>
      </c>
      <c r="R425" s="10">
        <f t="shared" si="30"/>
        <v>11.77</v>
      </c>
      <c r="S425" s="23">
        <f t="shared" si="32"/>
        <v>41400.92627314815</v>
      </c>
      <c r="T425" s="23">
        <f t="shared" si="33"/>
        <v>41430.92627314815</v>
      </c>
      <c r="U425" s="10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0" t="s">
        <v>8220</v>
      </c>
      <c r="G426" s="10" t="s">
        <v>8223</v>
      </c>
      <c r="H426" s="10" t="s">
        <v>8245</v>
      </c>
      <c r="I426" s="10">
        <v>1332748899</v>
      </c>
      <c r="J426" s="10">
        <v>1327568499</v>
      </c>
      <c r="K426" s="10" t="b">
        <v>0</v>
      </c>
      <c r="L426" s="10">
        <v>5</v>
      </c>
      <c r="M426" t="b">
        <v>0</v>
      </c>
      <c r="N426" s="10" t="s">
        <v>8268</v>
      </c>
      <c r="O426" s="15" t="s">
        <v>8308</v>
      </c>
      <c r="P426" s="10" t="s">
        <v>8314</v>
      </c>
      <c r="Q426" s="10">
        <f t="shared" si="31"/>
        <v>7</v>
      </c>
      <c r="R426" s="10">
        <f t="shared" si="30"/>
        <v>40.78</v>
      </c>
      <c r="S426" s="23">
        <f t="shared" si="32"/>
        <v>40934.376145833332</v>
      </c>
      <c r="T426" s="23">
        <f t="shared" si="33"/>
        <v>40994.334479166668</v>
      </c>
      <c r="U426" s="10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0" t="s">
        <v>8220</v>
      </c>
      <c r="G427" s="10" t="s">
        <v>8223</v>
      </c>
      <c r="H427" s="10" t="s">
        <v>8245</v>
      </c>
      <c r="I427" s="10">
        <v>1448660404</v>
      </c>
      <c r="J427" s="10">
        <v>1443472804</v>
      </c>
      <c r="K427" s="10" t="b">
        <v>0</v>
      </c>
      <c r="L427" s="10">
        <v>2</v>
      </c>
      <c r="M427" t="b">
        <v>0</v>
      </c>
      <c r="N427" s="10" t="s">
        <v>8268</v>
      </c>
      <c r="O427" s="15" t="s">
        <v>8308</v>
      </c>
      <c r="P427" s="10" t="s">
        <v>8314</v>
      </c>
      <c r="Q427" s="10">
        <f t="shared" si="31"/>
        <v>0</v>
      </c>
      <c r="R427" s="10">
        <f t="shared" si="30"/>
        <v>3</v>
      </c>
      <c r="S427" s="23">
        <f t="shared" si="32"/>
        <v>42275.861157407402</v>
      </c>
      <c r="T427" s="23">
        <f t="shared" si="33"/>
        <v>42335.902824074074</v>
      </c>
      <c r="U427" s="10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0" t="s">
        <v>8220</v>
      </c>
      <c r="G428" s="10" t="s">
        <v>8223</v>
      </c>
      <c r="H428" s="10" t="s">
        <v>8245</v>
      </c>
      <c r="I428" s="10">
        <v>1456851914</v>
      </c>
      <c r="J428" s="10">
        <v>1454259914</v>
      </c>
      <c r="K428" s="10" t="b">
        <v>0</v>
      </c>
      <c r="L428" s="10">
        <v>8</v>
      </c>
      <c r="M428" t="b">
        <v>0</v>
      </c>
      <c r="N428" s="10" t="s">
        <v>8268</v>
      </c>
      <c r="O428" s="15" t="s">
        <v>8308</v>
      </c>
      <c r="P428" s="10" t="s">
        <v>8314</v>
      </c>
      <c r="Q428" s="10">
        <f t="shared" si="31"/>
        <v>1</v>
      </c>
      <c r="R428" s="10">
        <f t="shared" si="30"/>
        <v>16.63</v>
      </c>
      <c r="S428" s="23">
        <f t="shared" si="32"/>
        <v>42400.711967592593</v>
      </c>
      <c r="T428" s="23">
        <f t="shared" si="33"/>
        <v>42430.711967592593</v>
      </c>
      <c r="U428" s="10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0" t="s">
        <v>8220</v>
      </c>
      <c r="G429" s="10" t="s">
        <v>8223</v>
      </c>
      <c r="H429" s="10" t="s">
        <v>8245</v>
      </c>
      <c r="I429" s="10">
        <v>1445540340</v>
      </c>
      <c r="J429" s="10">
        <v>1444340940</v>
      </c>
      <c r="K429" s="10" t="b">
        <v>0</v>
      </c>
      <c r="L429" s="10">
        <v>0</v>
      </c>
      <c r="M429" t="b">
        <v>0</v>
      </c>
      <c r="N429" s="10" t="s">
        <v>8268</v>
      </c>
      <c r="O429" s="15" t="s">
        <v>8308</v>
      </c>
      <c r="P429" s="10" t="s">
        <v>8314</v>
      </c>
      <c r="Q429" s="10">
        <f t="shared" si="31"/>
        <v>0</v>
      </c>
      <c r="R429" s="10">
        <f t="shared" si="30"/>
        <v>0</v>
      </c>
      <c r="S429" s="23">
        <f t="shared" si="32"/>
        <v>42285.909027777772</v>
      </c>
      <c r="T429" s="23">
        <f t="shared" si="33"/>
        <v>42299.790972222225</v>
      </c>
      <c r="U429" s="10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0" t="s">
        <v>8220</v>
      </c>
      <c r="G430" s="10" t="s">
        <v>8223</v>
      </c>
      <c r="H430" s="10" t="s">
        <v>8245</v>
      </c>
      <c r="I430" s="10">
        <v>1402956000</v>
      </c>
      <c r="J430" s="10">
        <v>1400523845</v>
      </c>
      <c r="K430" s="10" t="b">
        <v>0</v>
      </c>
      <c r="L430" s="10">
        <v>13</v>
      </c>
      <c r="M430" t="b">
        <v>0</v>
      </c>
      <c r="N430" s="10" t="s">
        <v>8268</v>
      </c>
      <c r="O430" s="15" t="s">
        <v>8308</v>
      </c>
      <c r="P430" s="10" t="s">
        <v>8314</v>
      </c>
      <c r="Q430" s="10">
        <f t="shared" si="31"/>
        <v>6</v>
      </c>
      <c r="R430" s="10">
        <f t="shared" si="30"/>
        <v>52</v>
      </c>
      <c r="S430" s="23">
        <f t="shared" si="32"/>
        <v>41778.766724537039</v>
      </c>
      <c r="T430" s="23">
        <f t="shared" si="33"/>
        <v>41806.916666666664</v>
      </c>
      <c r="U430" s="1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0" t="s">
        <v>8220</v>
      </c>
      <c r="G431" s="10" t="s">
        <v>8223</v>
      </c>
      <c r="H431" s="10" t="s">
        <v>8245</v>
      </c>
      <c r="I431" s="10">
        <v>1259297940</v>
      </c>
      <c r="J431" s="10">
        <v>1252964282</v>
      </c>
      <c r="K431" s="10" t="b">
        <v>0</v>
      </c>
      <c r="L431" s="10">
        <v>0</v>
      </c>
      <c r="M431" t="b">
        <v>0</v>
      </c>
      <c r="N431" s="10" t="s">
        <v>8268</v>
      </c>
      <c r="O431" s="15" t="s">
        <v>8308</v>
      </c>
      <c r="P431" s="10" t="s">
        <v>8314</v>
      </c>
      <c r="Q431" s="10">
        <f t="shared" si="31"/>
        <v>0</v>
      </c>
      <c r="R431" s="10">
        <f t="shared" si="30"/>
        <v>0</v>
      </c>
      <c r="S431" s="23">
        <f t="shared" si="32"/>
        <v>40070.901412037041</v>
      </c>
      <c r="T431" s="23">
        <f t="shared" si="33"/>
        <v>40144.207638888889</v>
      </c>
      <c r="U431" s="10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0" t="s">
        <v>8220</v>
      </c>
      <c r="G432" s="10" t="s">
        <v>8223</v>
      </c>
      <c r="H432" s="10" t="s">
        <v>8245</v>
      </c>
      <c r="I432" s="10">
        <v>1378866867</v>
      </c>
      <c r="J432" s="10">
        <v>1377570867</v>
      </c>
      <c r="K432" s="10" t="b">
        <v>0</v>
      </c>
      <c r="L432" s="10">
        <v>5</v>
      </c>
      <c r="M432" t="b">
        <v>0</v>
      </c>
      <c r="N432" s="10" t="s">
        <v>8268</v>
      </c>
      <c r="O432" s="15" t="s">
        <v>8308</v>
      </c>
      <c r="P432" s="10" t="s">
        <v>8314</v>
      </c>
      <c r="Q432" s="10">
        <f t="shared" si="31"/>
        <v>2</v>
      </c>
      <c r="R432" s="10">
        <f t="shared" si="30"/>
        <v>4.8</v>
      </c>
      <c r="S432" s="23">
        <f t="shared" si="32"/>
        <v>41513.107256944444</v>
      </c>
      <c r="T432" s="23">
        <f t="shared" si="33"/>
        <v>41528.107256944444</v>
      </c>
      <c r="U432" s="10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0" t="s">
        <v>8220</v>
      </c>
      <c r="G433" s="10" t="s">
        <v>8224</v>
      </c>
      <c r="H433" s="10" t="s">
        <v>8246</v>
      </c>
      <c r="I433" s="10">
        <v>1467752083</v>
      </c>
      <c r="J433" s="10">
        <v>1465160083</v>
      </c>
      <c r="K433" s="10" t="b">
        <v>0</v>
      </c>
      <c r="L433" s="10">
        <v>8</v>
      </c>
      <c r="M433" t="b">
        <v>0</v>
      </c>
      <c r="N433" s="10" t="s">
        <v>8268</v>
      </c>
      <c r="O433" s="15" t="s">
        <v>8308</v>
      </c>
      <c r="P433" s="10" t="s">
        <v>8314</v>
      </c>
      <c r="Q433" s="10">
        <f t="shared" si="31"/>
        <v>14</v>
      </c>
      <c r="R433" s="10">
        <f t="shared" si="30"/>
        <v>51.88</v>
      </c>
      <c r="S433" s="23">
        <f t="shared" si="32"/>
        <v>42526.871331018512</v>
      </c>
      <c r="T433" s="23">
        <f t="shared" si="33"/>
        <v>42556.871331018512</v>
      </c>
      <c r="U433" s="10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0" t="s">
        <v>8220</v>
      </c>
      <c r="G434" s="10" t="s">
        <v>8223</v>
      </c>
      <c r="H434" s="10" t="s">
        <v>8245</v>
      </c>
      <c r="I434" s="10">
        <v>1445448381</v>
      </c>
      <c r="J434" s="10">
        <v>1440264381</v>
      </c>
      <c r="K434" s="10" t="b">
        <v>0</v>
      </c>
      <c r="L434" s="10">
        <v>8</v>
      </c>
      <c r="M434" t="b">
        <v>0</v>
      </c>
      <c r="N434" s="10" t="s">
        <v>8268</v>
      </c>
      <c r="O434" s="15" t="s">
        <v>8308</v>
      </c>
      <c r="P434" s="10" t="s">
        <v>8314</v>
      </c>
      <c r="Q434" s="10">
        <f t="shared" si="31"/>
        <v>10</v>
      </c>
      <c r="R434" s="10">
        <f t="shared" si="30"/>
        <v>71.25</v>
      </c>
      <c r="S434" s="23">
        <f t="shared" si="32"/>
        <v>42238.726631944446</v>
      </c>
      <c r="T434" s="23">
        <f t="shared" si="33"/>
        <v>42298.726631944446</v>
      </c>
      <c r="U434" s="10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0" t="s">
        <v>8220</v>
      </c>
      <c r="G435" s="10" t="s">
        <v>8223</v>
      </c>
      <c r="H435" s="10" t="s">
        <v>8245</v>
      </c>
      <c r="I435" s="10">
        <v>1444576022</v>
      </c>
      <c r="J435" s="10">
        <v>1439392022</v>
      </c>
      <c r="K435" s="10" t="b">
        <v>0</v>
      </c>
      <c r="L435" s="10">
        <v>0</v>
      </c>
      <c r="M435" t="b">
        <v>0</v>
      </c>
      <c r="N435" s="10" t="s">
        <v>8268</v>
      </c>
      <c r="O435" s="15" t="s">
        <v>8308</v>
      </c>
      <c r="P435" s="10" t="s">
        <v>8314</v>
      </c>
      <c r="Q435" s="10">
        <f t="shared" si="31"/>
        <v>0</v>
      </c>
      <c r="R435" s="10">
        <f t="shared" si="30"/>
        <v>0</v>
      </c>
      <c r="S435" s="23">
        <f t="shared" si="32"/>
        <v>42228.629884259266</v>
      </c>
      <c r="T435" s="23">
        <f t="shared" si="33"/>
        <v>42288.629884259266</v>
      </c>
      <c r="U435" s="10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0" t="s">
        <v>8220</v>
      </c>
      <c r="G436" s="10" t="s">
        <v>8223</v>
      </c>
      <c r="H436" s="10" t="s">
        <v>8245</v>
      </c>
      <c r="I436" s="10">
        <v>1385931702</v>
      </c>
      <c r="J436" s="10">
        <v>1383076902</v>
      </c>
      <c r="K436" s="10" t="b">
        <v>0</v>
      </c>
      <c r="L436" s="10">
        <v>2</v>
      </c>
      <c r="M436" t="b">
        <v>0</v>
      </c>
      <c r="N436" s="10" t="s">
        <v>8268</v>
      </c>
      <c r="O436" s="15" t="s">
        <v>8308</v>
      </c>
      <c r="P436" s="10" t="s">
        <v>8314</v>
      </c>
      <c r="Q436" s="10">
        <f t="shared" si="31"/>
        <v>5</v>
      </c>
      <c r="R436" s="10">
        <f t="shared" si="30"/>
        <v>62.5</v>
      </c>
      <c r="S436" s="23">
        <f t="shared" si="32"/>
        <v>41576.834513888891</v>
      </c>
      <c r="T436" s="23">
        <f t="shared" si="33"/>
        <v>41609.876180555555</v>
      </c>
      <c r="U436" s="10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0" t="s">
        <v>8220</v>
      </c>
      <c r="G437" s="10" t="s">
        <v>8223</v>
      </c>
      <c r="H437" s="10" t="s">
        <v>8245</v>
      </c>
      <c r="I437" s="10">
        <v>1379094980</v>
      </c>
      <c r="J437" s="10">
        <v>1376502980</v>
      </c>
      <c r="K437" s="10" t="b">
        <v>0</v>
      </c>
      <c r="L437" s="10">
        <v>3</v>
      </c>
      <c r="M437" t="b">
        <v>0</v>
      </c>
      <c r="N437" s="10" t="s">
        <v>8268</v>
      </c>
      <c r="O437" s="15" t="s">
        <v>8308</v>
      </c>
      <c r="P437" s="10" t="s">
        <v>8314</v>
      </c>
      <c r="Q437" s="10">
        <f t="shared" si="31"/>
        <v>0</v>
      </c>
      <c r="R437" s="10">
        <f t="shared" si="30"/>
        <v>1</v>
      </c>
      <c r="S437" s="23">
        <f t="shared" si="32"/>
        <v>41500.747453703705</v>
      </c>
      <c r="T437" s="23">
        <f t="shared" si="33"/>
        <v>41530.747453703705</v>
      </c>
      <c r="U437" s="10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0" t="s">
        <v>8220</v>
      </c>
      <c r="G438" s="10" t="s">
        <v>8223</v>
      </c>
      <c r="H438" s="10" t="s">
        <v>8245</v>
      </c>
      <c r="I438" s="10">
        <v>1375260113</v>
      </c>
      <c r="J438" s="10">
        <v>1372668113</v>
      </c>
      <c r="K438" s="10" t="b">
        <v>0</v>
      </c>
      <c r="L438" s="10">
        <v>0</v>
      </c>
      <c r="M438" t="b">
        <v>0</v>
      </c>
      <c r="N438" s="10" t="s">
        <v>8268</v>
      </c>
      <c r="O438" s="15" t="s">
        <v>8308</v>
      </c>
      <c r="P438" s="10" t="s">
        <v>8314</v>
      </c>
      <c r="Q438" s="10">
        <f t="shared" si="31"/>
        <v>0</v>
      </c>
      <c r="R438" s="10">
        <f t="shared" si="30"/>
        <v>0</v>
      </c>
      <c r="S438" s="23">
        <f t="shared" si="32"/>
        <v>41456.36241898148</v>
      </c>
      <c r="T438" s="23">
        <f t="shared" si="33"/>
        <v>41486.36241898148</v>
      </c>
      <c r="U438" s="10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0" t="s">
        <v>8220</v>
      </c>
      <c r="G439" s="10" t="s">
        <v>8228</v>
      </c>
      <c r="H439" s="10" t="s">
        <v>8250</v>
      </c>
      <c r="I439" s="10">
        <v>1475912326</v>
      </c>
      <c r="J439" s="10">
        <v>1470728326</v>
      </c>
      <c r="K439" s="10" t="b">
        <v>0</v>
      </c>
      <c r="L439" s="10">
        <v>0</v>
      </c>
      <c r="M439" t="b">
        <v>0</v>
      </c>
      <c r="N439" s="10" t="s">
        <v>8268</v>
      </c>
      <c r="O439" s="15" t="s">
        <v>8308</v>
      </c>
      <c r="P439" s="10" t="s">
        <v>8314</v>
      </c>
      <c r="Q439" s="10">
        <f t="shared" si="31"/>
        <v>0</v>
      </c>
      <c r="R439" s="10">
        <f t="shared" si="30"/>
        <v>0</v>
      </c>
      <c r="S439" s="23">
        <f t="shared" si="32"/>
        <v>42591.31858796296</v>
      </c>
      <c r="T439" s="23">
        <f t="shared" si="33"/>
        <v>42651.31858796296</v>
      </c>
      <c r="U439" s="10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0" t="s">
        <v>8220</v>
      </c>
      <c r="G440" s="10" t="s">
        <v>8223</v>
      </c>
      <c r="H440" s="10" t="s">
        <v>8245</v>
      </c>
      <c r="I440" s="10">
        <v>1447830958</v>
      </c>
      <c r="J440" s="10">
        <v>1445235358</v>
      </c>
      <c r="K440" s="10" t="b">
        <v>0</v>
      </c>
      <c r="L440" s="10">
        <v>11</v>
      </c>
      <c r="M440" t="b">
        <v>0</v>
      </c>
      <c r="N440" s="10" t="s">
        <v>8268</v>
      </c>
      <c r="O440" s="15" t="s">
        <v>8308</v>
      </c>
      <c r="P440" s="10" t="s">
        <v>8314</v>
      </c>
      <c r="Q440" s="10">
        <f t="shared" si="31"/>
        <v>9</v>
      </c>
      <c r="R440" s="10">
        <f t="shared" si="30"/>
        <v>170.55</v>
      </c>
      <c r="S440" s="23">
        <f t="shared" si="32"/>
        <v>42296.261087962965</v>
      </c>
      <c r="T440" s="23">
        <f t="shared" si="33"/>
        <v>42326.302754629629</v>
      </c>
      <c r="U440" s="1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0" t="s">
        <v>8220</v>
      </c>
      <c r="G441" s="10" t="s">
        <v>8223</v>
      </c>
      <c r="H441" s="10" t="s">
        <v>8245</v>
      </c>
      <c r="I441" s="10">
        <v>1413569818</v>
      </c>
      <c r="J441" s="10">
        <v>1412705818</v>
      </c>
      <c r="K441" s="10" t="b">
        <v>0</v>
      </c>
      <c r="L441" s="10">
        <v>0</v>
      </c>
      <c r="M441" t="b">
        <v>0</v>
      </c>
      <c r="N441" s="10" t="s">
        <v>8268</v>
      </c>
      <c r="O441" s="15" t="s">
        <v>8308</v>
      </c>
      <c r="P441" s="10" t="s">
        <v>8314</v>
      </c>
      <c r="Q441" s="10">
        <f t="shared" si="31"/>
        <v>0</v>
      </c>
      <c r="R441" s="10">
        <f t="shared" si="30"/>
        <v>0</v>
      </c>
      <c r="S441" s="23">
        <f t="shared" si="32"/>
        <v>41919.761782407404</v>
      </c>
      <c r="T441" s="23">
        <f t="shared" si="33"/>
        <v>41929.761782407404</v>
      </c>
      <c r="U441" s="10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0" t="s">
        <v>8220</v>
      </c>
      <c r="G442" s="10" t="s">
        <v>8223</v>
      </c>
      <c r="H442" s="10" t="s">
        <v>8245</v>
      </c>
      <c r="I442" s="10">
        <v>1458859153</v>
      </c>
      <c r="J442" s="10">
        <v>1456270753</v>
      </c>
      <c r="K442" s="10" t="b">
        <v>0</v>
      </c>
      <c r="L442" s="10">
        <v>1</v>
      </c>
      <c r="M442" t="b">
        <v>0</v>
      </c>
      <c r="N442" s="10" t="s">
        <v>8268</v>
      </c>
      <c r="O442" s="15" t="s">
        <v>8308</v>
      </c>
      <c r="P442" s="10" t="s">
        <v>8314</v>
      </c>
      <c r="Q442" s="10">
        <f t="shared" si="31"/>
        <v>0</v>
      </c>
      <c r="R442" s="10">
        <f t="shared" si="30"/>
        <v>5</v>
      </c>
      <c r="S442" s="23">
        <f t="shared" si="32"/>
        <v>42423.985567129625</v>
      </c>
      <c r="T442" s="23">
        <f t="shared" si="33"/>
        <v>42453.943900462968</v>
      </c>
      <c r="U442" s="10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0" t="s">
        <v>8220</v>
      </c>
      <c r="G443" s="10" t="s">
        <v>8224</v>
      </c>
      <c r="H443" s="10" t="s">
        <v>8246</v>
      </c>
      <c r="I443" s="10">
        <v>1383418996</v>
      </c>
      <c r="J443" s="10">
        <v>1380826996</v>
      </c>
      <c r="K443" s="10" t="b">
        <v>0</v>
      </c>
      <c r="L443" s="10">
        <v>0</v>
      </c>
      <c r="M443" t="b">
        <v>0</v>
      </c>
      <c r="N443" s="10" t="s">
        <v>8268</v>
      </c>
      <c r="O443" s="15" t="s">
        <v>8308</v>
      </c>
      <c r="P443" s="10" t="s">
        <v>8314</v>
      </c>
      <c r="Q443" s="10">
        <f t="shared" si="31"/>
        <v>0</v>
      </c>
      <c r="R443" s="10">
        <f t="shared" si="30"/>
        <v>0</v>
      </c>
      <c r="S443" s="23">
        <f t="shared" si="32"/>
        <v>41550.793935185182</v>
      </c>
      <c r="T443" s="23">
        <f t="shared" si="33"/>
        <v>41580.793935185182</v>
      </c>
      <c r="U443" s="10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0" t="s">
        <v>8220</v>
      </c>
      <c r="G444" s="10" t="s">
        <v>8223</v>
      </c>
      <c r="H444" s="10" t="s">
        <v>8245</v>
      </c>
      <c r="I444" s="10">
        <v>1424380783</v>
      </c>
      <c r="J444" s="10">
        <v>1421788783</v>
      </c>
      <c r="K444" s="10" t="b">
        <v>0</v>
      </c>
      <c r="L444" s="10">
        <v>17</v>
      </c>
      <c r="M444" t="b">
        <v>0</v>
      </c>
      <c r="N444" s="10" t="s">
        <v>8268</v>
      </c>
      <c r="O444" s="15" t="s">
        <v>8308</v>
      </c>
      <c r="P444" s="10" t="s">
        <v>8314</v>
      </c>
      <c r="Q444" s="10">
        <f t="shared" si="31"/>
        <v>39</v>
      </c>
      <c r="R444" s="10">
        <f t="shared" si="30"/>
        <v>393.59</v>
      </c>
      <c r="S444" s="23">
        <f t="shared" si="32"/>
        <v>42024.888692129629</v>
      </c>
      <c r="T444" s="23">
        <f t="shared" si="33"/>
        <v>42054.888692129629</v>
      </c>
      <c r="U444" s="10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0" t="s">
        <v>8220</v>
      </c>
      <c r="G445" s="10" t="s">
        <v>8228</v>
      </c>
      <c r="H445" s="10" t="s">
        <v>8250</v>
      </c>
      <c r="I445" s="10">
        <v>1391991701</v>
      </c>
      <c r="J445" s="10">
        <v>1389399701</v>
      </c>
      <c r="K445" s="10" t="b">
        <v>0</v>
      </c>
      <c r="L445" s="10">
        <v>2</v>
      </c>
      <c r="M445" t="b">
        <v>0</v>
      </c>
      <c r="N445" s="10" t="s">
        <v>8268</v>
      </c>
      <c r="O445" s="15" t="s">
        <v>8308</v>
      </c>
      <c r="P445" s="10" t="s">
        <v>8314</v>
      </c>
      <c r="Q445" s="10">
        <f t="shared" si="31"/>
        <v>0</v>
      </c>
      <c r="R445" s="10">
        <f t="shared" si="30"/>
        <v>5</v>
      </c>
      <c r="S445" s="23">
        <f t="shared" si="32"/>
        <v>41650.015057870369</v>
      </c>
      <c r="T445" s="23">
        <f t="shared" si="33"/>
        <v>41680.015057870369</v>
      </c>
      <c r="U445" s="10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0" t="s">
        <v>8220</v>
      </c>
      <c r="G446" s="10" t="s">
        <v>8223</v>
      </c>
      <c r="H446" s="10" t="s">
        <v>8245</v>
      </c>
      <c r="I446" s="10">
        <v>1329342361</v>
      </c>
      <c r="J446" s="10">
        <v>1324158361</v>
      </c>
      <c r="K446" s="10" t="b">
        <v>0</v>
      </c>
      <c r="L446" s="10">
        <v>1</v>
      </c>
      <c r="M446" t="b">
        <v>0</v>
      </c>
      <c r="N446" s="10" t="s">
        <v>8268</v>
      </c>
      <c r="O446" s="15" t="s">
        <v>8308</v>
      </c>
      <c r="P446" s="10" t="s">
        <v>8314</v>
      </c>
      <c r="Q446" s="10">
        <f t="shared" si="31"/>
        <v>5</v>
      </c>
      <c r="R446" s="10">
        <f t="shared" si="30"/>
        <v>50</v>
      </c>
      <c r="S446" s="23">
        <f t="shared" si="32"/>
        <v>40894.906956018516</v>
      </c>
      <c r="T446" s="23">
        <f t="shared" si="33"/>
        <v>40954.906956018516</v>
      </c>
      <c r="U446" s="10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0" t="s">
        <v>8220</v>
      </c>
      <c r="G447" s="10" t="s">
        <v>8223</v>
      </c>
      <c r="H447" s="10" t="s">
        <v>8245</v>
      </c>
      <c r="I447" s="10">
        <v>1432195375</v>
      </c>
      <c r="J447" s="10">
        <v>1430899375</v>
      </c>
      <c r="K447" s="10" t="b">
        <v>0</v>
      </c>
      <c r="L447" s="10">
        <v>2</v>
      </c>
      <c r="M447" t="b">
        <v>0</v>
      </c>
      <c r="N447" s="10" t="s">
        <v>8268</v>
      </c>
      <c r="O447" s="15" t="s">
        <v>8308</v>
      </c>
      <c r="P447" s="10" t="s">
        <v>8314</v>
      </c>
      <c r="Q447" s="10">
        <f t="shared" si="31"/>
        <v>0</v>
      </c>
      <c r="R447" s="10">
        <f t="shared" si="30"/>
        <v>1</v>
      </c>
      <c r="S447" s="23">
        <f t="shared" si="32"/>
        <v>42130.335358796292</v>
      </c>
      <c r="T447" s="23">
        <f t="shared" si="33"/>
        <v>42145.335358796292</v>
      </c>
      <c r="U447" s="10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0" t="s">
        <v>8220</v>
      </c>
      <c r="G448" s="10" t="s">
        <v>8223</v>
      </c>
      <c r="H448" s="10" t="s">
        <v>8245</v>
      </c>
      <c r="I448" s="10">
        <v>1425434420</v>
      </c>
      <c r="J448" s="10">
        <v>1422842420</v>
      </c>
      <c r="K448" s="10" t="b">
        <v>0</v>
      </c>
      <c r="L448" s="10">
        <v>16</v>
      </c>
      <c r="M448" t="b">
        <v>0</v>
      </c>
      <c r="N448" s="10" t="s">
        <v>8268</v>
      </c>
      <c r="O448" s="15" t="s">
        <v>8308</v>
      </c>
      <c r="P448" s="10" t="s">
        <v>8314</v>
      </c>
      <c r="Q448" s="10">
        <f t="shared" si="31"/>
        <v>7</v>
      </c>
      <c r="R448" s="10">
        <f t="shared" si="30"/>
        <v>47.88</v>
      </c>
      <c r="S448" s="23">
        <f t="shared" si="32"/>
        <v>42037.083564814813</v>
      </c>
      <c r="T448" s="23">
        <f t="shared" si="33"/>
        <v>42067.083564814813</v>
      </c>
      <c r="U448" s="10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0" t="s">
        <v>8220</v>
      </c>
      <c r="G449" s="10" t="s">
        <v>8224</v>
      </c>
      <c r="H449" s="10" t="s">
        <v>8246</v>
      </c>
      <c r="I449" s="10">
        <v>1364041163</v>
      </c>
      <c r="J449" s="10">
        <v>1361884763</v>
      </c>
      <c r="K449" s="10" t="b">
        <v>0</v>
      </c>
      <c r="L449" s="10">
        <v>1</v>
      </c>
      <c r="M449" t="b">
        <v>0</v>
      </c>
      <c r="N449" s="10" t="s">
        <v>8268</v>
      </c>
      <c r="O449" s="15" t="s">
        <v>8308</v>
      </c>
      <c r="P449" s="10" t="s">
        <v>8314</v>
      </c>
      <c r="Q449" s="10">
        <f t="shared" si="31"/>
        <v>0</v>
      </c>
      <c r="R449" s="10">
        <f t="shared" si="30"/>
        <v>5</v>
      </c>
      <c r="S449" s="23">
        <f t="shared" si="32"/>
        <v>41331.555127314816</v>
      </c>
      <c r="T449" s="23">
        <f t="shared" si="33"/>
        <v>41356.513460648144</v>
      </c>
      <c r="U449" s="10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0" t="s">
        <v>8220</v>
      </c>
      <c r="G450" s="10" t="s">
        <v>8223</v>
      </c>
      <c r="H450" s="10" t="s">
        <v>8245</v>
      </c>
      <c r="I450" s="10">
        <v>1400091095</v>
      </c>
      <c r="J450" s="10">
        <v>1398363095</v>
      </c>
      <c r="K450" s="10" t="b">
        <v>0</v>
      </c>
      <c r="L450" s="10">
        <v>4</v>
      </c>
      <c r="M450" t="b">
        <v>0</v>
      </c>
      <c r="N450" s="10" t="s">
        <v>8268</v>
      </c>
      <c r="O450" s="15" t="s">
        <v>8308</v>
      </c>
      <c r="P450" s="10" t="s">
        <v>8314</v>
      </c>
      <c r="Q450" s="10">
        <f t="shared" si="31"/>
        <v>3</v>
      </c>
      <c r="R450" s="10">
        <f t="shared" ref="R450:R513" si="35">IFERROR(ROUND(E450/L450,2),0)</f>
        <v>20.5</v>
      </c>
      <c r="S450" s="23">
        <f t="shared" si="32"/>
        <v>41753.758043981477</v>
      </c>
      <c r="T450" s="23">
        <f t="shared" si="33"/>
        <v>41773.758043981477</v>
      </c>
      <c r="U450" s="1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0" t="s">
        <v>8220</v>
      </c>
      <c r="G451" s="10" t="s">
        <v>8224</v>
      </c>
      <c r="H451" s="10" t="s">
        <v>8246</v>
      </c>
      <c r="I451" s="10">
        <v>1382017085</v>
      </c>
      <c r="J451" s="10">
        <v>1379425085</v>
      </c>
      <c r="K451" s="10" t="b">
        <v>0</v>
      </c>
      <c r="L451" s="10">
        <v>5</v>
      </c>
      <c r="M451" t="b">
        <v>0</v>
      </c>
      <c r="N451" s="10" t="s">
        <v>8268</v>
      </c>
      <c r="O451" s="15" t="s">
        <v>8308</v>
      </c>
      <c r="P451" s="10" t="s">
        <v>8314</v>
      </c>
      <c r="Q451" s="10">
        <f t="shared" ref="Q451:Q514" si="36">ROUND(E451/D451*100,0)</f>
        <v>2</v>
      </c>
      <c r="R451" s="10">
        <f t="shared" si="35"/>
        <v>9</v>
      </c>
      <c r="S451" s="23">
        <f t="shared" ref="S451:S514" si="37">(((J451/60)/60)/24)+DATE(1970,1,1)</f>
        <v>41534.568113425928</v>
      </c>
      <c r="T451" s="23">
        <f t="shared" ref="T451:T514" si="38">(((I451/60)/60)/24)+DATE(1970,1,1)</f>
        <v>41564.568113425928</v>
      </c>
      <c r="U451" s="10">
        <f t="shared" si="34"/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0" t="s">
        <v>8220</v>
      </c>
      <c r="G452" s="10" t="s">
        <v>8223</v>
      </c>
      <c r="H452" s="10" t="s">
        <v>8245</v>
      </c>
      <c r="I452" s="10">
        <v>1392417800</v>
      </c>
      <c r="J452" s="10">
        <v>1389825800</v>
      </c>
      <c r="K452" s="10" t="b">
        <v>0</v>
      </c>
      <c r="L452" s="10">
        <v>7</v>
      </c>
      <c r="M452" t="b">
        <v>0</v>
      </c>
      <c r="N452" s="10" t="s">
        <v>8268</v>
      </c>
      <c r="O452" s="15" t="s">
        <v>8308</v>
      </c>
      <c r="P452" s="10" t="s">
        <v>8314</v>
      </c>
      <c r="Q452" s="10">
        <f t="shared" si="36"/>
        <v>1</v>
      </c>
      <c r="R452" s="10">
        <f t="shared" si="35"/>
        <v>56.57</v>
      </c>
      <c r="S452" s="23">
        <f t="shared" si="37"/>
        <v>41654.946759259255</v>
      </c>
      <c r="T452" s="23">
        <f t="shared" si="38"/>
        <v>41684.946759259255</v>
      </c>
      <c r="U452" s="10">
        <f t="shared" si="34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0" t="s">
        <v>8220</v>
      </c>
      <c r="G453" s="10" t="s">
        <v>8223</v>
      </c>
      <c r="H453" s="10" t="s">
        <v>8245</v>
      </c>
      <c r="I453" s="10">
        <v>1390669791</v>
      </c>
      <c r="J453" s="10">
        <v>1388077791</v>
      </c>
      <c r="K453" s="10" t="b">
        <v>0</v>
      </c>
      <c r="L453" s="10">
        <v>0</v>
      </c>
      <c r="M453" t="b">
        <v>0</v>
      </c>
      <c r="N453" s="10" t="s">
        <v>8268</v>
      </c>
      <c r="O453" s="15" t="s">
        <v>8308</v>
      </c>
      <c r="P453" s="10" t="s">
        <v>8314</v>
      </c>
      <c r="Q453" s="10">
        <f t="shared" si="36"/>
        <v>0</v>
      </c>
      <c r="R453" s="10">
        <f t="shared" si="35"/>
        <v>0</v>
      </c>
      <c r="S453" s="23">
        <f t="shared" si="37"/>
        <v>41634.715173611112</v>
      </c>
      <c r="T453" s="23">
        <f t="shared" si="38"/>
        <v>41664.715173611112</v>
      </c>
      <c r="U453" s="10">
        <f t="shared" si="34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0" t="s">
        <v>8220</v>
      </c>
      <c r="G454" s="10" t="s">
        <v>8223</v>
      </c>
      <c r="H454" s="10" t="s">
        <v>8245</v>
      </c>
      <c r="I454" s="10">
        <v>1431536015</v>
      </c>
      <c r="J454" s="10">
        <v>1428944015</v>
      </c>
      <c r="K454" s="10" t="b">
        <v>0</v>
      </c>
      <c r="L454" s="10">
        <v>12</v>
      </c>
      <c r="M454" t="b">
        <v>0</v>
      </c>
      <c r="N454" s="10" t="s">
        <v>8268</v>
      </c>
      <c r="O454" s="15" t="s">
        <v>8308</v>
      </c>
      <c r="P454" s="10" t="s">
        <v>8314</v>
      </c>
      <c r="Q454" s="10">
        <f t="shared" si="36"/>
        <v>64</v>
      </c>
      <c r="R454" s="10">
        <f t="shared" si="35"/>
        <v>40</v>
      </c>
      <c r="S454" s="23">
        <f t="shared" si="37"/>
        <v>42107.703877314809</v>
      </c>
      <c r="T454" s="23">
        <f t="shared" si="38"/>
        <v>42137.703877314809</v>
      </c>
      <c r="U454" s="10">
        <f t="shared" si="34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0" t="s">
        <v>8220</v>
      </c>
      <c r="G455" s="10" t="s">
        <v>8223</v>
      </c>
      <c r="H455" s="10" t="s">
        <v>8245</v>
      </c>
      <c r="I455" s="10">
        <v>1424375279</v>
      </c>
      <c r="J455" s="10">
        <v>1422992879</v>
      </c>
      <c r="K455" s="10" t="b">
        <v>0</v>
      </c>
      <c r="L455" s="10">
        <v>2</v>
      </c>
      <c r="M455" t="b">
        <v>0</v>
      </c>
      <c r="N455" s="10" t="s">
        <v>8268</v>
      </c>
      <c r="O455" s="15" t="s">
        <v>8308</v>
      </c>
      <c r="P455" s="10" t="s">
        <v>8314</v>
      </c>
      <c r="Q455" s="10">
        <f t="shared" si="36"/>
        <v>0</v>
      </c>
      <c r="R455" s="10">
        <f t="shared" si="35"/>
        <v>13</v>
      </c>
      <c r="S455" s="23">
        <f t="shared" si="37"/>
        <v>42038.824988425928</v>
      </c>
      <c r="T455" s="23">
        <f t="shared" si="38"/>
        <v>42054.824988425928</v>
      </c>
      <c r="U455" s="10">
        <f t="shared" si="34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0" t="s">
        <v>8220</v>
      </c>
      <c r="G456" s="10" t="s">
        <v>8223</v>
      </c>
      <c r="H456" s="10" t="s">
        <v>8245</v>
      </c>
      <c r="I456" s="10">
        <v>1417007640</v>
      </c>
      <c r="J456" s="10">
        <v>1414343571</v>
      </c>
      <c r="K456" s="10" t="b">
        <v>0</v>
      </c>
      <c r="L456" s="10">
        <v>5</v>
      </c>
      <c r="M456" t="b">
        <v>0</v>
      </c>
      <c r="N456" s="10" t="s">
        <v>8268</v>
      </c>
      <c r="O456" s="15" t="s">
        <v>8308</v>
      </c>
      <c r="P456" s="10" t="s">
        <v>8314</v>
      </c>
      <c r="Q456" s="10">
        <f t="shared" si="36"/>
        <v>1</v>
      </c>
      <c r="R456" s="10">
        <f t="shared" si="35"/>
        <v>16.399999999999999</v>
      </c>
      <c r="S456" s="23">
        <f t="shared" si="37"/>
        <v>41938.717256944445</v>
      </c>
      <c r="T456" s="23">
        <f t="shared" si="38"/>
        <v>41969.551388888889</v>
      </c>
      <c r="U456" s="10">
        <f t="shared" si="34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0" t="s">
        <v>8220</v>
      </c>
      <c r="G457" s="10" t="s">
        <v>8223</v>
      </c>
      <c r="H457" s="10" t="s">
        <v>8245</v>
      </c>
      <c r="I457" s="10">
        <v>1334622660</v>
      </c>
      <c r="J457" s="10">
        <v>1330733022</v>
      </c>
      <c r="K457" s="10" t="b">
        <v>0</v>
      </c>
      <c r="L457" s="10">
        <v>2</v>
      </c>
      <c r="M457" t="b">
        <v>0</v>
      </c>
      <c r="N457" s="10" t="s">
        <v>8268</v>
      </c>
      <c r="O457" s="15" t="s">
        <v>8308</v>
      </c>
      <c r="P457" s="10" t="s">
        <v>8314</v>
      </c>
      <c r="Q457" s="10">
        <f t="shared" si="36"/>
        <v>0</v>
      </c>
      <c r="R457" s="10">
        <f t="shared" si="35"/>
        <v>22.5</v>
      </c>
      <c r="S457" s="23">
        <f t="shared" si="37"/>
        <v>40971.002569444441</v>
      </c>
      <c r="T457" s="23">
        <f t="shared" si="38"/>
        <v>41016.021527777775</v>
      </c>
      <c r="U457" s="10">
        <f t="shared" si="34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0" t="s">
        <v>8220</v>
      </c>
      <c r="G458" s="10" t="s">
        <v>8223</v>
      </c>
      <c r="H458" s="10" t="s">
        <v>8245</v>
      </c>
      <c r="I458" s="10">
        <v>1382414340</v>
      </c>
      <c r="J458" s="10">
        <v>1380559201</v>
      </c>
      <c r="K458" s="10" t="b">
        <v>0</v>
      </c>
      <c r="L458" s="10">
        <v>3</v>
      </c>
      <c r="M458" t="b">
        <v>0</v>
      </c>
      <c r="N458" s="10" t="s">
        <v>8268</v>
      </c>
      <c r="O458" s="15" t="s">
        <v>8308</v>
      </c>
      <c r="P458" s="10" t="s">
        <v>8314</v>
      </c>
      <c r="Q458" s="10">
        <f t="shared" si="36"/>
        <v>1</v>
      </c>
      <c r="R458" s="10">
        <f t="shared" si="35"/>
        <v>20.329999999999998</v>
      </c>
      <c r="S458" s="23">
        <f t="shared" si="37"/>
        <v>41547.694456018515</v>
      </c>
      <c r="T458" s="23">
        <f t="shared" si="38"/>
        <v>41569.165972222225</v>
      </c>
      <c r="U458" s="10">
        <f t="shared" si="34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0" t="s">
        <v>8220</v>
      </c>
      <c r="G459" s="10" t="s">
        <v>8228</v>
      </c>
      <c r="H459" s="10" t="s">
        <v>8250</v>
      </c>
      <c r="I459" s="10">
        <v>1408213512</v>
      </c>
      <c r="J459" s="10">
        <v>1405621512</v>
      </c>
      <c r="K459" s="10" t="b">
        <v>0</v>
      </c>
      <c r="L459" s="10">
        <v>0</v>
      </c>
      <c r="M459" t="b">
        <v>0</v>
      </c>
      <c r="N459" s="10" t="s">
        <v>8268</v>
      </c>
      <c r="O459" s="15" t="s">
        <v>8308</v>
      </c>
      <c r="P459" s="10" t="s">
        <v>8314</v>
      </c>
      <c r="Q459" s="10">
        <f t="shared" si="36"/>
        <v>0</v>
      </c>
      <c r="R459" s="10">
        <f t="shared" si="35"/>
        <v>0</v>
      </c>
      <c r="S459" s="23">
        <f t="shared" si="37"/>
        <v>41837.767500000002</v>
      </c>
      <c r="T459" s="23">
        <f t="shared" si="38"/>
        <v>41867.767500000002</v>
      </c>
      <c r="U459" s="10">
        <f t="shared" si="34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0" t="s">
        <v>8220</v>
      </c>
      <c r="G460" s="10" t="s">
        <v>8224</v>
      </c>
      <c r="H460" s="10" t="s">
        <v>8246</v>
      </c>
      <c r="I460" s="10">
        <v>1368550060</v>
      </c>
      <c r="J460" s="10">
        <v>1365958060</v>
      </c>
      <c r="K460" s="10" t="b">
        <v>0</v>
      </c>
      <c r="L460" s="10">
        <v>49</v>
      </c>
      <c r="M460" t="b">
        <v>0</v>
      </c>
      <c r="N460" s="10" t="s">
        <v>8268</v>
      </c>
      <c r="O460" s="15" t="s">
        <v>8308</v>
      </c>
      <c r="P460" s="10" t="s">
        <v>8314</v>
      </c>
      <c r="Q460" s="10">
        <f t="shared" si="36"/>
        <v>8</v>
      </c>
      <c r="R460" s="10">
        <f t="shared" si="35"/>
        <v>16.760000000000002</v>
      </c>
      <c r="S460" s="23">
        <f t="shared" si="37"/>
        <v>41378.69976851852</v>
      </c>
      <c r="T460" s="23">
        <f t="shared" si="38"/>
        <v>41408.69976851852</v>
      </c>
      <c r="U460" s="10">
        <f t="shared" si="34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0" t="s">
        <v>8220</v>
      </c>
      <c r="G461" s="10" t="s">
        <v>8223</v>
      </c>
      <c r="H461" s="10" t="s">
        <v>8245</v>
      </c>
      <c r="I461" s="10">
        <v>1321201327</v>
      </c>
      <c r="J461" s="10">
        <v>1316013727</v>
      </c>
      <c r="K461" s="10" t="b">
        <v>0</v>
      </c>
      <c r="L461" s="10">
        <v>1</v>
      </c>
      <c r="M461" t="b">
        <v>0</v>
      </c>
      <c r="N461" s="10" t="s">
        <v>8268</v>
      </c>
      <c r="O461" s="15" t="s">
        <v>8308</v>
      </c>
      <c r="P461" s="10" t="s">
        <v>8314</v>
      </c>
      <c r="Q461" s="10">
        <f t="shared" si="36"/>
        <v>0</v>
      </c>
      <c r="R461" s="10">
        <f t="shared" si="35"/>
        <v>25</v>
      </c>
      <c r="S461" s="23">
        <f t="shared" si="37"/>
        <v>40800.6403587963</v>
      </c>
      <c r="T461" s="23">
        <f t="shared" si="38"/>
        <v>40860.682025462964</v>
      </c>
      <c r="U461" s="10">
        <f t="shared" si="34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0" t="s">
        <v>8220</v>
      </c>
      <c r="G462" s="10" t="s">
        <v>8223</v>
      </c>
      <c r="H462" s="10" t="s">
        <v>8245</v>
      </c>
      <c r="I462" s="10">
        <v>1401595200</v>
      </c>
      <c r="J462" s="10">
        <v>1398862875</v>
      </c>
      <c r="K462" s="10" t="b">
        <v>0</v>
      </c>
      <c r="L462" s="10">
        <v>2</v>
      </c>
      <c r="M462" t="b">
        <v>0</v>
      </c>
      <c r="N462" s="10" t="s">
        <v>8268</v>
      </c>
      <c r="O462" s="15" t="s">
        <v>8308</v>
      </c>
      <c r="P462" s="10" t="s">
        <v>8314</v>
      </c>
      <c r="Q462" s="10">
        <f t="shared" si="36"/>
        <v>0</v>
      </c>
      <c r="R462" s="10">
        <f t="shared" si="35"/>
        <v>12.5</v>
      </c>
      <c r="S462" s="23">
        <f t="shared" si="37"/>
        <v>41759.542534722219</v>
      </c>
      <c r="T462" s="23">
        <f t="shared" si="38"/>
        <v>41791.166666666664</v>
      </c>
      <c r="U462" s="10">
        <f t="shared" si="34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0" t="s">
        <v>8220</v>
      </c>
      <c r="G463" s="10" t="s">
        <v>8224</v>
      </c>
      <c r="H463" s="10" t="s">
        <v>8246</v>
      </c>
      <c r="I463" s="10">
        <v>1370204367</v>
      </c>
      <c r="J463" s="10">
        <v>1368476367</v>
      </c>
      <c r="K463" s="10" t="b">
        <v>0</v>
      </c>
      <c r="L463" s="10">
        <v>0</v>
      </c>
      <c r="M463" t="b">
        <v>0</v>
      </c>
      <c r="N463" s="10" t="s">
        <v>8268</v>
      </c>
      <c r="O463" s="15" t="s">
        <v>8308</v>
      </c>
      <c r="P463" s="10" t="s">
        <v>8314</v>
      </c>
      <c r="Q463" s="10">
        <f t="shared" si="36"/>
        <v>0</v>
      </c>
      <c r="R463" s="10">
        <f t="shared" si="35"/>
        <v>0</v>
      </c>
      <c r="S463" s="23">
        <f t="shared" si="37"/>
        <v>41407.84684027778</v>
      </c>
      <c r="T463" s="23">
        <f t="shared" si="38"/>
        <v>41427.84684027778</v>
      </c>
      <c r="U463" s="10">
        <f t="shared" ref="U463:U526" si="39">YEAR(S:S)</f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0" t="s">
        <v>8220</v>
      </c>
      <c r="G464" s="10" t="s">
        <v>8223</v>
      </c>
      <c r="H464" s="10" t="s">
        <v>8245</v>
      </c>
      <c r="I464" s="10">
        <v>1312945341</v>
      </c>
      <c r="J464" s="10">
        <v>1307761341</v>
      </c>
      <c r="K464" s="10" t="b">
        <v>0</v>
      </c>
      <c r="L464" s="10">
        <v>0</v>
      </c>
      <c r="M464" t="b">
        <v>0</v>
      </c>
      <c r="N464" s="10" t="s">
        <v>8268</v>
      </c>
      <c r="O464" s="15" t="s">
        <v>8308</v>
      </c>
      <c r="P464" s="10" t="s">
        <v>8314</v>
      </c>
      <c r="Q464" s="10">
        <f t="shared" si="36"/>
        <v>0</v>
      </c>
      <c r="R464" s="10">
        <f t="shared" si="35"/>
        <v>0</v>
      </c>
      <c r="S464" s="23">
        <f t="shared" si="37"/>
        <v>40705.126631944448</v>
      </c>
      <c r="T464" s="23">
        <f t="shared" si="38"/>
        <v>40765.126631944448</v>
      </c>
      <c r="U464" s="10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0" t="s">
        <v>8220</v>
      </c>
      <c r="G465" s="10" t="s">
        <v>8223</v>
      </c>
      <c r="H465" s="10" t="s">
        <v>8245</v>
      </c>
      <c r="I465" s="10">
        <v>1316883753</v>
      </c>
      <c r="J465" s="10">
        <v>1311699753</v>
      </c>
      <c r="K465" s="10" t="b">
        <v>0</v>
      </c>
      <c r="L465" s="10">
        <v>11</v>
      </c>
      <c r="M465" t="b">
        <v>0</v>
      </c>
      <c r="N465" s="10" t="s">
        <v>8268</v>
      </c>
      <c r="O465" s="15" t="s">
        <v>8308</v>
      </c>
      <c r="P465" s="10" t="s">
        <v>8314</v>
      </c>
      <c r="Q465" s="10">
        <f t="shared" si="36"/>
        <v>2</v>
      </c>
      <c r="R465" s="10">
        <f t="shared" si="35"/>
        <v>113.64</v>
      </c>
      <c r="S465" s="23">
        <f t="shared" si="37"/>
        <v>40750.710104166668</v>
      </c>
      <c r="T465" s="23">
        <f t="shared" si="38"/>
        <v>40810.710104166668</v>
      </c>
      <c r="U465" s="10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0" t="s">
        <v>8220</v>
      </c>
      <c r="G466" s="10" t="s">
        <v>8235</v>
      </c>
      <c r="H466" s="10" t="s">
        <v>8248</v>
      </c>
      <c r="I466" s="10">
        <v>1463602935</v>
      </c>
      <c r="J466" s="10">
        <v>1461874935</v>
      </c>
      <c r="K466" s="10" t="b">
        <v>0</v>
      </c>
      <c r="L466" s="10">
        <v>1</v>
      </c>
      <c r="M466" t="b">
        <v>0</v>
      </c>
      <c r="N466" s="10" t="s">
        <v>8268</v>
      </c>
      <c r="O466" s="15" t="s">
        <v>8308</v>
      </c>
      <c r="P466" s="10" t="s">
        <v>8314</v>
      </c>
      <c r="Q466" s="10">
        <f t="shared" si="36"/>
        <v>0</v>
      </c>
      <c r="R466" s="10">
        <f t="shared" si="35"/>
        <v>1</v>
      </c>
      <c r="S466" s="23">
        <f t="shared" si="37"/>
        <v>42488.848784722228</v>
      </c>
      <c r="T466" s="23">
        <f t="shared" si="38"/>
        <v>42508.848784722228</v>
      </c>
      <c r="U466" s="10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0" t="s">
        <v>8220</v>
      </c>
      <c r="G467" s="10" t="s">
        <v>8223</v>
      </c>
      <c r="H467" s="10" t="s">
        <v>8245</v>
      </c>
      <c r="I467" s="10">
        <v>1403837574</v>
      </c>
      <c r="J467" s="10">
        <v>1402455174</v>
      </c>
      <c r="K467" s="10" t="b">
        <v>0</v>
      </c>
      <c r="L467" s="10">
        <v>8</v>
      </c>
      <c r="M467" t="b">
        <v>0</v>
      </c>
      <c r="N467" s="10" t="s">
        <v>8268</v>
      </c>
      <c r="O467" s="15" t="s">
        <v>8308</v>
      </c>
      <c r="P467" s="10" t="s">
        <v>8314</v>
      </c>
      <c r="Q467" s="10">
        <f t="shared" si="36"/>
        <v>27</v>
      </c>
      <c r="R467" s="10">
        <f t="shared" si="35"/>
        <v>17.25</v>
      </c>
      <c r="S467" s="23">
        <f t="shared" si="37"/>
        <v>41801.120069444441</v>
      </c>
      <c r="T467" s="23">
        <f t="shared" si="38"/>
        <v>41817.120069444441</v>
      </c>
      <c r="U467" s="10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0" t="s">
        <v>8220</v>
      </c>
      <c r="G468" s="10" t="s">
        <v>8223</v>
      </c>
      <c r="H468" s="10" t="s">
        <v>8245</v>
      </c>
      <c r="I468" s="10">
        <v>1347057464</v>
      </c>
      <c r="J468" s="10">
        <v>1344465464</v>
      </c>
      <c r="K468" s="10" t="b">
        <v>0</v>
      </c>
      <c r="L468" s="10">
        <v>5</v>
      </c>
      <c r="M468" t="b">
        <v>0</v>
      </c>
      <c r="N468" s="10" t="s">
        <v>8268</v>
      </c>
      <c r="O468" s="15" t="s">
        <v>8308</v>
      </c>
      <c r="P468" s="10" t="s">
        <v>8314</v>
      </c>
      <c r="Q468" s="10">
        <f t="shared" si="36"/>
        <v>1</v>
      </c>
      <c r="R468" s="10">
        <f t="shared" si="35"/>
        <v>15.2</v>
      </c>
      <c r="S468" s="23">
        <f t="shared" si="37"/>
        <v>41129.942870370374</v>
      </c>
      <c r="T468" s="23">
        <f t="shared" si="38"/>
        <v>41159.942870370374</v>
      </c>
      <c r="U468" s="10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0" t="s">
        <v>8220</v>
      </c>
      <c r="G469" s="10" t="s">
        <v>8223</v>
      </c>
      <c r="H469" s="10" t="s">
        <v>8245</v>
      </c>
      <c r="I469" s="10">
        <v>1348849134</v>
      </c>
      <c r="J469" s="10">
        <v>1344961134</v>
      </c>
      <c r="K469" s="10" t="b">
        <v>0</v>
      </c>
      <c r="L469" s="10">
        <v>39</v>
      </c>
      <c r="M469" t="b">
        <v>0</v>
      </c>
      <c r="N469" s="10" t="s">
        <v>8268</v>
      </c>
      <c r="O469" s="15" t="s">
        <v>8308</v>
      </c>
      <c r="P469" s="10" t="s">
        <v>8314</v>
      </c>
      <c r="Q469" s="10">
        <f t="shared" si="36"/>
        <v>22</v>
      </c>
      <c r="R469" s="10">
        <f t="shared" si="35"/>
        <v>110.64</v>
      </c>
      <c r="S469" s="23">
        <f t="shared" si="37"/>
        <v>41135.679791666669</v>
      </c>
      <c r="T469" s="23">
        <f t="shared" si="38"/>
        <v>41180.679791666669</v>
      </c>
      <c r="U469" s="10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0" t="s">
        <v>8220</v>
      </c>
      <c r="G470" s="10" t="s">
        <v>8223</v>
      </c>
      <c r="H470" s="10" t="s">
        <v>8245</v>
      </c>
      <c r="I470" s="10">
        <v>1341978665</v>
      </c>
      <c r="J470" s="10">
        <v>1336795283</v>
      </c>
      <c r="K470" s="10" t="b">
        <v>0</v>
      </c>
      <c r="L470" s="10">
        <v>0</v>
      </c>
      <c r="M470" t="b">
        <v>0</v>
      </c>
      <c r="N470" s="10" t="s">
        <v>8268</v>
      </c>
      <c r="O470" s="15" t="s">
        <v>8308</v>
      </c>
      <c r="P470" s="10" t="s">
        <v>8314</v>
      </c>
      <c r="Q470" s="10">
        <f t="shared" si="36"/>
        <v>0</v>
      </c>
      <c r="R470" s="10">
        <f t="shared" si="35"/>
        <v>0</v>
      </c>
      <c r="S470" s="23">
        <f t="shared" si="37"/>
        <v>41041.167627314811</v>
      </c>
      <c r="T470" s="23">
        <f t="shared" si="38"/>
        <v>41101.160474537035</v>
      </c>
      <c r="U470" s="1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0" t="s">
        <v>8220</v>
      </c>
      <c r="G471" s="10" t="s">
        <v>8224</v>
      </c>
      <c r="H471" s="10" t="s">
        <v>8246</v>
      </c>
      <c r="I471" s="10">
        <v>1409960724</v>
      </c>
      <c r="J471" s="10">
        <v>1404776724</v>
      </c>
      <c r="K471" s="10" t="b">
        <v>0</v>
      </c>
      <c r="L471" s="10">
        <v>0</v>
      </c>
      <c r="M471" t="b">
        <v>0</v>
      </c>
      <c r="N471" s="10" t="s">
        <v>8268</v>
      </c>
      <c r="O471" s="15" t="s">
        <v>8308</v>
      </c>
      <c r="P471" s="10" t="s">
        <v>8314</v>
      </c>
      <c r="Q471" s="10">
        <f t="shared" si="36"/>
        <v>0</v>
      </c>
      <c r="R471" s="10">
        <f t="shared" si="35"/>
        <v>0</v>
      </c>
      <c r="S471" s="23">
        <f t="shared" si="37"/>
        <v>41827.989861111113</v>
      </c>
      <c r="T471" s="23">
        <f t="shared" si="38"/>
        <v>41887.989861111113</v>
      </c>
      <c r="U471" s="10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0" t="s">
        <v>8220</v>
      </c>
      <c r="G472" s="10" t="s">
        <v>8223</v>
      </c>
      <c r="H472" s="10" t="s">
        <v>8245</v>
      </c>
      <c r="I472" s="10">
        <v>1389844800</v>
      </c>
      <c r="J472" s="10">
        <v>1385524889</v>
      </c>
      <c r="K472" s="10" t="b">
        <v>0</v>
      </c>
      <c r="L472" s="10">
        <v>2</v>
      </c>
      <c r="M472" t="b">
        <v>0</v>
      </c>
      <c r="N472" s="10" t="s">
        <v>8268</v>
      </c>
      <c r="O472" s="15" t="s">
        <v>8308</v>
      </c>
      <c r="P472" s="10" t="s">
        <v>8314</v>
      </c>
      <c r="Q472" s="10">
        <f t="shared" si="36"/>
        <v>1</v>
      </c>
      <c r="R472" s="10">
        <f t="shared" si="35"/>
        <v>25.5</v>
      </c>
      <c r="S472" s="23">
        <f t="shared" si="37"/>
        <v>41605.167696759258</v>
      </c>
      <c r="T472" s="23">
        <f t="shared" si="38"/>
        <v>41655.166666666664</v>
      </c>
      <c r="U472" s="10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0" t="s">
        <v>8220</v>
      </c>
      <c r="G473" s="10" t="s">
        <v>8223</v>
      </c>
      <c r="H473" s="10" t="s">
        <v>8245</v>
      </c>
      <c r="I473" s="10">
        <v>1397924379</v>
      </c>
      <c r="J473" s="10">
        <v>1394039979</v>
      </c>
      <c r="K473" s="10" t="b">
        <v>0</v>
      </c>
      <c r="L473" s="10">
        <v>170</v>
      </c>
      <c r="M473" t="b">
        <v>0</v>
      </c>
      <c r="N473" s="10" t="s">
        <v>8268</v>
      </c>
      <c r="O473" s="15" t="s">
        <v>8308</v>
      </c>
      <c r="P473" s="10" t="s">
        <v>8314</v>
      </c>
      <c r="Q473" s="10">
        <f t="shared" si="36"/>
        <v>12</v>
      </c>
      <c r="R473" s="10">
        <f t="shared" si="35"/>
        <v>38.479999999999997</v>
      </c>
      <c r="S473" s="23">
        <f t="shared" si="37"/>
        <v>41703.721979166665</v>
      </c>
      <c r="T473" s="23">
        <f t="shared" si="38"/>
        <v>41748.680312500001</v>
      </c>
      <c r="U473" s="10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0" t="s">
        <v>8220</v>
      </c>
      <c r="G474" s="10" t="s">
        <v>8223</v>
      </c>
      <c r="H474" s="10" t="s">
        <v>8245</v>
      </c>
      <c r="I474" s="10">
        <v>1408831718</v>
      </c>
      <c r="J474" s="10">
        <v>1406239718</v>
      </c>
      <c r="K474" s="10" t="b">
        <v>0</v>
      </c>
      <c r="L474" s="10">
        <v>5</v>
      </c>
      <c r="M474" t="b">
        <v>0</v>
      </c>
      <c r="N474" s="10" t="s">
        <v>8268</v>
      </c>
      <c r="O474" s="15" t="s">
        <v>8308</v>
      </c>
      <c r="P474" s="10" t="s">
        <v>8314</v>
      </c>
      <c r="Q474" s="10">
        <f t="shared" si="36"/>
        <v>18</v>
      </c>
      <c r="R474" s="10">
        <f t="shared" si="35"/>
        <v>28.2</v>
      </c>
      <c r="S474" s="23">
        <f t="shared" si="37"/>
        <v>41844.922662037039</v>
      </c>
      <c r="T474" s="23">
        <f t="shared" si="38"/>
        <v>41874.922662037039</v>
      </c>
      <c r="U474" s="10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0" t="s">
        <v>8220</v>
      </c>
      <c r="G475" s="10" t="s">
        <v>8223</v>
      </c>
      <c r="H475" s="10" t="s">
        <v>8245</v>
      </c>
      <c r="I475" s="10">
        <v>1410972319</v>
      </c>
      <c r="J475" s="10">
        <v>1408380319</v>
      </c>
      <c r="K475" s="10" t="b">
        <v>0</v>
      </c>
      <c r="L475" s="10">
        <v>14</v>
      </c>
      <c r="M475" t="b">
        <v>0</v>
      </c>
      <c r="N475" s="10" t="s">
        <v>8268</v>
      </c>
      <c r="O475" s="15" t="s">
        <v>8308</v>
      </c>
      <c r="P475" s="10" t="s">
        <v>8314</v>
      </c>
      <c r="Q475" s="10">
        <f t="shared" si="36"/>
        <v>3</v>
      </c>
      <c r="R475" s="10">
        <f t="shared" si="35"/>
        <v>61.5</v>
      </c>
      <c r="S475" s="23">
        <f t="shared" si="37"/>
        <v>41869.698136574072</v>
      </c>
      <c r="T475" s="23">
        <f t="shared" si="38"/>
        <v>41899.698136574072</v>
      </c>
      <c r="U475" s="10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0" t="s">
        <v>8220</v>
      </c>
      <c r="G476" s="10" t="s">
        <v>8223</v>
      </c>
      <c r="H476" s="10" t="s">
        <v>8245</v>
      </c>
      <c r="I476" s="10">
        <v>1487318029</v>
      </c>
      <c r="J476" s="10">
        <v>1484726029</v>
      </c>
      <c r="K476" s="10" t="b">
        <v>0</v>
      </c>
      <c r="L476" s="10">
        <v>1</v>
      </c>
      <c r="M476" t="b">
        <v>0</v>
      </c>
      <c r="N476" s="10" t="s">
        <v>8268</v>
      </c>
      <c r="O476" s="15" t="s">
        <v>8308</v>
      </c>
      <c r="P476" s="10" t="s">
        <v>8314</v>
      </c>
      <c r="Q476" s="10">
        <f t="shared" si="36"/>
        <v>0</v>
      </c>
      <c r="R476" s="10">
        <f t="shared" si="35"/>
        <v>1</v>
      </c>
      <c r="S476" s="23">
        <f t="shared" si="37"/>
        <v>42753.329039351855</v>
      </c>
      <c r="T476" s="23">
        <f t="shared" si="38"/>
        <v>42783.329039351855</v>
      </c>
      <c r="U476" s="10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0" t="s">
        <v>8220</v>
      </c>
      <c r="G477" s="10" t="s">
        <v>8223</v>
      </c>
      <c r="H477" s="10" t="s">
        <v>8245</v>
      </c>
      <c r="I477" s="10">
        <v>1430877843</v>
      </c>
      <c r="J477" s="10">
        <v>1428285843</v>
      </c>
      <c r="K477" s="10" t="b">
        <v>0</v>
      </c>
      <c r="L477" s="10">
        <v>0</v>
      </c>
      <c r="M477" t="b">
        <v>0</v>
      </c>
      <c r="N477" s="10" t="s">
        <v>8268</v>
      </c>
      <c r="O477" s="15" t="s">
        <v>8308</v>
      </c>
      <c r="P477" s="10" t="s">
        <v>8314</v>
      </c>
      <c r="Q477" s="10">
        <f t="shared" si="36"/>
        <v>0</v>
      </c>
      <c r="R477" s="10">
        <f t="shared" si="35"/>
        <v>0</v>
      </c>
      <c r="S477" s="23">
        <f t="shared" si="37"/>
        <v>42100.086145833338</v>
      </c>
      <c r="T477" s="23">
        <f t="shared" si="38"/>
        <v>42130.086145833338</v>
      </c>
      <c r="U477" s="10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0" t="s">
        <v>8220</v>
      </c>
      <c r="G478" s="10" t="s">
        <v>8223</v>
      </c>
      <c r="H478" s="10" t="s">
        <v>8245</v>
      </c>
      <c r="I478" s="10">
        <v>1401767940</v>
      </c>
      <c r="J478" s="10">
        <v>1398727441</v>
      </c>
      <c r="K478" s="10" t="b">
        <v>0</v>
      </c>
      <c r="L478" s="10">
        <v>124</v>
      </c>
      <c r="M478" t="b">
        <v>0</v>
      </c>
      <c r="N478" s="10" t="s">
        <v>8268</v>
      </c>
      <c r="O478" s="15" t="s">
        <v>8308</v>
      </c>
      <c r="P478" s="10" t="s">
        <v>8314</v>
      </c>
      <c r="Q478" s="10">
        <f t="shared" si="36"/>
        <v>2</v>
      </c>
      <c r="R478" s="10">
        <f t="shared" si="35"/>
        <v>39.57</v>
      </c>
      <c r="S478" s="23">
        <f t="shared" si="37"/>
        <v>41757.975011574075</v>
      </c>
      <c r="T478" s="23">
        <f t="shared" si="38"/>
        <v>41793.165972222225</v>
      </c>
      <c r="U478" s="10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0" t="s">
        <v>8220</v>
      </c>
      <c r="G479" s="10" t="s">
        <v>8223</v>
      </c>
      <c r="H479" s="10" t="s">
        <v>8245</v>
      </c>
      <c r="I479" s="10">
        <v>1337371334</v>
      </c>
      <c r="J479" s="10">
        <v>1332187334</v>
      </c>
      <c r="K479" s="10" t="b">
        <v>0</v>
      </c>
      <c r="L479" s="10">
        <v>0</v>
      </c>
      <c r="M479" t="b">
        <v>0</v>
      </c>
      <c r="N479" s="10" t="s">
        <v>8268</v>
      </c>
      <c r="O479" s="15" t="s">
        <v>8308</v>
      </c>
      <c r="P479" s="10" t="s">
        <v>8314</v>
      </c>
      <c r="Q479" s="10">
        <f t="shared" si="36"/>
        <v>0</v>
      </c>
      <c r="R479" s="10">
        <f t="shared" si="35"/>
        <v>0</v>
      </c>
      <c r="S479" s="23">
        <f t="shared" si="37"/>
        <v>40987.83488425926</v>
      </c>
      <c r="T479" s="23">
        <f t="shared" si="38"/>
        <v>41047.83488425926</v>
      </c>
      <c r="U479" s="10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0" t="s">
        <v>8220</v>
      </c>
      <c r="G480" s="10" t="s">
        <v>8223</v>
      </c>
      <c r="H480" s="10" t="s">
        <v>8245</v>
      </c>
      <c r="I480" s="10">
        <v>1427921509</v>
      </c>
      <c r="J480" s="10">
        <v>1425333109</v>
      </c>
      <c r="K480" s="10" t="b">
        <v>0</v>
      </c>
      <c r="L480" s="10">
        <v>0</v>
      </c>
      <c r="M480" t="b">
        <v>0</v>
      </c>
      <c r="N480" s="10" t="s">
        <v>8268</v>
      </c>
      <c r="O480" s="15" t="s">
        <v>8308</v>
      </c>
      <c r="P480" s="10" t="s">
        <v>8314</v>
      </c>
      <c r="Q480" s="10">
        <f t="shared" si="36"/>
        <v>0</v>
      </c>
      <c r="R480" s="10">
        <f t="shared" si="35"/>
        <v>0</v>
      </c>
      <c r="S480" s="23">
        <f t="shared" si="37"/>
        <v>42065.910983796297</v>
      </c>
      <c r="T480" s="23">
        <f t="shared" si="38"/>
        <v>42095.869317129633</v>
      </c>
      <c r="U480" s="1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0" t="s">
        <v>8220</v>
      </c>
      <c r="G481" s="10" t="s">
        <v>8223</v>
      </c>
      <c r="H481" s="10" t="s">
        <v>8245</v>
      </c>
      <c r="I481" s="10">
        <v>1416566835</v>
      </c>
      <c r="J481" s="10">
        <v>1411379235</v>
      </c>
      <c r="K481" s="10" t="b">
        <v>0</v>
      </c>
      <c r="L481" s="10">
        <v>55</v>
      </c>
      <c r="M481" t="b">
        <v>0</v>
      </c>
      <c r="N481" s="10" t="s">
        <v>8268</v>
      </c>
      <c r="O481" s="15" t="s">
        <v>8308</v>
      </c>
      <c r="P481" s="10" t="s">
        <v>8314</v>
      </c>
      <c r="Q481" s="10">
        <f t="shared" si="36"/>
        <v>33</v>
      </c>
      <c r="R481" s="10">
        <f t="shared" si="35"/>
        <v>88.8</v>
      </c>
      <c r="S481" s="23">
        <f t="shared" si="37"/>
        <v>41904.407812500001</v>
      </c>
      <c r="T481" s="23">
        <f t="shared" si="38"/>
        <v>41964.449479166666</v>
      </c>
      <c r="U481" s="10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0" t="s">
        <v>8220</v>
      </c>
      <c r="G482" s="10" t="s">
        <v>8223</v>
      </c>
      <c r="H482" s="10" t="s">
        <v>8245</v>
      </c>
      <c r="I482" s="10">
        <v>1376049615</v>
      </c>
      <c r="J482" s="10">
        <v>1373457615</v>
      </c>
      <c r="K482" s="10" t="b">
        <v>0</v>
      </c>
      <c r="L482" s="10">
        <v>140</v>
      </c>
      <c r="M482" t="b">
        <v>0</v>
      </c>
      <c r="N482" s="10" t="s">
        <v>8268</v>
      </c>
      <c r="O482" s="15" t="s">
        <v>8308</v>
      </c>
      <c r="P482" s="10" t="s">
        <v>8314</v>
      </c>
      <c r="Q482" s="10">
        <f t="shared" si="36"/>
        <v>19</v>
      </c>
      <c r="R482" s="10">
        <f t="shared" si="35"/>
        <v>55.46</v>
      </c>
      <c r="S482" s="23">
        <f t="shared" si="37"/>
        <v>41465.500173611108</v>
      </c>
      <c r="T482" s="23">
        <f t="shared" si="38"/>
        <v>41495.500173611108</v>
      </c>
      <c r="U482" s="10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0" t="s">
        <v>8220</v>
      </c>
      <c r="G483" s="10" t="s">
        <v>8223</v>
      </c>
      <c r="H483" s="10" t="s">
        <v>8245</v>
      </c>
      <c r="I483" s="10">
        <v>1349885289</v>
      </c>
      <c r="J483" s="10">
        <v>1347293289</v>
      </c>
      <c r="K483" s="10" t="b">
        <v>0</v>
      </c>
      <c r="L483" s="10">
        <v>21</v>
      </c>
      <c r="M483" t="b">
        <v>0</v>
      </c>
      <c r="N483" s="10" t="s">
        <v>8268</v>
      </c>
      <c r="O483" s="15" t="s">
        <v>8308</v>
      </c>
      <c r="P483" s="10" t="s">
        <v>8314</v>
      </c>
      <c r="Q483" s="10">
        <f t="shared" si="36"/>
        <v>6</v>
      </c>
      <c r="R483" s="10">
        <f t="shared" si="35"/>
        <v>87.14</v>
      </c>
      <c r="S483" s="23">
        <f t="shared" si="37"/>
        <v>41162.672326388885</v>
      </c>
      <c r="T483" s="23">
        <f t="shared" si="38"/>
        <v>41192.672326388885</v>
      </c>
      <c r="U483" s="10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0" t="s">
        <v>8220</v>
      </c>
      <c r="G484" s="10" t="s">
        <v>8223</v>
      </c>
      <c r="H484" s="10" t="s">
        <v>8245</v>
      </c>
      <c r="I484" s="10">
        <v>1460644440</v>
      </c>
      <c r="J484" s="10">
        <v>1458336690</v>
      </c>
      <c r="K484" s="10" t="b">
        <v>0</v>
      </c>
      <c r="L484" s="10">
        <v>1</v>
      </c>
      <c r="M484" t="b">
        <v>0</v>
      </c>
      <c r="N484" s="10" t="s">
        <v>8268</v>
      </c>
      <c r="O484" s="15" t="s">
        <v>8308</v>
      </c>
      <c r="P484" s="10" t="s">
        <v>8314</v>
      </c>
      <c r="Q484" s="10">
        <f t="shared" si="36"/>
        <v>0</v>
      </c>
      <c r="R484" s="10">
        <f t="shared" si="35"/>
        <v>10</v>
      </c>
      <c r="S484" s="23">
        <f t="shared" si="37"/>
        <v>42447.896875000006</v>
      </c>
      <c r="T484" s="23">
        <f t="shared" si="38"/>
        <v>42474.606944444444</v>
      </c>
      <c r="U484" s="10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0" t="s">
        <v>8220</v>
      </c>
      <c r="G485" s="10" t="s">
        <v>8224</v>
      </c>
      <c r="H485" s="10" t="s">
        <v>8246</v>
      </c>
      <c r="I485" s="10">
        <v>1359434672</v>
      </c>
      <c r="J485" s="10">
        <v>1354250672</v>
      </c>
      <c r="K485" s="10" t="b">
        <v>0</v>
      </c>
      <c r="L485" s="10">
        <v>147</v>
      </c>
      <c r="M485" t="b">
        <v>0</v>
      </c>
      <c r="N485" s="10" t="s">
        <v>8268</v>
      </c>
      <c r="O485" s="15" t="s">
        <v>8308</v>
      </c>
      <c r="P485" s="10" t="s">
        <v>8314</v>
      </c>
      <c r="Q485" s="10">
        <f t="shared" si="36"/>
        <v>50</v>
      </c>
      <c r="R485" s="10">
        <f t="shared" si="35"/>
        <v>51.22</v>
      </c>
      <c r="S485" s="23">
        <f t="shared" si="37"/>
        <v>41243.197592592594</v>
      </c>
      <c r="T485" s="23">
        <f t="shared" si="38"/>
        <v>41303.197592592594</v>
      </c>
      <c r="U485" s="10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0" t="s">
        <v>8220</v>
      </c>
      <c r="G486" s="10" t="s">
        <v>8224</v>
      </c>
      <c r="H486" s="10" t="s">
        <v>8246</v>
      </c>
      <c r="I486" s="10">
        <v>1446766372</v>
      </c>
      <c r="J486" s="10">
        <v>1443220372</v>
      </c>
      <c r="K486" s="10" t="b">
        <v>0</v>
      </c>
      <c r="L486" s="10">
        <v>11</v>
      </c>
      <c r="M486" t="b">
        <v>0</v>
      </c>
      <c r="N486" s="10" t="s">
        <v>8268</v>
      </c>
      <c r="O486" s="15" t="s">
        <v>8308</v>
      </c>
      <c r="P486" s="10" t="s">
        <v>8314</v>
      </c>
      <c r="Q486" s="10">
        <f t="shared" si="36"/>
        <v>0</v>
      </c>
      <c r="R486" s="10">
        <f t="shared" si="35"/>
        <v>13.55</v>
      </c>
      <c r="S486" s="23">
        <f t="shared" si="37"/>
        <v>42272.93949074074</v>
      </c>
      <c r="T486" s="23">
        <f t="shared" si="38"/>
        <v>42313.981157407412</v>
      </c>
      <c r="U486" s="10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0" t="s">
        <v>8220</v>
      </c>
      <c r="G487" s="10" t="s">
        <v>8224</v>
      </c>
      <c r="H487" s="10" t="s">
        <v>8246</v>
      </c>
      <c r="I487" s="10">
        <v>1368792499</v>
      </c>
      <c r="J487" s="10">
        <v>1366200499</v>
      </c>
      <c r="K487" s="10" t="b">
        <v>0</v>
      </c>
      <c r="L487" s="10">
        <v>125</v>
      </c>
      <c r="M487" t="b">
        <v>0</v>
      </c>
      <c r="N487" s="10" t="s">
        <v>8268</v>
      </c>
      <c r="O487" s="15" t="s">
        <v>8308</v>
      </c>
      <c r="P487" s="10" t="s">
        <v>8314</v>
      </c>
      <c r="Q487" s="10">
        <f t="shared" si="36"/>
        <v>22</v>
      </c>
      <c r="R487" s="10">
        <f t="shared" si="35"/>
        <v>66.52</v>
      </c>
      <c r="S487" s="23">
        <f t="shared" si="37"/>
        <v>41381.50577546296</v>
      </c>
      <c r="T487" s="23">
        <f t="shared" si="38"/>
        <v>41411.50577546296</v>
      </c>
      <c r="U487" s="10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0" t="s">
        <v>8220</v>
      </c>
      <c r="G488" s="10" t="s">
        <v>8225</v>
      </c>
      <c r="H488" s="10" t="s">
        <v>8247</v>
      </c>
      <c r="I488" s="10">
        <v>1401662239</v>
      </c>
      <c r="J488" s="10">
        <v>1399070239</v>
      </c>
      <c r="K488" s="10" t="b">
        <v>0</v>
      </c>
      <c r="L488" s="10">
        <v>1</v>
      </c>
      <c r="M488" t="b">
        <v>0</v>
      </c>
      <c r="N488" s="10" t="s">
        <v>8268</v>
      </c>
      <c r="O488" s="15" t="s">
        <v>8308</v>
      </c>
      <c r="P488" s="10" t="s">
        <v>8314</v>
      </c>
      <c r="Q488" s="10">
        <f t="shared" si="36"/>
        <v>0</v>
      </c>
      <c r="R488" s="10">
        <f t="shared" si="35"/>
        <v>50</v>
      </c>
      <c r="S488" s="23">
        <f t="shared" si="37"/>
        <v>41761.94258101852</v>
      </c>
      <c r="T488" s="23">
        <f t="shared" si="38"/>
        <v>41791.94258101852</v>
      </c>
      <c r="U488" s="10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0" t="s">
        <v>8220</v>
      </c>
      <c r="G489" s="10" t="s">
        <v>8228</v>
      </c>
      <c r="H489" s="10" t="s">
        <v>8250</v>
      </c>
      <c r="I489" s="10">
        <v>1482678994</v>
      </c>
      <c r="J489" s="10">
        <v>1477491394</v>
      </c>
      <c r="K489" s="10" t="b">
        <v>0</v>
      </c>
      <c r="L489" s="10">
        <v>0</v>
      </c>
      <c r="M489" t="b">
        <v>0</v>
      </c>
      <c r="N489" s="10" t="s">
        <v>8268</v>
      </c>
      <c r="O489" s="15" t="s">
        <v>8308</v>
      </c>
      <c r="P489" s="10" t="s">
        <v>8314</v>
      </c>
      <c r="Q489" s="10">
        <f t="shared" si="36"/>
        <v>0</v>
      </c>
      <c r="R489" s="10">
        <f t="shared" si="35"/>
        <v>0</v>
      </c>
      <c r="S489" s="23">
        <f t="shared" si="37"/>
        <v>42669.594837962963</v>
      </c>
      <c r="T489" s="23">
        <f t="shared" si="38"/>
        <v>42729.636504629627</v>
      </c>
      <c r="U489" s="10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0" t="s">
        <v>8220</v>
      </c>
      <c r="G490" s="10" t="s">
        <v>8223</v>
      </c>
      <c r="H490" s="10" t="s">
        <v>8245</v>
      </c>
      <c r="I490" s="10">
        <v>1483924700</v>
      </c>
      <c r="J490" s="10">
        <v>1481332700</v>
      </c>
      <c r="K490" s="10" t="b">
        <v>0</v>
      </c>
      <c r="L490" s="10">
        <v>0</v>
      </c>
      <c r="M490" t="b">
        <v>0</v>
      </c>
      <c r="N490" s="10" t="s">
        <v>8268</v>
      </c>
      <c r="O490" s="15" t="s">
        <v>8308</v>
      </c>
      <c r="P490" s="10" t="s">
        <v>8314</v>
      </c>
      <c r="Q490" s="10">
        <f t="shared" si="36"/>
        <v>0</v>
      </c>
      <c r="R490" s="10">
        <f t="shared" si="35"/>
        <v>0</v>
      </c>
      <c r="S490" s="23">
        <f t="shared" si="37"/>
        <v>42714.054398148146</v>
      </c>
      <c r="T490" s="23">
        <f t="shared" si="38"/>
        <v>42744.054398148146</v>
      </c>
      <c r="U490" s="1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0" t="s">
        <v>8220</v>
      </c>
      <c r="G491" s="10" t="s">
        <v>8223</v>
      </c>
      <c r="H491" s="10" t="s">
        <v>8245</v>
      </c>
      <c r="I491" s="10">
        <v>1325763180</v>
      </c>
      <c r="J491" s="10">
        <v>1323084816</v>
      </c>
      <c r="K491" s="10" t="b">
        <v>0</v>
      </c>
      <c r="L491" s="10">
        <v>3</v>
      </c>
      <c r="M491" t="b">
        <v>0</v>
      </c>
      <c r="N491" s="10" t="s">
        <v>8268</v>
      </c>
      <c r="O491" s="15" t="s">
        <v>8308</v>
      </c>
      <c r="P491" s="10" t="s">
        <v>8314</v>
      </c>
      <c r="Q491" s="10">
        <f t="shared" si="36"/>
        <v>0</v>
      </c>
      <c r="R491" s="10">
        <f t="shared" si="35"/>
        <v>71.67</v>
      </c>
      <c r="S491" s="23">
        <f t="shared" si="37"/>
        <v>40882.481666666667</v>
      </c>
      <c r="T491" s="23">
        <f t="shared" si="38"/>
        <v>40913.481249999997</v>
      </c>
      <c r="U491" s="10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0" t="s">
        <v>8220</v>
      </c>
      <c r="G492" s="10" t="s">
        <v>8223</v>
      </c>
      <c r="H492" s="10" t="s">
        <v>8245</v>
      </c>
      <c r="I492" s="10">
        <v>1345677285</v>
      </c>
      <c r="J492" s="10">
        <v>1343085285</v>
      </c>
      <c r="K492" s="10" t="b">
        <v>0</v>
      </c>
      <c r="L492" s="10">
        <v>0</v>
      </c>
      <c r="M492" t="b">
        <v>0</v>
      </c>
      <c r="N492" s="10" t="s">
        <v>8268</v>
      </c>
      <c r="O492" s="15" t="s">
        <v>8308</v>
      </c>
      <c r="P492" s="10" t="s">
        <v>8314</v>
      </c>
      <c r="Q492" s="10">
        <f t="shared" si="36"/>
        <v>0</v>
      </c>
      <c r="R492" s="10">
        <f t="shared" si="35"/>
        <v>0</v>
      </c>
      <c r="S492" s="23">
        <f t="shared" si="37"/>
        <v>41113.968576388892</v>
      </c>
      <c r="T492" s="23">
        <f t="shared" si="38"/>
        <v>41143.968576388892</v>
      </c>
      <c r="U492" s="10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0" t="s">
        <v>8220</v>
      </c>
      <c r="G493" s="10" t="s">
        <v>8223</v>
      </c>
      <c r="H493" s="10" t="s">
        <v>8245</v>
      </c>
      <c r="I493" s="10">
        <v>1453937699</v>
      </c>
      <c r="J493" s="10">
        <v>1451345699</v>
      </c>
      <c r="K493" s="10" t="b">
        <v>0</v>
      </c>
      <c r="L493" s="10">
        <v>0</v>
      </c>
      <c r="M493" t="b">
        <v>0</v>
      </c>
      <c r="N493" s="10" t="s">
        <v>8268</v>
      </c>
      <c r="O493" s="15" t="s">
        <v>8308</v>
      </c>
      <c r="P493" s="10" t="s">
        <v>8314</v>
      </c>
      <c r="Q493" s="10">
        <f t="shared" si="36"/>
        <v>0</v>
      </c>
      <c r="R493" s="10">
        <f t="shared" si="35"/>
        <v>0</v>
      </c>
      <c r="S493" s="23">
        <f t="shared" si="37"/>
        <v>42366.982627314821</v>
      </c>
      <c r="T493" s="23">
        <f t="shared" si="38"/>
        <v>42396.982627314821</v>
      </c>
      <c r="U493" s="10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0" t="s">
        <v>8220</v>
      </c>
      <c r="G494" s="10" t="s">
        <v>8234</v>
      </c>
      <c r="H494" s="10" t="s">
        <v>8254</v>
      </c>
      <c r="I494" s="10">
        <v>1476319830</v>
      </c>
      <c r="J494" s="10">
        <v>1471135830</v>
      </c>
      <c r="K494" s="10" t="b">
        <v>0</v>
      </c>
      <c r="L494" s="10">
        <v>0</v>
      </c>
      <c r="M494" t="b">
        <v>0</v>
      </c>
      <c r="N494" s="10" t="s">
        <v>8268</v>
      </c>
      <c r="O494" s="15" t="s">
        <v>8308</v>
      </c>
      <c r="P494" s="10" t="s">
        <v>8314</v>
      </c>
      <c r="Q494" s="10">
        <f t="shared" si="36"/>
        <v>0</v>
      </c>
      <c r="R494" s="10">
        <f t="shared" si="35"/>
        <v>0</v>
      </c>
      <c r="S494" s="23">
        <f t="shared" si="37"/>
        <v>42596.03506944445</v>
      </c>
      <c r="T494" s="23">
        <f t="shared" si="38"/>
        <v>42656.03506944445</v>
      </c>
      <c r="U494" s="10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0" t="s">
        <v>8220</v>
      </c>
      <c r="G495" s="10" t="s">
        <v>8224</v>
      </c>
      <c r="H495" s="10" t="s">
        <v>8246</v>
      </c>
      <c r="I495" s="10">
        <v>1432142738</v>
      </c>
      <c r="J495" s="10">
        <v>1429550738</v>
      </c>
      <c r="K495" s="10" t="b">
        <v>0</v>
      </c>
      <c r="L495" s="10">
        <v>0</v>
      </c>
      <c r="M495" t="b">
        <v>0</v>
      </c>
      <c r="N495" s="10" t="s">
        <v>8268</v>
      </c>
      <c r="O495" s="15" t="s">
        <v>8308</v>
      </c>
      <c r="P495" s="10" t="s">
        <v>8314</v>
      </c>
      <c r="Q495" s="10">
        <f t="shared" si="36"/>
        <v>0</v>
      </c>
      <c r="R495" s="10">
        <f t="shared" si="35"/>
        <v>0</v>
      </c>
      <c r="S495" s="23">
        <f t="shared" si="37"/>
        <v>42114.726134259254</v>
      </c>
      <c r="T495" s="23">
        <f t="shared" si="38"/>
        <v>42144.726134259254</v>
      </c>
      <c r="U495" s="10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0" t="s">
        <v>8220</v>
      </c>
      <c r="G496" s="10" t="s">
        <v>8223</v>
      </c>
      <c r="H496" s="10" t="s">
        <v>8245</v>
      </c>
      <c r="I496" s="10">
        <v>1404356400</v>
      </c>
      <c r="J496" s="10">
        <v>1402343765</v>
      </c>
      <c r="K496" s="10" t="b">
        <v>0</v>
      </c>
      <c r="L496" s="10">
        <v>3</v>
      </c>
      <c r="M496" t="b">
        <v>0</v>
      </c>
      <c r="N496" s="10" t="s">
        <v>8268</v>
      </c>
      <c r="O496" s="15" t="s">
        <v>8308</v>
      </c>
      <c r="P496" s="10" t="s">
        <v>8314</v>
      </c>
      <c r="Q496" s="10">
        <f t="shared" si="36"/>
        <v>0</v>
      </c>
      <c r="R496" s="10">
        <f t="shared" si="35"/>
        <v>10.33</v>
      </c>
      <c r="S496" s="23">
        <f t="shared" si="37"/>
        <v>41799.830613425926</v>
      </c>
      <c r="T496" s="23">
        <f t="shared" si="38"/>
        <v>41823.125</v>
      </c>
      <c r="U496" s="10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0" t="s">
        <v>8220</v>
      </c>
      <c r="G497" s="10" t="s">
        <v>8223</v>
      </c>
      <c r="H497" s="10" t="s">
        <v>8245</v>
      </c>
      <c r="I497" s="10">
        <v>1437076305</v>
      </c>
      <c r="J497" s="10">
        <v>1434484305</v>
      </c>
      <c r="K497" s="10" t="b">
        <v>0</v>
      </c>
      <c r="L497" s="10">
        <v>0</v>
      </c>
      <c r="M497" t="b">
        <v>0</v>
      </c>
      <c r="N497" s="10" t="s">
        <v>8268</v>
      </c>
      <c r="O497" s="15" t="s">
        <v>8308</v>
      </c>
      <c r="P497" s="10" t="s">
        <v>8314</v>
      </c>
      <c r="Q497" s="10">
        <f t="shared" si="36"/>
        <v>0</v>
      </c>
      <c r="R497" s="10">
        <f t="shared" si="35"/>
        <v>0</v>
      </c>
      <c r="S497" s="23">
        <f t="shared" si="37"/>
        <v>42171.827604166669</v>
      </c>
      <c r="T497" s="23">
        <f t="shared" si="38"/>
        <v>42201.827604166669</v>
      </c>
      <c r="U497" s="10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0" t="s">
        <v>8220</v>
      </c>
      <c r="G498" s="10" t="s">
        <v>8223</v>
      </c>
      <c r="H498" s="10" t="s">
        <v>8245</v>
      </c>
      <c r="I498" s="10">
        <v>1392070874</v>
      </c>
      <c r="J498" s="10">
        <v>1386886874</v>
      </c>
      <c r="K498" s="10" t="b">
        <v>0</v>
      </c>
      <c r="L498" s="10">
        <v>1</v>
      </c>
      <c r="M498" t="b">
        <v>0</v>
      </c>
      <c r="N498" s="10" t="s">
        <v>8268</v>
      </c>
      <c r="O498" s="15" t="s">
        <v>8308</v>
      </c>
      <c r="P498" s="10" t="s">
        <v>8314</v>
      </c>
      <c r="Q498" s="10">
        <f t="shared" si="36"/>
        <v>0</v>
      </c>
      <c r="R498" s="10">
        <f t="shared" si="35"/>
        <v>1</v>
      </c>
      <c r="S498" s="23">
        <f t="shared" si="37"/>
        <v>41620.93141203704</v>
      </c>
      <c r="T498" s="23">
        <f t="shared" si="38"/>
        <v>41680.93141203704</v>
      </c>
      <c r="U498" s="10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0" t="s">
        <v>8220</v>
      </c>
      <c r="G499" s="10" t="s">
        <v>8223</v>
      </c>
      <c r="H499" s="10" t="s">
        <v>8245</v>
      </c>
      <c r="I499" s="10">
        <v>1419483600</v>
      </c>
      <c r="J499" s="10">
        <v>1414889665</v>
      </c>
      <c r="K499" s="10" t="b">
        <v>0</v>
      </c>
      <c r="L499" s="10">
        <v>3</v>
      </c>
      <c r="M499" t="b">
        <v>0</v>
      </c>
      <c r="N499" s="10" t="s">
        <v>8268</v>
      </c>
      <c r="O499" s="15" t="s">
        <v>8308</v>
      </c>
      <c r="P499" s="10" t="s">
        <v>8314</v>
      </c>
      <c r="Q499" s="10">
        <f t="shared" si="36"/>
        <v>1</v>
      </c>
      <c r="R499" s="10">
        <f t="shared" si="35"/>
        <v>10</v>
      </c>
      <c r="S499" s="23">
        <f t="shared" si="37"/>
        <v>41945.037789351853</v>
      </c>
      <c r="T499" s="23">
        <f t="shared" si="38"/>
        <v>41998.208333333328</v>
      </c>
      <c r="U499" s="10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0" t="s">
        <v>8220</v>
      </c>
      <c r="G500" s="10" t="s">
        <v>8223</v>
      </c>
      <c r="H500" s="10" t="s">
        <v>8245</v>
      </c>
      <c r="I500" s="10">
        <v>1324664249</v>
      </c>
      <c r="J500" s="10">
        <v>1321035449</v>
      </c>
      <c r="K500" s="10" t="b">
        <v>0</v>
      </c>
      <c r="L500" s="10">
        <v>22</v>
      </c>
      <c r="M500" t="b">
        <v>0</v>
      </c>
      <c r="N500" s="10" t="s">
        <v>8268</v>
      </c>
      <c r="O500" s="15" t="s">
        <v>8308</v>
      </c>
      <c r="P500" s="10" t="s">
        <v>8314</v>
      </c>
      <c r="Q500" s="10">
        <f t="shared" si="36"/>
        <v>5</v>
      </c>
      <c r="R500" s="10">
        <f t="shared" si="35"/>
        <v>136.09</v>
      </c>
      <c r="S500" s="23">
        <f t="shared" si="37"/>
        <v>40858.762141203704</v>
      </c>
      <c r="T500" s="23">
        <f t="shared" si="38"/>
        <v>40900.762141203704</v>
      </c>
      <c r="U500" s="1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0" t="s">
        <v>8220</v>
      </c>
      <c r="G501" s="10" t="s">
        <v>8223</v>
      </c>
      <c r="H501" s="10" t="s">
        <v>8245</v>
      </c>
      <c r="I501" s="10">
        <v>1255381140</v>
      </c>
      <c r="J501" s="10">
        <v>1250630968</v>
      </c>
      <c r="K501" s="10" t="b">
        <v>0</v>
      </c>
      <c r="L501" s="10">
        <v>26</v>
      </c>
      <c r="M501" t="b">
        <v>0</v>
      </c>
      <c r="N501" s="10" t="s">
        <v>8268</v>
      </c>
      <c r="O501" s="15" t="s">
        <v>8308</v>
      </c>
      <c r="P501" s="10" t="s">
        <v>8314</v>
      </c>
      <c r="Q501" s="10">
        <f t="shared" si="36"/>
        <v>10</v>
      </c>
      <c r="R501" s="10">
        <f t="shared" si="35"/>
        <v>73.459999999999994</v>
      </c>
      <c r="S501" s="23">
        <f t="shared" si="37"/>
        <v>40043.895462962959</v>
      </c>
      <c r="T501" s="23">
        <f t="shared" si="38"/>
        <v>40098.874305555553</v>
      </c>
      <c r="U501" s="10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0" t="s">
        <v>8220</v>
      </c>
      <c r="G502" s="10" t="s">
        <v>8223</v>
      </c>
      <c r="H502" s="10" t="s">
        <v>8245</v>
      </c>
      <c r="I502" s="10">
        <v>1273356960</v>
      </c>
      <c r="J502" s="10">
        <v>1268255751</v>
      </c>
      <c r="K502" s="10" t="b">
        <v>0</v>
      </c>
      <c r="L502" s="10">
        <v>4</v>
      </c>
      <c r="M502" t="b">
        <v>0</v>
      </c>
      <c r="N502" s="10" t="s">
        <v>8268</v>
      </c>
      <c r="O502" s="15" t="s">
        <v>8308</v>
      </c>
      <c r="P502" s="10" t="s">
        <v>8314</v>
      </c>
      <c r="Q502" s="10">
        <f t="shared" si="36"/>
        <v>3</v>
      </c>
      <c r="R502" s="10">
        <f t="shared" si="35"/>
        <v>53.75</v>
      </c>
      <c r="S502" s="23">
        <f t="shared" si="37"/>
        <v>40247.886006944449</v>
      </c>
      <c r="T502" s="23">
        <f t="shared" si="38"/>
        <v>40306.927777777775</v>
      </c>
      <c r="U502" s="10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0" t="s">
        <v>8220</v>
      </c>
      <c r="G503" s="10" t="s">
        <v>8223</v>
      </c>
      <c r="H503" s="10" t="s">
        <v>8245</v>
      </c>
      <c r="I503" s="10">
        <v>1310189851</v>
      </c>
      <c r="J503" s="10">
        <v>1307597851</v>
      </c>
      <c r="K503" s="10" t="b">
        <v>0</v>
      </c>
      <c r="L503" s="10">
        <v>0</v>
      </c>
      <c r="M503" t="b">
        <v>0</v>
      </c>
      <c r="N503" s="10" t="s">
        <v>8268</v>
      </c>
      <c r="O503" s="15" t="s">
        <v>8308</v>
      </c>
      <c r="P503" s="10" t="s">
        <v>8314</v>
      </c>
      <c r="Q503" s="10">
        <f t="shared" si="36"/>
        <v>0</v>
      </c>
      <c r="R503" s="10">
        <f t="shared" si="35"/>
        <v>0</v>
      </c>
      <c r="S503" s="23">
        <f t="shared" si="37"/>
        <v>40703.234386574077</v>
      </c>
      <c r="T503" s="23">
        <f t="shared" si="38"/>
        <v>40733.234386574077</v>
      </c>
      <c r="U503" s="10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0" t="s">
        <v>8220</v>
      </c>
      <c r="G504" s="10" t="s">
        <v>8223</v>
      </c>
      <c r="H504" s="10" t="s">
        <v>8245</v>
      </c>
      <c r="I504" s="10">
        <v>1332073025</v>
      </c>
      <c r="J504" s="10">
        <v>1329484625</v>
      </c>
      <c r="K504" s="10" t="b">
        <v>0</v>
      </c>
      <c r="L504" s="10">
        <v>4</v>
      </c>
      <c r="M504" t="b">
        <v>0</v>
      </c>
      <c r="N504" s="10" t="s">
        <v>8268</v>
      </c>
      <c r="O504" s="15" t="s">
        <v>8308</v>
      </c>
      <c r="P504" s="10" t="s">
        <v>8314</v>
      </c>
      <c r="Q504" s="10">
        <f t="shared" si="36"/>
        <v>1</v>
      </c>
      <c r="R504" s="10">
        <f t="shared" si="35"/>
        <v>57.5</v>
      </c>
      <c r="S504" s="23">
        <f t="shared" si="37"/>
        <v>40956.553530092591</v>
      </c>
      <c r="T504" s="23">
        <f t="shared" si="38"/>
        <v>40986.511863425927</v>
      </c>
      <c r="U504" s="10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0" t="s">
        <v>8220</v>
      </c>
      <c r="G505" s="10" t="s">
        <v>8224</v>
      </c>
      <c r="H505" s="10" t="s">
        <v>8246</v>
      </c>
      <c r="I505" s="10">
        <v>1421498303</v>
      </c>
      <c r="J505" s="10">
        <v>1418906303</v>
      </c>
      <c r="K505" s="10" t="b">
        <v>0</v>
      </c>
      <c r="L505" s="10">
        <v>9</v>
      </c>
      <c r="M505" t="b">
        <v>0</v>
      </c>
      <c r="N505" s="10" t="s">
        <v>8268</v>
      </c>
      <c r="O505" s="15" t="s">
        <v>8308</v>
      </c>
      <c r="P505" s="10" t="s">
        <v>8314</v>
      </c>
      <c r="Q505" s="10">
        <f t="shared" si="36"/>
        <v>2</v>
      </c>
      <c r="R505" s="10">
        <f t="shared" si="35"/>
        <v>12.67</v>
      </c>
      <c r="S505" s="23">
        <f t="shared" si="37"/>
        <v>41991.526655092588</v>
      </c>
      <c r="T505" s="23">
        <f t="shared" si="38"/>
        <v>42021.526655092588</v>
      </c>
      <c r="U505" s="10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0" t="s">
        <v>8220</v>
      </c>
      <c r="G506" s="10" t="s">
        <v>8223</v>
      </c>
      <c r="H506" s="10" t="s">
        <v>8245</v>
      </c>
      <c r="I506" s="10">
        <v>1334097387</v>
      </c>
      <c r="J506" s="10">
        <v>1328916987</v>
      </c>
      <c r="K506" s="10" t="b">
        <v>0</v>
      </c>
      <c r="L506" s="10">
        <v>5</v>
      </c>
      <c r="M506" t="b">
        <v>0</v>
      </c>
      <c r="N506" s="10" t="s">
        <v>8268</v>
      </c>
      <c r="O506" s="15" t="s">
        <v>8308</v>
      </c>
      <c r="P506" s="10" t="s">
        <v>8314</v>
      </c>
      <c r="Q506" s="10">
        <f t="shared" si="36"/>
        <v>1</v>
      </c>
      <c r="R506" s="10">
        <f t="shared" si="35"/>
        <v>67</v>
      </c>
      <c r="S506" s="23">
        <f t="shared" si="37"/>
        <v>40949.98364583333</v>
      </c>
      <c r="T506" s="23">
        <f t="shared" si="38"/>
        <v>41009.941979166666</v>
      </c>
      <c r="U506" s="10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0" t="s">
        <v>8220</v>
      </c>
      <c r="G507" s="10" t="s">
        <v>8223</v>
      </c>
      <c r="H507" s="10" t="s">
        <v>8245</v>
      </c>
      <c r="I507" s="10">
        <v>1451010086</v>
      </c>
      <c r="J507" s="10">
        <v>1447122086</v>
      </c>
      <c r="K507" s="10" t="b">
        <v>0</v>
      </c>
      <c r="L507" s="10">
        <v>14</v>
      </c>
      <c r="M507" t="b">
        <v>0</v>
      </c>
      <c r="N507" s="10" t="s">
        <v>8268</v>
      </c>
      <c r="O507" s="15" t="s">
        <v>8308</v>
      </c>
      <c r="P507" s="10" t="s">
        <v>8314</v>
      </c>
      <c r="Q507" s="10">
        <f t="shared" si="36"/>
        <v>0</v>
      </c>
      <c r="R507" s="10">
        <f t="shared" si="35"/>
        <v>3.71</v>
      </c>
      <c r="S507" s="23">
        <f t="shared" si="37"/>
        <v>42318.098217592589</v>
      </c>
      <c r="T507" s="23">
        <f t="shared" si="38"/>
        <v>42363.098217592589</v>
      </c>
      <c r="U507" s="10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0" t="s">
        <v>8220</v>
      </c>
      <c r="G508" s="10" t="s">
        <v>8223</v>
      </c>
      <c r="H508" s="10" t="s">
        <v>8245</v>
      </c>
      <c r="I508" s="10">
        <v>1376140520</v>
      </c>
      <c r="J508" s="10">
        <v>1373548520</v>
      </c>
      <c r="K508" s="10" t="b">
        <v>0</v>
      </c>
      <c r="L508" s="10">
        <v>1</v>
      </c>
      <c r="M508" t="b">
        <v>0</v>
      </c>
      <c r="N508" s="10" t="s">
        <v>8268</v>
      </c>
      <c r="O508" s="15" t="s">
        <v>8308</v>
      </c>
      <c r="P508" s="10" t="s">
        <v>8314</v>
      </c>
      <c r="Q508" s="10">
        <f t="shared" si="36"/>
        <v>0</v>
      </c>
      <c r="R508" s="10">
        <f t="shared" si="35"/>
        <v>250</v>
      </c>
      <c r="S508" s="23">
        <f t="shared" si="37"/>
        <v>41466.552314814813</v>
      </c>
      <c r="T508" s="23">
        <f t="shared" si="38"/>
        <v>41496.552314814813</v>
      </c>
      <c r="U508" s="10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0" t="s">
        <v>8220</v>
      </c>
      <c r="G509" s="10" t="s">
        <v>8223</v>
      </c>
      <c r="H509" s="10" t="s">
        <v>8245</v>
      </c>
      <c r="I509" s="10">
        <v>1350687657</v>
      </c>
      <c r="J509" s="10">
        <v>1346799657</v>
      </c>
      <c r="K509" s="10" t="b">
        <v>0</v>
      </c>
      <c r="L509" s="10">
        <v>10</v>
      </c>
      <c r="M509" t="b">
        <v>0</v>
      </c>
      <c r="N509" s="10" t="s">
        <v>8268</v>
      </c>
      <c r="O509" s="15" t="s">
        <v>8308</v>
      </c>
      <c r="P509" s="10" t="s">
        <v>8314</v>
      </c>
      <c r="Q509" s="10">
        <f t="shared" si="36"/>
        <v>3</v>
      </c>
      <c r="R509" s="10">
        <f t="shared" si="35"/>
        <v>64</v>
      </c>
      <c r="S509" s="23">
        <f t="shared" si="37"/>
        <v>41156.958993055552</v>
      </c>
      <c r="T509" s="23">
        <f t="shared" si="38"/>
        <v>41201.958993055552</v>
      </c>
      <c r="U509" s="10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0" t="s">
        <v>8220</v>
      </c>
      <c r="G510" s="10" t="s">
        <v>8223</v>
      </c>
      <c r="H510" s="10" t="s">
        <v>8245</v>
      </c>
      <c r="I510" s="10">
        <v>1337955240</v>
      </c>
      <c r="J510" s="10">
        <v>1332808501</v>
      </c>
      <c r="K510" s="10" t="b">
        <v>0</v>
      </c>
      <c r="L510" s="10">
        <v>3</v>
      </c>
      <c r="M510" t="b">
        <v>0</v>
      </c>
      <c r="N510" s="10" t="s">
        <v>8268</v>
      </c>
      <c r="O510" s="15" t="s">
        <v>8308</v>
      </c>
      <c r="P510" s="10" t="s">
        <v>8314</v>
      </c>
      <c r="Q510" s="10">
        <f t="shared" si="36"/>
        <v>1</v>
      </c>
      <c r="R510" s="10">
        <f t="shared" si="35"/>
        <v>133.33000000000001</v>
      </c>
      <c r="S510" s="23">
        <f t="shared" si="37"/>
        <v>40995.024317129632</v>
      </c>
      <c r="T510" s="23">
        <f t="shared" si="38"/>
        <v>41054.593055555553</v>
      </c>
      <c r="U510" s="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0" t="s">
        <v>8220</v>
      </c>
      <c r="G511" s="10" t="s">
        <v>8224</v>
      </c>
      <c r="H511" s="10" t="s">
        <v>8246</v>
      </c>
      <c r="I511" s="10">
        <v>1435504170</v>
      </c>
      <c r="J511" s="10">
        <v>1432912170</v>
      </c>
      <c r="K511" s="10" t="b">
        <v>0</v>
      </c>
      <c r="L511" s="10">
        <v>1</v>
      </c>
      <c r="M511" t="b">
        <v>0</v>
      </c>
      <c r="N511" s="10" t="s">
        <v>8268</v>
      </c>
      <c r="O511" s="15" t="s">
        <v>8308</v>
      </c>
      <c r="P511" s="10" t="s">
        <v>8314</v>
      </c>
      <c r="Q511" s="10">
        <f t="shared" si="36"/>
        <v>0</v>
      </c>
      <c r="R511" s="10">
        <f t="shared" si="35"/>
        <v>10</v>
      </c>
      <c r="S511" s="23">
        <f t="shared" si="37"/>
        <v>42153.631597222222</v>
      </c>
      <c r="T511" s="23">
        <f t="shared" si="38"/>
        <v>42183.631597222222</v>
      </c>
      <c r="U511" s="10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0" t="s">
        <v>8220</v>
      </c>
      <c r="G512" s="10" t="s">
        <v>8223</v>
      </c>
      <c r="H512" s="10" t="s">
        <v>8245</v>
      </c>
      <c r="I512" s="10">
        <v>1456805639</v>
      </c>
      <c r="J512" s="10">
        <v>1454213639</v>
      </c>
      <c r="K512" s="10" t="b">
        <v>0</v>
      </c>
      <c r="L512" s="10">
        <v>0</v>
      </c>
      <c r="M512" t="b">
        <v>0</v>
      </c>
      <c r="N512" s="10" t="s">
        <v>8268</v>
      </c>
      <c r="O512" s="15" t="s">
        <v>8308</v>
      </c>
      <c r="P512" s="10" t="s">
        <v>8314</v>
      </c>
      <c r="Q512" s="10">
        <f t="shared" si="36"/>
        <v>0</v>
      </c>
      <c r="R512" s="10">
        <f t="shared" si="35"/>
        <v>0</v>
      </c>
      <c r="S512" s="23">
        <f t="shared" si="37"/>
        <v>42400.176377314812</v>
      </c>
      <c r="T512" s="23">
        <f t="shared" si="38"/>
        <v>42430.176377314812</v>
      </c>
      <c r="U512" s="10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0" t="s">
        <v>8220</v>
      </c>
      <c r="G513" s="10" t="s">
        <v>8223</v>
      </c>
      <c r="H513" s="10" t="s">
        <v>8245</v>
      </c>
      <c r="I513" s="10">
        <v>1365228982</v>
      </c>
      <c r="J513" s="10">
        <v>1362640582</v>
      </c>
      <c r="K513" s="10" t="b">
        <v>0</v>
      </c>
      <c r="L513" s="10">
        <v>5</v>
      </c>
      <c r="M513" t="b">
        <v>0</v>
      </c>
      <c r="N513" s="10" t="s">
        <v>8268</v>
      </c>
      <c r="O513" s="15" t="s">
        <v>8308</v>
      </c>
      <c r="P513" s="10" t="s">
        <v>8314</v>
      </c>
      <c r="Q513" s="10">
        <f t="shared" si="36"/>
        <v>3</v>
      </c>
      <c r="R513" s="10">
        <f t="shared" si="35"/>
        <v>30</v>
      </c>
      <c r="S513" s="23">
        <f t="shared" si="37"/>
        <v>41340.303032407406</v>
      </c>
      <c r="T513" s="23">
        <f t="shared" si="38"/>
        <v>41370.261365740742</v>
      </c>
      <c r="U513" s="10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0" t="s">
        <v>8220</v>
      </c>
      <c r="G514" s="10" t="s">
        <v>8223</v>
      </c>
      <c r="H514" s="10" t="s">
        <v>8245</v>
      </c>
      <c r="I514" s="10">
        <v>1479667727</v>
      </c>
      <c r="J514" s="10">
        <v>1475776127</v>
      </c>
      <c r="K514" s="10" t="b">
        <v>0</v>
      </c>
      <c r="L514" s="10">
        <v>2</v>
      </c>
      <c r="M514" t="b">
        <v>0</v>
      </c>
      <c r="N514" s="10" t="s">
        <v>8268</v>
      </c>
      <c r="O514" s="15" t="s">
        <v>8308</v>
      </c>
      <c r="P514" s="10" t="s">
        <v>8314</v>
      </c>
      <c r="Q514" s="10">
        <f t="shared" si="36"/>
        <v>0</v>
      </c>
      <c r="R514" s="10">
        <f t="shared" ref="R514:R577" si="40">IFERROR(ROUND(E514/L514,2),0)</f>
        <v>5.5</v>
      </c>
      <c r="S514" s="23">
        <f t="shared" si="37"/>
        <v>42649.742210648154</v>
      </c>
      <c r="T514" s="23">
        <f t="shared" si="38"/>
        <v>42694.783877314811</v>
      </c>
      <c r="U514" s="10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0" t="s">
        <v>8220</v>
      </c>
      <c r="G515" s="10" t="s">
        <v>8223</v>
      </c>
      <c r="H515" s="10" t="s">
        <v>8245</v>
      </c>
      <c r="I515" s="10">
        <v>1471244400</v>
      </c>
      <c r="J515" s="10">
        <v>1467387705</v>
      </c>
      <c r="K515" s="10" t="b">
        <v>0</v>
      </c>
      <c r="L515" s="10">
        <v>68</v>
      </c>
      <c r="M515" t="b">
        <v>0</v>
      </c>
      <c r="N515" s="10" t="s">
        <v>8268</v>
      </c>
      <c r="O515" s="15" t="s">
        <v>8308</v>
      </c>
      <c r="P515" s="10" t="s">
        <v>8314</v>
      </c>
      <c r="Q515" s="10">
        <f t="shared" ref="Q515:Q578" si="41">ROUND(E515/D515*100,0)</f>
        <v>14</v>
      </c>
      <c r="R515" s="10">
        <f t="shared" si="40"/>
        <v>102.38</v>
      </c>
      <c r="S515" s="23">
        <f t="shared" ref="S515:S578" si="42">(((J515/60)/60)/24)+DATE(1970,1,1)</f>
        <v>42552.653993055559</v>
      </c>
      <c r="T515" s="23">
        <f t="shared" ref="T515:T578" si="43">(((I515/60)/60)/24)+DATE(1970,1,1)</f>
        <v>42597.291666666672</v>
      </c>
      <c r="U515" s="10">
        <f t="shared" si="39"/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0" t="s">
        <v>8220</v>
      </c>
      <c r="G516" s="10" t="s">
        <v>8228</v>
      </c>
      <c r="H516" s="10" t="s">
        <v>8250</v>
      </c>
      <c r="I516" s="10">
        <v>1407595447</v>
      </c>
      <c r="J516" s="10">
        <v>1405003447</v>
      </c>
      <c r="K516" s="10" t="b">
        <v>0</v>
      </c>
      <c r="L516" s="10">
        <v>3</v>
      </c>
      <c r="M516" t="b">
        <v>0</v>
      </c>
      <c r="N516" s="10" t="s">
        <v>8268</v>
      </c>
      <c r="O516" s="15" t="s">
        <v>8308</v>
      </c>
      <c r="P516" s="10" t="s">
        <v>8314</v>
      </c>
      <c r="Q516" s="10">
        <f t="shared" si="41"/>
        <v>3</v>
      </c>
      <c r="R516" s="10">
        <f t="shared" si="40"/>
        <v>16.670000000000002</v>
      </c>
      <c r="S516" s="23">
        <f t="shared" si="42"/>
        <v>41830.613969907405</v>
      </c>
      <c r="T516" s="23">
        <f t="shared" si="43"/>
        <v>41860.613969907405</v>
      </c>
      <c r="U516" s="10">
        <f t="shared" si="39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0" t="s">
        <v>8220</v>
      </c>
      <c r="G517" s="10" t="s">
        <v>8223</v>
      </c>
      <c r="H517" s="10" t="s">
        <v>8245</v>
      </c>
      <c r="I517" s="10">
        <v>1451389601</v>
      </c>
      <c r="J517" s="10">
        <v>1447933601</v>
      </c>
      <c r="K517" s="10" t="b">
        <v>0</v>
      </c>
      <c r="L517" s="10">
        <v>34</v>
      </c>
      <c r="M517" t="b">
        <v>0</v>
      </c>
      <c r="N517" s="10" t="s">
        <v>8268</v>
      </c>
      <c r="O517" s="15" t="s">
        <v>8308</v>
      </c>
      <c r="P517" s="10" t="s">
        <v>8314</v>
      </c>
      <c r="Q517" s="10">
        <f t="shared" si="41"/>
        <v>25</v>
      </c>
      <c r="R517" s="10">
        <f t="shared" si="40"/>
        <v>725.03</v>
      </c>
      <c r="S517" s="23">
        <f t="shared" si="42"/>
        <v>42327.490752314814</v>
      </c>
      <c r="T517" s="23">
        <f t="shared" si="43"/>
        <v>42367.490752314814</v>
      </c>
      <c r="U517" s="10">
        <f t="shared" si="39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0" t="s">
        <v>8220</v>
      </c>
      <c r="G518" s="10" t="s">
        <v>8224</v>
      </c>
      <c r="H518" s="10" t="s">
        <v>8246</v>
      </c>
      <c r="I518" s="10">
        <v>1432752080</v>
      </c>
      <c r="J518" s="10">
        <v>1427568080</v>
      </c>
      <c r="K518" s="10" t="b">
        <v>0</v>
      </c>
      <c r="L518" s="10">
        <v>0</v>
      </c>
      <c r="M518" t="b">
        <v>0</v>
      </c>
      <c r="N518" s="10" t="s">
        <v>8268</v>
      </c>
      <c r="O518" s="15" t="s">
        <v>8308</v>
      </c>
      <c r="P518" s="10" t="s">
        <v>8314</v>
      </c>
      <c r="Q518" s="10">
        <f t="shared" si="41"/>
        <v>0</v>
      </c>
      <c r="R518" s="10">
        <f t="shared" si="40"/>
        <v>0</v>
      </c>
      <c r="S518" s="23">
        <f t="shared" si="42"/>
        <v>42091.778703703705</v>
      </c>
      <c r="T518" s="23">
        <f t="shared" si="43"/>
        <v>42151.778703703705</v>
      </c>
      <c r="U518" s="10">
        <f t="shared" si="39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0" t="s">
        <v>8220</v>
      </c>
      <c r="G519" s="10" t="s">
        <v>8223</v>
      </c>
      <c r="H519" s="10" t="s">
        <v>8245</v>
      </c>
      <c r="I519" s="10">
        <v>1486046761</v>
      </c>
      <c r="J519" s="10">
        <v>1483454761</v>
      </c>
      <c r="K519" s="10" t="b">
        <v>0</v>
      </c>
      <c r="L519" s="10">
        <v>3</v>
      </c>
      <c r="M519" t="b">
        <v>0</v>
      </c>
      <c r="N519" s="10" t="s">
        <v>8268</v>
      </c>
      <c r="O519" s="15" t="s">
        <v>8308</v>
      </c>
      <c r="P519" s="10" t="s">
        <v>8314</v>
      </c>
      <c r="Q519" s="10">
        <f t="shared" si="41"/>
        <v>1</v>
      </c>
      <c r="R519" s="10">
        <f t="shared" si="40"/>
        <v>68.33</v>
      </c>
      <c r="S519" s="23">
        <f t="shared" si="42"/>
        <v>42738.615289351852</v>
      </c>
      <c r="T519" s="23">
        <f t="shared" si="43"/>
        <v>42768.615289351852</v>
      </c>
      <c r="U519" s="10">
        <f t="shared" si="39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0" t="s">
        <v>8220</v>
      </c>
      <c r="G520" s="10" t="s">
        <v>8223</v>
      </c>
      <c r="H520" s="10" t="s">
        <v>8245</v>
      </c>
      <c r="I520" s="10">
        <v>1441550760</v>
      </c>
      <c r="J520" s="10">
        <v>1438958824</v>
      </c>
      <c r="K520" s="10" t="b">
        <v>0</v>
      </c>
      <c r="L520" s="10">
        <v>0</v>
      </c>
      <c r="M520" t="b">
        <v>0</v>
      </c>
      <c r="N520" s="10" t="s">
        <v>8268</v>
      </c>
      <c r="O520" s="15" t="s">
        <v>8308</v>
      </c>
      <c r="P520" s="10" t="s">
        <v>8314</v>
      </c>
      <c r="Q520" s="10">
        <f t="shared" si="41"/>
        <v>0</v>
      </c>
      <c r="R520" s="10">
        <f t="shared" si="40"/>
        <v>0</v>
      </c>
      <c r="S520" s="23">
        <f t="shared" si="42"/>
        <v>42223.616018518514</v>
      </c>
      <c r="T520" s="23">
        <f t="shared" si="43"/>
        <v>42253.615277777775</v>
      </c>
      <c r="U520" s="10">
        <f t="shared" si="39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0" t="s">
        <v>8220</v>
      </c>
      <c r="G521" s="10" t="s">
        <v>8223</v>
      </c>
      <c r="H521" s="10" t="s">
        <v>8245</v>
      </c>
      <c r="I521" s="10">
        <v>1354699421</v>
      </c>
      <c r="J521" s="10">
        <v>1352107421</v>
      </c>
      <c r="K521" s="10" t="b">
        <v>0</v>
      </c>
      <c r="L521" s="10">
        <v>70</v>
      </c>
      <c r="M521" t="b">
        <v>0</v>
      </c>
      <c r="N521" s="10" t="s">
        <v>8268</v>
      </c>
      <c r="O521" s="15" t="s">
        <v>8308</v>
      </c>
      <c r="P521" s="10" t="s">
        <v>8314</v>
      </c>
      <c r="Q521" s="10">
        <f t="shared" si="41"/>
        <v>23</v>
      </c>
      <c r="R521" s="10">
        <f t="shared" si="40"/>
        <v>39.229999999999997</v>
      </c>
      <c r="S521" s="23">
        <f t="shared" si="42"/>
        <v>41218.391446759262</v>
      </c>
      <c r="T521" s="23">
        <f t="shared" si="43"/>
        <v>41248.391446759262</v>
      </c>
      <c r="U521" s="10">
        <f t="shared" si="39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0" t="s">
        <v>8218</v>
      </c>
      <c r="G522" s="10" t="s">
        <v>8224</v>
      </c>
      <c r="H522" s="10" t="s">
        <v>8246</v>
      </c>
      <c r="I522" s="10">
        <v>1449766261</v>
      </c>
      <c r="J522" s="10">
        <v>1447174261</v>
      </c>
      <c r="K522" s="10" t="b">
        <v>0</v>
      </c>
      <c r="L522" s="10">
        <v>34</v>
      </c>
      <c r="M522" t="b">
        <v>1</v>
      </c>
      <c r="N522" s="10" t="s">
        <v>8269</v>
      </c>
      <c r="O522" s="15" t="s">
        <v>8315</v>
      </c>
      <c r="P522" s="10" t="s">
        <v>8316</v>
      </c>
      <c r="Q522" s="10">
        <f t="shared" si="41"/>
        <v>102</v>
      </c>
      <c r="R522" s="10">
        <f t="shared" si="40"/>
        <v>150.15</v>
      </c>
      <c r="S522" s="23">
        <f t="shared" si="42"/>
        <v>42318.702094907407</v>
      </c>
      <c r="T522" s="23">
        <f t="shared" si="43"/>
        <v>42348.702094907407</v>
      </c>
      <c r="U522" s="10">
        <f t="shared" si="39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0" t="s">
        <v>8218</v>
      </c>
      <c r="G523" s="10" t="s">
        <v>8223</v>
      </c>
      <c r="H523" s="10" t="s">
        <v>8245</v>
      </c>
      <c r="I523" s="10">
        <v>1477976340</v>
      </c>
      <c r="J523" s="10">
        <v>1475460819</v>
      </c>
      <c r="K523" s="10" t="b">
        <v>0</v>
      </c>
      <c r="L523" s="10">
        <v>56</v>
      </c>
      <c r="M523" t="b">
        <v>1</v>
      </c>
      <c r="N523" s="10" t="s">
        <v>8269</v>
      </c>
      <c r="O523" s="15" t="s">
        <v>8315</v>
      </c>
      <c r="P523" s="10" t="s">
        <v>8316</v>
      </c>
      <c r="Q523" s="10">
        <f t="shared" si="41"/>
        <v>105</v>
      </c>
      <c r="R523" s="10">
        <f t="shared" si="40"/>
        <v>93.43</v>
      </c>
      <c r="S523" s="23">
        <f t="shared" si="42"/>
        <v>42646.092812499999</v>
      </c>
      <c r="T523" s="23">
        <f t="shared" si="43"/>
        <v>42675.207638888889</v>
      </c>
      <c r="U523" s="10">
        <f t="shared" si="39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0" t="s">
        <v>8218</v>
      </c>
      <c r="G524" s="10" t="s">
        <v>8223</v>
      </c>
      <c r="H524" s="10" t="s">
        <v>8245</v>
      </c>
      <c r="I524" s="10">
        <v>1458518325</v>
      </c>
      <c r="J524" s="10">
        <v>1456793925</v>
      </c>
      <c r="K524" s="10" t="b">
        <v>0</v>
      </c>
      <c r="L524" s="10">
        <v>31</v>
      </c>
      <c r="M524" t="b">
        <v>1</v>
      </c>
      <c r="N524" s="10" t="s">
        <v>8269</v>
      </c>
      <c r="O524" s="15" t="s">
        <v>8315</v>
      </c>
      <c r="P524" s="10" t="s">
        <v>8316</v>
      </c>
      <c r="Q524" s="10">
        <f t="shared" si="41"/>
        <v>115</v>
      </c>
      <c r="R524" s="10">
        <f t="shared" si="40"/>
        <v>110.97</v>
      </c>
      <c r="S524" s="23">
        <f t="shared" si="42"/>
        <v>42430.040798611109</v>
      </c>
      <c r="T524" s="23">
        <f t="shared" si="43"/>
        <v>42449.999131944445</v>
      </c>
      <c r="U524" s="10">
        <f t="shared" si="39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0" t="s">
        <v>8218</v>
      </c>
      <c r="G525" s="10" t="s">
        <v>8223</v>
      </c>
      <c r="H525" s="10" t="s">
        <v>8245</v>
      </c>
      <c r="I525" s="10">
        <v>1442805076</v>
      </c>
      <c r="J525" s="10">
        <v>1440213076</v>
      </c>
      <c r="K525" s="10" t="b">
        <v>0</v>
      </c>
      <c r="L525" s="10">
        <v>84</v>
      </c>
      <c r="M525" t="b">
        <v>1</v>
      </c>
      <c r="N525" s="10" t="s">
        <v>8269</v>
      </c>
      <c r="O525" s="15" t="s">
        <v>8315</v>
      </c>
      <c r="P525" s="10" t="s">
        <v>8316</v>
      </c>
      <c r="Q525" s="10">
        <f t="shared" si="41"/>
        <v>121</v>
      </c>
      <c r="R525" s="10">
        <f t="shared" si="40"/>
        <v>71.790000000000006</v>
      </c>
      <c r="S525" s="23">
        <f t="shared" si="42"/>
        <v>42238.13282407407</v>
      </c>
      <c r="T525" s="23">
        <f t="shared" si="43"/>
        <v>42268.13282407407</v>
      </c>
      <c r="U525" s="10">
        <f t="shared" si="39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0" t="s">
        <v>8218</v>
      </c>
      <c r="G526" s="10" t="s">
        <v>8224</v>
      </c>
      <c r="H526" s="10" t="s">
        <v>8246</v>
      </c>
      <c r="I526" s="10">
        <v>1464801169</v>
      </c>
      <c r="J526" s="10">
        <v>1462209169</v>
      </c>
      <c r="K526" s="10" t="b">
        <v>0</v>
      </c>
      <c r="L526" s="10">
        <v>130</v>
      </c>
      <c r="M526" t="b">
        <v>1</v>
      </c>
      <c r="N526" s="10" t="s">
        <v>8269</v>
      </c>
      <c r="O526" s="15" t="s">
        <v>8315</v>
      </c>
      <c r="P526" s="10" t="s">
        <v>8316</v>
      </c>
      <c r="Q526" s="10">
        <f t="shared" si="41"/>
        <v>109</v>
      </c>
      <c r="R526" s="10">
        <f t="shared" si="40"/>
        <v>29.26</v>
      </c>
      <c r="S526" s="23">
        <f t="shared" si="42"/>
        <v>42492.717233796298</v>
      </c>
      <c r="T526" s="23">
        <f t="shared" si="43"/>
        <v>42522.717233796298</v>
      </c>
      <c r="U526" s="10">
        <f t="shared" si="39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0" t="s">
        <v>8218</v>
      </c>
      <c r="G527" s="10" t="s">
        <v>8223</v>
      </c>
      <c r="H527" s="10" t="s">
        <v>8245</v>
      </c>
      <c r="I527" s="10">
        <v>1410601041</v>
      </c>
      <c r="J527" s="10">
        <v>1406713041</v>
      </c>
      <c r="K527" s="10" t="b">
        <v>0</v>
      </c>
      <c r="L527" s="10">
        <v>12</v>
      </c>
      <c r="M527" t="b">
        <v>1</v>
      </c>
      <c r="N527" s="10" t="s">
        <v>8269</v>
      </c>
      <c r="O527" s="15" t="s">
        <v>8315</v>
      </c>
      <c r="P527" s="10" t="s">
        <v>8316</v>
      </c>
      <c r="Q527" s="10">
        <f t="shared" si="41"/>
        <v>100</v>
      </c>
      <c r="R527" s="10">
        <f t="shared" si="40"/>
        <v>1000</v>
      </c>
      <c r="S527" s="23">
        <f t="shared" si="42"/>
        <v>41850.400937500002</v>
      </c>
      <c r="T527" s="23">
        <f t="shared" si="43"/>
        <v>41895.400937500002</v>
      </c>
      <c r="U527" s="10">
        <f t="shared" ref="U527:U590" si="44">YEAR(S:S)</f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0" t="s">
        <v>8218</v>
      </c>
      <c r="G528" s="10" t="s">
        <v>8224</v>
      </c>
      <c r="H528" s="10" t="s">
        <v>8246</v>
      </c>
      <c r="I528" s="10">
        <v>1438966800</v>
      </c>
      <c r="J528" s="10">
        <v>1436278344</v>
      </c>
      <c r="K528" s="10" t="b">
        <v>0</v>
      </c>
      <c r="L528" s="10">
        <v>23</v>
      </c>
      <c r="M528" t="b">
        <v>1</v>
      </c>
      <c r="N528" s="10" t="s">
        <v>8269</v>
      </c>
      <c r="O528" s="15" t="s">
        <v>8315</v>
      </c>
      <c r="P528" s="10" t="s">
        <v>8316</v>
      </c>
      <c r="Q528" s="10">
        <f t="shared" si="41"/>
        <v>114</v>
      </c>
      <c r="R528" s="10">
        <f t="shared" si="40"/>
        <v>74.349999999999994</v>
      </c>
      <c r="S528" s="23">
        <f t="shared" si="42"/>
        <v>42192.591944444444</v>
      </c>
      <c r="T528" s="23">
        <f t="shared" si="43"/>
        <v>42223.708333333328</v>
      </c>
      <c r="U528" s="10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0" t="s">
        <v>8218</v>
      </c>
      <c r="G529" s="10" t="s">
        <v>8223</v>
      </c>
      <c r="H529" s="10" t="s">
        <v>8245</v>
      </c>
      <c r="I529" s="10">
        <v>1487347500</v>
      </c>
      <c r="J529" s="10">
        <v>1484715366</v>
      </c>
      <c r="K529" s="10" t="b">
        <v>0</v>
      </c>
      <c r="L529" s="10">
        <v>158</v>
      </c>
      <c r="M529" t="b">
        <v>1</v>
      </c>
      <c r="N529" s="10" t="s">
        <v>8269</v>
      </c>
      <c r="O529" s="15" t="s">
        <v>8315</v>
      </c>
      <c r="P529" s="10" t="s">
        <v>8316</v>
      </c>
      <c r="Q529" s="10">
        <f t="shared" si="41"/>
        <v>101</v>
      </c>
      <c r="R529" s="10">
        <f t="shared" si="40"/>
        <v>63.83</v>
      </c>
      <c r="S529" s="23">
        <f t="shared" si="42"/>
        <v>42753.205625000002</v>
      </c>
      <c r="T529" s="23">
        <f t="shared" si="43"/>
        <v>42783.670138888891</v>
      </c>
      <c r="U529" s="10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0" t="s">
        <v>8218</v>
      </c>
      <c r="G530" s="10" t="s">
        <v>8223</v>
      </c>
      <c r="H530" s="10" t="s">
        <v>8245</v>
      </c>
      <c r="I530" s="10">
        <v>1434921600</v>
      </c>
      <c r="J530" s="10">
        <v>1433109907</v>
      </c>
      <c r="K530" s="10" t="b">
        <v>0</v>
      </c>
      <c r="L530" s="10">
        <v>30</v>
      </c>
      <c r="M530" t="b">
        <v>1</v>
      </c>
      <c r="N530" s="10" t="s">
        <v>8269</v>
      </c>
      <c r="O530" s="15" t="s">
        <v>8315</v>
      </c>
      <c r="P530" s="10" t="s">
        <v>8316</v>
      </c>
      <c r="Q530" s="10">
        <f t="shared" si="41"/>
        <v>116</v>
      </c>
      <c r="R530" s="10">
        <f t="shared" si="40"/>
        <v>44.33</v>
      </c>
      <c r="S530" s="23">
        <f t="shared" si="42"/>
        <v>42155.920219907406</v>
      </c>
      <c r="T530" s="23">
        <f t="shared" si="43"/>
        <v>42176.888888888891</v>
      </c>
      <c r="U530" s="1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0" t="s">
        <v>8218</v>
      </c>
      <c r="G531" s="10" t="s">
        <v>8228</v>
      </c>
      <c r="H531" s="10" t="s">
        <v>8250</v>
      </c>
      <c r="I531" s="10">
        <v>1484110800</v>
      </c>
      <c r="J531" s="10">
        <v>1482281094</v>
      </c>
      <c r="K531" s="10" t="b">
        <v>0</v>
      </c>
      <c r="L531" s="10">
        <v>18</v>
      </c>
      <c r="M531" t="b">
        <v>1</v>
      </c>
      <c r="N531" s="10" t="s">
        <v>8269</v>
      </c>
      <c r="O531" s="15" t="s">
        <v>8315</v>
      </c>
      <c r="P531" s="10" t="s">
        <v>8316</v>
      </c>
      <c r="Q531" s="10">
        <f t="shared" si="41"/>
        <v>130</v>
      </c>
      <c r="R531" s="10">
        <f t="shared" si="40"/>
        <v>86.94</v>
      </c>
      <c r="S531" s="23">
        <f t="shared" si="42"/>
        <v>42725.031180555554</v>
      </c>
      <c r="T531" s="23">
        <f t="shared" si="43"/>
        <v>42746.208333333328</v>
      </c>
      <c r="U531" s="10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0" t="s">
        <v>8218</v>
      </c>
      <c r="G532" s="10" t="s">
        <v>8223</v>
      </c>
      <c r="H532" s="10" t="s">
        <v>8245</v>
      </c>
      <c r="I532" s="10">
        <v>1435111200</v>
      </c>
      <c r="J532" s="10">
        <v>1433254268</v>
      </c>
      <c r="K532" s="10" t="b">
        <v>0</v>
      </c>
      <c r="L532" s="10">
        <v>29</v>
      </c>
      <c r="M532" t="b">
        <v>1</v>
      </c>
      <c r="N532" s="10" t="s">
        <v>8269</v>
      </c>
      <c r="O532" s="15" t="s">
        <v>8315</v>
      </c>
      <c r="P532" s="10" t="s">
        <v>8316</v>
      </c>
      <c r="Q532" s="10">
        <f t="shared" si="41"/>
        <v>108</v>
      </c>
      <c r="R532" s="10">
        <f t="shared" si="40"/>
        <v>126.55</v>
      </c>
      <c r="S532" s="23">
        <f t="shared" si="42"/>
        <v>42157.591064814813</v>
      </c>
      <c r="T532" s="23">
        <f t="shared" si="43"/>
        <v>42179.083333333328</v>
      </c>
      <c r="U532" s="10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0" t="s">
        <v>8218</v>
      </c>
      <c r="G533" s="10" t="s">
        <v>8223</v>
      </c>
      <c r="H533" s="10" t="s">
        <v>8245</v>
      </c>
      <c r="I533" s="10">
        <v>1481957940</v>
      </c>
      <c r="J533" s="10">
        <v>1478050429</v>
      </c>
      <c r="K533" s="10" t="b">
        <v>0</v>
      </c>
      <c r="L533" s="10">
        <v>31</v>
      </c>
      <c r="M533" t="b">
        <v>1</v>
      </c>
      <c r="N533" s="10" t="s">
        <v>8269</v>
      </c>
      <c r="O533" s="15" t="s">
        <v>8315</v>
      </c>
      <c r="P533" s="10" t="s">
        <v>8316</v>
      </c>
      <c r="Q533" s="10">
        <f t="shared" si="41"/>
        <v>100</v>
      </c>
      <c r="R533" s="10">
        <f t="shared" si="40"/>
        <v>129.03</v>
      </c>
      <c r="S533" s="23">
        <f t="shared" si="42"/>
        <v>42676.065150462964</v>
      </c>
      <c r="T533" s="23">
        <f t="shared" si="43"/>
        <v>42721.290972222225</v>
      </c>
      <c r="U533" s="10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0" t="s">
        <v>8218</v>
      </c>
      <c r="G534" s="10" t="s">
        <v>8223</v>
      </c>
      <c r="H534" s="10" t="s">
        <v>8245</v>
      </c>
      <c r="I534" s="10">
        <v>1463098208</v>
      </c>
      <c r="J534" s="10">
        <v>1460506208</v>
      </c>
      <c r="K534" s="10" t="b">
        <v>0</v>
      </c>
      <c r="L534" s="10">
        <v>173</v>
      </c>
      <c r="M534" t="b">
        <v>1</v>
      </c>
      <c r="N534" s="10" t="s">
        <v>8269</v>
      </c>
      <c r="O534" s="15" t="s">
        <v>8315</v>
      </c>
      <c r="P534" s="10" t="s">
        <v>8316</v>
      </c>
      <c r="Q534" s="10">
        <f t="shared" si="41"/>
        <v>123</v>
      </c>
      <c r="R534" s="10">
        <f t="shared" si="40"/>
        <v>71.239999999999995</v>
      </c>
      <c r="S534" s="23">
        <f t="shared" si="42"/>
        <v>42473.007037037038</v>
      </c>
      <c r="T534" s="23">
        <f t="shared" si="43"/>
        <v>42503.007037037038</v>
      </c>
      <c r="U534" s="10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0" t="s">
        <v>8218</v>
      </c>
      <c r="G535" s="10" t="s">
        <v>8224</v>
      </c>
      <c r="H535" s="10" t="s">
        <v>8246</v>
      </c>
      <c r="I535" s="10">
        <v>1463394365</v>
      </c>
      <c r="J535" s="10">
        <v>1461320765</v>
      </c>
      <c r="K535" s="10" t="b">
        <v>0</v>
      </c>
      <c r="L535" s="10">
        <v>17</v>
      </c>
      <c r="M535" t="b">
        <v>1</v>
      </c>
      <c r="N535" s="10" t="s">
        <v>8269</v>
      </c>
      <c r="O535" s="15" t="s">
        <v>8315</v>
      </c>
      <c r="P535" s="10" t="s">
        <v>8316</v>
      </c>
      <c r="Q535" s="10">
        <f t="shared" si="41"/>
        <v>100</v>
      </c>
      <c r="R535" s="10">
        <f t="shared" si="40"/>
        <v>117.88</v>
      </c>
      <c r="S535" s="23">
        <f t="shared" si="42"/>
        <v>42482.43478009259</v>
      </c>
      <c r="T535" s="23">
        <f t="shared" si="43"/>
        <v>42506.43478009259</v>
      </c>
      <c r="U535" s="10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0" t="s">
        <v>8218</v>
      </c>
      <c r="G536" s="10" t="s">
        <v>8233</v>
      </c>
      <c r="H536" s="10" t="s">
        <v>8253</v>
      </c>
      <c r="I536" s="10">
        <v>1446418800</v>
      </c>
      <c r="J536" s="10">
        <v>1443036470</v>
      </c>
      <c r="K536" s="10" t="b">
        <v>0</v>
      </c>
      <c r="L536" s="10">
        <v>48</v>
      </c>
      <c r="M536" t="b">
        <v>1</v>
      </c>
      <c r="N536" s="10" t="s">
        <v>8269</v>
      </c>
      <c r="O536" s="15" t="s">
        <v>8315</v>
      </c>
      <c r="P536" s="10" t="s">
        <v>8316</v>
      </c>
      <c r="Q536" s="10">
        <f t="shared" si="41"/>
        <v>105</v>
      </c>
      <c r="R536" s="10">
        <f t="shared" si="40"/>
        <v>327.08</v>
      </c>
      <c r="S536" s="23">
        <f t="shared" si="42"/>
        <v>42270.810995370368</v>
      </c>
      <c r="T536" s="23">
        <f t="shared" si="43"/>
        <v>42309.958333333328</v>
      </c>
      <c r="U536" s="10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0" t="s">
        <v>8218</v>
      </c>
      <c r="G537" s="10" t="s">
        <v>8224</v>
      </c>
      <c r="H537" s="10" t="s">
        <v>8246</v>
      </c>
      <c r="I537" s="10">
        <v>1483707905</v>
      </c>
      <c r="J537" s="10">
        <v>1481115905</v>
      </c>
      <c r="K537" s="10" t="b">
        <v>0</v>
      </c>
      <c r="L537" s="10">
        <v>59</v>
      </c>
      <c r="M537" t="b">
        <v>1</v>
      </c>
      <c r="N537" s="10" t="s">
        <v>8269</v>
      </c>
      <c r="O537" s="15" t="s">
        <v>8315</v>
      </c>
      <c r="P537" s="10" t="s">
        <v>8316</v>
      </c>
      <c r="Q537" s="10">
        <f t="shared" si="41"/>
        <v>103</v>
      </c>
      <c r="R537" s="10">
        <f t="shared" si="40"/>
        <v>34.75</v>
      </c>
      <c r="S537" s="23">
        <f t="shared" si="42"/>
        <v>42711.545196759253</v>
      </c>
      <c r="T537" s="23">
        <f t="shared" si="43"/>
        <v>42741.545196759253</v>
      </c>
      <c r="U537" s="10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0" t="s">
        <v>8218</v>
      </c>
      <c r="G538" s="10" t="s">
        <v>8224</v>
      </c>
      <c r="H538" s="10" t="s">
        <v>8246</v>
      </c>
      <c r="I538" s="10">
        <v>1438624800</v>
      </c>
      <c r="J538" s="10">
        <v>1435133807</v>
      </c>
      <c r="K538" s="10" t="b">
        <v>0</v>
      </c>
      <c r="L538" s="10">
        <v>39</v>
      </c>
      <c r="M538" t="b">
        <v>1</v>
      </c>
      <c r="N538" s="10" t="s">
        <v>8269</v>
      </c>
      <c r="O538" s="15" t="s">
        <v>8315</v>
      </c>
      <c r="P538" s="10" t="s">
        <v>8316</v>
      </c>
      <c r="Q538" s="10">
        <f t="shared" si="41"/>
        <v>118</v>
      </c>
      <c r="R538" s="10">
        <f t="shared" si="40"/>
        <v>100.06</v>
      </c>
      <c r="S538" s="23">
        <f t="shared" si="42"/>
        <v>42179.344988425932</v>
      </c>
      <c r="T538" s="23">
        <f t="shared" si="43"/>
        <v>42219.75</v>
      </c>
      <c r="U538" s="10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0" t="s">
        <v>8218</v>
      </c>
      <c r="G539" s="10" t="s">
        <v>8223</v>
      </c>
      <c r="H539" s="10" t="s">
        <v>8245</v>
      </c>
      <c r="I539" s="10">
        <v>1446665191</v>
      </c>
      <c r="J539" s="10">
        <v>1444069591</v>
      </c>
      <c r="K539" s="10" t="b">
        <v>0</v>
      </c>
      <c r="L539" s="10">
        <v>59</v>
      </c>
      <c r="M539" t="b">
        <v>1</v>
      </c>
      <c r="N539" s="10" t="s">
        <v>8269</v>
      </c>
      <c r="O539" s="15" t="s">
        <v>8315</v>
      </c>
      <c r="P539" s="10" t="s">
        <v>8316</v>
      </c>
      <c r="Q539" s="10">
        <f t="shared" si="41"/>
        <v>121</v>
      </c>
      <c r="R539" s="10">
        <f t="shared" si="40"/>
        <v>40.85</v>
      </c>
      <c r="S539" s="23">
        <f t="shared" si="42"/>
        <v>42282.768414351856</v>
      </c>
      <c r="T539" s="23">
        <f t="shared" si="43"/>
        <v>42312.810081018513</v>
      </c>
      <c r="U539" s="10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0" t="s">
        <v>8218</v>
      </c>
      <c r="G540" s="10" t="s">
        <v>8223</v>
      </c>
      <c r="H540" s="10" t="s">
        <v>8245</v>
      </c>
      <c r="I540" s="10">
        <v>1463166263</v>
      </c>
      <c r="J540" s="10">
        <v>1460574263</v>
      </c>
      <c r="K540" s="10" t="b">
        <v>0</v>
      </c>
      <c r="L540" s="10">
        <v>60</v>
      </c>
      <c r="M540" t="b">
        <v>1</v>
      </c>
      <c r="N540" s="10" t="s">
        <v>8269</v>
      </c>
      <c r="O540" s="15" t="s">
        <v>8315</v>
      </c>
      <c r="P540" s="10" t="s">
        <v>8316</v>
      </c>
      <c r="Q540" s="10">
        <f t="shared" si="41"/>
        <v>302</v>
      </c>
      <c r="R540" s="10">
        <f t="shared" si="40"/>
        <v>252.02</v>
      </c>
      <c r="S540" s="23">
        <f t="shared" si="42"/>
        <v>42473.794710648144</v>
      </c>
      <c r="T540" s="23">
        <f t="shared" si="43"/>
        <v>42503.794710648144</v>
      </c>
      <c r="U540" s="1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0" t="s">
        <v>8218</v>
      </c>
      <c r="G541" s="10" t="s">
        <v>8224</v>
      </c>
      <c r="H541" s="10" t="s">
        <v>8246</v>
      </c>
      <c r="I541" s="10">
        <v>1467681107</v>
      </c>
      <c r="J541" s="10">
        <v>1465866707</v>
      </c>
      <c r="K541" s="10" t="b">
        <v>0</v>
      </c>
      <c r="L541" s="10">
        <v>20</v>
      </c>
      <c r="M541" t="b">
        <v>1</v>
      </c>
      <c r="N541" s="10" t="s">
        <v>8269</v>
      </c>
      <c r="O541" s="15" t="s">
        <v>8315</v>
      </c>
      <c r="P541" s="10" t="s">
        <v>8316</v>
      </c>
      <c r="Q541" s="10">
        <f t="shared" si="41"/>
        <v>101</v>
      </c>
      <c r="R541" s="10">
        <f t="shared" si="40"/>
        <v>25.16</v>
      </c>
      <c r="S541" s="23">
        <f t="shared" si="42"/>
        <v>42535.049849537041</v>
      </c>
      <c r="T541" s="23">
        <f t="shared" si="43"/>
        <v>42556.049849537041</v>
      </c>
      <c r="U541" s="10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0" t="s">
        <v>8220</v>
      </c>
      <c r="G542" s="10" t="s">
        <v>8223</v>
      </c>
      <c r="H542" s="10" t="s">
        <v>8245</v>
      </c>
      <c r="I542" s="10">
        <v>1423078606</v>
      </c>
      <c r="J542" s="10">
        <v>1420486606</v>
      </c>
      <c r="K542" s="10" t="b">
        <v>0</v>
      </c>
      <c r="L542" s="10">
        <v>1</v>
      </c>
      <c r="M542" t="b">
        <v>0</v>
      </c>
      <c r="N542" s="10" t="s">
        <v>8270</v>
      </c>
      <c r="O542" s="15" t="s">
        <v>8317</v>
      </c>
      <c r="P542" s="10" t="s">
        <v>8318</v>
      </c>
      <c r="Q542" s="10">
        <f t="shared" si="41"/>
        <v>0</v>
      </c>
      <c r="R542" s="10">
        <f t="shared" si="40"/>
        <v>1</v>
      </c>
      <c r="S542" s="23">
        <f t="shared" si="42"/>
        <v>42009.817199074074</v>
      </c>
      <c r="T542" s="23">
        <f t="shared" si="43"/>
        <v>42039.817199074074</v>
      </c>
      <c r="U542" s="10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0" t="s">
        <v>8220</v>
      </c>
      <c r="G543" s="10" t="s">
        <v>8223</v>
      </c>
      <c r="H543" s="10" t="s">
        <v>8245</v>
      </c>
      <c r="I543" s="10">
        <v>1446080834</v>
      </c>
      <c r="J543" s="10">
        <v>1443488834</v>
      </c>
      <c r="K543" s="10" t="b">
        <v>0</v>
      </c>
      <c r="L543" s="10">
        <v>1</v>
      </c>
      <c r="M543" t="b">
        <v>0</v>
      </c>
      <c r="N543" s="10" t="s">
        <v>8270</v>
      </c>
      <c r="O543" s="15" t="s">
        <v>8317</v>
      </c>
      <c r="P543" s="10" t="s">
        <v>8318</v>
      </c>
      <c r="Q543" s="10">
        <f t="shared" si="41"/>
        <v>1</v>
      </c>
      <c r="R543" s="10">
        <f t="shared" si="40"/>
        <v>25</v>
      </c>
      <c r="S543" s="23">
        <f t="shared" si="42"/>
        <v>42276.046689814815</v>
      </c>
      <c r="T543" s="23">
        <f t="shared" si="43"/>
        <v>42306.046689814815</v>
      </c>
      <c r="U543" s="10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0" t="s">
        <v>8220</v>
      </c>
      <c r="G544" s="10" t="s">
        <v>8223</v>
      </c>
      <c r="H544" s="10" t="s">
        <v>8245</v>
      </c>
      <c r="I544" s="10">
        <v>1462293716</v>
      </c>
      <c r="J544" s="10">
        <v>1457113316</v>
      </c>
      <c r="K544" s="10" t="b">
        <v>0</v>
      </c>
      <c r="L544" s="10">
        <v>1</v>
      </c>
      <c r="M544" t="b">
        <v>0</v>
      </c>
      <c r="N544" s="10" t="s">
        <v>8270</v>
      </c>
      <c r="O544" s="15" t="s">
        <v>8317</v>
      </c>
      <c r="P544" s="10" t="s">
        <v>8318</v>
      </c>
      <c r="Q544" s="10">
        <f t="shared" si="41"/>
        <v>0</v>
      </c>
      <c r="R544" s="10">
        <f t="shared" si="40"/>
        <v>1</v>
      </c>
      <c r="S544" s="23">
        <f t="shared" si="42"/>
        <v>42433.737453703703</v>
      </c>
      <c r="T544" s="23">
        <f t="shared" si="43"/>
        <v>42493.695787037039</v>
      </c>
      <c r="U544" s="10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0" t="s">
        <v>8220</v>
      </c>
      <c r="G545" s="10" t="s">
        <v>8225</v>
      </c>
      <c r="H545" s="10" t="s">
        <v>8247</v>
      </c>
      <c r="I545" s="10">
        <v>1414807962</v>
      </c>
      <c r="J545" s="10">
        <v>1412215962</v>
      </c>
      <c r="K545" s="10" t="b">
        <v>0</v>
      </c>
      <c r="L545" s="10">
        <v>2</v>
      </c>
      <c r="M545" t="b">
        <v>0</v>
      </c>
      <c r="N545" s="10" t="s">
        <v>8270</v>
      </c>
      <c r="O545" s="15" t="s">
        <v>8317</v>
      </c>
      <c r="P545" s="10" t="s">
        <v>8318</v>
      </c>
      <c r="Q545" s="10">
        <f t="shared" si="41"/>
        <v>0</v>
      </c>
      <c r="R545" s="10">
        <f t="shared" si="40"/>
        <v>35</v>
      </c>
      <c r="S545" s="23">
        <f t="shared" si="42"/>
        <v>41914.092152777775</v>
      </c>
      <c r="T545" s="23">
        <f t="shared" si="43"/>
        <v>41944.092152777775</v>
      </c>
      <c r="U545" s="10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0" t="s">
        <v>8220</v>
      </c>
      <c r="G546" s="10" t="s">
        <v>8223</v>
      </c>
      <c r="H546" s="10" t="s">
        <v>8245</v>
      </c>
      <c r="I546" s="10">
        <v>1467647160</v>
      </c>
      <c r="J546" s="10">
        <v>1465055160</v>
      </c>
      <c r="K546" s="10" t="b">
        <v>0</v>
      </c>
      <c r="L546" s="10">
        <v>2</v>
      </c>
      <c r="M546" t="b">
        <v>0</v>
      </c>
      <c r="N546" s="10" t="s">
        <v>8270</v>
      </c>
      <c r="O546" s="15" t="s">
        <v>8317</v>
      </c>
      <c r="P546" s="10" t="s">
        <v>8318</v>
      </c>
      <c r="Q546" s="10">
        <f t="shared" si="41"/>
        <v>1</v>
      </c>
      <c r="R546" s="10">
        <f t="shared" si="40"/>
        <v>3</v>
      </c>
      <c r="S546" s="23">
        <f t="shared" si="42"/>
        <v>42525.656944444447</v>
      </c>
      <c r="T546" s="23">
        <f t="shared" si="43"/>
        <v>42555.656944444447</v>
      </c>
      <c r="U546" s="10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0" t="s">
        <v>8220</v>
      </c>
      <c r="G547" s="10" t="s">
        <v>8229</v>
      </c>
      <c r="H547" s="10" t="s">
        <v>8248</v>
      </c>
      <c r="I547" s="10">
        <v>1447600389</v>
      </c>
      <c r="J547" s="10">
        <v>1444140789</v>
      </c>
      <c r="K547" s="10" t="b">
        <v>0</v>
      </c>
      <c r="L547" s="10">
        <v>34</v>
      </c>
      <c r="M547" t="b">
        <v>0</v>
      </c>
      <c r="N547" s="10" t="s">
        <v>8270</v>
      </c>
      <c r="O547" s="15" t="s">
        <v>8317</v>
      </c>
      <c r="P547" s="10" t="s">
        <v>8318</v>
      </c>
      <c r="Q547" s="10">
        <f t="shared" si="41"/>
        <v>27</v>
      </c>
      <c r="R547" s="10">
        <f t="shared" si="40"/>
        <v>402.71</v>
      </c>
      <c r="S547" s="23">
        <f t="shared" si="42"/>
        <v>42283.592465277776</v>
      </c>
      <c r="T547" s="23">
        <f t="shared" si="43"/>
        <v>42323.634131944447</v>
      </c>
      <c r="U547" s="10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0" t="s">
        <v>8220</v>
      </c>
      <c r="G548" s="10" t="s">
        <v>8223</v>
      </c>
      <c r="H548" s="10" t="s">
        <v>8245</v>
      </c>
      <c r="I548" s="10">
        <v>1445097715</v>
      </c>
      <c r="J548" s="10">
        <v>1441209715</v>
      </c>
      <c r="K548" s="10" t="b">
        <v>0</v>
      </c>
      <c r="L548" s="10">
        <v>2</v>
      </c>
      <c r="M548" t="b">
        <v>0</v>
      </c>
      <c r="N548" s="10" t="s">
        <v>8270</v>
      </c>
      <c r="O548" s="15" t="s">
        <v>8317</v>
      </c>
      <c r="P548" s="10" t="s">
        <v>8318</v>
      </c>
      <c r="Q548" s="10">
        <f t="shared" si="41"/>
        <v>0</v>
      </c>
      <c r="R548" s="10">
        <f t="shared" si="40"/>
        <v>26</v>
      </c>
      <c r="S548" s="23">
        <f t="shared" si="42"/>
        <v>42249.667997685188</v>
      </c>
      <c r="T548" s="23">
        <f t="shared" si="43"/>
        <v>42294.667997685188</v>
      </c>
      <c r="U548" s="10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0" t="s">
        <v>8220</v>
      </c>
      <c r="G549" s="10" t="s">
        <v>8224</v>
      </c>
      <c r="H549" s="10" t="s">
        <v>8246</v>
      </c>
      <c r="I549" s="10">
        <v>1455122564</v>
      </c>
      <c r="J549" s="10">
        <v>1452530564</v>
      </c>
      <c r="K549" s="10" t="b">
        <v>0</v>
      </c>
      <c r="L549" s="10">
        <v>0</v>
      </c>
      <c r="M549" t="b">
        <v>0</v>
      </c>
      <c r="N549" s="10" t="s">
        <v>8270</v>
      </c>
      <c r="O549" s="15" t="s">
        <v>8317</v>
      </c>
      <c r="P549" s="10" t="s">
        <v>8318</v>
      </c>
      <c r="Q549" s="10">
        <f t="shared" si="41"/>
        <v>0</v>
      </c>
      <c r="R549" s="10">
        <f t="shared" si="40"/>
        <v>0</v>
      </c>
      <c r="S549" s="23">
        <f t="shared" si="42"/>
        <v>42380.696342592593</v>
      </c>
      <c r="T549" s="23">
        <f t="shared" si="43"/>
        <v>42410.696342592593</v>
      </c>
      <c r="U549" s="10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0" t="s">
        <v>8220</v>
      </c>
      <c r="G550" s="10" t="s">
        <v>8224</v>
      </c>
      <c r="H550" s="10" t="s">
        <v>8246</v>
      </c>
      <c r="I550" s="10">
        <v>1446154848</v>
      </c>
      <c r="J550" s="10">
        <v>1443562848</v>
      </c>
      <c r="K550" s="10" t="b">
        <v>0</v>
      </c>
      <c r="L550" s="10">
        <v>1</v>
      </c>
      <c r="M550" t="b">
        <v>0</v>
      </c>
      <c r="N550" s="10" t="s">
        <v>8270</v>
      </c>
      <c r="O550" s="15" t="s">
        <v>8317</v>
      </c>
      <c r="P550" s="10" t="s">
        <v>8318</v>
      </c>
      <c r="Q550" s="10">
        <f t="shared" si="41"/>
        <v>0</v>
      </c>
      <c r="R550" s="10">
        <f t="shared" si="40"/>
        <v>9</v>
      </c>
      <c r="S550" s="23">
        <f t="shared" si="42"/>
        <v>42276.903333333335</v>
      </c>
      <c r="T550" s="23">
        <f t="shared" si="43"/>
        <v>42306.903333333335</v>
      </c>
      <c r="U550" s="1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0" t="s">
        <v>8220</v>
      </c>
      <c r="G551" s="10" t="s">
        <v>8224</v>
      </c>
      <c r="H551" s="10" t="s">
        <v>8246</v>
      </c>
      <c r="I551" s="10">
        <v>1436368622</v>
      </c>
      <c r="J551" s="10">
        <v>1433776622</v>
      </c>
      <c r="K551" s="10" t="b">
        <v>0</v>
      </c>
      <c r="L551" s="10">
        <v>8</v>
      </c>
      <c r="M551" t="b">
        <v>0</v>
      </c>
      <c r="N551" s="10" t="s">
        <v>8270</v>
      </c>
      <c r="O551" s="15" t="s">
        <v>8317</v>
      </c>
      <c r="P551" s="10" t="s">
        <v>8318</v>
      </c>
      <c r="Q551" s="10">
        <f t="shared" si="41"/>
        <v>3</v>
      </c>
      <c r="R551" s="10">
        <f t="shared" si="40"/>
        <v>8.5</v>
      </c>
      <c r="S551" s="23">
        <f t="shared" si="42"/>
        <v>42163.636828703704</v>
      </c>
      <c r="T551" s="23">
        <f t="shared" si="43"/>
        <v>42193.636828703704</v>
      </c>
      <c r="U551" s="10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0" t="s">
        <v>8220</v>
      </c>
      <c r="G552" s="10" t="s">
        <v>8228</v>
      </c>
      <c r="H552" s="10" t="s">
        <v>8250</v>
      </c>
      <c r="I552" s="10">
        <v>1485838800</v>
      </c>
      <c r="J552" s="10">
        <v>1484756245</v>
      </c>
      <c r="K552" s="10" t="b">
        <v>0</v>
      </c>
      <c r="L552" s="10">
        <v>4</v>
      </c>
      <c r="M552" t="b">
        <v>0</v>
      </c>
      <c r="N552" s="10" t="s">
        <v>8270</v>
      </c>
      <c r="O552" s="15" t="s">
        <v>8317</v>
      </c>
      <c r="P552" s="10" t="s">
        <v>8318</v>
      </c>
      <c r="Q552" s="10">
        <f t="shared" si="41"/>
        <v>1</v>
      </c>
      <c r="R552" s="10">
        <f t="shared" si="40"/>
        <v>8.75</v>
      </c>
      <c r="S552" s="23">
        <f t="shared" si="42"/>
        <v>42753.678761574076</v>
      </c>
      <c r="T552" s="23">
        <f t="shared" si="43"/>
        <v>42766.208333333328</v>
      </c>
      <c r="U552" s="10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0" t="s">
        <v>8220</v>
      </c>
      <c r="G553" s="10" t="s">
        <v>8223</v>
      </c>
      <c r="H553" s="10" t="s">
        <v>8245</v>
      </c>
      <c r="I553" s="10">
        <v>1438451580</v>
      </c>
      <c r="J553" s="10">
        <v>1434609424</v>
      </c>
      <c r="K553" s="10" t="b">
        <v>0</v>
      </c>
      <c r="L553" s="10">
        <v>28</v>
      </c>
      <c r="M553" t="b">
        <v>0</v>
      </c>
      <c r="N553" s="10" t="s">
        <v>8270</v>
      </c>
      <c r="O553" s="15" t="s">
        <v>8317</v>
      </c>
      <c r="P553" s="10" t="s">
        <v>8318</v>
      </c>
      <c r="Q553" s="10">
        <f t="shared" si="41"/>
        <v>5</v>
      </c>
      <c r="R553" s="10">
        <f t="shared" si="40"/>
        <v>135.04</v>
      </c>
      <c r="S553" s="23">
        <f t="shared" si="42"/>
        <v>42173.275740740741</v>
      </c>
      <c r="T553" s="23">
        <f t="shared" si="43"/>
        <v>42217.745138888888</v>
      </c>
      <c r="U553" s="10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0" t="s">
        <v>8220</v>
      </c>
      <c r="G554" s="10" t="s">
        <v>8228</v>
      </c>
      <c r="H554" s="10" t="s">
        <v>8250</v>
      </c>
      <c r="I554" s="10">
        <v>1452350896</v>
      </c>
      <c r="J554" s="10">
        <v>1447166896</v>
      </c>
      <c r="K554" s="10" t="b">
        <v>0</v>
      </c>
      <c r="L554" s="10">
        <v>0</v>
      </c>
      <c r="M554" t="b">
        <v>0</v>
      </c>
      <c r="N554" s="10" t="s">
        <v>8270</v>
      </c>
      <c r="O554" s="15" t="s">
        <v>8317</v>
      </c>
      <c r="P554" s="10" t="s">
        <v>8318</v>
      </c>
      <c r="Q554" s="10">
        <f t="shared" si="41"/>
        <v>0</v>
      </c>
      <c r="R554" s="10">
        <f t="shared" si="40"/>
        <v>0</v>
      </c>
      <c r="S554" s="23">
        <f t="shared" si="42"/>
        <v>42318.616851851853</v>
      </c>
      <c r="T554" s="23">
        <f t="shared" si="43"/>
        <v>42378.616851851853</v>
      </c>
      <c r="U554" s="10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0" t="s">
        <v>8220</v>
      </c>
      <c r="G555" s="10" t="s">
        <v>8223</v>
      </c>
      <c r="H555" s="10" t="s">
        <v>8245</v>
      </c>
      <c r="I555" s="10">
        <v>1415988991</v>
      </c>
      <c r="J555" s="10">
        <v>1413393391</v>
      </c>
      <c r="K555" s="10" t="b">
        <v>0</v>
      </c>
      <c r="L555" s="10">
        <v>6</v>
      </c>
      <c r="M555" t="b">
        <v>0</v>
      </c>
      <c r="N555" s="10" t="s">
        <v>8270</v>
      </c>
      <c r="O555" s="15" t="s">
        <v>8317</v>
      </c>
      <c r="P555" s="10" t="s">
        <v>8318</v>
      </c>
      <c r="Q555" s="10">
        <f t="shared" si="41"/>
        <v>0</v>
      </c>
      <c r="R555" s="10">
        <f t="shared" si="40"/>
        <v>20.5</v>
      </c>
      <c r="S555" s="23">
        <f t="shared" si="42"/>
        <v>41927.71980324074</v>
      </c>
      <c r="T555" s="23">
        <f t="shared" si="43"/>
        <v>41957.761469907404</v>
      </c>
      <c r="U555" s="10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0" t="s">
        <v>8220</v>
      </c>
      <c r="G556" s="10" t="s">
        <v>8223</v>
      </c>
      <c r="H556" s="10" t="s">
        <v>8245</v>
      </c>
      <c r="I556" s="10">
        <v>1413735972</v>
      </c>
      <c r="J556" s="10">
        <v>1411143972</v>
      </c>
      <c r="K556" s="10" t="b">
        <v>0</v>
      </c>
      <c r="L556" s="10">
        <v>22</v>
      </c>
      <c r="M556" t="b">
        <v>0</v>
      </c>
      <c r="N556" s="10" t="s">
        <v>8270</v>
      </c>
      <c r="O556" s="15" t="s">
        <v>8317</v>
      </c>
      <c r="P556" s="10" t="s">
        <v>8318</v>
      </c>
      <c r="Q556" s="10">
        <f t="shared" si="41"/>
        <v>37</v>
      </c>
      <c r="R556" s="10">
        <f t="shared" si="40"/>
        <v>64.36</v>
      </c>
      <c r="S556" s="23">
        <f t="shared" si="42"/>
        <v>41901.684861111113</v>
      </c>
      <c r="T556" s="23">
        <f t="shared" si="43"/>
        <v>41931.684861111113</v>
      </c>
      <c r="U556" s="10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0" t="s">
        <v>8220</v>
      </c>
      <c r="G557" s="10" t="s">
        <v>8224</v>
      </c>
      <c r="H557" s="10" t="s">
        <v>8246</v>
      </c>
      <c r="I557" s="10">
        <v>1465720143</v>
      </c>
      <c r="J557" s="10">
        <v>1463128143</v>
      </c>
      <c r="K557" s="10" t="b">
        <v>0</v>
      </c>
      <c r="L557" s="10">
        <v>0</v>
      </c>
      <c r="M557" t="b">
        <v>0</v>
      </c>
      <c r="N557" s="10" t="s">
        <v>8270</v>
      </c>
      <c r="O557" s="15" t="s">
        <v>8317</v>
      </c>
      <c r="P557" s="10" t="s">
        <v>8318</v>
      </c>
      <c r="Q557" s="10">
        <f t="shared" si="41"/>
        <v>0</v>
      </c>
      <c r="R557" s="10">
        <f t="shared" si="40"/>
        <v>0</v>
      </c>
      <c r="S557" s="23">
        <f t="shared" si="42"/>
        <v>42503.353506944448</v>
      </c>
      <c r="T557" s="23">
        <f t="shared" si="43"/>
        <v>42533.353506944448</v>
      </c>
      <c r="U557" s="10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0" t="s">
        <v>8220</v>
      </c>
      <c r="G558" s="10" t="s">
        <v>8223</v>
      </c>
      <c r="H558" s="10" t="s">
        <v>8245</v>
      </c>
      <c r="I558" s="10">
        <v>1452112717</v>
      </c>
      <c r="J558" s="10">
        <v>1449520717</v>
      </c>
      <c r="K558" s="10" t="b">
        <v>0</v>
      </c>
      <c r="L558" s="10">
        <v>1</v>
      </c>
      <c r="M558" t="b">
        <v>0</v>
      </c>
      <c r="N558" s="10" t="s">
        <v>8270</v>
      </c>
      <c r="O558" s="15" t="s">
        <v>8317</v>
      </c>
      <c r="P558" s="10" t="s">
        <v>8318</v>
      </c>
      <c r="Q558" s="10">
        <f t="shared" si="41"/>
        <v>3</v>
      </c>
      <c r="R558" s="10">
        <f t="shared" si="40"/>
        <v>200</v>
      </c>
      <c r="S558" s="23">
        <f t="shared" si="42"/>
        <v>42345.860150462962</v>
      </c>
      <c r="T558" s="23">
        <f t="shared" si="43"/>
        <v>42375.860150462962</v>
      </c>
      <c r="U558" s="10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0" t="s">
        <v>8220</v>
      </c>
      <c r="G559" s="10" t="s">
        <v>8235</v>
      </c>
      <c r="H559" s="10" t="s">
        <v>8248</v>
      </c>
      <c r="I559" s="10">
        <v>1480721803</v>
      </c>
      <c r="J559" s="10">
        <v>1478126203</v>
      </c>
      <c r="K559" s="10" t="b">
        <v>0</v>
      </c>
      <c r="L559" s="10">
        <v>20</v>
      </c>
      <c r="M559" t="b">
        <v>0</v>
      </c>
      <c r="N559" s="10" t="s">
        <v>8270</v>
      </c>
      <c r="O559" s="15" t="s">
        <v>8317</v>
      </c>
      <c r="P559" s="10" t="s">
        <v>8318</v>
      </c>
      <c r="Q559" s="10">
        <f t="shared" si="41"/>
        <v>1</v>
      </c>
      <c r="R559" s="10">
        <f t="shared" si="40"/>
        <v>68.3</v>
      </c>
      <c r="S559" s="23">
        <f t="shared" si="42"/>
        <v>42676.942164351851</v>
      </c>
      <c r="T559" s="23">
        <f t="shared" si="43"/>
        <v>42706.983831018515</v>
      </c>
      <c r="U559" s="10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0" t="s">
        <v>8220</v>
      </c>
      <c r="G560" s="10" t="s">
        <v>8223</v>
      </c>
      <c r="H560" s="10" t="s">
        <v>8245</v>
      </c>
      <c r="I560" s="10">
        <v>1427227905</v>
      </c>
      <c r="J560" s="10">
        <v>1424639505</v>
      </c>
      <c r="K560" s="10" t="b">
        <v>0</v>
      </c>
      <c r="L560" s="10">
        <v>0</v>
      </c>
      <c r="M560" t="b">
        <v>0</v>
      </c>
      <c r="N560" s="10" t="s">
        <v>8270</v>
      </c>
      <c r="O560" s="15" t="s">
        <v>8317</v>
      </c>
      <c r="P560" s="10" t="s">
        <v>8318</v>
      </c>
      <c r="Q560" s="10">
        <f t="shared" si="41"/>
        <v>0</v>
      </c>
      <c r="R560" s="10">
        <f t="shared" si="40"/>
        <v>0</v>
      </c>
      <c r="S560" s="23">
        <f t="shared" si="42"/>
        <v>42057.883159722223</v>
      </c>
      <c r="T560" s="23">
        <f t="shared" si="43"/>
        <v>42087.841493055559</v>
      </c>
      <c r="U560" s="1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0" t="s">
        <v>8220</v>
      </c>
      <c r="G561" s="10" t="s">
        <v>8223</v>
      </c>
      <c r="H561" s="10" t="s">
        <v>8245</v>
      </c>
      <c r="I561" s="10">
        <v>1449989260</v>
      </c>
      <c r="J561" s="10">
        <v>1447397260</v>
      </c>
      <c r="K561" s="10" t="b">
        <v>0</v>
      </c>
      <c r="L561" s="10">
        <v>1</v>
      </c>
      <c r="M561" t="b">
        <v>0</v>
      </c>
      <c r="N561" s="10" t="s">
        <v>8270</v>
      </c>
      <c r="O561" s="15" t="s">
        <v>8317</v>
      </c>
      <c r="P561" s="10" t="s">
        <v>8318</v>
      </c>
      <c r="Q561" s="10">
        <f t="shared" si="41"/>
        <v>0</v>
      </c>
      <c r="R561" s="10">
        <f t="shared" si="40"/>
        <v>50</v>
      </c>
      <c r="S561" s="23">
        <f t="shared" si="42"/>
        <v>42321.283101851848</v>
      </c>
      <c r="T561" s="23">
        <f t="shared" si="43"/>
        <v>42351.283101851848</v>
      </c>
      <c r="U561" s="10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0" t="s">
        <v>8220</v>
      </c>
      <c r="G562" s="10" t="s">
        <v>8228</v>
      </c>
      <c r="H562" s="10" t="s">
        <v>8250</v>
      </c>
      <c r="I562" s="10">
        <v>1418841045</v>
      </c>
      <c r="J562" s="10">
        <v>1416249045</v>
      </c>
      <c r="K562" s="10" t="b">
        <v>0</v>
      </c>
      <c r="L562" s="10">
        <v>3</v>
      </c>
      <c r="M562" t="b">
        <v>0</v>
      </c>
      <c r="N562" s="10" t="s">
        <v>8270</v>
      </c>
      <c r="O562" s="15" t="s">
        <v>8317</v>
      </c>
      <c r="P562" s="10" t="s">
        <v>8318</v>
      </c>
      <c r="Q562" s="10">
        <f t="shared" si="41"/>
        <v>0</v>
      </c>
      <c r="R562" s="10">
        <f t="shared" si="40"/>
        <v>4</v>
      </c>
      <c r="S562" s="23">
        <f t="shared" si="42"/>
        <v>41960.771354166667</v>
      </c>
      <c r="T562" s="23">
        <f t="shared" si="43"/>
        <v>41990.771354166667</v>
      </c>
      <c r="U562" s="10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0" t="s">
        <v>8220</v>
      </c>
      <c r="G563" s="10" t="s">
        <v>8223</v>
      </c>
      <c r="H563" s="10" t="s">
        <v>8245</v>
      </c>
      <c r="I563" s="10">
        <v>1445874513</v>
      </c>
      <c r="J563" s="10">
        <v>1442850513</v>
      </c>
      <c r="K563" s="10" t="b">
        <v>0</v>
      </c>
      <c r="L563" s="10">
        <v>2</v>
      </c>
      <c r="M563" t="b">
        <v>0</v>
      </c>
      <c r="N563" s="10" t="s">
        <v>8270</v>
      </c>
      <c r="O563" s="15" t="s">
        <v>8317</v>
      </c>
      <c r="P563" s="10" t="s">
        <v>8318</v>
      </c>
      <c r="Q563" s="10">
        <f t="shared" si="41"/>
        <v>0</v>
      </c>
      <c r="R563" s="10">
        <f t="shared" si="40"/>
        <v>27.5</v>
      </c>
      <c r="S563" s="23">
        <f t="shared" si="42"/>
        <v>42268.658715277779</v>
      </c>
      <c r="T563" s="23">
        <f t="shared" si="43"/>
        <v>42303.658715277779</v>
      </c>
      <c r="U563" s="10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0" t="s">
        <v>8220</v>
      </c>
      <c r="G564" s="10" t="s">
        <v>8232</v>
      </c>
      <c r="H564" s="10" t="s">
        <v>8248</v>
      </c>
      <c r="I564" s="10">
        <v>1482052815</v>
      </c>
      <c r="J564" s="10">
        <v>1479460815</v>
      </c>
      <c r="K564" s="10" t="b">
        <v>0</v>
      </c>
      <c r="L564" s="10">
        <v>0</v>
      </c>
      <c r="M564" t="b">
        <v>0</v>
      </c>
      <c r="N564" s="10" t="s">
        <v>8270</v>
      </c>
      <c r="O564" s="15" t="s">
        <v>8317</v>
      </c>
      <c r="P564" s="10" t="s">
        <v>8318</v>
      </c>
      <c r="Q564" s="10">
        <f t="shared" si="41"/>
        <v>0</v>
      </c>
      <c r="R564" s="10">
        <f t="shared" si="40"/>
        <v>0</v>
      </c>
      <c r="S564" s="23">
        <f t="shared" si="42"/>
        <v>42692.389062500006</v>
      </c>
      <c r="T564" s="23">
        <f t="shared" si="43"/>
        <v>42722.389062500006</v>
      </c>
      <c r="U564" s="10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0" t="s">
        <v>8220</v>
      </c>
      <c r="G565" s="10" t="s">
        <v>8225</v>
      </c>
      <c r="H565" s="10" t="s">
        <v>8247</v>
      </c>
      <c r="I565" s="10">
        <v>1424137247</v>
      </c>
      <c r="J565" s="10">
        <v>1421545247</v>
      </c>
      <c r="K565" s="10" t="b">
        <v>0</v>
      </c>
      <c r="L565" s="10">
        <v>2</v>
      </c>
      <c r="M565" t="b">
        <v>0</v>
      </c>
      <c r="N565" s="10" t="s">
        <v>8270</v>
      </c>
      <c r="O565" s="15" t="s">
        <v>8317</v>
      </c>
      <c r="P565" s="10" t="s">
        <v>8318</v>
      </c>
      <c r="Q565" s="10">
        <f t="shared" si="41"/>
        <v>0</v>
      </c>
      <c r="R565" s="10">
        <f t="shared" si="40"/>
        <v>34</v>
      </c>
      <c r="S565" s="23">
        <f t="shared" si="42"/>
        <v>42022.069988425923</v>
      </c>
      <c r="T565" s="23">
        <f t="shared" si="43"/>
        <v>42052.069988425923</v>
      </c>
      <c r="U565" s="10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0" t="s">
        <v>8220</v>
      </c>
      <c r="G566" s="10" t="s">
        <v>8229</v>
      </c>
      <c r="H566" s="10" t="s">
        <v>8248</v>
      </c>
      <c r="I566" s="10">
        <v>1457822275</v>
      </c>
      <c r="J566" s="10">
        <v>1455230275</v>
      </c>
      <c r="K566" s="10" t="b">
        <v>0</v>
      </c>
      <c r="L566" s="10">
        <v>1</v>
      </c>
      <c r="M566" t="b">
        <v>0</v>
      </c>
      <c r="N566" s="10" t="s">
        <v>8270</v>
      </c>
      <c r="O566" s="15" t="s">
        <v>8317</v>
      </c>
      <c r="P566" s="10" t="s">
        <v>8318</v>
      </c>
      <c r="Q566" s="10">
        <f t="shared" si="41"/>
        <v>0</v>
      </c>
      <c r="R566" s="10">
        <f t="shared" si="40"/>
        <v>1</v>
      </c>
      <c r="S566" s="23">
        <f t="shared" si="42"/>
        <v>42411.942997685182</v>
      </c>
      <c r="T566" s="23">
        <f t="shared" si="43"/>
        <v>42441.942997685182</v>
      </c>
      <c r="U566" s="10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0" t="s">
        <v>8220</v>
      </c>
      <c r="G567" s="10" t="s">
        <v>8224</v>
      </c>
      <c r="H567" s="10" t="s">
        <v>8246</v>
      </c>
      <c r="I567" s="10">
        <v>1436554249</v>
      </c>
      <c r="J567" s="10">
        <v>1433962249</v>
      </c>
      <c r="K567" s="10" t="b">
        <v>0</v>
      </c>
      <c r="L567" s="10">
        <v>0</v>
      </c>
      <c r="M567" t="b">
        <v>0</v>
      </c>
      <c r="N567" s="10" t="s">
        <v>8270</v>
      </c>
      <c r="O567" s="15" t="s">
        <v>8317</v>
      </c>
      <c r="P567" s="10" t="s">
        <v>8318</v>
      </c>
      <c r="Q567" s="10">
        <f t="shared" si="41"/>
        <v>0</v>
      </c>
      <c r="R567" s="10">
        <f t="shared" si="40"/>
        <v>0</v>
      </c>
      <c r="S567" s="23">
        <f t="shared" si="42"/>
        <v>42165.785289351858</v>
      </c>
      <c r="T567" s="23">
        <f t="shared" si="43"/>
        <v>42195.785289351858</v>
      </c>
      <c r="U567" s="10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0" t="s">
        <v>8220</v>
      </c>
      <c r="G568" s="10" t="s">
        <v>8223</v>
      </c>
      <c r="H568" s="10" t="s">
        <v>8245</v>
      </c>
      <c r="I568" s="10">
        <v>1468513533</v>
      </c>
      <c r="J568" s="10">
        <v>1465921533</v>
      </c>
      <c r="K568" s="10" t="b">
        <v>0</v>
      </c>
      <c r="L568" s="10">
        <v>1</v>
      </c>
      <c r="M568" t="b">
        <v>0</v>
      </c>
      <c r="N568" s="10" t="s">
        <v>8270</v>
      </c>
      <c r="O568" s="15" t="s">
        <v>8317</v>
      </c>
      <c r="P568" s="10" t="s">
        <v>8318</v>
      </c>
      <c r="Q568" s="10">
        <f t="shared" si="41"/>
        <v>0</v>
      </c>
      <c r="R568" s="10">
        <f t="shared" si="40"/>
        <v>1</v>
      </c>
      <c r="S568" s="23">
        <f t="shared" si="42"/>
        <v>42535.68440972222</v>
      </c>
      <c r="T568" s="23">
        <f t="shared" si="43"/>
        <v>42565.68440972222</v>
      </c>
      <c r="U568" s="10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0" t="s">
        <v>8220</v>
      </c>
      <c r="G569" s="10" t="s">
        <v>8223</v>
      </c>
      <c r="H569" s="10" t="s">
        <v>8245</v>
      </c>
      <c r="I569" s="10">
        <v>1420143194</v>
      </c>
      <c r="J569" s="10">
        <v>1417551194</v>
      </c>
      <c r="K569" s="10" t="b">
        <v>0</v>
      </c>
      <c r="L569" s="10">
        <v>0</v>
      </c>
      <c r="M569" t="b">
        <v>0</v>
      </c>
      <c r="N569" s="10" t="s">
        <v>8270</v>
      </c>
      <c r="O569" s="15" t="s">
        <v>8317</v>
      </c>
      <c r="P569" s="10" t="s">
        <v>8318</v>
      </c>
      <c r="Q569" s="10">
        <f t="shared" si="41"/>
        <v>0</v>
      </c>
      <c r="R569" s="10">
        <f t="shared" si="40"/>
        <v>0</v>
      </c>
      <c r="S569" s="23">
        <f t="shared" si="42"/>
        <v>41975.842523148152</v>
      </c>
      <c r="T569" s="23">
        <f t="shared" si="43"/>
        <v>42005.842523148152</v>
      </c>
      <c r="U569" s="10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0" t="s">
        <v>8220</v>
      </c>
      <c r="G570" s="10" t="s">
        <v>8227</v>
      </c>
      <c r="H570" s="10" t="s">
        <v>8249</v>
      </c>
      <c r="I570" s="10">
        <v>1452942000</v>
      </c>
      <c r="J570" s="10">
        <v>1449785223</v>
      </c>
      <c r="K570" s="10" t="b">
        <v>0</v>
      </c>
      <c r="L570" s="10">
        <v>5</v>
      </c>
      <c r="M570" t="b">
        <v>0</v>
      </c>
      <c r="N570" s="10" t="s">
        <v>8270</v>
      </c>
      <c r="O570" s="15" t="s">
        <v>8317</v>
      </c>
      <c r="P570" s="10" t="s">
        <v>8318</v>
      </c>
      <c r="Q570" s="10">
        <f t="shared" si="41"/>
        <v>1</v>
      </c>
      <c r="R570" s="10">
        <f t="shared" si="40"/>
        <v>49</v>
      </c>
      <c r="S570" s="23">
        <f t="shared" si="42"/>
        <v>42348.9215625</v>
      </c>
      <c r="T570" s="23">
        <f t="shared" si="43"/>
        <v>42385.458333333328</v>
      </c>
      <c r="U570" s="1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0" t="s">
        <v>8220</v>
      </c>
      <c r="G571" s="10" t="s">
        <v>8228</v>
      </c>
      <c r="H571" s="10" t="s">
        <v>8250</v>
      </c>
      <c r="I571" s="10">
        <v>1451679612</v>
      </c>
      <c r="J571" s="10">
        <v>1449087612</v>
      </c>
      <c r="K571" s="10" t="b">
        <v>0</v>
      </c>
      <c r="L571" s="10">
        <v>1</v>
      </c>
      <c r="M571" t="b">
        <v>0</v>
      </c>
      <c r="N571" s="10" t="s">
        <v>8270</v>
      </c>
      <c r="O571" s="15" t="s">
        <v>8317</v>
      </c>
      <c r="P571" s="10" t="s">
        <v>8318</v>
      </c>
      <c r="Q571" s="10">
        <f t="shared" si="41"/>
        <v>1</v>
      </c>
      <c r="R571" s="10">
        <f t="shared" si="40"/>
        <v>20</v>
      </c>
      <c r="S571" s="23">
        <f t="shared" si="42"/>
        <v>42340.847361111111</v>
      </c>
      <c r="T571" s="23">
        <f t="shared" si="43"/>
        <v>42370.847361111111</v>
      </c>
      <c r="U571" s="10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0" t="s">
        <v>8220</v>
      </c>
      <c r="G572" s="10" t="s">
        <v>8223</v>
      </c>
      <c r="H572" s="10" t="s">
        <v>8245</v>
      </c>
      <c r="I572" s="10">
        <v>1455822569</v>
      </c>
      <c r="J572" s="10">
        <v>1453230569</v>
      </c>
      <c r="K572" s="10" t="b">
        <v>0</v>
      </c>
      <c r="L572" s="10">
        <v>1</v>
      </c>
      <c r="M572" t="b">
        <v>0</v>
      </c>
      <c r="N572" s="10" t="s">
        <v>8270</v>
      </c>
      <c r="O572" s="15" t="s">
        <v>8317</v>
      </c>
      <c r="P572" s="10" t="s">
        <v>8318</v>
      </c>
      <c r="Q572" s="10">
        <f t="shared" si="41"/>
        <v>0</v>
      </c>
      <c r="R572" s="10">
        <f t="shared" si="40"/>
        <v>142</v>
      </c>
      <c r="S572" s="23">
        <f t="shared" si="42"/>
        <v>42388.798252314817</v>
      </c>
      <c r="T572" s="23">
        <f t="shared" si="43"/>
        <v>42418.798252314817</v>
      </c>
      <c r="U572" s="10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0" t="s">
        <v>8220</v>
      </c>
      <c r="G573" s="10" t="s">
        <v>8223</v>
      </c>
      <c r="H573" s="10" t="s">
        <v>8245</v>
      </c>
      <c r="I573" s="10">
        <v>1437969540</v>
      </c>
      <c r="J573" s="10">
        <v>1436297723</v>
      </c>
      <c r="K573" s="10" t="b">
        <v>0</v>
      </c>
      <c r="L573" s="10">
        <v>2</v>
      </c>
      <c r="M573" t="b">
        <v>0</v>
      </c>
      <c r="N573" s="10" t="s">
        <v>8270</v>
      </c>
      <c r="O573" s="15" t="s">
        <v>8317</v>
      </c>
      <c r="P573" s="10" t="s">
        <v>8318</v>
      </c>
      <c r="Q573" s="10">
        <f t="shared" si="41"/>
        <v>0</v>
      </c>
      <c r="R573" s="10">
        <f t="shared" si="40"/>
        <v>53</v>
      </c>
      <c r="S573" s="23">
        <f t="shared" si="42"/>
        <v>42192.816238425927</v>
      </c>
      <c r="T573" s="23">
        <f t="shared" si="43"/>
        <v>42212.165972222225</v>
      </c>
      <c r="U573" s="10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0" t="s">
        <v>8220</v>
      </c>
      <c r="G574" s="10" t="s">
        <v>8223</v>
      </c>
      <c r="H574" s="10" t="s">
        <v>8245</v>
      </c>
      <c r="I574" s="10">
        <v>1446660688</v>
      </c>
      <c r="J574" s="10">
        <v>1444065088</v>
      </c>
      <c r="K574" s="10" t="b">
        <v>0</v>
      </c>
      <c r="L574" s="10">
        <v>0</v>
      </c>
      <c r="M574" t="b">
        <v>0</v>
      </c>
      <c r="N574" s="10" t="s">
        <v>8270</v>
      </c>
      <c r="O574" s="15" t="s">
        <v>8317</v>
      </c>
      <c r="P574" s="10" t="s">
        <v>8318</v>
      </c>
      <c r="Q574" s="10">
        <f t="shared" si="41"/>
        <v>0</v>
      </c>
      <c r="R574" s="10">
        <f t="shared" si="40"/>
        <v>0</v>
      </c>
      <c r="S574" s="23">
        <f t="shared" si="42"/>
        <v>42282.71629629629</v>
      </c>
      <c r="T574" s="23">
        <f t="shared" si="43"/>
        <v>42312.757962962962</v>
      </c>
      <c r="U574" s="10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0" t="s">
        <v>8220</v>
      </c>
      <c r="G575" s="10" t="s">
        <v>8223</v>
      </c>
      <c r="H575" s="10" t="s">
        <v>8245</v>
      </c>
      <c r="I575" s="10">
        <v>1421543520</v>
      </c>
      <c r="J575" s="10">
        <v>1416445931</v>
      </c>
      <c r="K575" s="10" t="b">
        <v>0</v>
      </c>
      <c r="L575" s="10">
        <v>9</v>
      </c>
      <c r="M575" t="b">
        <v>0</v>
      </c>
      <c r="N575" s="10" t="s">
        <v>8270</v>
      </c>
      <c r="O575" s="15" t="s">
        <v>8317</v>
      </c>
      <c r="P575" s="10" t="s">
        <v>8318</v>
      </c>
      <c r="Q575" s="10">
        <f t="shared" si="41"/>
        <v>0</v>
      </c>
      <c r="R575" s="10">
        <f t="shared" si="40"/>
        <v>38.44</v>
      </c>
      <c r="S575" s="23">
        <f t="shared" si="42"/>
        <v>41963.050127314811</v>
      </c>
      <c r="T575" s="23">
        <f t="shared" si="43"/>
        <v>42022.05</v>
      </c>
      <c r="U575" s="10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0" t="s">
        <v>8220</v>
      </c>
      <c r="G576" s="10" t="s">
        <v>8224</v>
      </c>
      <c r="H576" s="10" t="s">
        <v>8246</v>
      </c>
      <c r="I576" s="10">
        <v>1476873507</v>
      </c>
      <c r="J576" s="10">
        <v>1474281507</v>
      </c>
      <c r="K576" s="10" t="b">
        <v>0</v>
      </c>
      <c r="L576" s="10">
        <v>4</v>
      </c>
      <c r="M576" t="b">
        <v>0</v>
      </c>
      <c r="N576" s="10" t="s">
        <v>8270</v>
      </c>
      <c r="O576" s="15" t="s">
        <v>8317</v>
      </c>
      <c r="P576" s="10" t="s">
        <v>8318</v>
      </c>
      <c r="Q576" s="10">
        <f t="shared" si="41"/>
        <v>1</v>
      </c>
      <c r="R576" s="10">
        <f t="shared" si="40"/>
        <v>20</v>
      </c>
      <c r="S576" s="23">
        <f t="shared" si="42"/>
        <v>42632.443368055552</v>
      </c>
      <c r="T576" s="23">
        <f t="shared" si="43"/>
        <v>42662.443368055552</v>
      </c>
      <c r="U576" s="10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0" t="s">
        <v>8220</v>
      </c>
      <c r="G577" s="10" t="s">
        <v>8235</v>
      </c>
      <c r="H577" s="10" t="s">
        <v>8248</v>
      </c>
      <c r="I577" s="10">
        <v>1434213443</v>
      </c>
      <c r="J577" s="10">
        <v>1431621443</v>
      </c>
      <c r="K577" s="10" t="b">
        <v>0</v>
      </c>
      <c r="L577" s="10">
        <v>4</v>
      </c>
      <c r="M577" t="b">
        <v>0</v>
      </c>
      <c r="N577" s="10" t="s">
        <v>8270</v>
      </c>
      <c r="O577" s="15" t="s">
        <v>8317</v>
      </c>
      <c r="P577" s="10" t="s">
        <v>8318</v>
      </c>
      <c r="Q577" s="10">
        <f t="shared" si="41"/>
        <v>0</v>
      </c>
      <c r="R577" s="10">
        <f t="shared" si="40"/>
        <v>64.75</v>
      </c>
      <c r="S577" s="23">
        <f t="shared" si="42"/>
        <v>42138.692627314813</v>
      </c>
      <c r="T577" s="23">
        <f t="shared" si="43"/>
        <v>42168.692627314813</v>
      </c>
      <c r="U577" s="10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0" t="s">
        <v>8220</v>
      </c>
      <c r="G578" s="10" t="s">
        <v>8223</v>
      </c>
      <c r="H578" s="10" t="s">
        <v>8245</v>
      </c>
      <c r="I578" s="10">
        <v>1427537952</v>
      </c>
      <c r="J578" s="10">
        <v>1422357552</v>
      </c>
      <c r="K578" s="10" t="b">
        <v>0</v>
      </c>
      <c r="L578" s="10">
        <v>1</v>
      </c>
      <c r="M578" t="b">
        <v>0</v>
      </c>
      <c r="N578" s="10" t="s">
        <v>8270</v>
      </c>
      <c r="O578" s="15" t="s">
        <v>8317</v>
      </c>
      <c r="P578" s="10" t="s">
        <v>8318</v>
      </c>
      <c r="Q578" s="10">
        <f t="shared" si="41"/>
        <v>0</v>
      </c>
      <c r="R578" s="10">
        <f t="shared" ref="R578:R641" si="45">IFERROR(ROUND(E578/L578,2),0)</f>
        <v>1</v>
      </c>
      <c r="S578" s="23">
        <f t="shared" si="42"/>
        <v>42031.471666666665</v>
      </c>
      <c r="T578" s="23">
        <f t="shared" si="43"/>
        <v>42091.43</v>
      </c>
      <c r="U578" s="10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0" t="s">
        <v>8220</v>
      </c>
      <c r="G579" s="10" t="s">
        <v>8223</v>
      </c>
      <c r="H579" s="10" t="s">
        <v>8245</v>
      </c>
      <c r="I579" s="10">
        <v>1463753302</v>
      </c>
      <c r="J579" s="10">
        <v>1458569302</v>
      </c>
      <c r="K579" s="10" t="b">
        <v>0</v>
      </c>
      <c r="L579" s="10">
        <v>1</v>
      </c>
      <c r="M579" t="b">
        <v>0</v>
      </c>
      <c r="N579" s="10" t="s">
        <v>8270</v>
      </c>
      <c r="O579" s="15" t="s">
        <v>8317</v>
      </c>
      <c r="P579" s="10" t="s">
        <v>8318</v>
      </c>
      <c r="Q579" s="10">
        <f t="shared" ref="Q579:Q642" si="46">ROUND(E579/D579*100,0)</f>
        <v>0</v>
      </c>
      <c r="R579" s="10">
        <f t="shared" si="45"/>
        <v>10</v>
      </c>
      <c r="S579" s="23">
        <f t="shared" ref="S579:S642" si="47">(((J579/60)/60)/24)+DATE(1970,1,1)</f>
        <v>42450.589143518519</v>
      </c>
      <c r="T579" s="23">
        <f t="shared" ref="T579:T642" si="48">(((I579/60)/60)/24)+DATE(1970,1,1)</f>
        <v>42510.589143518519</v>
      </c>
      <c r="U579" s="10">
        <f t="shared" si="44"/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0" t="s">
        <v>8220</v>
      </c>
      <c r="G580" s="10" t="s">
        <v>8224</v>
      </c>
      <c r="H580" s="10" t="s">
        <v>8246</v>
      </c>
      <c r="I580" s="10">
        <v>1441633993</v>
      </c>
      <c r="J580" s="10">
        <v>1439560393</v>
      </c>
      <c r="K580" s="10" t="b">
        <v>0</v>
      </c>
      <c r="L580" s="10">
        <v>7</v>
      </c>
      <c r="M580" t="b">
        <v>0</v>
      </c>
      <c r="N580" s="10" t="s">
        <v>8270</v>
      </c>
      <c r="O580" s="15" t="s">
        <v>8317</v>
      </c>
      <c r="P580" s="10" t="s">
        <v>8318</v>
      </c>
      <c r="Q580" s="10">
        <f t="shared" si="46"/>
        <v>0</v>
      </c>
      <c r="R580" s="10">
        <f t="shared" si="45"/>
        <v>2</v>
      </c>
      <c r="S580" s="23">
        <f t="shared" si="47"/>
        <v>42230.578622685185</v>
      </c>
      <c r="T580" s="23">
        <f t="shared" si="48"/>
        <v>42254.578622685185</v>
      </c>
      <c r="U580" s="10">
        <f t="shared" si="44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0" t="s">
        <v>8220</v>
      </c>
      <c r="G581" s="10" t="s">
        <v>8223</v>
      </c>
      <c r="H581" s="10" t="s">
        <v>8245</v>
      </c>
      <c r="I581" s="10">
        <v>1419539223</v>
      </c>
      <c r="J581" s="10">
        <v>1416947223</v>
      </c>
      <c r="K581" s="10" t="b">
        <v>0</v>
      </c>
      <c r="L581" s="10">
        <v>5</v>
      </c>
      <c r="M581" t="b">
        <v>0</v>
      </c>
      <c r="N581" s="10" t="s">
        <v>8270</v>
      </c>
      <c r="O581" s="15" t="s">
        <v>8317</v>
      </c>
      <c r="P581" s="10" t="s">
        <v>8318</v>
      </c>
      <c r="Q581" s="10">
        <f t="shared" si="46"/>
        <v>1</v>
      </c>
      <c r="R581" s="10">
        <f t="shared" si="45"/>
        <v>35</v>
      </c>
      <c r="S581" s="23">
        <f t="shared" si="47"/>
        <v>41968.852118055554</v>
      </c>
      <c r="T581" s="23">
        <f t="shared" si="48"/>
        <v>41998.852118055554</v>
      </c>
      <c r="U581" s="10">
        <f t="shared" si="44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0" t="s">
        <v>8220</v>
      </c>
      <c r="G582" s="10" t="s">
        <v>8223</v>
      </c>
      <c r="H582" s="10" t="s">
        <v>8245</v>
      </c>
      <c r="I582" s="10">
        <v>1474580867</v>
      </c>
      <c r="J582" s="10">
        <v>1471988867</v>
      </c>
      <c r="K582" s="10" t="b">
        <v>0</v>
      </c>
      <c r="L582" s="10">
        <v>1</v>
      </c>
      <c r="M582" t="b">
        <v>0</v>
      </c>
      <c r="N582" s="10" t="s">
        <v>8270</v>
      </c>
      <c r="O582" s="15" t="s">
        <v>8317</v>
      </c>
      <c r="P582" s="10" t="s">
        <v>8318</v>
      </c>
      <c r="Q582" s="10">
        <f t="shared" si="46"/>
        <v>0</v>
      </c>
      <c r="R582" s="10">
        <f t="shared" si="45"/>
        <v>1</v>
      </c>
      <c r="S582" s="23">
        <f t="shared" si="47"/>
        <v>42605.908182870371</v>
      </c>
      <c r="T582" s="23">
        <f t="shared" si="48"/>
        <v>42635.908182870371</v>
      </c>
      <c r="U582" s="10">
        <f t="shared" si="44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0" t="s">
        <v>8220</v>
      </c>
      <c r="G583" s="10" t="s">
        <v>8223</v>
      </c>
      <c r="H583" s="10" t="s">
        <v>8245</v>
      </c>
      <c r="I583" s="10">
        <v>1438474704</v>
      </c>
      <c r="J583" s="10">
        <v>1435882704</v>
      </c>
      <c r="K583" s="10" t="b">
        <v>0</v>
      </c>
      <c r="L583" s="10">
        <v>0</v>
      </c>
      <c r="M583" t="b">
        <v>0</v>
      </c>
      <c r="N583" s="10" t="s">
        <v>8270</v>
      </c>
      <c r="O583" s="15" t="s">
        <v>8317</v>
      </c>
      <c r="P583" s="10" t="s">
        <v>8318</v>
      </c>
      <c r="Q583" s="10">
        <f t="shared" si="46"/>
        <v>0</v>
      </c>
      <c r="R583" s="10">
        <f t="shared" si="45"/>
        <v>0</v>
      </c>
      <c r="S583" s="23">
        <f t="shared" si="47"/>
        <v>42188.012777777782</v>
      </c>
      <c r="T583" s="23">
        <f t="shared" si="48"/>
        <v>42218.012777777782</v>
      </c>
      <c r="U583" s="10">
        <f t="shared" si="44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0" t="s">
        <v>8220</v>
      </c>
      <c r="G584" s="10" t="s">
        <v>8223</v>
      </c>
      <c r="H584" s="10" t="s">
        <v>8245</v>
      </c>
      <c r="I584" s="10">
        <v>1426442400</v>
      </c>
      <c r="J584" s="10">
        <v>1424454319</v>
      </c>
      <c r="K584" s="10" t="b">
        <v>0</v>
      </c>
      <c r="L584" s="10">
        <v>0</v>
      </c>
      <c r="M584" t="b">
        <v>0</v>
      </c>
      <c r="N584" s="10" t="s">
        <v>8270</v>
      </c>
      <c r="O584" s="15" t="s">
        <v>8317</v>
      </c>
      <c r="P584" s="10" t="s">
        <v>8318</v>
      </c>
      <c r="Q584" s="10">
        <f t="shared" si="46"/>
        <v>0</v>
      </c>
      <c r="R584" s="10">
        <f t="shared" si="45"/>
        <v>0</v>
      </c>
      <c r="S584" s="23">
        <f t="shared" si="47"/>
        <v>42055.739803240736</v>
      </c>
      <c r="T584" s="23">
        <f t="shared" si="48"/>
        <v>42078.75</v>
      </c>
      <c r="U584" s="10">
        <f t="shared" si="44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0" t="s">
        <v>8220</v>
      </c>
      <c r="G585" s="10" t="s">
        <v>8223</v>
      </c>
      <c r="H585" s="10" t="s">
        <v>8245</v>
      </c>
      <c r="I585" s="10">
        <v>1426800687</v>
      </c>
      <c r="J585" s="10">
        <v>1424212287</v>
      </c>
      <c r="K585" s="10" t="b">
        <v>0</v>
      </c>
      <c r="L585" s="10">
        <v>1</v>
      </c>
      <c r="M585" t="b">
        <v>0</v>
      </c>
      <c r="N585" s="10" t="s">
        <v>8270</v>
      </c>
      <c r="O585" s="15" t="s">
        <v>8317</v>
      </c>
      <c r="P585" s="10" t="s">
        <v>8318</v>
      </c>
      <c r="Q585" s="10">
        <f t="shared" si="46"/>
        <v>0</v>
      </c>
      <c r="R585" s="10">
        <f t="shared" si="45"/>
        <v>1</v>
      </c>
      <c r="S585" s="23">
        <f t="shared" si="47"/>
        <v>42052.93850694444</v>
      </c>
      <c r="T585" s="23">
        <f t="shared" si="48"/>
        <v>42082.896840277783</v>
      </c>
      <c r="U585" s="10">
        <f t="shared" si="44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0" t="s">
        <v>8220</v>
      </c>
      <c r="G586" s="10" t="s">
        <v>8223</v>
      </c>
      <c r="H586" s="10" t="s">
        <v>8245</v>
      </c>
      <c r="I586" s="10">
        <v>1426522316</v>
      </c>
      <c r="J586" s="10">
        <v>1423933916</v>
      </c>
      <c r="K586" s="10" t="b">
        <v>0</v>
      </c>
      <c r="L586" s="10">
        <v>2</v>
      </c>
      <c r="M586" t="b">
        <v>0</v>
      </c>
      <c r="N586" s="10" t="s">
        <v>8270</v>
      </c>
      <c r="O586" s="15" t="s">
        <v>8317</v>
      </c>
      <c r="P586" s="10" t="s">
        <v>8318</v>
      </c>
      <c r="Q586" s="10">
        <f t="shared" si="46"/>
        <v>1</v>
      </c>
      <c r="R586" s="10">
        <f t="shared" si="45"/>
        <v>5</v>
      </c>
      <c r="S586" s="23">
        <f t="shared" si="47"/>
        <v>42049.716620370367</v>
      </c>
      <c r="T586" s="23">
        <f t="shared" si="48"/>
        <v>42079.674953703703</v>
      </c>
      <c r="U586" s="10">
        <f t="shared" si="44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0" t="s">
        <v>8220</v>
      </c>
      <c r="G587" s="10" t="s">
        <v>8224</v>
      </c>
      <c r="H587" s="10" t="s">
        <v>8246</v>
      </c>
      <c r="I587" s="10">
        <v>1448928000</v>
      </c>
      <c r="J587" s="10">
        <v>1444123377</v>
      </c>
      <c r="K587" s="10" t="b">
        <v>0</v>
      </c>
      <c r="L587" s="10">
        <v>0</v>
      </c>
      <c r="M587" t="b">
        <v>0</v>
      </c>
      <c r="N587" s="10" t="s">
        <v>8270</v>
      </c>
      <c r="O587" s="15" t="s">
        <v>8317</v>
      </c>
      <c r="P587" s="10" t="s">
        <v>8318</v>
      </c>
      <c r="Q587" s="10">
        <f t="shared" si="46"/>
        <v>0</v>
      </c>
      <c r="R587" s="10">
        <f t="shared" si="45"/>
        <v>0</v>
      </c>
      <c r="S587" s="23">
        <f t="shared" si="47"/>
        <v>42283.3909375</v>
      </c>
      <c r="T587" s="23">
        <f t="shared" si="48"/>
        <v>42339</v>
      </c>
      <c r="U587" s="10">
        <f t="shared" si="44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0" t="s">
        <v>8220</v>
      </c>
      <c r="G588" s="10" t="s">
        <v>8223</v>
      </c>
      <c r="H588" s="10" t="s">
        <v>8245</v>
      </c>
      <c r="I588" s="10">
        <v>1424032207</v>
      </c>
      <c r="J588" s="10">
        <v>1421440207</v>
      </c>
      <c r="K588" s="10" t="b">
        <v>0</v>
      </c>
      <c r="L588" s="10">
        <v>4</v>
      </c>
      <c r="M588" t="b">
        <v>0</v>
      </c>
      <c r="N588" s="10" t="s">
        <v>8270</v>
      </c>
      <c r="O588" s="15" t="s">
        <v>8317</v>
      </c>
      <c r="P588" s="10" t="s">
        <v>8318</v>
      </c>
      <c r="Q588" s="10">
        <f t="shared" si="46"/>
        <v>1</v>
      </c>
      <c r="R588" s="10">
        <f t="shared" si="45"/>
        <v>14</v>
      </c>
      <c r="S588" s="23">
        <f t="shared" si="47"/>
        <v>42020.854247685187</v>
      </c>
      <c r="T588" s="23">
        <f t="shared" si="48"/>
        <v>42050.854247685187</v>
      </c>
      <c r="U588" s="10">
        <f t="shared" si="44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0" t="s">
        <v>8220</v>
      </c>
      <c r="G589" s="10" t="s">
        <v>8228</v>
      </c>
      <c r="H589" s="10" t="s">
        <v>8250</v>
      </c>
      <c r="I589" s="10">
        <v>1429207833</v>
      </c>
      <c r="J589" s="10">
        <v>1426615833</v>
      </c>
      <c r="K589" s="10" t="b">
        <v>0</v>
      </c>
      <c r="L589" s="10">
        <v>7</v>
      </c>
      <c r="M589" t="b">
        <v>0</v>
      </c>
      <c r="N589" s="10" t="s">
        <v>8270</v>
      </c>
      <c r="O589" s="15" t="s">
        <v>8317</v>
      </c>
      <c r="P589" s="10" t="s">
        <v>8318</v>
      </c>
      <c r="Q589" s="10">
        <f t="shared" si="46"/>
        <v>9</v>
      </c>
      <c r="R589" s="10">
        <f t="shared" si="45"/>
        <v>389.29</v>
      </c>
      <c r="S589" s="23">
        <f t="shared" si="47"/>
        <v>42080.757326388892</v>
      </c>
      <c r="T589" s="23">
        <f t="shared" si="48"/>
        <v>42110.757326388892</v>
      </c>
      <c r="U589" s="10">
        <f t="shared" si="44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0" t="s">
        <v>8220</v>
      </c>
      <c r="G590" s="10" t="s">
        <v>8236</v>
      </c>
      <c r="H590" s="10" t="s">
        <v>8248</v>
      </c>
      <c r="I590" s="10">
        <v>1479410886</v>
      </c>
      <c r="J590" s="10">
        <v>1474223286</v>
      </c>
      <c r="K590" s="10" t="b">
        <v>0</v>
      </c>
      <c r="L590" s="10">
        <v>2</v>
      </c>
      <c r="M590" t="b">
        <v>0</v>
      </c>
      <c r="N590" s="10" t="s">
        <v>8270</v>
      </c>
      <c r="O590" s="15" t="s">
        <v>8317</v>
      </c>
      <c r="P590" s="10" t="s">
        <v>8318</v>
      </c>
      <c r="Q590" s="10">
        <f t="shared" si="46"/>
        <v>3</v>
      </c>
      <c r="R590" s="10">
        <f t="shared" si="45"/>
        <v>150.5</v>
      </c>
      <c r="S590" s="23">
        <f t="shared" si="47"/>
        <v>42631.769513888896</v>
      </c>
      <c r="T590" s="23">
        <f t="shared" si="48"/>
        <v>42691.811180555553</v>
      </c>
      <c r="U590" s="10">
        <f t="shared" si="44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0" t="s">
        <v>8220</v>
      </c>
      <c r="G591" s="10" t="s">
        <v>8223</v>
      </c>
      <c r="H591" s="10" t="s">
        <v>8245</v>
      </c>
      <c r="I591" s="10">
        <v>1436366699</v>
      </c>
      <c r="J591" s="10">
        <v>1435070699</v>
      </c>
      <c r="K591" s="10" t="b">
        <v>0</v>
      </c>
      <c r="L591" s="10">
        <v>1</v>
      </c>
      <c r="M591" t="b">
        <v>0</v>
      </c>
      <c r="N591" s="10" t="s">
        <v>8270</v>
      </c>
      <c r="O591" s="15" t="s">
        <v>8317</v>
      </c>
      <c r="P591" s="10" t="s">
        <v>8318</v>
      </c>
      <c r="Q591" s="10">
        <f t="shared" si="46"/>
        <v>0</v>
      </c>
      <c r="R591" s="10">
        <f t="shared" si="45"/>
        <v>1</v>
      </c>
      <c r="S591" s="23">
        <f t="shared" si="47"/>
        <v>42178.614571759259</v>
      </c>
      <c r="T591" s="23">
        <f t="shared" si="48"/>
        <v>42193.614571759259</v>
      </c>
      <c r="U591" s="10">
        <f t="shared" ref="U591:U654" si="49">YEAR(S:S)</f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0" t="s">
        <v>8220</v>
      </c>
      <c r="G592" s="10" t="s">
        <v>8224</v>
      </c>
      <c r="H592" s="10" t="s">
        <v>8246</v>
      </c>
      <c r="I592" s="10">
        <v>1454936460</v>
      </c>
      <c r="J592" s="10">
        <v>1452259131</v>
      </c>
      <c r="K592" s="10" t="b">
        <v>0</v>
      </c>
      <c r="L592" s="10">
        <v>9</v>
      </c>
      <c r="M592" t="b">
        <v>0</v>
      </c>
      <c r="N592" s="10" t="s">
        <v>8270</v>
      </c>
      <c r="O592" s="15" t="s">
        <v>8317</v>
      </c>
      <c r="P592" s="10" t="s">
        <v>8318</v>
      </c>
      <c r="Q592" s="10">
        <f t="shared" si="46"/>
        <v>4</v>
      </c>
      <c r="R592" s="10">
        <f t="shared" si="45"/>
        <v>24.78</v>
      </c>
      <c r="S592" s="23">
        <f t="shared" si="47"/>
        <v>42377.554756944446</v>
      </c>
      <c r="T592" s="23">
        <f t="shared" si="48"/>
        <v>42408.542361111111</v>
      </c>
      <c r="U592" s="10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0" t="s">
        <v>8220</v>
      </c>
      <c r="G593" s="10" t="s">
        <v>8223</v>
      </c>
      <c r="H593" s="10" t="s">
        <v>8245</v>
      </c>
      <c r="I593" s="10">
        <v>1437570130</v>
      </c>
      <c r="J593" s="10">
        <v>1434978130</v>
      </c>
      <c r="K593" s="10" t="b">
        <v>0</v>
      </c>
      <c r="L593" s="10">
        <v>2</v>
      </c>
      <c r="M593" t="b">
        <v>0</v>
      </c>
      <c r="N593" s="10" t="s">
        <v>8270</v>
      </c>
      <c r="O593" s="15" t="s">
        <v>8317</v>
      </c>
      <c r="P593" s="10" t="s">
        <v>8318</v>
      </c>
      <c r="Q593" s="10">
        <f t="shared" si="46"/>
        <v>0</v>
      </c>
      <c r="R593" s="10">
        <f t="shared" si="45"/>
        <v>30.5</v>
      </c>
      <c r="S593" s="23">
        <f t="shared" si="47"/>
        <v>42177.543171296296</v>
      </c>
      <c r="T593" s="23">
        <f t="shared" si="48"/>
        <v>42207.543171296296</v>
      </c>
      <c r="U593" s="10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0" t="s">
        <v>8220</v>
      </c>
      <c r="G594" s="10" t="s">
        <v>8223</v>
      </c>
      <c r="H594" s="10" t="s">
        <v>8245</v>
      </c>
      <c r="I594" s="10">
        <v>1417584860</v>
      </c>
      <c r="J594" s="10">
        <v>1414992860</v>
      </c>
      <c r="K594" s="10" t="b">
        <v>0</v>
      </c>
      <c r="L594" s="10">
        <v>1</v>
      </c>
      <c r="M594" t="b">
        <v>0</v>
      </c>
      <c r="N594" s="10" t="s">
        <v>8270</v>
      </c>
      <c r="O594" s="15" t="s">
        <v>8317</v>
      </c>
      <c r="P594" s="10" t="s">
        <v>8318</v>
      </c>
      <c r="Q594" s="10">
        <f t="shared" si="46"/>
        <v>3</v>
      </c>
      <c r="R594" s="10">
        <f t="shared" si="45"/>
        <v>250</v>
      </c>
      <c r="S594" s="23">
        <f t="shared" si="47"/>
        <v>41946.232175925928</v>
      </c>
      <c r="T594" s="23">
        <f t="shared" si="48"/>
        <v>41976.232175925921</v>
      </c>
      <c r="U594" s="10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0" t="s">
        <v>8220</v>
      </c>
      <c r="G595" s="10" t="s">
        <v>8224</v>
      </c>
      <c r="H595" s="10" t="s">
        <v>8246</v>
      </c>
      <c r="I595" s="10">
        <v>1428333345</v>
      </c>
      <c r="J595" s="10">
        <v>1425744945</v>
      </c>
      <c r="K595" s="10" t="b">
        <v>0</v>
      </c>
      <c r="L595" s="10">
        <v>7</v>
      </c>
      <c r="M595" t="b">
        <v>0</v>
      </c>
      <c r="N595" s="10" t="s">
        <v>8270</v>
      </c>
      <c r="O595" s="15" t="s">
        <v>8317</v>
      </c>
      <c r="P595" s="10" t="s">
        <v>8318</v>
      </c>
      <c r="Q595" s="10">
        <f t="shared" si="46"/>
        <v>23</v>
      </c>
      <c r="R595" s="10">
        <f t="shared" si="45"/>
        <v>16.43</v>
      </c>
      <c r="S595" s="23">
        <f t="shared" si="47"/>
        <v>42070.677604166667</v>
      </c>
      <c r="T595" s="23">
        <f t="shared" si="48"/>
        <v>42100.635937500003</v>
      </c>
      <c r="U595" s="10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0" t="s">
        <v>8220</v>
      </c>
      <c r="G596" s="10" t="s">
        <v>8223</v>
      </c>
      <c r="H596" s="10" t="s">
        <v>8245</v>
      </c>
      <c r="I596" s="10">
        <v>1460832206</v>
      </c>
      <c r="J596" s="10">
        <v>1458240206</v>
      </c>
      <c r="K596" s="10" t="b">
        <v>0</v>
      </c>
      <c r="L596" s="10">
        <v>2</v>
      </c>
      <c r="M596" t="b">
        <v>0</v>
      </c>
      <c r="N596" s="10" t="s">
        <v>8270</v>
      </c>
      <c r="O596" s="15" t="s">
        <v>8317</v>
      </c>
      <c r="P596" s="10" t="s">
        <v>8318</v>
      </c>
      <c r="Q596" s="10">
        <f t="shared" si="46"/>
        <v>0</v>
      </c>
      <c r="R596" s="10">
        <f t="shared" si="45"/>
        <v>13</v>
      </c>
      <c r="S596" s="23">
        <f t="shared" si="47"/>
        <v>42446.780162037037</v>
      </c>
      <c r="T596" s="23">
        <f t="shared" si="48"/>
        <v>42476.780162037037</v>
      </c>
      <c r="U596" s="10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0" t="s">
        <v>8220</v>
      </c>
      <c r="G597" s="10" t="s">
        <v>8223</v>
      </c>
      <c r="H597" s="10" t="s">
        <v>8245</v>
      </c>
      <c r="I597" s="10">
        <v>1430703638</v>
      </c>
      <c r="J597" s="10">
        <v>1426815638</v>
      </c>
      <c r="K597" s="10" t="b">
        <v>0</v>
      </c>
      <c r="L597" s="10">
        <v>8</v>
      </c>
      <c r="M597" t="b">
        <v>0</v>
      </c>
      <c r="N597" s="10" t="s">
        <v>8270</v>
      </c>
      <c r="O597" s="15" t="s">
        <v>8317</v>
      </c>
      <c r="P597" s="10" t="s">
        <v>8318</v>
      </c>
      <c r="Q597" s="10">
        <f t="shared" si="46"/>
        <v>0</v>
      </c>
      <c r="R597" s="10">
        <f t="shared" si="45"/>
        <v>53.25</v>
      </c>
      <c r="S597" s="23">
        <f t="shared" si="47"/>
        <v>42083.069884259254</v>
      </c>
      <c r="T597" s="23">
        <f t="shared" si="48"/>
        <v>42128.069884259254</v>
      </c>
      <c r="U597" s="10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0" t="s">
        <v>8220</v>
      </c>
      <c r="G598" s="10" t="s">
        <v>8223</v>
      </c>
      <c r="H598" s="10" t="s">
        <v>8245</v>
      </c>
      <c r="I598" s="10">
        <v>1478122292</v>
      </c>
      <c r="J598" s="10">
        <v>1475530292</v>
      </c>
      <c r="K598" s="10" t="b">
        <v>0</v>
      </c>
      <c r="L598" s="10">
        <v>2</v>
      </c>
      <c r="M598" t="b">
        <v>0</v>
      </c>
      <c r="N598" s="10" t="s">
        <v>8270</v>
      </c>
      <c r="O598" s="15" t="s">
        <v>8317</v>
      </c>
      <c r="P598" s="10" t="s">
        <v>8318</v>
      </c>
      <c r="Q598" s="10">
        <f t="shared" si="46"/>
        <v>0</v>
      </c>
      <c r="R598" s="10">
        <f t="shared" si="45"/>
        <v>3</v>
      </c>
      <c r="S598" s="23">
        <f t="shared" si="47"/>
        <v>42646.896898148145</v>
      </c>
      <c r="T598" s="23">
        <f t="shared" si="48"/>
        <v>42676.896898148145</v>
      </c>
      <c r="U598" s="10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0" t="s">
        <v>8220</v>
      </c>
      <c r="G599" s="10" t="s">
        <v>8223</v>
      </c>
      <c r="H599" s="10" t="s">
        <v>8245</v>
      </c>
      <c r="I599" s="10">
        <v>1469980800</v>
      </c>
      <c r="J599" s="10">
        <v>1466787335</v>
      </c>
      <c r="K599" s="10" t="b">
        <v>0</v>
      </c>
      <c r="L599" s="10">
        <v>2</v>
      </c>
      <c r="M599" t="b">
        <v>0</v>
      </c>
      <c r="N599" s="10" t="s">
        <v>8270</v>
      </c>
      <c r="O599" s="15" t="s">
        <v>8317</v>
      </c>
      <c r="P599" s="10" t="s">
        <v>8318</v>
      </c>
      <c r="Q599" s="10">
        <f t="shared" si="46"/>
        <v>0</v>
      </c>
      <c r="R599" s="10">
        <f t="shared" si="45"/>
        <v>10</v>
      </c>
      <c r="S599" s="23">
        <f t="shared" si="47"/>
        <v>42545.705266203702</v>
      </c>
      <c r="T599" s="23">
        <f t="shared" si="48"/>
        <v>42582.666666666672</v>
      </c>
      <c r="U599" s="10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0" t="s">
        <v>8220</v>
      </c>
      <c r="G600" s="10" t="s">
        <v>8223</v>
      </c>
      <c r="H600" s="10" t="s">
        <v>8245</v>
      </c>
      <c r="I600" s="10">
        <v>1417737781</v>
      </c>
      <c r="J600" s="10">
        <v>1415145781</v>
      </c>
      <c r="K600" s="10" t="b">
        <v>0</v>
      </c>
      <c r="L600" s="10">
        <v>7</v>
      </c>
      <c r="M600" t="b">
        <v>0</v>
      </c>
      <c r="N600" s="10" t="s">
        <v>8270</v>
      </c>
      <c r="O600" s="15" t="s">
        <v>8317</v>
      </c>
      <c r="P600" s="10" t="s">
        <v>8318</v>
      </c>
      <c r="Q600" s="10">
        <f t="shared" si="46"/>
        <v>34</v>
      </c>
      <c r="R600" s="10">
        <f t="shared" si="45"/>
        <v>121.43</v>
      </c>
      <c r="S600" s="23">
        <f t="shared" si="47"/>
        <v>41948.00209490741</v>
      </c>
      <c r="T600" s="23">
        <f t="shared" si="48"/>
        <v>41978.00209490741</v>
      </c>
      <c r="U600" s="1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0" t="s">
        <v>8220</v>
      </c>
      <c r="G601" s="10" t="s">
        <v>8223</v>
      </c>
      <c r="H601" s="10" t="s">
        <v>8245</v>
      </c>
      <c r="I601" s="10">
        <v>1425827760</v>
      </c>
      <c r="J601" s="10">
        <v>1423769402</v>
      </c>
      <c r="K601" s="10" t="b">
        <v>0</v>
      </c>
      <c r="L601" s="10">
        <v>2</v>
      </c>
      <c r="M601" t="b">
        <v>0</v>
      </c>
      <c r="N601" s="10" t="s">
        <v>8270</v>
      </c>
      <c r="O601" s="15" t="s">
        <v>8317</v>
      </c>
      <c r="P601" s="10" t="s">
        <v>8318</v>
      </c>
      <c r="Q601" s="10">
        <f t="shared" si="46"/>
        <v>0</v>
      </c>
      <c r="R601" s="10">
        <f t="shared" si="45"/>
        <v>15.5</v>
      </c>
      <c r="S601" s="23">
        <f t="shared" si="47"/>
        <v>42047.812523148154</v>
      </c>
      <c r="T601" s="23">
        <f t="shared" si="48"/>
        <v>42071.636111111111</v>
      </c>
      <c r="U601" s="10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0" t="s">
        <v>8219</v>
      </c>
      <c r="G602" s="10" t="s">
        <v>8223</v>
      </c>
      <c r="H602" s="10" t="s">
        <v>8245</v>
      </c>
      <c r="I602" s="10">
        <v>1431198562</v>
      </c>
      <c r="J602" s="10">
        <v>1426014562</v>
      </c>
      <c r="K602" s="10" t="b">
        <v>0</v>
      </c>
      <c r="L602" s="10">
        <v>1</v>
      </c>
      <c r="M602" t="b">
        <v>0</v>
      </c>
      <c r="N602" s="10" t="s">
        <v>8270</v>
      </c>
      <c r="O602" s="15" t="s">
        <v>8317</v>
      </c>
      <c r="P602" s="10" t="s">
        <v>8318</v>
      </c>
      <c r="Q602" s="10">
        <f t="shared" si="46"/>
        <v>2</v>
      </c>
      <c r="R602" s="10">
        <f t="shared" si="45"/>
        <v>100</v>
      </c>
      <c r="S602" s="23">
        <f t="shared" si="47"/>
        <v>42073.798171296294</v>
      </c>
      <c r="T602" s="23">
        <f t="shared" si="48"/>
        <v>42133.798171296294</v>
      </c>
      <c r="U602" s="10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0" t="s">
        <v>8219</v>
      </c>
      <c r="G603" s="10" t="s">
        <v>8228</v>
      </c>
      <c r="H603" s="10" t="s">
        <v>8250</v>
      </c>
      <c r="I603" s="10">
        <v>1419626139</v>
      </c>
      <c r="J603" s="10">
        <v>1417034139</v>
      </c>
      <c r="K603" s="10" t="b">
        <v>0</v>
      </c>
      <c r="L603" s="10">
        <v>6</v>
      </c>
      <c r="M603" t="b">
        <v>0</v>
      </c>
      <c r="N603" s="10" t="s">
        <v>8270</v>
      </c>
      <c r="O603" s="15" t="s">
        <v>8317</v>
      </c>
      <c r="P603" s="10" t="s">
        <v>8318</v>
      </c>
      <c r="Q603" s="10">
        <f t="shared" si="46"/>
        <v>1</v>
      </c>
      <c r="R603" s="10">
        <f t="shared" si="45"/>
        <v>23.33</v>
      </c>
      <c r="S603" s="23">
        <f t="shared" si="47"/>
        <v>41969.858090277776</v>
      </c>
      <c r="T603" s="23">
        <f t="shared" si="48"/>
        <v>41999.858090277776</v>
      </c>
      <c r="U603" s="10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0" t="s">
        <v>8219</v>
      </c>
      <c r="G604" s="10" t="s">
        <v>8223</v>
      </c>
      <c r="H604" s="10" t="s">
        <v>8245</v>
      </c>
      <c r="I604" s="10">
        <v>1434654215</v>
      </c>
      <c r="J604" s="10">
        <v>1432062215</v>
      </c>
      <c r="K604" s="10" t="b">
        <v>0</v>
      </c>
      <c r="L604" s="10">
        <v>0</v>
      </c>
      <c r="M604" t="b">
        <v>0</v>
      </c>
      <c r="N604" s="10" t="s">
        <v>8270</v>
      </c>
      <c r="O604" s="15" t="s">
        <v>8317</v>
      </c>
      <c r="P604" s="10" t="s">
        <v>8318</v>
      </c>
      <c r="Q604" s="10">
        <f t="shared" si="46"/>
        <v>0</v>
      </c>
      <c r="R604" s="10">
        <f t="shared" si="45"/>
        <v>0</v>
      </c>
      <c r="S604" s="23">
        <f t="shared" si="47"/>
        <v>42143.79415509259</v>
      </c>
      <c r="T604" s="23">
        <f t="shared" si="48"/>
        <v>42173.79415509259</v>
      </c>
      <c r="U604" s="10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0" t="s">
        <v>8219</v>
      </c>
      <c r="G605" s="10" t="s">
        <v>8223</v>
      </c>
      <c r="H605" s="10" t="s">
        <v>8245</v>
      </c>
      <c r="I605" s="10">
        <v>1408029623</v>
      </c>
      <c r="J605" s="10">
        <v>1405437623</v>
      </c>
      <c r="K605" s="10" t="b">
        <v>0</v>
      </c>
      <c r="L605" s="10">
        <v>13</v>
      </c>
      <c r="M605" t="b">
        <v>0</v>
      </c>
      <c r="N605" s="10" t="s">
        <v>8270</v>
      </c>
      <c r="O605" s="15" t="s">
        <v>8317</v>
      </c>
      <c r="P605" s="10" t="s">
        <v>8318</v>
      </c>
      <c r="Q605" s="10">
        <f t="shared" si="46"/>
        <v>4</v>
      </c>
      <c r="R605" s="10">
        <f t="shared" si="45"/>
        <v>45.39</v>
      </c>
      <c r="S605" s="23">
        <f t="shared" si="47"/>
        <v>41835.639155092591</v>
      </c>
      <c r="T605" s="23">
        <f t="shared" si="48"/>
        <v>41865.639155092591</v>
      </c>
      <c r="U605" s="10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0" t="s">
        <v>8219</v>
      </c>
      <c r="G606" s="10" t="s">
        <v>8223</v>
      </c>
      <c r="H606" s="10" t="s">
        <v>8245</v>
      </c>
      <c r="I606" s="10">
        <v>1409187056</v>
      </c>
      <c r="J606" s="10">
        <v>1406595056</v>
      </c>
      <c r="K606" s="10" t="b">
        <v>0</v>
      </c>
      <c r="L606" s="10">
        <v>0</v>
      </c>
      <c r="M606" t="b">
        <v>0</v>
      </c>
      <c r="N606" s="10" t="s">
        <v>8270</v>
      </c>
      <c r="O606" s="15" t="s">
        <v>8317</v>
      </c>
      <c r="P606" s="10" t="s">
        <v>8318</v>
      </c>
      <c r="Q606" s="10">
        <f t="shared" si="46"/>
        <v>0</v>
      </c>
      <c r="R606" s="10">
        <f t="shared" si="45"/>
        <v>0</v>
      </c>
      <c r="S606" s="23">
        <f t="shared" si="47"/>
        <v>41849.035370370373</v>
      </c>
      <c r="T606" s="23">
        <f t="shared" si="48"/>
        <v>41879.035370370373</v>
      </c>
      <c r="U606" s="10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0" t="s">
        <v>8219</v>
      </c>
      <c r="G607" s="10" t="s">
        <v>8223</v>
      </c>
      <c r="H607" s="10" t="s">
        <v>8245</v>
      </c>
      <c r="I607" s="10">
        <v>1440318908</v>
      </c>
      <c r="J607" s="10">
        <v>1436430908</v>
      </c>
      <c r="K607" s="10" t="b">
        <v>0</v>
      </c>
      <c r="L607" s="10">
        <v>8</v>
      </c>
      <c r="M607" t="b">
        <v>0</v>
      </c>
      <c r="N607" s="10" t="s">
        <v>8270</v>
      </c>
      <c r="O607" s="15" t="s">
        <v>8317</v>
      </c>
      <c r="P607" s="10" t="s">
        <v>8318</v>
      </c>
      <c r="Q607" s="10">
        <f t="shared" si="46"/>
        <v>3</v>
      </c>
      <c r="R607" s="10">
        <f t="shared" si="45"/>
        <v>16.38</v>
      </c>
      <c r="S607" s="23">
        <f t="shared" si="47"/>
        <v>42194.357731481476</v>
      </c>
      <c r="T607" s="23">
        <f t="shared" si="48"/>
        <v>42239.357731481476</v>
      </c>
      <c r="U607" s="10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0" t="s">
        <v>8219</v>
      </c>
      <c r="G608" s="10" t="s">
        <v>8232</v>
      </c>
      <c r="H608" s="10" t="s">
        <v>8248</v>
      </c>
      <c r="I608" s="10">
        <v>1432479600</v>
      </c>
      <c r="J608" s="10">
        <v>1428507409</v>
      </c>
      <c r="K608" s="10" t="b">
        <v>0</v>
      </c>
      <c r="L608" s="10">
        <v>1</v>
      </c>
      <c r="M608" t="b">
        <v>0</v>
      </c>
      <c r="N608" s="10" t="s">
        <v>8270</v>
      </c>
      <c r="O608" s="15" t="s">
        <v>8317</v>
      </c>
      <c r="P608" s="10" t="s">
        <v>8318</v>
      </c>
      <c r="Q608" s="10">
        <f t="shared" si="46"/>
        <v>0</v>
      </c>
      <c r="R608" s="10">
        <f t="shared" si="45"/>
        <v>10</v>
      </c>
      <c r="S608" s="23">
        <f t="shared" si="47"/>
        <v>42102.650567129633</v>
      </c>
      <c r="T608" s="23">
        <f t="shared" si="48"/>
        <v>42148.625</v>
      </c>
      <c r="U608" s="10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0" t="s">
        <v>8219</v>
      </c>
      <c r="G609" s="10" t="s">
        <v>8223</v>
      </c>
      <c r="H609" s="10" t="s">
        <v>8245</v>
      </c>
      <c r="I609" s="10">
        <v>1448225336</v>
      </c>
      <c r="J609" s="10">
        <v>1445629736</v>
      </c>
      <c r="K609" s="10" t="b">
        <v>0</v>
      </c>
      <c r="L609" s="10">
        <v>0</v>
      </c>
      <c r="M609" t="b">
        <v>0</v>
      </c>
      <c r="N609" s="10" t="s">
        <v>8270</v>
      </c>
      <c r="O609" s="15" t="s">
        <v>8317</v>
      </c>
      <c r="P609" s="10" t="s">
        <v>8318</v>
      </c>
      <c r="Q609" s="10">
        <f t="shared" si="46"/>
        <v>0</v>
      </c>
      <c r="R609" s="10">
        <f t="shared" si="45"/>
        <v>0</v>
      </c>
      <c r="S609" s="23">
        <f t="shared" si="47"/>
        <v>42300.825648148151</v>
      </c>
      <c r="T609" s="23">
        <f t="shared" si="48"/>
        <v>42330.867314814815</v>
      </c>
      <c r="U609" s="10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0" t="s">
        <v>8219</v>
      </c>
      <c r="G610" s="10" t="s">
        <v>8223</v>
      </c>
      <c r="H610" s="10" t="s">
        <v>8245</v>
      </c>
      <c r="I610" s="10">
        <v>1434405980</v>
      </c>
      <c r="J610" s="10">
        <v>1431813980</v>
      </c>
      <c r="K610" s="10" t="b">
        <v>0</v>
      </c>
      <c r="L610" s="10">
        <v>5</v>
      </c>
      <c r="M610" t="b">
        <v>0</v>
      </c>
      <c r="N610" s="10" t="s">
        <v>8270</v>
      </c>
      <c r="O610" s="15" t="s">
        <v>8317</v>
      </c>
      <c r="P610" s="10" t="s">
        <v>8318</v>
      </c>
      <c r="Q610" s="10">
        <f t="shared" si="46"/>
        <v>1</v>
      </c>
      <c r="R610" s="10">
        <f t="shared" si="45"/>
        <v>292.2</v>
      </c>
      <c r="S610" s="23">
        <f t="shared" si="47"/>
        <v>42140.921064814815</v>
      </c>
      <c r="T610" s="23">
        <f t="shared" si="48"/>
        <v>42170.921064814815</v>
      </c>
      <c r="U610" s="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0" t="s">
        <v>8219</v>
      </c>
      <c r="G611" s="10" t="s">
        <v>8224</v>
      </c>
      <c r="H611" s="10" t="s">
        <v>8246</v>
      </c>
      <c r="I611" s="10">
        <v>1448761744</v>
      </c>
      <c r="J611" s="10">
        <v>1446166144</v>
      </c>
      <c r="K611" s="10" t="b">
        <v>0</v>
      </c>
      <c r="L611" s="10">
        <v>1</v>
      </c>
      <c r="M611" t="b">
        <v>0</v>
      </c>
      <c r="N611" s="10" t="s">
        <v>8270</v>
      </c>
      <c r="O611" s="15" t="s">
        <v>8317</v>
      </c>
      <c r="P611" s="10" t="s">
        <v>8318</v>
      </c>
      <c r="Q611" s="10">
        <f t="shared" si="46"/>
        <v>1</v>
      </c>
      <c r="R611" s="10">
        <f t="shared" si="45"/>
        <v>5</v>
      </c>
      <c r="S611" s="23">
        <f t="shared" si="47"/>
        <v>42307.034074074079</v>
      </c>
      <c r="T611" s="23">
        <f t="shared" si="48"/>
        <v>42337.075740740736</v>
      </c>
      <c r="U611" s="10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0" t="s">
        <v>8219</v>
      </c>
      <c r="G612" s="10" t="s">
        <v>8223</v>
      </c>
      <c r="H612" s="10" t="s">
        <v>8245</v>
      </c>
      <c r="I612" s="10">
        <v>1429732586</v>
      </c>
      <c r="J612" s="10">
        <v>1427140586</v>
      </c>
      <c r="K612" s="10" t="b">
        <v>0</v>
      </c>
      <c r="L612" s="10">
        <v>0</v>
      </c>
      <c r="M612" t="b">
        <v>0</v>
      </c>
      <c r="N612" s="10" t="s">
        <v>8270</v>
      </c>
      <c r="O612" s="15" t="s">
        <v>8317</v>
      </c>
      <c r="P612" s="10" t="s">
        <v>8318</v>
      </c>
      <c r="Q612" s="10">
        <f t="shared" si="46"/>
        <v>0</v>
      </c>
      <c r="R612" s="10">
        <f t="shared" si="45"/>
        <v>0</v>
      </c>
      <c r="S612" s="23">
        <f t="shared" si="47"/>
        <v>42086.83085648148</v>
      </c>
      <c r="T612" s="23">
        <f t="shared" si="48"/>
        <v>42116.83085648148</v>
      </c>
      <c r="U612" s="10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0" t="s">
        <v>8219</v>
      </c>
      <c r="G613" s="10" t="s">
        <v>8229</v>
      </c>
      <c r="H613" s="10" t="s">
        <v>8248</v>
      </c>
      <c r="I613" s="10">
        <v>1453210037</v>
      </c>
      <c r="J613" s="10">
        <v>1448026037</v>
      </c>
      <c r="K613" s="10" t="b">
        <v>0</v>
      </c>
      <c r="L613" s="10">
        <v>0</v>
      </c>
      <c r="M613" t="b">
        <v>0</v>
      </c>
      <c r="N613" s="10" t="s">
        <v>8270</v>
      </c>
      <c r="O613" s="15" t="s">
        <v>8317</v>
      </c>
      <c r="P613" s="10" t="s">
        <v>8318</v>
      </c>
      <c r="Q613" s="10">
        <f t="shared" si="46"/>
        <v>0</v>
      </c>
      <c r="R613" s="10">
        <f t="shared" si="45"/>
        <v>0</v>
      </c>
      <c r="S613" s="23">
        <f t="shared" si="47"/>
        <v>42328.560613425929</v>
      </c>
      <c r="T613" s="23">
        <f t="shared" si="48"/>
        <v>42388.560613425929</v>
      </c>
      <c r="U613" s="10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0" t="s">
        <v>8219</v>
      </c>
      <c r="G614" s="10" t="s">
        <v>8236</v>
      </c>
      <c r="H614" s="10" t="s">
        <v>8248</v>
      </c>
      <c r="I614" s="10">
        <v>1472777146</v>
      </c>
      <c r="J614" s="10">
        <v>1470185146</v>
      </c>
      <c r="K614" s="10" t="b">
        <v>0</v>
      </c>
      <c r="L614" s="10">
        <v>0</v>
      </c>
      <c r="M614" t="b">
        <v>0</v>
      </c>
      <c r="N614" s="10" t="s">
        <v>8270</v>
      </c>
      <c r="O614" s="15" t="s">
        <v>8317</v>
      </c>
      <c r="P614" s="10" t="s">
        <v>8318</v>
      </c>
      <c r="Q614" s="10">
        <f t="shared" si="46"/>
        <v>0</v>
      </c>
      <c r="R614" s="10">
        <f t="shared" si="45"/>
        <v>0</v>
      </c>
      <c r="S614" s="23">
        <f t="shared" si="47"/>
        <v>42585.031782407401</v>
      </c>
      <c r="T614" s="23">
        <f t="shared" si="48"/>
        <v>42615.031782407401</v>
      </c>
      <c r="U614" s="10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0" t="s">
        <v>8219</v>
      </c>
      <c r="G615" s="10" t="s">
        <v>8223</v>
      </c>
      <c r="H615" s="10" t="s">
        <v>8245</v>
      </c>
      <c r="I615" s="10">
        <v>1443675540</v>
      </c>
      <c r="J615" s="10">
        <v>1441022120</v>
      </c>
      <c r="K615" s="10" t="b">
        <v>0</v>
      </c>
      <c r="L615" s="10">
        <v>121</v>
      </c>
      <c r="M615" t="b">
        <v>0</v>
      </c>
      <c r="N615" s="10" t="s">
        <v>8270</v>
      </c>
      <c r="O615" s="15" t="s">
        <v>8317</v>
      </c>
      <c r="P615" s="10" t="s">
        <v>8318</v>
      </c>
      <c r="Q615" s="10">
        <f t="shared" si="46"/>
        <v>21</v>
      </c>
      <c r="R615" s="10">
        <f t="shared" si="45"/>
        <v>105.93</v>
      </c>
      <c r="S615" s="23">
        <f t="shared" si="47"/>
        <v>42247.496759259258</v>
      </c>
      <c r="T615" s="23">
        <f t="shared" si="48"/>
        <v>42278.207638888889</v>
      </c>
      <c r="U615" s="10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0" t="s">
        <v>8219</v>
      </c>
      <c r="G616" s="10" t="s">
        <v>8223</v>
      </c>
      <c r="H616" s="10" t="s">
        <v>8245</v>
      </c>
      <c r="I616" s="10">
        <v>1466731740</v>
      </c>
      <c r="J616" s="10">
        <v>1464139740</v>
      </c>
      <c r="K616" s="10" t="b">
        <v>0</v>
      </c>
      <c r="L616" s="10">
        <v>0</v>
      </c>
      <c r="M616" t="b">
        <v>0</v>
      </c>
      <c r="N616" s="10" t="s">
        <v>8270</v>
      </c>
      <c r="O616" s="15" t="s">
        <v>8317</v>
      </c>
      <c r="P616" s="10" t="s">
        <v>8318</v>
      </c>
      <c r="Q616" s="10">
        <f t="shared" si="46"/>
        <v>0</v>
      </c>
      <c r="R616" s="10">
        <f t="shared" si="45"/>
        <v>0</v>
      </c>
      <c r="S616" s="23">
        <f t="shared" si="47"/>
        <v>42515.061805555553</v>
      </c>
      <c r="T616" s="23">
        <f t="shared" si="48"/>
        <v>42545.061805555553</v>
      </c>
      <c r="U616" s="10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0" t="s">
        <v>8219</v>
      </c>
      <c r="G617" s="10" t="s">
        <v>8227</v>
      </c>
      <c r="H617" s="10" t="s">
        <v>8249</v>
      </c>
      <c r="I617" s="10">
        <v>1443149759</v>
      </c>
      <c r="J617" s="10">
        <v>1440557759</v>
      </c>
      <c r="K617" s="10" t="b">
        <v>0</v>
      </c>
      <c r="L617" s="10">
        <v>0</v>
      </c>
      <c r="M617" t="b">
        <v>0</v>
      </c>
      <c r="N617" s="10" t="s">
        <v>8270</v>
      </c>
      <c r="O617" s="15" t="s">
        <v>8317</v>
      </c>
      <c r="P617" s="10" t="s">
        <v>8318</v>
      </c>
      <c r="Q617" s="10">
        <f t="shared" si="46"/>
        <v>0</v>
      </c>
      <c r="R617" s="10">
        <f t="shared" si="45"/>
        <v>0</v>
      </c>
      <c r="S617" s="23">
        <f t="shared" si="47"/>
        <v>42242.122210648144</v>
      </c>
      <c r="T617" s="23">
        <f t="shared" si="48"/>
        <v>42272.122210648144</v>
      </c>
      <c r="U617" s="10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0" t="s">
        <v>8219</v>
      </c>
      <c r="G618" s="10" t="s">
        <v>8229</v>
      </c>
      <c r="H618" s="10" t="s">
        <v>8248</v>
      </c>
      <c r="I618" s="10">
        <v>1488013307</v>
      </c>
      <c r="J618" s="10">
        <v>1485421307</v>
      </c>
      <c r="K618" s="10" t="b">
        <v>0</v>
      </c>
      <c r="L618" s="10">
        <v>0</v>
      </c>
      <c r="M618" t="b">
        <v>0</v>
      </c>
      <c r="N618" s="10" t="s">
        <v>8270</v>
      </c>
      <c r="O618" s="15" t="s">
        <v>8317</v>
      </c>
      <c r="P618" s="10" t="s">
        <v>8318</v>
      </c>
      <c r="Q618" s="10">
        <f t="shared" si="46"/>
        <v>0</v>
      </c>
      <c r="R618" s="10">
        <f t="shared" si="45"/>
        <v>0</v>
      </c>
      <c r="S618" s="23">
        <f t="shared" si="47"/>
        <v>42761.376238425932</v>
      </c>
      <c r="T618" s="23">
        <f t="shared" si="48"/>
        <v>42791.376238425932</v>
      </c>
      <c r="U618" s="10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0" t="s">
        <v>8219</v>
      </c>
      <c r="G619" s="10" t="s">
        <v>8224</v>
      </c>
      <c r="H619" s="10" t="s">
        <v>8246</v>
      </c>
      <c r="I619" s="10">
        <v>1431072843</v>
      </c>
      <c r="J619" s="10">
        <v>1427184843</v>
      </c>
      <c r="K619" s="10" t="b">
        <v>0</v>
      </c>
      <c r="L619" s="10">
        <v>3</v>
      </c>
      <c r="M619" t="b">
        <v>0</v>
      </c>
      <c r="N619" s="10" t="s">
        <v>8270</v>
      </c>
      <c r="O619" s="15" t="s">
        <v>8317</v>
      </c>
      <c r="P619" s="10" t="s">
        <v>8318</v>
      </c>
      <c r="Q619" s="10">
        <f t="shared" si="46"/>
        <v>3</v>
      </c>
      <c r="R619" s="10">
        <f t="shared" si="45"/>
        <v>20</v>
      </c>
      <c r="S619" s="23">
        <f t="shared" si="47"/>
        <v>42087.343090277776</v>
      </c>
      <c r="T619" s="23">
        <f t="shared" si="48"/>
        <v>42132.343090277776</v>
      </c>
      <c r="U619" s="10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0" t="s">
        <v>8219</v>
      </c>
      <c r="G620" s="10" t="s">
        <v>8223</v>
      </c>
      <c r="H620" s="10" t="s">
        <v>8245</v>
      </c>
      <c r="I620" s="10">
        <v>1449689203</v>
      </c>
      <c r="J620" s="10">
        <v>1447097203</v>
      </c>
      <c r="K620" s="10" t="b">
        <v>0</v>
      </c>
      <c r="L620" s="10">
        <v>0</v>
      </c>
      <c r="M620" t="b">
        <v>0</v>
      </c>
      <c r="N620" s="10" t="s">
        <v>8270</v>
      </c>
      <c r="O620" s="15" t="s">
        <v>8317</v>
      </c>
      <c r="P620" s="10" t="s">
        <v>8318</v>
      </c>
      <c r="Q620" s="10">
        <f t="shared" si="46"/>
        <v>0</v>
      </c>
      <c r="R620" s="10">
        <f t="shared" si="45"/>
        <v>0</v>
      </c>
      <c r="S620" s="23">
        <f t="shared" si="47"/>
        <v>42317.810219907406</v>
      </c>
      <c r="T620" s="23">
        <f t="shared" si="48"/>
        <v>42347.810219907406</v>
      </c>
      <c r="U620" s="1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0" t="s">
        <v>8219</v>
      </c>
      <c r="G621" s="10" t="s">
        <v>8223</v>
      </c>
      <c r="H621" s="10" t="s">
        <v>8245</v>
      </c>
      <c r="I621" s="10">
        <v>1416933390</v>
      </c>
      <c r="J621" s="10">
        <v>1411745790</v>
      </c>
      <c r="K621" s="10" t="b">
        <v>0</v>
      </c>
      <c r="L621" s="10">
        <v>1</v>
      </c>
      <c r="M621" t="b">
        <v>0</v>
      </c>
      <c r="N621" s="10" t="s">
        <v>8270</v>
      </c>
      <c r="O621" s="15" t="s">
        <v>8317</v>
      </c>
      <c r="P621" s="10" t="s">
        <v>8318</v>
      </c>
      <c r="Q621" s="10">
        <f t="shared" si="46"/>
        <v>0</v>
      </c>
      <c r="R621" s="10">
        <f t="shared" si="45"/>
        <v>1</v>
      </c>
      <c r="S621" s="23">
        <f t="shared" si="47"/>
        <v>41908.650347222225</v>
      </c>
      <c r="T621" s="23">
        <f t="shared" si="48"/>
        <v>41968.692013888889</v>
      </c>
      <c r="U621" s="10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0" t="s">
        <v>8219</v>
      </c>
      <c r="G622" s="10" t="s">
        <v>8228</v>
      </c>
      <c r="H622" s="10" t="s">
        <v>8250</v>
      </c>
      <c r="I622" s="10">
        <v>1408986738</v>
      </c>
      <c r="J622" s="10">
        <v>1405098738</v>
      </c>
      <c r="K622" s="10" t="b">
        <v>0</v>
      </c>
      <c r="L622" s="10">
        <v>1</v>
      </c>
      <c r="M622" t="b">
        <v>0</v>
      </c>
      <c r="N622" s="10" t="s">
        <v>8270</v>
      </c>
      <c r="O622" s="15" t="s">
        <v>8317</v>
      </c>
      <c r="P622" s="10" t="s">
        <v>8318</v>
      </c>
      <c r="Q622" s="10">
        <f t="shared" si="46"/>
        <v>1</v>
      </c>
      <c r="R622" s="10">
        <f t="shared" si="45"/>
        <v>300</v>
      </c>
      <c r="S622" s="23">
        <f t="shared" si="47"/>
        <v>41831.716874999998</v>
      </c>
      <c r="T622" s="23">
        <f t="shared" si="48"/>
        <v>41876.716874999998</v>
      </c>
      <c r="U622" s="10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0" t="s">
        <v>8219</v>
      </c>
      <c r="G623" s="10" t="s">
        <v>8223</v>
      </c>
      <c r="H623" s="10" t="s">
        <v>8245</v>
      </c>
      <c r="I623" s="10">
        <v>1467934937</v>
      </c>
      <c r="J623" s="10">
        <v>1465342937</v>
      </c>
      <c r="K623" s="10" t="b">
        <v>0</v>
      </c>
      <c r="L623" s="10">
        <v>3</v>
      </c>
      <c r="M623" t="b">
        <v>0</v>
      </c>
      <c r="N623" s="10" t="s">
        <v>8270</v>
      </c>
      <c r="O623" s="15" t="s">
        <v>8317</v>
      </c>
      <c r="P623" s="10" t="s">
        <v>8318</v>
      </c>
      <c r="Q623" s="10">
        <f t="shared" si="46"/>
        <v>1</v>
      </c>
      <c r="R623" s="10">
        <f t="shared" si="45"/>
        <v>87</v>
      </c>
      <c r="S623" s="23">
        <f t="shared" si="47"/>
        <v>42528.987696759257</v>
      </c>
      <c r="T623" s="23">
        <f t="shared" si="48"/>
        <v>42558.987696759257</v>
      </c>
      <c r="U623" s="10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0" t="s">
        <v>8219</v>
      </c>
      <c r="G624" s="10" t="s">
        <v>8223</v>
      </c>
      <c r="H624" s="10" t="s">
        <v>8245</v>
      </c>
      <c r="I624" s="10">
        <v>1467398138</v>
      </c>
      <c r="J624" s="10">
        <v>1465670138</v>
      </c>
      <c r="K624" s="10" t="b">
        <v>0</v>
      </c>
      <c r="L624" s="10">
        <v>9</v>
      </c>
      <c r="M624" t="b">
        <v>0</v>
      </c>
      <c r="N624" s="10" t="s">
        <v>8270</v>
      </c>
      <c r="O624" s="15" t="s">
        <v>8317</v>
      </c>
      <c r="P624" s="10" t="s">
        <v>8318</v>
      </c>
      <c r="Q624" s="10">
        <f t="shared" si="46"/>
        <v>6</v>
      </c>
      <c r="R624" s="10">
        <f t="shared" si="45"/>
        <v>37.89</v>
      </c>
      <c r="S624" s="23">
        <f t="shared" si="47"/>
        <v>42532.774745370371</v>
      </c>
      <c r="T624" s="23">
        <f t="shared" si="48"/>
        <v>42552.774745370371</v>
      </c>
      <c r="U624" s="10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0" t="s">
        <v>8219</v>
      </c>
      <c r="G625" s="10" t="s">
        <v>8225</v>
      </c>
      <c r="H625" s="10" t="s">
        <v>8247</v>
      </c>
      <c r="I625" s="10">
        <v>1432771997</v>
      </c>
      <c r="J625" s="10">
        <v>1430179997</v>
      </c>
      <c r="K625" s="10" t="b">
        <v>0</v>
      </c>
      <c r="L625" s="10">
        <v>0</v>
      </c>
      <c r="M625" t="b">
        <v>0</v>
      </c>
      <c r="N625" s="10" t="s">
        <v>8270</v>
      </c>
      <c r="O625" s="15" t="s">
        <v>8317</v>
      </c>
      <c r="P625" s="10" t="s">
        <v>8318</v>
      </c>
      <c r="Q625" s="10">
        <f t="shared" si="46"/>
        <v>0</v>
      </c>
      <c r="R625" s="10">
        <f t="shared" si="45"/>
        <v>0</v>
      </c>
      <c r="S625" s="23">
        <f t="shared" si="47"/>
        <v>42122.009224537032</v>
      </c>
      <c r="T625" s="23">
        <f t="shared" si="48"/>
        <v>42152.009224537032</v>
      </c>
      <c r="U625" s="10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0" t="s">
        <v>8219</v>
      </c>
      <c r="G626" s="10" t="s">
        <v>8223</v>
      </c>
      <c r="H626" s="10" t="s">
        <v>8245</v>
      </c>
      <c r="I626" s="10">
        <v>1431647041</v>
      </c>
      <c r="J626" s="10">
        <v>1429055041</v>
      </c>
      <c r="K626" s="10" t="b">
        <v>0</v>
      </c>
      <c r="L626" s="10">
        <v>0</v>
      </c>
      <c r="M626" t="b">
        <v>0</v>
      </c>
      <c r="N626" s="10" t="s">
        <v>8270</v>
      </c>
      <c r="O626" s="15" t="s">
        <v>8317</v>
      </c>
      <c r="P626" s="10" t="s">
        <v>8318</v>
      </c>
      <c r="Q626" s="10">
        <f t="shared" si="46"/>
        <v>0</v>
      </c>
      <c r="R626" s="10">
        <f t="shared" si="45"/>
        <v>0</v>
      </c>
      <c r="S626" s="23">
        <f t="shared" si="47"/>
        <v>42108.988900462966</v>
      </c>
      <c r="T626" s="23">
        <f t="shared" si="48"/>
        <v>42138.988900462966</v>
      </c>
      <c r="U626" s="10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0" t="s">
        <v>8219</v>
      </c>
      <c r="G627" s="10" t="s">
        <v>8228</v>
      </c>
      <c r="H627" s="10" t="s">
        <v>8250</v>
      </c>
      <c r="I627" s="10">
        <v>1490560177</v>
      </c>
      <c r="J627" s="10">
        <v>1487971777</v>
      </c>
      <c r="K627" s="10" t="b">
        <v>0</v>
      </c>
      <c r="L627" s="10">
        <v>0</v>
      </c>
      <c r="M627" t="b">
        <v>0</v>
      </c>
      <c r="N627" s="10" t="s">
        <v>8270</v>
      </c>
      <c r="O627" s="15" t="s">
        <v>8317</v>
      </c>
      <c r="P627" s="10" t="s">
        <v>8318</v>
      </c>
      <c r="Q627" s="10">
        <f t="shared" si="46"/>
        <v>0</v>
      </c>
      <c r="R627" s="10">
        <f t="shared" si="45"/>
        <v>0</v>
      </c>
      <c r="S627" s="23">
        <f t="shared" si="47"/>
        <v>42790.895567129628</v>
      </c>
      <c r="T627" s="23">
        <f t="shared" si="48"/>
        <v>42820.853900462964</v>
      </c>
      <c r="U627" s="10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0" t="s">
        <v>8219</v>
      </c>
      <c r="G628" s="10" t="s">
        <v>8223</v>
      </c>
      <c r="H628" s="10" t="s">
        <v>8245</v>
      </c>
      <c r="I628" s="10">
        <v>1439644920</v>
      </c>
      <c r="J628" s="10">
        <v>1436793939</v>
      </c>
      <c r="K628" s="10" t="b">
        <v>0</v>
      </c>
      <c r="L628" s="10">
        <v>39</v>
      </c>
      <c r="M628" t="b">
        <v>0</v>
      </c>
      <c r="N628" s="10" t="s">
        <v>8270</v>
      </c>
      <c r="O628" s="15" t="s">
        <v>8317</v>
      </c>
      <c r="P628" s="10" t="s">
        <v>8318</v>
      </c>
      <c r="Q628" s="10">
        <f t="shared" si="46"/>
        <v>17</v>
      </c>
      <c r="R628" s="10">
        <f t="shared" si="45"/>
        <v>111.41</v>
      </c>
      <c r="S628" s="23">
        <f t="shared" si="47"/>
        <v>42198.559479166666</v>
      </c>
      <c r="T628" s="23">
        <f t="shared" si="48"/>
        <v>42231.556944444441</v>
      </c>
      <c r="U628" s="10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0" t="s">
        <v>8219</v>
      </c>
      <c r="G629" s="10" t="s">
        <v>8234</v>
      </c>
      <c r="H629" s="10" t="s">
        <v>8254</v>
      </c>
      <c r="I629" s="10">
        <v>1457996400</v>
      </c>
      <c r="J629" s="10">
        <v>1452842511</v>
      </c>
      <c r="K629" s="10" t="b">
        <v>0</v>
      </c>
      <c r="L629" s="10">
        <v>1</v>
      </c>
      <c r="M629" t="b">
        <v>0</v>
      </c>
      <c r="N629" s="10" t="s">
        <v>8270</v>
      </c>
      <c r="O629" s="15" t="s">
        <v>8317</v>
      </c>
      <c r="P629" s="10" t="s">
        <v>8318</v>
      </c>
      <c r="Q629" s="10">
        <f t="shared" si="46"/>
        <v>0</v>
      </c>
      <c r="R629" s="10">
        <f t="shared" si="45"/>
        <v>90</v>
      </c>
      <c r="S629" s="23">
        <f t="shared" si="47"/>
        <v>42384.306840277779</v>
      </c>
      <c r="T629" s="23">
        <f t="shared" si="48"/>
        <v>42443.958333333328</v>
      </c>
      <c r="U629" s="10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0" t="s">
        <v>8219</v>
      </c>
      <c r="G630" s="10" t="s">
        <v>8223</v>
      </c>
      <c r="H630" s="10" t="s">
        <v>8245</v>
      </c>
      <c r="I630" s="10">
        <v>1405269457</v>
      </c>
      <c r="J630" s="10">
        <v>1402677457</v>
      </c>
      <c r="K630" s="10" t="b">
        <v>0</v>
      </c>
      <c r="L630" s="10">
        <v>0</v>
      </c>
      <c r="M630" t="b">
        <v>0</v>
      </c>
      <c r="N630" s="10" t="s">
        <v>8270</v>
      </c>
      <c r="O630" s="15" t="s">
        <v>8317</v>
      </c>
      <c r="P630" s="10" t="s">
        <v>8318</v>
      </c>
      <c r="Q630" s="10">
        <f t="shared" si="46"/>
        <v>0</v>
      </c>
      <c r="R630" s="10">
        <f t="shared" si="45"/>
        <v>0</v>
      </c>
      <c r="S630" s="23">
        <f t="shared" si="47"/>
        <v>41803.692789351851</v>
      </c>
      <c r="T630" s="23">
        <f t="shared" si="48"/>
        <v>41833.692789351851</v>
      </c>
      <c r="U630" s="1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0" t="s">
        <v>8219</v>
      </c>
      <c r="G631" s="10" t="s">
        <v>8225</v>
      </c>
      <c r="H631" s="10" t="s">
        <v>8247</v>
      </c>
      <c r="I631" s="10">
        <v>1463239108</v>
      </c>
      <c r="J631" s="10">
        <v>1460647108</v>
      </c>
      <c r="K631" s="10" t="b">
        <v>0</v>
      </c>
      <c r="L631" s="10">
        <v>3</v>
      </c>
      <c r="M631" t="b">
        <v>0</v>
      </c>
      <c r="N631" s="10" t="s">
        <v>8270</v>
      </c>
      <c r="O631" s="15" t="s">
        <v>8317</v>
      </c>
      <c r="P631" s="10" t="s">
        <v>8318</v>
      </c>
      <c r="Q631" s="10">
        <f t="shared" si="46"/>
        <v>0</v>
      </c>
      <c r="R631" s="10">
        <f t="shared" si="45"/>
        <v>116.67</v>
      </c>
      <c r="S631" s="23">
        <f t="shared" si="47"/>
        <v>42474.637824074074</v>
      </c>
      <c r="T631" s="23">
        <f t="shared" si="48"/>
        <v>42504.637824074074</v>
      </c>
      <c r="U631" s="10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0" t="s">
        <v>8219</v>
      </c>
      <c r="G632" s="10" t="s">
        <v>8223</v>
      </c>
      <c r="H632" s="10" t="s">
        <v>8245</v>
      </c>
      <c r="I632" s="10">
        <v>1441516200</v>
      </c>
      <c r="J632" s="10">
        <v>1438959121</v>
      </c>
      <c r="K632" s="10" t="b">
        <v>0</v>
      </c>
      <c r="L632" s="10">
        <v>1</v>
      </c>
      <c r="M632" t="b">
        <v>0</v>
      </c>
      <c r="N632" s="10" t="s">
        <v>8270</v>
      </c>
      <c r="O632" s="15" t="s">
        <v>8317</v>
      </c>
      <c r="P632" s="10" t="s">
        <v>8318</v>
      </c>
      <c r="Q632" s="10">
        <f t="shared" si="46"/>
        <v>0</v>
      </c>
      <c r="R632" s="10">
        <f t="shared" si="45"/>
        <v>10</v>
      </c>
      <c r="S632" s="23">
        <f t="shared" si="47"/>
        <v>42223.619456018518</v>
      </c>
      <c r="T632" s="23">
        <f t="shared" si="48"/>
        <v>42253.215277777781</v>
      </c>
      <c r="U632" s="10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0" t="s">
        <v>8219</v>
      </c>
      <c r="G633" s="10" t="s">
        <v>8228</v>
      </c>
      <c r="H633" s="10" t="s">
        <v>8250</v>
      </c>
      <c r="I633" s="10">
        <v>1464460329</v>
      </c>
      <c r="J633" s="10">
        <v>1461954729</v>
      </c>
      <c r="K633" s="10" t="b">
        <v>0</v>
      </c>
      <c r="L633" s="10">
        <v>9</v>
      </c>
      <c r="M633" t="b">
        <v>0</v>
      </c>
      <c r="N633" s="10" t="s">
        <v>8270</v>
      </c>
      <c r="O633" s="15" t="s">
        <v>8317</v>
      </c>
      <c r="P633" s="10" t="s">
        <v>8318</v>
      </c>
      <c r="Q633" s="10">
        <f t="shared" si="46"/>
        <v>1</v>
      </c>
      <c r="R633" s="10">
        <f t="shared" si="45"/>
        <v>76.67</v>
      </c>
      <c r="S633" s="23">
        <f t="shared" si="47"/>
        <v>42489.772326388891</v>
      </c>
      <c r="T633" s="23">
        <f t="shared" si="48"/>
        <v>42518.772326388891</v>
      </c>
      <c r="U633" s="10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0" t="s">
        <v>8219</v>
      </c>
      <c r="G634" s="10" t="s">
        <v>8232</v>
      </c>
      <c r="H634" s="10" t="s">
        <v>8248</v>
      </c>
      <c r="I634" s="10">
        <v>1448470165</v>
      </c>
      <c r="J634" s="10">
        <v>1445874565</v>
      </c>
      <c r="K634" s="10" t="b">
        <v>0</v>
      </c>
      <c r="L634" s="10">
        <v>0</v>
      </c>
      <c r="M634" t="b">
        <v>0</v>
      </c>
      <c r="N634" s="10" t="s">
        <v>8270</v>
      </c>
      <c r="O634" s="15" t="s">
        <v>8317</v>
      </c>
      <c r="P634" s="10" t="s">
        <v>8318</v>
      </c>
      <c r="Q634" s="10">
        <f t="shared" si="46"/>
        <v>0</v>
      </c>
      <c r="R634" s="10">
        <f t="shared" si="45"/>
        <v>0</v>
      </c>
      <c r="S634" s="23">
        <f t="shared" si="47"/>
        <v>42303.659317129626</v>
      </c>
      <c r="T634" s="23">
        <f t="shared" si="48"/>
        <v>42333.700983796298</v>
      </c>
      <c r="U634" s="10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0" t="s">
        <v>8219</v>
      </c>
      <c r="G635" s="10" t="s">
        <v>8223</v>
      </c>
      <c r="H635" s="10" t="s">
        <v>8245</v>
      </c>
      <c r="I635" s="10">
        <v>1466204400</v>
      </c>
      <c r="J635" s="10">
        <v>1463469062</v>
      </c>
      <c r="K635" s="10" t="b">
        <v>0</v>
      </c>
      <c r="L635" s="10">
        <v>25</v>
      </c>
      <c r="M635" t="b">
        <v>0</v>
      </c>
      <c r="N635" s="10" t="s">
        <v>8270</v>
      </c>
      <c r="O635" s="15" t="s">
        <v>8317</v>
      </c>
      <c r="P635" s="10" t="s">
        <v>8318</v>
      </c>
      <c r="Q635" s="10">
        <f t="shared" si="46"/>
        <v>12</v>
      </c>
      <c r="R635" s="10">
        <f t="shared" si="45"/>
        <v>49.8</v>
      </c>
      <c r="S635" s="23">
        <f t="shared" si="47"/>
        <v>42507.29932870371</v>
      </c>
      <c r="T635" s="23">
        <f t="shared" si="48"/>
        <v>42538.958333333328</v>
      </c>
      <c r="U635" s="10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0" t="s">
        <v>8219</v>
      </c>
      <c r="G636" s="10" t="s">
        <v>8223</v>
      </c>
      <c r="H636" s="10" t="s">
        <v>8245</v>
      </c>
      <c r="I636" s="10">
        <v>1424989029</v>
      </c>
      <c r="J636" s="10">
        <v>1422397029</v>
      </c>
      <c r="K636" s="10" t="b">
        <v>0</v>
      </c>
      <c r="L636" s="10">
        <v>1</v>
      </c>
      <c r="M636" t="b">
        <v>0</v>
      </c>
      <c r="N636" s="10" t="s">
        <v>8270</v>
      </c>
      <c r="O636" s="15" t="s">
        <v>8317</v>
      </c>
      <c r="P636" s="10" t="s">
        <v>8318</v>
      </c>
      <c r="Q636" s="10">
        <f t="shared" si="46"/>
        <v>0</v>
      </c>
      <c r="R636" s="10">
        <f t="shared" si="45"/>
        <v>1</v>
      </c>
      <c r="S636" s="23">
        <f t="shared" si="47"/>
        <v>42031.928576388891</v>
      </c>
      <c r="T636" s="23">
        <f t="shared" si="48"/>
        <v>42061.928576388891</v>
      </c>
      <c r="U636" s="10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0" t="s">
        <v>8219</v>
      </c>
      <c r="G637" s="10" t="s">
        <v>8223</v>
      </c>
      <c r="H637" s="10" t="s">
        <v>8245</v>
      </c>
      <c r="I637" s="10">
        <v>1428804762</v>
      </c>
      <c r="J637" s="10">
        <v>1426212762</v>
      </c>
      <c r="K637" s="10" t="b">
        <v>0</v>
      </c>
      <c r="L637" s="10">
        <v>1</v>
      </c>
      <c r="M637" t="b">
        <v>0</v>
      </c>
      <c r="N637" s="10" t="s">
        <v>8270</v>
      </c>
      <c r="O637" s="15" t="s">
        <v>8317</v>
      </c>
      <c r="P637" s="10" t="s">
        <v>8318</v>
      </c>
      <c r="Q637" s="10">
        <f t="shared" si="46"/>
        <v>0</v>
      </c>
      <c r="R637" s="10">
        <f t="shared" si="45"/>
        <v>2</v>
      </c>
      <c r="S637" s="23">
        <f t="shared" si="47"/>
        <v>42076.092152777783</v>
      </c>
      <c r="T637" s="23">
        <f t="shared" si="48"/>
        <v>42106.092152777783</v>
      </c>
      <c r="U637" s="10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0" t="s">
        <v>8219</v>
      </c>
      <c r="G638" s="10" t="s">
        <v>8224</v>
      </c>
      <c r="H638" s="10" t="s">
        <v>8246</v>
      </c>
      <c r="I638" s="10">
        <v>1433587620</v>
      </c>
      <c r="J638" s="10">
        <v>1430996150</v>
      </c>
      <c r="K638" s="10" t="b">
        <v>0</v>
      </c>
      <c r="L638" s="10">
        <v>1</v>
      </c>
      <c r="M638" t="b">
        <v>0</v>
      </c>
      <c r="N638" s="10" t="s">
        <v>8270</v>
      </c>
      <c r="O638" s="15" t="s">
        <v>8317</v>
      </c>
      <c r="P638" s="10" t="s">
        <v>8318</v>
      </c>
      <c r="Q638" s="10">
        <f t="shared" si="46"/>
        <v>0</v>
      </c>
      <c r="R638" s="10">
        <f t="shared" si="45"/>
        <v>4</v>
      </c>
      <c r="S638" s="23">
        <f t="shared" si="47"/>
        <v>42131.455439814818</v>
      </c>
      <c r="T638" s="23">
        <f t="shared" si="48"/>
        <v>42161.44930555555</v>
      </c>
      <c r="U638" s="10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0" t="s">
        <v>8219</v>
      </c>
      <c r="G639" s="10" t="s">
        <v>8224</v>
      </c>
      <c r="H639" s="10" t="s">
        <v>8246</v>
      </c>
      <c r="I639" s="10">
        <v>1488063840</v>
      </c>
      <c r="J639" s="10">
        <v>1485558318</v>
      </c>
      <c r="K639" s="10" t="b">
        <v>0</v>
      </c>
      <c r="L639" s="10">
        <v>0</v>
      </c>
      <c r="M639" t="b">
        <v>0</v>
      </c>
      <c r="N639" s="10" t="s">
        <v>8270</v>
      </c>
      <c r="O639" s="15" t="s">
        <v>8317</v>
      </c>
      <c r="P639" s="10" t="s">
        <v>8318</v>
      </c>
      <c r="Q639" s="10">
        <f t="shared" si="46"/>
        <v>0</v>
      </c>
      <c r="R639" s="10">
        <f t="shared" si="45"/>
        <v>0</v>
      </c>
      <c r="S639" s="23">
        <f t="shared" si="47"/>
        <v>42762.962013888886</v>
      </c>
      <c r="T639" s="23">
        <f t="shared" si="48"/>
        <v>42791.961111111115</v>
      </c>
      <c r="U639" s="10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0" t="s">
        <v>8219</v>
      </c>
      <c r="G640" s="10" t="s">
        <v>8235</v>
      </c>
      <c r="H640" s="10" t="s">
        <v>8248</v>
      </c>
      <c r="I640" s="10">
        <v>1490447662</v>
      </c>
      <c r="J640" s="10">
        <v>1485267262</v>
      </c>
      <c r="K640" s="10" t="b">
        <v>0</v>
      </c>
      <c r="L640" s="10">
        <v>6</v>
      </c>
      <c r="M640" t="b">
        <v>0</v>
      </c>
      <c r="N640" s="10" t="s">
        <v>8270</v>
      </c>
      <c r="O640" s="15" t="s">
        <v>8317</v>
      </c>
      <c r="P640" s="10" t="s">
        <v>8318</v>
      </c>
      <c r="Q640" s="10">
        <f t="shared" si="46"/>
        <v>0</v>
      </c>
      <c r="R640" s="10">
        <f t="shared" si="45"/>
        <v>3</v>
      </c>
      <c r="S640" s="23">
        <f t="shared" si="47"/>
        <v>42759.593310185184</v>
      </c>
      <c r="T640" s="23">
        <f t="shared" si="48"/>
        <v>42819.55164351852</v>
      </c>
      <c r="U640" s="1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0" t="s">
        <v>8219</v>
      </c>
      <c r="G641" s="10" t="s">
        <v>8223</v>
      </c>
      <c r="H641" s="10" t="s">
        <v>8245</v>
      </c>
      <c r="I641" s="10">
        <v>1413208795</v>
      </c>
      <c r="J641" s="10">
        <v>1408024795</v>
      </c>
      <c r="K641" s="10" t="b">
        <v>0</v>
      </c>
      <c r="L641" s="10">
        <v>1</v>
      </c>
      <c r="M641" t="b">
        <v>0</v>
      </c>
      <c r="N641" s="10" t="s">
        <v>8270</v>
      </c>
      <c r="O641" s="15" t="s">
        <v>8317</v>
      </c>
      <c r="P641" s="10" t="s">
        <v>8318</v>
      </c>
      <c r="Q641" s="10">
        <f t="shared" si="46"/>
        <v>0</v>
      </c>
      <c r="R641" s="10">
        <f t="shared" si="45"/>
        <v>1</v>
      </c>
      <c r="S641" s="23">
        <f t="shared" si="47"/>
        <v>41865.583275462966</v>
      </c>
      <c r="T641" s="23">
        <f t="shared" si="48"/>
        <v>41925.583275462966</v>
      </c>
      <c r="U641" s="10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0" t="s">
        <v>8218</v>
      </c>
      <c r="G642" s="10" t="s">
        <v>8229</v>
      </c>
      <c r="H642" s="10" t="s">
        <v>8248</v>
      </c>
      <c r="I642" s="10">
        <v>1480028400</v>
      </c>
      <c r="J642" s="10">
        <v>1478685915</v>
      </c>
      <c r="K642" s="10" t="b">
        <v>0</v>
      </c>
      <c r="L642" s="10">
        <v>2</v>
      </c>
      <c r="M642" t="b">
        <v>1</v>
      </c>
      <c r="N642" s="10" t="s">
        <v>8271</v>
      </c>
      <c r="O642" s="15" t="s">
        <v>8317</v>
      </c>
      <c r="P642" s="10" t="s">
        <v>8319</v>
      </c>
      <c r="Q642" s="10">
        <f t="shared" si="46"/>
        <v>144</v>
      </c>
      <c r="R642" s="10">
        <f t="shared" ref="R642:R705" si="50">IFERROR(ROUND(E642/L642,2),0)</f>
        <v>50.5</v>
      </c>
      <c r="S642" s="23">
        <f t="shared" si="47"/>
        <v>42683.420312500006</v>
      </c>
      <c r="T642" s="23">
        <f t="shared" si="48"/>
        <v>42698.958333333328</v>
      </c>
      <c r="U642" s="10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0" t="s">
        <v>8218</v>
      </c>
      <c r="G643" s="10" t="s">
        <v>8223</v>
      </c>
      <c r="H643" s="10" t="s">
        <v>8245</v>
      </c>
      <c r="I643" s="10">
        <v>1439473248</v>
      </c>
      <c r="J643" s="10">
        <v>1436881248</v>
      </c>
      <c r="K643" s="10" t="b">
        <v>0</v>
      </c>
      <c r="L643" s="10">
        <v>315</v>
      </c>
      <c r="M643" t="b">
        <v>1</v>
      </c>
      <c r="N643" s="10" t="s">
        <v>8271</v>
      </c>
      <c r="O643" s="15" t="s">
        <v>8317</v>
      </c>
      <c r="P643" s="10" t="s">
        <v>8319</v>
      </c>
      <c r="Q643" s="10">
        <f t="shared" ref="Q643:Q706" si="51">ROUND(E643/D643*100,0)</f>
        <v>119</v>
      </c>
      <c r="R643" s="10">
        <f t="shared" si="50"/>
        <v>151.32</v>
      </c>
      <c r="S643" s="23">
        <f t="shared" ref="S643:S706" si="52">(((J643/60)/60)/24)+DATE(1970,1,1)</f>
        <v>42199.57</v>
      </c>
      <c r="T643" s="23">
        <f t="shared" ref="T643:T706" si="53">(((I643/60)/60)/24)+DATE(1970,1,1)</f>
        <v>42229.57</v>
      </c>
      <c r="U643" s="10">
        <f t="shared" si="49"/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0" t="s">
        <v>8218</v>
      </c>
      <c r="G644" s="10" t="s">
        <v>8235</v>
      </c>
      <c r="H644" s="10" t="s">
        <v>8248</v>
      </c>
      <c r="I644" s="10">
        <v>1439998674</v>
      </c>
      <c r="J644" s="10">
        <v>1436888274</v>
      </c>
      <c r="K644" s="10" t="b">
        <v>0</v>
      </c>
      <c r="L644" s="10">
        <v>2174</v>
      </c>
      <c r="M644" t="b">
        <v>1</v>
      </c>
      <c r="N644" s="10" t="s">
        <v>8271</v>
      </c>
      <c r="O644" s="15" t="s">
        <v>8317</v>
      </c>
      <c r="P644" s="10" t="s">
        <v>8319</v>
      </c>
      <c r="Q644" s="10">
        <f t="shared" si="51"/>
        <v>1460</v>
      </c>
      <c r="R644" s="10">
        <f t="shared" si="50"/>
        <v>134.36000000000001</v>
      </c>
      <c r="S644" s="23">
        <f t="shared" si="52"/>
        <v>42199.651319444441</v>
      </c>
      <c r="T644" s="23">
        <f t="shared" si="53"/>
        <v>42235.651319444441</v>
      </c>
      <c r="U644" s="10">
        <f t="shared" si="49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0" t="s">
        <v>8218</v>
      </c>
      <c r="G645" s="10" t="s">
        <v>8223</v>
      </c>
      <c r="H645" s="10" t="s">
        <v>8245</v>
      </c>
      <c r="I645" s="10">
        <v>1433085875</v>
      </c>
      <c r="J645" s="10">
        <v>1428333875</v>
      </c>
      <c r="K645" s="10" t="b">
        <v>0</v>
      </c>
      <c r="L645" s="10">
        <v>152</v>
      </c>
      <c r="M645" t="b">
        <v>1</v>
      </c>
      <c r="N645" s="10" t="s">
        <v>8271</v>
      </c>
      <c r="O645" s="15" t="s">
        <v>8317</v>
      </c>
      <c r="P645" s="10" t="s">
        <v>8319</v>
      </c>
      <c r="Q645" s="10">
        <f t="shared" si="51"/>
        <v>106</v>
      </c>
      <c r="R645" s="10">
        <f t="shared" si="50"/>
        <v>174.03</v>
      </c>
      <c r="S645" s="23">
        <f t="shared" si="52"/>
        <v>42100.642071759255</v>
      </c>
      <c r="T645" s="23">
        <f t="shared" si="53"/>
        <v>42155.642071759255</v>
      </c>
      <c r="U645" s="10">
        <f t="shared" si="49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0" t="s">
        <v>8218</v>
      </c>
      <c r="G646" s="10" t="s">
        <v>8223</v>
      </c>
      <c r="H646" s="10" t="s">
        <v>8245</v>
      </c>
      <c r="I646" s="10">
        <v>1414544400</v>
      </c>
      <c r="J646" s="10">
        <v>1410883139</v>
      </c>
      <c r="K646" s="10" t="b">
        <v>0</v>
      </c>
      <c r="L646" s="10">
        <v>1021</v>
      </c>
      <c r="M646" t="b">
        <v>1</v>
      </c>
      <c r="N646" s="10" t="s">
        <v>8271</v>
      </c>
      <c r="O646" s="15" t="s">
        <v>8317</v>
      </c>
      <c r="P646" s="10" t="s">
        <v>8319</v>
      </c>
      <c r="Q646" s="10">
        <f t="shared" si="51"/>
        <v>300</v>
      </c>
      <c r="R646" s="10">
        <f t="shared" si="50"/>
        <v>73.489999999999995</v>
      </c>
      <c r="S646" s="23">
        <f t="shared" si="52"/>
        <v>41898.665960648148</v>
      </c>
      <c r="T646" s="23">
        <f t="shared" si="53"/>
        <v>41941.041666666664</v>
      </c>
      <c r="U646" s="10">
        <f t="shared" si="49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0" t="s">
        <v>8218</v>
      </c>
      <c r="G647" s="10" t="s">
        <v>8223</v>
      </c>
      <c r="H647" s="10" t="s">
        <v>8245</v>
      </c>
      <c r="I647" s="10">
        <v>1470962274</v>
      </c>
      <c r="J647" s="10">
        <v>1468370274</v>
      </c>
      <c r="K647" s="10" t="b">
        <v>0</v>
      </c>
      <c r="L647" s="10">
        <v>237</v>
      </c>
      <c r="M647" t="b">
        <v>1</v>
      </c>
      <c r="N647" s="10" t="s">
        <v>8271</v>
      </c>
      <c r="O647" s="15" t="s">
        <v>8317</v>
      </c>
      <c r="P647" s="10" t="s">
        <v>8319</v>
      </c>
      <c r="Q647" s="10">
        <f t="shared" si="51"/>
        <v>279</v>
      </c>
      <c r="R647" s="10">
        <f t="shared" si="50"/>
        <v>23.52</v>
      </c>
      <c r="S647" s="23">
        <f t="shared" si="52"/>
        <v>42564.026319444441</v>
      </c>
      <c r="T647" s="23">
        <f t="shared" si="53"/>
        <v>42594.026319444441</v>
      </c>
      <c r="U647" s="10">
        <f t="shared" si="49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0" t="s">
        <v>8218</v>
      </c>
      <c r="G648" s="10" t="s">
        <v>8223</v>
      </c>
      <c r="H648" s="10" t="s">
        <v>8245</v>
      </c>
      <c r="I648" s="10">
        <v>1407788867</v>
      </c>
      <c r="J648" s="10">
        <v>1405196867</v>
      </c>
      <c r="K648" s="10" t="b">
        <v>0</v>
      </c>
      <c r="L648" s="10">
        <v>27</v>
      </c>
      <c r="M648" t="b">
        <v>1</v>
      </c>
      <c r="N648" s="10" t="s">
        <v>8271</v>
      </c>
      <c r="O648" s="15" t="s">
        <v>8317</v>
      </c>
      <c r="P648" s="10" t="s">
        <v>8319</v>
      </c>
      <c r="Q648" s="10">
        <f t="shared" si="51"/>
        <v>132</v>
      </c>
      <c r="R648" s="10">
        <f t="shared" si="50"/>
        <v>39.07</v>
      </c>
      <c r="S648" s="23">
        <f t="shared" si="52"/>
        <v>41832.852627314816</v>
      </c>
      <c r="T648" s="23">
        <f t="shared" si="53"/>
        <v>41862.852627314816</v>
      </c>
      <c r="U648" s="10">
        <f t="shared" si="49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0" t="s">
        <v>8218</v>
      </c>
      <c r="G649" s="10" t="s">
        <v>8228</v>
      </c>
      <c r="H649" s="10" t="s">
        <v>8250</v>
      </c>
      <c r="I649" s="10">
        <v>1458235549</v>
      </c>
      <c r="J649" s="10">
        <v>1455647149</v>
      </c>
      <c r="K649" s="10" t="b">
        <v>0</v>
      </c>
      <c r="L649" s="10">
        <v>17</v>
      </c>
      <c r="M649" t="b">
        <v>1</v>
      </c>
      <c r="N649" s="10" t="s">
        <v>8271</v>
      </c>
      <c r="O649" s="15" t="s">
        <v>8317</v>
      </c>
      <c r="P649" s="10" t="s">
        <v>8319</v>
      </c>
      <c r="Q649" s="10">
        <f t="shared" si="51"/>
        <v>107</v>
      </c>
      <c r="R649" s="10">
        <f t="shared" si="50"/>
        <v>125.94</v>
      </c>
      <c r="S649" s="23">
        <f t="shared" si="52"/>
        <v>42416.767928240741</v>
      </c>
      <c r="T649" s="23">
        <f t="shared" si="53"/>
        <v>42446.726261574076</v>
      </c>
      <c r="U649" s="10">
        <f t="shared" si="49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0" t="s">
        <v>8218</v>
      </c>
      <c r="G650" s="10" t="s">
        <v>8223</v>
      </c>
      <c r="H650" s="10" t="s">
        <v>8245</v>
      </c>
      <c r="I650" s="10">
        <v>1413304708</v>
      </c>
      <c r="J650" s="10">
        <v>1410280708</v>
      </c>
      <c r="K650" s="10" t="b">
        <v>0</v>
      </c>
      <c r="L650" s="10">
        <v>27</v>
      </c>
      <c r="M650" t="b">
        <v>1</v>
      </c>
      <c r="N650" s="10" t="s">
        <v>8271</v>
      </c>
      <c r="O650" s="15" t="s">
        <v>8317</v>
      </c>
      <c r="P650" s="10" t="s">
        <v>8319</v>
      </c>
      <c r="Q650" s="10">
        <f t="shared" si="51"/>
        <v>127</v>
      </c>
      <c r="R650" s="10">
        <f t="shared" si="50"/>
        <v>1644</v>
      </c>
      <c r="S650" s="23">
        <f t="shared" si="52"/>
        <v>41891.693379629629</v>
      </c>
      <c r="T650" s="23">
        <f t="shared" si="53"/>
        <v>41926.693379629629</v>
      </c>
      <c r="U650" s="10">
        <f t="shared" si="49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0" t="s">
        <v>8218</v>
      </c>
      <c r="G651" s="10" t="s">
        <v>8223</v>
      </c>
      <c r="H651" s="10" t="s">
        <v>8245</v>
      </c>
      <c r="I651" s="10">
        <v>1410904413</v>
      </c>
      <c r="J651" s="10">
        <v>1409090013</v>
      </c>
      <c r="K651" s="10" t="b">
        <v>0</v>
      </c>
      <c r="L651" s="10">
        <v>82</v>
      </c>
      <c r="M651" t="b">
        <v>1</v>
      </c>
      <c r="N651" s="10" t="s">
        <v>8271</v>
      </c>
      <c r="O651" s="15" t="s">
        <v>8317</v>
      </c>
      <c r="P651" s="10" t="s">
        <v>8319</v>
      </c>
      <c r="Q651" s="10">
        <f t="shared" si="51"/>
        <v>140</v>
      </c>
      <c r="R651" s="10">
        <f t="shared" si="50"/>
        <v>42.67</v>
      </c>
      <c r="S651" s="23">
        <f t="shared" si="52"/>
        <v>41877.912187499998</v>
      </c>
      <c r="T651" s="23">
        <f t="shared" si="53"/>
        <v>41898.912187499998</v>
      </c>
      <c r="U651" s="10">
        <f t="shared" si="49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0" t="s">
        <v>8218</v>
      </c>
      <c r="G652" s="10" t="s">
        <v>8223</v>
      </c>
      <c r="H652" s="10" t="s">
        <v>8245</v>
      </c>
      <c r="I652" s="10">
        <v>1418953984</v>
      </c>
      <c r="J652" s="10">
        <v>1413766384</v>
      </c>
      <c r="K652" s="10" t="b">
        <v>0</v>
      </c>
      <c r="L652" s="10">
        <v>48</v>
      </c>
      <c r="M652" t="b">
        <v>1</v>
      </c>
      <c r="N652" s="10" t="s">
        <v>8271</v>
      </c>
      <c r="O652" s="15" t="s">
        <v>8317</v>
      </c>
      <c r="P652" s="10" t="s">
        <v>8319</v>
      </c>
      <c r="Q652" s="10">
        <f t="shared" si="51"/>
        <v>112</v>
      </c>
      <c r="R652" s="10">
        <f t="shared" si="50"/>
        <v>35.130000000000003</v>
      </c>
      <c r="S652" s="23">
        <f t="shared" si="52"/>
        <v>41932.036851851852</v>
      </c>
      <c r="T652" s="23">
        <f t="shared" si="53"/>
        <v>41992.078518518523</v>
      </c>
      <c r="U652" s="10">
        <f t="shared" si="49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0" t="s">
        <v>8218</v>
      </c>
      <c r="G653" s="10" t="s">
        <v>8223</v>
      </c>
      <c r="H653" s="10" t="s">
        <v>8245</v>
      </c>
      <c r="I653" s="10">
        <v>1418430311</v>
      </c>
      <c r="J653" s="10">
        <v>1415838311</v>
      </c>
      <c r="K653" s="10" t="b">
        <v>0</v>
      </c>
      <c r="L653" s="10">
        <v>105</v>
      </c>
      <c r="M653" t="b">
        <v>1</v>
      </c>
      <c r="N653" s="10" t="s">
        <v>8271</v>
      </c>
      <c r="O653" s="15" t="s">
        <v>8317</v>
      </c>
      <c r="P653" s="10" t="s">
        <v>8319</v>
      </c>
      <c r="Q653" s="10">
        <f t="shared" si="51"/>
        <v>101</v>
      </c>
      <c r="R653" s="10">
        <f t="shared" si="50"/>
        <v>239.35</v>
      </c>
      <c r="S653" s="23">
        <f t="shared" si="52"/>
        <v>41956.017488425925</v>
      </c>
      <c r="T653" s="23">
        <f t="shared" si="53"/>
        <v>41986.017488425925</v>
      </c>
      <c r="U653" s="10">
        <f t="shared" si="49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0" t="s">
        <v>8218</v>
      </c>
      <c r="G654" s="10" t="s">
        <v>8223</v>
      </c>
      <c r="H654" s="10" t="s">
        <v>8245</v>
      </c>
      <c r="I654" s="10">
        <v>1480613650</v>
      </c>
      <c r="J654" s="10">
        <v>1478018050</v>
      </c>
      <c r="K654" s="10" t="b">
        <v>0</v>
      </c>
      <c r="L654" s="10">
        <v>28</v>
      </c>
      <c r="M654" t="b">
        <v>1</v>
      </c>
      <c r="N654" s="10" t="s">
        <v>8271</v>
      </c>
      <c r="O654" s="15" t="s">
        <v>8317</v>
      </c>
      <c r="P654" s="10" t="s">
        <v>8319</v>
      </c>
      <c r="Q654" s="10">
        <f t="shared" si="51"/>
        <v>100</v>
      </c>
      <c r="R654" s="10">
        <f t="shared" si="50"/>
        <v>107.64</v>
      </c>
      <c r="S654" s="23">
        <f t="shared" si="52"/>
        <v>42675.690393518518</v>
      </c>
      <c r="T654" s="23">
        <f t="shared" si="53"/>
        <v>42705.732060185182</v>
      </c>
      <c r="U654" s="10">
        <f t="shared" si="49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0" t="s">
        <v>8218</v>
      </c>
      <c r="G655" s="10" t="s">
        <v>8223</v>
      </c>
      <c r="H655" s="10" t="s">
        <v>8245</v>
      </c>
      <c r="I655" s="10">
        <v>1440082240</v>
      </c>
      <c r="J655" s="10">
        <v>1436885440</v>
      </c>
      <c r="K655" s="10" t="b">
        <v>0</v>
      </c>
      <c r="L655" s="10">
        <v>1107</v>
      </c>
      <c r="M655" t="b">
        <v>1</v>
      </c>
      <c r="N655" s="10" t="s">
        <v>8271</v>
      </c>
      <c r="O655" s="15" t="s">
        <v>8317</v>
      </c>
      <c r="P655" s="10" t="s">
        <v>8319</v>
      </c>
      <c r="Q655" s="10">
        <f t="shared" si="51"/>
        <v>141</v>
      </c>
      <c r="R655" s="10">
        <f t="shared" si="50"/>
        <v>95.83</v>
      </c>
      <c r="S655" s="23">
        <f t="shared" si="52"/>
        <v>42199.618518518517</v>
      </c>
      <c r="T655" s="23">
        <f t="shared" si="53"/>
        <v>42236.618518518517</v>
      </c>
      <c r="U655" s="10">
        <f t="shared" ref="U655:U718" si="54">YEAR(S:S)</f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0" t="s">
        <v>8218</v>
      </c>
      <c r="G656" s="10" t="s">
        <v>8223</v>
      </c>
      <c r="H656" s="10" t="s">
        <v>8245</v>
      </c>
      <c r="I656" s="10">
        <v>1436396313</v>
      </c>
      <c r="J656" s="10">
        <v>1433804313</v>
      </c>
      <c r="K656" s="10" t="b">
        <v>0</v>
      </c>
      <c r="L656" s="10">
        <v>1013</v>
      </c>
      <c r="M656" t="b">
        <v>1</v>
      </c>
      <c r="N656" s="10" t="s">
        <v>8271</v>
      </c>
      <c r="O656" s="15" t="s">
        <v>8317</v>
      </c>
      <c r="P656" s="10" t="s">
        <v>8319</v>
      </c>
      <c r="Q656" s="10">
        <f t="shared" si="51"/>
        <v>267</v>
      </c>
      <c r="R656" s="10">
        <f t="shared" si="50"/>
        <v>31.66</v>
      </c>
      <c r="S656" s="23">
        <f t="shared" si="52"/>
        <v>42163.957326388889</v>
      </c>
      <c r="T656" s="23">
        <f t="shared" si="53"/>
        <v>42193.957326388889</v>
      </c>
      <c r="U656" s="10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0" t="s">
        <v>8218</v>
      </c>
      <c r="G657" s="10" t="s">
        <v>8223</v>
      </c>
      <c r="H657" s="10" t="s">
        <v>8245</v>
      </c>
      <c r="I657" s="10">
        <v>1426197512</v>
      </c>
      <c r="J657" s="10">
        <v>1423609112</v>
      </c>
      <c r="K657" s="10" t="b">
        <v>0</v>
      </c>
      <c r="L657" s="10">
        <v>274</v>
      </c>
      <c r="M657" t="b">
        <v>1</v>
      </c>
      <c r="N657" s="10" t="s">
        <v>8271</v>
      </c>
      <c r="O657" s="15" t="s">
        <v>8317</v>
      </c>
      <c r="P657" s="10" t="s">
        <v>8319</v>
      </c>
      <c r="Q657" s="10">
        <f t="shared" si="51"/>
        <v>147</v>
      </c>
      <c r="R657" s="10">
        <f t="shared" si="50"/>
        <v>42.89</v>
      </c>
      <c r="S657" s="23">
        <f t="shared" si="52"/>
        <v>42045.957314814819</v>
      </c>
      <c r="T657" s="23">
        <f t="shared" si="53"/>
        <v>42075.915648148148</v>
      </c>
      <c r="U657" s="10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0" t="s">
        <v>8218</v>
      </c>
      <c r="G658" s="10" t="s">
        <v>8223</v>
      </c>
      <c r="H658" s="10" t="s">
        <v>8245</v>
      </c>
      <c r="I658" s="10">
        <v>1460917119</v>
      </c>
      <c r="J658" s="10">
        <v>1455736719</v>
      </c>
      <c r="K658" s="10" t="b">
        <v>0</v>
      </c>
      <c r="L658" s="10">
        <v>87</v>
      </c>
      <c r="M658" t="b">
        <v>1</v>
      </c>
      <c r="N658" s="10" t="s">
        <v>8271</v>
      </c>
      <c r="O658" s="15" t="s">
        <v>8317</v>
      </c>
      <c r="P658" s="10" t="s">
        <v>8319</v>
      </c>
      <c r="Q658" s="10">
        <f t="shared" si="51"/>
        <v>214</v>
      </c>
      <c r="R658" s="10">
        <f t="shared" si="50"/>
        <v>122.74</v>
      </c>
      <c r="S658" s="23">
        <f t="shared" si="52"/>
        <v>42417.804618055554</v>
      </c>
      <c r="T658" s="23">
        <f t="shared" si="53"/>
        <v>42477.762951388882</v>
      </c>
      <c r="U658" s="10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0" t="s">
        <v>8218</v>
      </c>
      <c r="G659" s="10" t="s">
        <v>8223</v>
      </c>
      <c r="H659" s="10" t="s">
        <v>8245</v>
      </c>
      <c r="I659" s="10">
        <v>1450901872</v>
      </c>
      <c r="J659" s="10">
        <v>1448309872</v>
      </c>
      <c r="K659" s="10" t="b">
        <v>0</v>
      </c>
      <c r="L659" s="10">
        <v>99</v>
      </c>
      <c r="M659" t="b">
        <v>1</v>
      </c>
      <c r="N659" s="10" t="s">
        <v>8271</v>
      </c>
      <c r="O659" s="15" t="s">
        <v>8317</v>
      </c>
      <c r="P659" s="10" t="s">
        <v>8319</v>
      </c>
      <c r="Q659" s="10">
        <f t="shared" si="51"/>
        <v>126</v>
      </c>
      <c r="R659" s="10">
        <f t="shared" si="50"/>
        <v>190.45</v>
      </c>
      <c r="S659" s="23">
        <f t="shared" si="52"/>
        <v>42331.84574074074</v>
      </c>
      <c r="T659" s="23">
        <f t="shared" si="53"/>
        <v>42361.84574074074</v>
      </c>
      <c r="U659" s="10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0" t="s">
        <v>8218</v>
      </c>
      <c r="G660" s="10" t="s">
        <v>8223</v>
      </c>
      <c r="H660" s="10" t="s">
        <v>8245</v>
      </c>
      <c r="I660" s="10">
        <v>1437933600</v>
      </c>
      <c r="J660" s="10">
        <v>1435117889</v>
      </c>
      <c r="K660" s="10" t="b">
        <v>0</v>
      </c>
      <c r="L660" s="10">
        <v>276</v>
      </c>
      <c r="M660" t="b">
        <v>1</v>
      </c>
      <c r="N660" s="10" t="s">
        <v>8271</v>
      </c>
      <c r="O660" s="15" t="s">
        <v>8317</v>
      </c>
      <c r="P660" s="10" t="s">
        <v>8319</v>
      </c>
      <c r="Q660" s="10">
        <f t="shared" si="51"/>
        <v>104</v>
      </c>
      <c r="R660" s="10">
        <f t="shared" si="50"/>
        <v>109.34</v>
      </c>
      <c r="S660" s="23">
        <f t="shared" si="52"/>
        <v>42179.160752314812</v>
      </c>
      <c r="T660" s="23">
        <f t="shared" si="53"/>
        <v>42211.75</v>
      </c>
      <c r="U660" s="1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0" t="s">
        <v>8218</v>
      </c>
      <c r="G661" s="10" t="s">
        <v>8223</v>
      </c>
      <c r="H661" s="10" t="s">
        <v>8245</v>
      </c>
      <c r="I661" s="10">
        <v>1440339295</v>
      </c>
      <c r="J661" s="10">
        <v>1437747295</v>
      </c>
      <c r="K661" s="10" t="b">
        <v>0</v>
      </c>
      <c r="L661" s="10">
        <v>21</v>
      </c>
      <c r="M661" t="b">
        <v>1</v>
      </c>
      <c r="N661" s="10" t="s">
        <v>8271</v>
      </c>
      <c r="O661" s="15" t="s">
        <v>8317</v>
      </c>
      <c r="P661" s="10" t="s">
        <v>8319</v>
      </c>
      <c r="Q661" s="10">
        <f t="shared" si="51"/>
        <v>101</v>
      </c>
      <c r="R661" s="10">
        <f t="shared" si="50"/>
        <v>143.66999999999999</v>
      </c>
      <c r="S661" s="23">
        <f t="shared" si="52"/>
        <v>42209.593692129631</v>
      </c>
      <c r="T661" s="23">
        <f t="shared" si="53"/>
        <v>42239.593692129631</v>
      </c>
      <c r="U661" s="10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0" t="s">
        <v>8220</v>
      </c>
      <c r="G662" s="10" t="s">
        <v>8223</v>
      </c>
      <c r="H662" s="10" t="s">
        <v>8245</v>
      </c>
      <c r="I662" s="10">
        <v>1415558879</v>
      </c>
      <c r="J662" s="10">
        <v>1412963279</v>
      </c>
      <c r="K662" s="10" t="b">
        <v>0</v>
      </c>
      <c r="L662" s="10">
        <v>18</v>
      </c>
      <c r="M662" t="b">
        <v>0</v>
      </c>
      <c r="N662" s="10" t="s">
        <v>8271</v>
      </c>
      <c r="O662" s="15" t="s">
        <v>8317</v>
      </c>
      <c r="P662" s="10" t="s">
        <v>8319</v>
      </c>
      <c r="Q662" s="10">
        <f t="shared" si="51"/>
        <v>3</v>
      </c>
      <c r="R662" s="10">
        <f t="shared" si="50"/>
        <v>84.94</v>
      </c>
      <c r="S662" s="23">
        <f t="shared" si="52"/>
        <v>41922.741655092592</v>
      </c>
      <c r="T662" s="23">
        <f t="shared" si="53"/>
        <v>41952.783321759263</v>
      </c>
      <c r="U662" s="10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0" t="s">
        <v>8220</v>
      </c>
      <c r="G663" s="10" t="s">
        <v>8223</v>
      </c>
      <c r="H663" s="10" t="s">
        <v>8245</v>
      </c>
      <c r="I663" s="10">
        <v>1477236559</v>
      </c>
      <c r="J663" s="10">
        <v>1474644559</v>
      </c>
      <c r="K663" s="10" t="b">
        <v>0</v>
      </c>
      <c r="L663" s="10">
        <v>9</v>
      </c>
      <c r="M663" t="b">
        <v>0</v>
      </c>
      <c r="N663" s="10" t="s">
        <v>8271</v>
      </c>
      <c r="O663" s="15" t="s">
        <v>8317</v>
      </c>
      <c r="P663" s="10" t="s">
        <v>8319</v>
      </c>
      <c r="Q663" s="10">
        <f t="shared" si="51"/>
        <v>1</v>
      </c>
      <c r="R663" s="10">
        <f t="shared" si="50"/>
        <v>10.56</v>
      </c>
      <c r="S663" s="23">
        <f t="shared" si="52"/>
        <v>42636.645358796297</v>
      </c>
      <c r="T663" s="23">
        <f t="shared" si="53"/>
        <v>42666.645358796297</v>
      </c>
      <c r="U663" s="10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0" t="s">
        <v>8220</v>
      </c>
      <c r="G664" s="10" t="s">
        <v>8223</v>
      </c>
      <c r="H664" s="10" t="s">
        <v>8245</v>
      </c>
      <c r="I664" s="10">
        <v>1421404247</v>
      </c>
      <c r="J664" s="10">
        <v>1418812247</v>
      </c>
      <c r="K664" s="10" t="b">
        <v>0</v>
      </c>
      <c r="L664" s="10">
        <v>4</v>
      </c>
      <c r="M664" t="b">
        <v>0</v>
      </c>
      <c r="N664" s="10" t="s">
        <v>8271</v>
      </c>
      <c r="O664" s="15" t="s">
        <v>8317</v>
      </c>
      <c r="P664" s="10" t="s">
        <v>8319</v>
      </c>
      <c r="Q664" s="10">
        <f t="shared" si="51"/>
        <v>0</v>
      </c>
      <c r="R664" s="10">
        <f t="shared" si="50"/>
        <v>39</v>
      </c>
      <c r="S664" s="23">
        <f t="shared" si="52"/>
        <v>41990.438043981485</v>
      </c>
      <c r="T664" s="23">
        <f t="shared" si="53"/>
        <v>42020.438043981485</v>
      </c>
      <c r="U664" s="10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0" t="s">
        <v>8220</v>
      </c>
      <c r="G665" s="10" t="s">
        <v>8231</v>
      </c>
      <c r="H665" s="10" t="s">
        <v>8252</v>
      </c>
      <c r="I665" s="10">
        <v>1437250456</v>
      </c>
      <c r="J665" s="10">
        <v>1434658456</v>
      </c>
      <c r="K665" s="10" t="b">
        <v>0</v>
      </c>
      <c r="L665" s="10">
        <v>7</v>
      </c>
      <c r="M665" t="b">
        <v>0</v>
      </c>
      <c r="N665" s="10" t="s">
        <v>8271</v>
      </c>
      <c r="O665" s="15" t="s">
        <v>8317</v>
      </c>
      <c r="P665" s="10" t="s">
        <v>8319</v>
      </c>
      <c r="Q665" s="10">
        <f t="shared" si="51"/>
        <v>0</v>
      </c>
      <c r="R665" s="10">
        <f t="shared" si="50"/>
        <v>100</v>
      </c>
      <c r="S665" s="23">
        <f t="shared" si="52"/>
        <v>42173.843240740738</v>
      </c>
      <c r="T665" s="23">
        <f t="shared" si="53"/>
        <v>42203.843240740738</v>
      </c>
      <c r="U665" s="10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0" t="s">
        <v>8220</v>
      </c>
      <c r="G666" s="10" t="s">
        <v>8223</v>
      </c>
      <c r="H666" s="10" t="s">
        <v>8245</v>
      </c>
      <c r="I666" s="10">
        <v>1428940775</v>
      </c>
      <c r="J666" s="10">
        <v>1426348775</v>
      </c>
      <c r="K666" s="10" t="b">
        <v>0</v>
      </c>
      <c r="L666" s="10">
        <v>29</v>
      </c>
      <c r="M666" t="b">
        <v>0</v>
      </c>
      <c r="N666" s="10" t="s">
        <v>8271</v>
      </c>
      <c r="O666" s="15" t="s">
        <v>8317</v>
      </c>
      <c r="P666" s="10" t="s">
        <v>8319</v>
      </c>
      <c r="Q666" s="10">
        <f t="shared" si="51"/>
        <v>8</v>
      </c>
      <c r="R666" s="10">
        <f t="shared" si="50"/>
        <v>31.17</v>
      </c>
      <c r="S666" s="23">
        <f t="shared" si="52"/>
        <v>42077.666377314818</v>
      </c>
      <c r="T666" s="23">
        <f t="shared" si="53"/>
        <v>42107.666377314818</v>
      </c>
      <c r="U666" s="10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0" t="s">
        <v>8220</v>
      </c>
      <c r="G667" s="10" t="s">
        <v>8223</v>
      </c>
      <c r="H667" s="10" t="s">
        <v>8245</v>
      </c>
      <c r="I667" s="10">
        <v>1484327061</v>
      </c>
      <c r="J667" s="10">
        <v>1479143061</v>
      </c>
      <c r="K667" s="10" t="b">
        <v>0</v>
      </c>
      <c r="L667" s="10">
        <v>12</v>
      </c>
      <c r="M667" t="b">
        <v>0</v>
      </c>
      <c r="N667" s="10" t="s">
        <v>8271</v>
      </c>
      <c r="O667" s="15" t="s">
        <v>8317</v>
      </c>
      <c r="P667" s="10" t="s">
        <v>8319</v>
      </c>
      <c r="Q667" s="10">
        <f t="shared" si="51"/>
        <v>19</v>
      </c>
      <c r="R667" s="10">
        <f t="shared" si="50"/>
        <v>155.33000000000001</v>
      </c>
      <c r="S667" s="23">
        <f t="shared" si="52"/>
        <v>42688.711354166662</v>
      </c>
      <c r="T667" s="23">
        <f t="shared" si="53"/>
        <v>42748.711354166662</v>
      </c>
      <c r="U667" s="10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0" t="s">
        <v>8220</v>
      </c>
      <c r="G668" s="10" t="s">
        <v>8223</v>
      </c>
      <c r="H668" s="10" t="s">
        <v>8245</v>
      </c>
      <c r="I668" s="10">
        <v>1408305498</v>
      </c>
      <c r="J668" s="10">
        <v>1405713498</v>
      </c>
      <c r="K668" s="10" t="b">
        <v>0</v>
      </c>
      <c r="L668" s="10">
        <v>4</v>
      </c>
      <c r="M668" t="b">
        <v>0</v>
      </c>
      <c r="N668" s="10" t="s">
        <v>8271</v>
      </c>
      <c r="O668" s="15" t="s">
        <v>8317</v>
      </c>
      <c r="P668" s="10" t="s">
        <v>8319</v>
      </c>
      <c r="Q668" s="10">
        <f t="shared" si="51"/>
        <v>0</v>
      </c>
      <c r="R668" s="10">
        <f t="shared" si="50"/>
        <v>2</v>
      </c>
      <c r="S668" s="23">
        <f t="shared" si="52"/>
        <v>41838.832152777781</v>
      </c>
      <c r="T668" s="23">
        <f t="shared" si="53"/>
        <v>41868.832152777781</v>
      </c>
      <c r="U668" s="10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0" t="s">
        <v>8220</v>
      </c>
      <c r="G669" s="10" t="s">
        <v>8236</v>
      </c>
      <c r="H669" s="10" t="s">
        <v>8248</v>
      </c>
      <c r="I669" s="10">
        <v>1477731463</v>
      </c>
      <c r="J669" s="10">
        <v>1474275463</v>
      </c>
      <c r="K669" s="10" t="b">
        <v>0</v>
      </c>
      <c r="L669" s="10">
        <v>28</v>
      </c>
      <c r="M669" t="b">
        <v>0</v>
      </c>
      <c r="N669" s="10" t="s">
        <v>8271</v>
      </c>
      <c r="O669" s="15" t="s">
        <v>8317</v>
      </c>
      <c r="P669" s="10" t="s">
        <v>8319</v>
      </c>
      <c r="Q669" s="10">
        <f t="shared" si="51"/>
        <v>10</v>
      </c>
      <c r="R669" s="10">
        <f t="shared" si="50"/>
        <v>178.93</v>
      </c>
      <c r="S669" s="23">
        <f t="shared" si="52"/>
        <v>42632.373414351852</v>
      </c>
      <c r="T669" s="23">
        <f t="shared" si="53"/>
        <v>42672.373414351852</v>
      </c>
      <c r="U669" s="10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0" t="s">
        <v>8220</v>
      </c>
      <c r="G670" s="10" t="s">
        <v>8223</v>
      </c>
      <c r="H670" s="10" t="s">
        <v>8245</v>
      </c>
      <c r="I670" s="10">
        <v>1431374222</v>
      </c>
      <c r="J670" s="10">
        <v>1427486222</v>
      </c>
      <c r="K670" s="10" t="b">
        <v>0</v>
      </c>
      <c r="L670" s="10">
        <v>25</v>
      </c>
      <c r="M670" t="b">
        <v>0</v>
      </c>
      <c r="N670" s="10" t="s">
        <v>8271</v>
      </c>
      <c r="O670" s="15" t="s">
        <v>8317</v>
      </c>
      <c r="P670" s="10" t="s">
        <v>8319</v>
      </c>
      <c r="Q670" s="10">
        <f t="shared" si="51"/>
        <v>5</v>
      </c>
      <c r="R670" s="10">
        <f t="shared" si="50"/>
        <v>27.36</v>
      </c>
      <c r="S670" s="23">
        <f t="shared" si="52"/>
        <v>42090.831273148149</v>
      </c>
      <c r="T670" s="23">
        <f t="shared" si="53"/>
        <v>42135.831273148149</v>
      </c>
      <c r="U670" s="1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0" t="s">
        <v>8220</v>
      </c>
      <c r="G671" s="10" t="s">
        <v>8234</v>
      </c>
      <c r="H671" s="10" t="s">
        <v>8254</v>
      </c>
      <c r="I671" s="10">
        <v>1467817258</v>
      </c>
      <c r="J671" s="10">
        <v>1465225258</v>
      </c>
      <c r="K671" s="10" t="b">
        <v>0</v>
      </c>
      <c r="L671" s="10">
        <v>28</v>
      </c>
      <c r="M671" t="b">
        <v>0</v>
      </c>
      <c r="N671" s="10" t="s">
        <v>8271</v>
      </c>
      <c r="O671" s="15" t="s">
        <v>8317</v>
      </c>
      <c r="P671" s="10" t="s">
        <v>8319</v>
      </c>
      <c r="Q671" s="10">
        <f t="shared" si="51"/>
        <v>22</v>
      </c>
      <c r="R671" s="10">
        <f t="shared" si="50"/>
        <v>1536.25</v>
      </c>
      <c r="S671" s="23">
        <f t="shared" si="52"/>
        <v>42527.625671296293</v>
      </c>
      <c r="T671" s="23">
        <f t="shared" si="53"/>
        <v>42557.625671296293</v>
      </c>
      <c r="U671" s="10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0" t="s">
        <v>8220</v>
      </c>
      <c r="G672" s="10" t="s">
        <v>8236</v>
      </c>
      <c r="H672" s="10" t="s">
        <v>8248</v>
      </c>
      <c r="I672" s="10">
        <v>1466323800</v>
      </c>
      <c r="J672" s="10">
        <v>1463418120</v>
      </c>
      <c r="K672" s="10" t="b">
        <v>0</v>
      </c>
      <c r="L672" s="10">
        <v>310</v>
      </c>
      <c r="M672" t="b">
        <v>0</v>
      </c>
      <c r="N672" s="10" t="s">
        <v>8271</v>
      </c>
      <c r="O672" s="15" t="s">
        <v>8317</v>
      </c>
      <c r="P672" s="10" t="s">
        <v>8319</v>
      </c>
      <c r="Q672" s="10">
        <f t="shared" si="51"/>
        <v>29</v>
      </c>
      <c r="R672" s="10">
        <f t="shared" si="50"/>
        <v>85</v>
      </c>
      <c r="S672" s="23">
        <f t="shared" si="52"/>
        <v>42506.709722222222</v>
      </c>
      <c r="T672" s="23">
        <f t="shared" si="53"/>
        <v>42540.340277777781</v>
      </c>
      <c r="U672" s="10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0" t="s">
        <v>8220</v>
      </c>
      <c r="G673" s="10" t="s">
        <v>8223</v>
      </c>
      <c r="H673" s="10" t="s">
        <v>8245</v>
      </c>
      <c r="I673" s="10">
        <v>1421208000</v>
      </c>
      <c r="J673" s="10">
        <v>1418315852</v>
      </c>
      <c r="K673" s="10" t="b">
        <v>0</v>
      </c>
      <c r="L673" s="10">
        <v>15</v>
      </c>
      <c r="M673" t="b">
        <v>0</v>
      </c>
      <c r="N673" s="10" t="s">
        <v>8271</v>
      </c>
      <c r="O673" s="15" t="s">
        <v>8317</v>
      </c>
      <c r="P673" s="10" t="s">
        <v>8319</v>
      </c>
      <c r="Q673" s="10">
        <f t="shared" si="51"/>
        <v>39</v>
      </c>
      <c r="R673" s="10">
        <f t="shared" si="50"/>
        <v>788.53</v>
      </c>
      <c r="S673" s="23">
        <f t="shared" si="52"/>
        <v>41984.692731481482</v>
      </c>
      <c r="T673" s="23">
        <f t="shared" si="53"/>
        <v>42018.166666666672</v>
      </c>
      <c r="U673" s="10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0" t="s">
        <v>8220</v>
      </c>
      <c r="G674" s="10" t="s">
        <v>8223</v>
      </c>
      <c r="H674" s="10" t="s">
        <v>8245</v>
      </c>
      <c r="I674" s="10">
        <v>1420088340</v>
      </c>
      <c r="J674" s="10">
        <v>1417410964</v>
      </c>
      <c r="K674" s="10" t="b">
        <v>0</v>
      </c>
      <c r="L674" s="10">
        <v>215</v>
      </c>
      <c r="M674" t="b">
        <v>0</v>
      </c>
      <c r="N674" s="10" t="s">
        <v>8271</v>
      </c>
      <c r="O674" s="15" t="s">
        <v>8317</v>
      </c>
      <c r="P674" s="10" t="s">
        <v>8319</v>
      </c>
      <c r="Q674" s="10">
        <f t="shared" si="51"/>
        <v>22</v>
      </c>
      <c r="R674" s="10">
        <f t="shared" si="50"/>
        <v>50.3</v>
      </c>
      <c r="S674" s="23">
        <f t="shared" si="52"/>
        <v>41974.219490740739</v>
      </c>
      <c r="T674" s="23">
        <f t="shared" si="53"/>
        <v>42005.207638888889</v>
      </c>
      <c r="U674" s="10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0" t="s">
        <v>8220</v>
      </c>
      <c r="G675" s="10" t="s">
        <v>8223</v>
      </c>
      <c r="H675" s="10" t="s">
        <v>8245</v>
      </c>
      <c r="I675" s="10">
        <v>1409602217</v>
      </c>
      <c r="J675" s="10">
        <v>1405714217</v>
      </c>
      <c r="K675" s="10" t="b">
        <v>0</v>
      </c>
      <c r="L675" s="10">
        <v>3</v>
      </c>
      <c r="M675" t="b">
        <v>0</v>
      </c>
      <c r="N675" s="10" t="s">
        <v>8271</v>
      </c>
      <c r="O675" s="15" t="s">
        <v>8317</v>
      </c>
      <c r="P675" s="10" t="s">
        <v>8319</v>
      </c>
      <c r="Q675" s="10">
        <f t="shared" si="51"/>
        <v>0</v>
      </c>
      <c r="R675" s="10">
        <f t="shared" si="50"/>
        <v>68.33</v>
      </c>
      <c r="S675" s="23">
        <f t="shared" si="52"/>
        <v>41838.840474537035</v>
      </c>
      <c r="T675" s="23">
        <f t="shared" si="53"/>
        <v>41883.840474537035</v>
      </c>
      <c r="U675" s="10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0" t="s">
        <v>8220</v>
      </c>
      <c r="G676" s="10" t="s">
        <v>8223</v>
      </c>
      <c r="H676" s="10" t="s">
        <v>8245</v>
      </c>
      <c r="I676" s="10">
        <v>1407811627</v>
      </c>
      <c r="J676" s="10">
        <v>1402627627</v>
      </c>
      <c r="K676" s="10" t="b">
        <v>0</v>
      </c>
      <c r="L676" s="10">
        <v>2</v>
      </c>
      <c r="M676" t="b">
        <v>0</v>
      </c>
      <c r="N676" s="10" t="s">
        <v>8271</v>
      </c>
      <c r="O676" s="15" t="s">
        <v>8317</v>
      </c>
      <c r="P676" s="10" t="s">
        <v>8319</v>
      </c>
      <c r="Q676" s="10">
        <f t="shared" si="51"/>
        <v>0</v>
      </c>
      <c r="R676" s="10">
        <f t="shared" si="50"/>
        <v>7.5</v>
      </c>
      <c r="S676" s="23">
        <f t="shared" si="52"/>
        <v>41803.116053240738</v>
      </c>
      <c r="T676" s="23">
        <f t="shared" si="53"/>
        <v>41863.116053240738</v>
      </c>
      <c r="U676" s="10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0" t="s">
        <v>8220</v>
      </c>
      <c r="G677" s="10" t="s">
        <v>8223</v>
      </c>
      <c r="H677" s="10" t="s">
        <v>8245</v>
      </c>
      <c r="I677" s="10">
        <v>1420095540</v>
      </c>
      <c r="J677" s="10">
        <v>1417558804</v>
      </c>
      <c r="K677" s="10" t="b">
        <v>0</v>
      </c>
      <c r="L677" s="10">
        <v>26</v>
      </c>
      <c r="M677" t="b">
        <v>0</v>
      </c>
      <c r="N677" s="10" t="s">
        <v>8271</v>
      </c>
      <c r="O677" s="15" t="s">
        <v>8317</v>
      </c>
      <c r="P677" s="10" t="s">
        <v>8319</v>
      </c>
      <c r="Q677" s="10">
        <f t="shared" si="51"/>
        <v>15</v>
      </c>
      <c r="R677" s="10">
        <f t="shared" si="50"/>
        <v>34.270000000000003</v>
      </c>
      <c r="S677" s="23">
        <f t="shared" si="52"/>
        <v>41975.930601851855</v>
      </c>
      <c r="T677" s="23">
        <f t="shared" si="53"/>
        <v>42005.290972222225</v>
      </c>
      <c r="U677" s="10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0" t="s">
        <v>8220</v>
      </c>
      <c r="G678" s="10" t="s">
        <v>8228</v>
      </c>
      <c r="H678" s="10" t="s">
        <v>8250</v>
      </c>
      <c r="I678" s="10">
        <v>1423333581</v>
      </c>
      <c r="J678" s="10">
        <v>1420741581</v>
      </c>
      <c r="K678" s="10" t="b">
        <v>0</v>
      </c>
      <c r="L678" s="10">
        <v>24</v>
      </c>
      <c r="M678" t="b">
        <v>0</v>
      </c>
      <c r="N678" s="10" t="s">
        <v>8271</v>
      </c>
      <c r="O678" s="15" t="s">
        <v>8317</v>
      </c>
      <c r="P678" s="10" t="s">
        <v>8319</v>
      </c>
      <c r="Q678" s="10">
        <f t="shared" si="51"/>
        <v>1</v>
      </c>
      <c r="R678" s="10">
        <f t="shared" si="50"/>
        <v>61.29</v>
      </c>
      <c r="S678" s="23">
        <f t="shared" si="52"/>
        <v>42012.768298611118</v>
      </c>
      <c r="T678" s="23">
        <f t="shared" si="53"/>
        <v>42042.768298611118</v>
      </c>
      <c r="U678" s="10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0" t="s">
        <v>8220</v>
      </c>
      <c r="G679" s="10" t="s">
        <v>8236</v>
      </c>
      <c r="H679" s="10" t="s">
        <v>8248</v>
      </c>
      <c r="I679" s="10">
        <v>1467106895</v>
      </c>
      <c r="J679" s="10">
        <v>1463218895</v>
      </c>
      <c r="K679" s="10" t="b">
        <v>0</v>
      </c>
      <c r="L679" s="10">
        <v>96</v>
      </c>
      <c r="M679" t="b">
        <v>0</v>
      </c>
      <c r="N679" s="10" t="s">
        <v>8271</v>
      </c>
      <c r="O679" s="15" t="s">
        <v>8317</v>
      </c>
      <c r="P679" s="10" t="s">
        <v>8319</v>
      </c>
      <c r="Q679" s="10">
        <f t="shared" si="51"/>
        <v>26</v>
      </c>
      <c r="R679" s="10">
        <f t="shared" si="50"/>
        <v>133.25</v>
      </c>
      <c r="S679" s="23">
        <f t="shared" si="52"/>
        <v>42504.403877314813</v>
      </c>
      <c r="T679" s="23">
        <f t="shared" si="53"/>
        <v>42549.403877314813</v>
      </c>
      <c r="U679" s="10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0" t="s">
        <v>8220</v>
      </c>
      <c r="G680" s="10" t="s">
        <v>8223</v>
      </c>
      <c r="H680" s="10" t="s">
        <v>8245</v>
      </c>
      <c r="I680" s="10">
        <v>1463821338</v>
      </c>
      <c r="J680" s="10">
        <v>1461229338</v>
      </c>
      <c r="K680" s="10" t="b">
        <v>0</v>
      </c>
      <c r="L680" s="10">
        <v>17</v>
      </c>
      <c r="M680" t="b">
        <v>0</v>
      </c>
      <c r="N680" s="10" t="s">
        <v>8271</v>
      </c>
      <c r="O680" s="15" t="s">
        <v>8317</v>
      </c>
      <c r="P680" s="10" t="s">
        <v>8319</v>
      </c>
      <c r="Q680" s="10">
        <f t="shared" si="51"/>
        <v>4</v>
      </c>
      <c r="R680" s="10">
        <f t="shared" si="50"/>
        <v>65.180000000000007</v>
      </c>
      <c r="S680" s="23">
        <f t="shared" si="52"/>
        <v>42481.376597222217</v>
      </c>
      <c r="T680" s="23">
        <f t="shared" si="53"/>
        <v>42511.376597222217</v>
      </c>
      <c r="U680" s="1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0" t="s">
        <v>8220</v>
      </c>
      <c r="G681" s="10" t="s">
        <v>8223</v>
      </c>
      <c r="H681" s="10" t="s">
        <v>8245</v>
      </c>
      <c r="I681" s="10">
        <v>1472920909</v>
      </c>
      <c r="J681" s="10">
        <v>1467736909</v>
      </c>
      <c r="K681" s="10" t="b">
        <v>0</v>
      </c>
      <c r="L681" s="10">
        <v>94</v>
      </c>
      <c r="M681" t="b">
        <v>0</v>
      </c>
      <c r="N681" s="10" t="s">
        <v>8271</v>
      </c>
      <c r="O681" s="15" t="s">
        <v>8317</v>
      </c>
      <c r="P681" s="10" t="s">
        <v>8319</v>
      </c>
      <c r="Q681" s="10">
        <f t="shared" si="51"/>
        <v>15</v>
      </c>
      <c r="R681" s="10">
        <f t="shared" si="50"/>
        <v>93.9</v>
      </c>
      <c r="S681" s="23">
        <f t="shared" si="52"/>
        <v>42556.695706018523</v>
      </c>
      <c r="T681" s="23">
        <f t="shared" si="53"/>
        <v>42616.695706018523</v>
      </c>
      <c r="U681" s="10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0" t="s">
        <v>8220</v>
      </c>
      <c r="G682" s="10" t="s">
        <v>8223</v>
      </c>
      <c r="H682" s="10" t="s">
        <v>8245</v>
      </c>
      <c r="I682" s="10">
        <v>1410955331</v>
      </c>
      <c r="J682" s="10">
        <v>1407931331</v>
      </c>
      <c r="K682" s="10" t="b">
        <v>0</v>
      </c>
      <c r="L682" s="10">
        <v>129</v>
      </c>
      <c r="M682" t="b">
        <v>0</v>
      </c>
      <c r="N682" s="10" t="s">
        <v>8271</v>
      </c>
      <c r="O682" s="15" t="s">
        <v>8317</v>
      </c>
      <c r="P682" s="10" t="s">
        <v>8319</v>
      </c>
      <c r="Q682" s="10">
        <f t="shared" si="51"/>
        <v>26</v>
      </c>
      <c r="R682" s="10">
        <f t="shared" si="50"/>
        <v>150.65</v>
      </c>
      <c r="S682" s="23">
        <f t="shared" si="52"/>
        <v>41864.501516203702</v>
      </c>
      <c r="T682" s="23">
        <f t="shared" si="53"/>
        <v>41899.501516203702</v>
      </c>
      <c r="U682" s="10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0" t="s">
        <v>8220</v>
      </c>
      <c r="G683" s="10" t="s">
        <v>8223</v>
      </c>
      <c r="H683" s="10" t="s">
        <v>8245</v>
      </c>
      <c r="I683" s="10">
        <v>1477509604</v>
      </c>
      <c r="J683" s="10">
        <v>1474917604</v>
      </c>
      <c r="K683" s="10" t="b">
        <v>0</v>
      </c>
      <c r="L683" s="10">
        <v>1</v>
      </c>
      <c r="M683" t="b">
        <v>0</v>
      </c>
      <c r="N683" s="10" t="s">
        <v>8271</v>
      </c>
      <c r="O683" s="15" t="s">
        <v>8317</v>
      </c>
      <c r="P683" s="10" t="s">
        <v>8319</v>
      </c>
      <c r="Q683" s="10">
        <f t="shared" si="51"/>
        <v>0</v>
      </c>
      <c r="R683" s="10">
        <f t="shared" si="50"/>
        <v>1</v>
      </c>
      <c r="S683" s="23">
        <f t="shared" si="52"/>
        <v>42639.805601851855</v>
      </c>
      <c r="T683" s="23">
        <f t="shared" si="53"/>
        <v>42669.805601851855</v>
      </c>
      <c r="U683" s="10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0" t="s">
        <v>8220</v>
      </c>
      <c r="G684" s="10" t="s">
        <v>8223</v>
      </c>
      <c r="H684" s="10" t="s">
        <v>8245</v>
      </c>
      <c r="I684" s="10">
        <v>1489512122</v>
      </c>
      <c r="J684" s="10">
        <v>1486923722</v>
      </c>
      <c r="K684" s="10" t="b">
        <v>0</v>
      </c>
      <c r="L684" s="10">
        <v>4</v>
      </c>
      <c r="M684" t="b">
        <v>0</v>
      </c>
      <c r="N684" s="10" t="s">
        <v>8271</v>
      </c>
      <c r="O684" s="15" t="s">
        <v>8317</v>
      </c>
      <c r="P684" s="10" t="s">
        <v>8319</v>
      </c>
      <c r="Q684" s="10">
        <f t="shared" si="51"/>
        <v>0</v>
      </c>
      <c r="R684" s="10">
        <f t="shared" si="50"/>
        <v>13.25</v>
      </c>
      <c r="S684" s="23">
        <f t="shared" si="52"/>
        <v>42778.765300925923</v>
      </c>
      <c r="T684" s="23">
        <f t="shared" si="53"/>
        <v>42808.723634259266</v>
      </c>
      <c r="U684" s="10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0" t="s">
        <v>8220</v>
      </c>
      <c r="G685" s="10" t="s">
        <v>8223</v>
      </c>
      <c r="H685" s="10" t="s">
        <v>8245</v>
      </c>
      <c r="I685" s="10">
        <v>1477949764</v>
      </c>
      <c r="J685" s="10">
        <v>1474493764</v>
      </c>
      <c r="K685" s="10" t="b">
        <v>0</v>
      </c>
      <c r="L685" s="10">
        <v>3</v>
      </c>
      <c r="M685" t="b">
        <v>0</v>
      </c>
      <c r="N685" s="10" t="s">
        <v>8271</v>
      </c>
      <c r="O685" s="15" t="s">
        <v>8317</v>
      </c>
      <c r="P685" s="10" t="s">
        <v>8319</v>
      </c>
      <c r="Q685" s="10">
        <f t="shared" si="51"/>
        <v>1</v>
      </c>
      <c r="R685" s="10">
        <f t="shared" si="50"/>
        <v>99.33</v>
      </c>
      <c r="S685" s="23">
        <f t="shared" si="52"/>
        <v>42634.900046296301</v>
      </c>
      <c r="T685" s="23">
        <f t="shared" si="53"/>
        <v>42674.900046296301</v>
      </c>
      <c r="U685" s="10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0" t="s">
        <v>8220</v>
      </c>
      <c r="G686" s="10" t="s">
        <v>8223</v>
      </c>
      <c r="H686" s="10" t="s">
        <v>8245</v>
      </c>
      <c r="I686" s="10">
        <v>1406257200</v>
      </c>
      <c r="J686" s="10">
        <v>1403176891</v>
      </c>
      <c r="K686" s="10" t="b">
        <v>0</v>
      </c>
      <c r="L686" s="10">
        <v>135</v>
      </c>
      <c r="M686" t="b">
        <v>0</v>
      </c>
      <c r="N686" s="10" t="s">
        <v>8271</v>
      </c>
      <c r="O686" s="15" t="s">
        <v>8317</v>
      </c>
      <c r="P686" s="10" t="s">
        <v>8319</v>
      </c>
      <c r="Q686" s="10">
        <f t="shared" si="51"/>
        <v>7</v>
      </c>
      <c r="R686" s="10">
        <f t="shared" si="50"/>
        <v>177.39</v>
      </c>
      <c r="S686" s="23">
        <f t="shared" si="52"/>
        <v>41809.473275462966</v>
      </c>
      <c r="T686" s="23">
        <f t="shared" si="53"/>
        <v>41845.125</v>
      </c>
      <c r="U686" s="10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0" t="s">
        <v>8220</v>
      </c>
      <c r="G687" s="10" t="s">
        <v>8223</v>
      </c>
      <c r="H687" s="10" t="s">
        <v>8245</v>
      </c>
      <c r="I687" s="10">
        <v>1421095672</v>
      </c>
      <c r="J687" s="10">
        <v>1417207672</v>
      </c>
      <c r="K687" s="10" t="b">
        <v>0</v>
      </c>
      <c r="L687" s="10">
        <v>10</v>
      </c>
      <c r="M687" t="b">
        <v>0</v>
      </c>
      <c r="N687" s="10" t="s">
        <v>8271</v>
      </c>
      <c r="O687" s="15" t="s">
        <v>8317</v>
      </c>
      <c r="P687" s="10" t="s">
        <v>8319</v>
      </c>
      <c r="Q687" s="10">
        <f t="shared" si="51"/>
        <v>28</v>
      </c>
      <c r="R687" s="10">
        <f t="shared" si="50"/>
        <v>55.3</v>
      </c>
      <c r="S687" s="23">
        <f t="shared" si="52"/>
        <v>41971.866574074069</v>
      </c>
      <c r="T687" s="23">
        <f t="shared" si="53"/>
        <v>42016.866574074069</v>
      </c>
      <c r="U687" s="10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0" t="s">
        <v>8220</v>
      </c>
      <c r="G688" s="10" t="s">
        <v>8236</v>
      </c>
      <c r="H688" s="10" t="s">
        <v>8248</v>
      </c>
      <c r="I688" s="10">
        <v>1438618170</v>
      </c>
      <c r="J688" s="10">
        <v>1436026170</v>
      </c>
      <c r="K688" s="10" t="b">
        <v>0</v>
      </c>
      <c r="L688" s="10">
        <v>0</v>
      </c>
      <c r="M688" t="b">
        <v>0</v>
      </c>
      <c r="N688" s="10" t="s">
        <v>8271</v>
      </c>
      <c r="O688" s="15" t="s">
        <v>8317</v>
      </c>
      <c r="P688" s="10" t="s">
        <v>8319</v>
      </c>
      <c r="Q688" s="10">
        <f t="shared" si="51"/>
        <v>0</v>
      </c>
      <c r="R688" s="10">
        <f t="shared" si="50"/>
        <v>0</v>
      </c>
      <c r="S688" s="23">
        <f t="shared" si="52"/>
        <v>42189.673263888893</v>
      </c>
      <c r="T688" s="23">
        <f t="shared" si="53"/>
        <v>42219.673263888893</v>
      </c>
      <c r="U688" s="10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0" t="s">
        <v>8220</v>
      </c>
      <c r="G689" s="10" t="s">
        <v>8237</v>
      </c>
      <c r="H689" s="10" t="s">
        <v>8255</v>
      </c>
      <c r="I689" s="10">
        <v>1486317653</v>
      </c>
      <c r="J689" s="10">
        <v>1481133653</v>
      </c>
      <c r="K689" s="10" t="b">
        <v>0</v>
      </c>
      <c r="L689" s="10">
        <v>6</v>
      </c>
      <c r="M689" t="b">
        <v>0</v>
      </c>
      <c r="N689" s="10" t="s">
        <v>8271</v>
      </c>
      <c r="O689" s="15" t="s">
        <v>8317</v>
      </c>
      <c r="P689" s="10" t="s">
        <v>8319</v>
      </c>
      <c r="Q689" s="10">
        <f t="shared" si="51"/>
        <v>4</v>
      </c>
      <c r="R689" s="10">
        <f t="shared" si="50"/>
        <v>591.66999999999996</v>
      </c>
      <c r="S689" s="23">
        <f t="shared" si="52"/>
        <v>42711.750613425931</v>
      </c>
      <c r="T689" s="23">
        <f t="shared" si="53"/>
        <v>42771.750613425931</v>
      </c>
      <c r="U689" s="10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0" t="s">
        <v>8220</v>
      </c>
      <c r="G690" s="10" t="s">
        <v>8223</v>
      </c>
      <c r="H690" s="10" t="s">
        <v>8245</v>
      </c>
      <c r="I690" s="10">
        <v>1444876253</v>
      </c>
      <c r="J690" s="10">
        <v>1442284253</v>
      </c>
      <c r="K690" s="10" t="b">
        <v>0</v>
      </c>
      <c r="L690" s="10">
        <v>36</v>
      </c>
      <c r="M690" t="b">
        <v>0</v>
      </c>
      <c r="N690" s="10" t="s">
        <v>8271</v>
      </c>
      <c r="O690" s="15" t="s">
        <v>8317</v>
      </c>
      <c r="P690" s="10" t="s">
        <v>8319</v>
      </c>
      <c r="Q690" s="10">
        <f t="shared" si="51"/>
        <v>73</v>
      </c>
      <c r="R690" s="10">
        <f t="shared" si="50"/>
        <v>405.5</v>
      </c>
      <c r="S690" s="23">
        <f t="shared" si="52"/>
        <v>42262.104780092588</v>
      </c>
      <c r="T690" s="23">
        <f t="shared" si="53"/>
        <v>42292.104780092588</v>
      </c>
      <c r="U690" s="1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0" t="s">
        <v>8220</v>
      </c>
      <c r="G691" s="10" t="s">
        <v>8223</v>
      </c>
      <c r="H691" s="10" t="s">
        <v>8245</v>
      </c>
      <c r="I691" s="10">
        <v>1481173140</v>
      </c>
      <c r="J691" s="10">
        <v>1478016097</v>
      </c>
      <c r="K691" s="10" t="b">
        <v>0</v>
      </c>
      <c r="L691" s="10">
        <v>336</v>
      </c>
      <c r="M691" t="b">
        <v>0</v>
      </c>
      <c r="N691" s="10" t="s">
        <v>8271</v>
      </c>
      <c r="O691" s="15" t="s">
        <v>8317</v>
      </c>
      <c r="P691" s="10" t="s">
        <v>8319</v>
      </c>
      <c r="Q691" s="10">
        <f t="shared" si="51"/>
        <v>58</v>
      </c>
      <c r="R691" s="10">
        <f t="shared" si="50"/>
        <v>343.15</v>
      </c>
      <c r="S691" s="23">
        <f t="shared" si="52"/>
        <v>42675.66778935185</v>
      </c>
      <c r="T691" s="23">
        <f t="shared" si="53"/>
        <v>42712.207638888889</v>
      </c>
      <c r="U691" s="10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0" t="s">
        <v>8220</v>
      </c>
      <c r="G692" s="10" t="s">
        <v>8223</v>
      </c>
      <c r="H692" s="10" t="s">
        <v>8245</v>
      </c>
      <c r="I692" s="10">
        <v>1473400800</v>
      </c>
      <c r="J692" s="10">
        <v>1469718841</v>
      </c>
      <c r="K692" s="10" t="b">
        <v>0</v>
      </c>
      <c r="L692" s="10">
        <v>34</v>
      </c>
      <c r="M692" t="b">
        <v>0</v>
      </c>
      <c r="N692" s="10" t="s">
        <v>8271</v>
      </c>
      <c r="O692" s="15" t="s">
        <v>8317</v>
      </c>
      <c r="P692" s="10" t="s">
        <v>8319</v>
      </c>
      <c r="Q692" s="10">
        <f t="shared" si="51"/>
        <v>12</v>
      </c>
      <c r="R692" s="10">
        <f t="shared" si="50"/>
        <v>72.59</v>
      </c>
      <c r="S692" s="23">
        <f t="shared" si="52"/>
        <v>42579.634733796294</v>
      </c>
      <c r="T692" s="23">
        <f t="shared" si="53"/>
        <v>42622.25</v>
      </c>
      <c r="U692" s="10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0" t="s">
        <v>8220</v>
      </c>
      <c r="G693" s="10" t="s">
        <v>8223</v>
      </c>
      <c r="H693" s="10" t="s">
        <v>8245</v>
      </c>
      <c r="I693" s="10">
        <v>1435711246</v>
      </c>
      <c r="J693" s="10">
        <v>1433292046</v>
      </c>
      <c r="K693" s="10" t="b">
        <v>0</v>
      </c>
      <c r="L693" s="10">
        <v>10</v>
      </c>
      <c r="M693" t="b">
        <v>0</v>
      </c>
      <c r="N693" s="10" t="s">
        <v>8271</v>
      </c>
      <c r="O693" s="15" t="s">
        <v>8317</v>
      </c>
      <c r="P693" s="10" t="s">
        <v>8319</v>
      </c>
      <c r="Q693" s="10">
        <f t="shared" si="51"/>
        <v>1</v>
      </c>
      <c r="R693" s="10">
        <f t="shared" si="50"/>
        <v>26</v>
      </c>
      <c r="S693" s="23">
        <f t="shared" si="52"/>
        <v>42158.028310185182</v>
      </c>
      <c r="T693" s="23">
        <f t="shared" si="53"/>
        <v>42186.028310185182</v>
      </c>
      <c r="U693" s="10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0" t="s">
        <v>8220</v>
      </c>
      <c r="G694" s="10" t="s">
        <v>8224</v>
      </c>
      <c r="H694" s="10" t="s">
        <v>8246</v>
      </c>
      <c r="I694" s="10">
        <v>1482397263</v>
      </c>
      <c r="J694" s="10">
        <v>1479805263</v>
      </c>
      <c r="K694" s="10" t="b">
        <v>0</v>
      </c>
      <c r="L694" s="10">
        <v>201</v>
      </c>
      <c r="M694" t="b">
        <v>0</v>
      </c>
      <c r="N694" s="10" t="s">
        <v>8271</v>
      </c>
      <c r="O694" s="15" t="s">
        <v>8317</v>
      </c>
      <c r="P694" s="10" t="s">
        <v>8319</v>
      </c>
      <c r="Q694" s="10">
        <f t="shared" si="51"/>
        <v>7</v>
      </c>
      <c r="R694" s="10">
        <f t="shared" si="50"/>
        <v>6.5</v>
      </c>
      <c r="S694" s="23">
        <f t="shared" si="52"/>
        <v>42696.37572916667</v>
      </c>
      <c r="T694" s="23">
        <f t="shared" si="53"/>
        <v>42726.37572916667</v>
      </c>
      <c r="U694" s="10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0" t="s">
        <v>8220</v>
      </c>
      <c r="G695" s="10" t="s">
        <v>8223</v>
      </c>
      <c r="H695" s="10" t="s">
        <v>8245</v>
      </c>
      <c r="I695" s="10">
        <v>1430421827</v>
      </c>
      <c r="J695" s="10">
        <v>1427829827</v>
      </c>
      <c r="K695" s="10" t="b">
        <v>0</v>
      </c>
      <c r="L695" s="10">
        <v>296</v>
      </c>
      <c r="M695" t="b">
        <v>0</v>
      </c>
      <c r="N695" s="10" t="s">
        <v>8271</v>
      </c>
      <c r="O695" s="15" t="s">
        <v>8317</v>
      </c>
      <c r="P695" s="10" t="s">
        <v>8319</v>
      </c>
      <c r="Q695" s="10">
        <f t="shared" si="51"/>
        <v>35</v>
      </c>
      <c r="R695" s="10">
        <f t="shared" si="50"/>
        <v>119.39</v>
      </c>
      <c r="S695" s="23">
        <f t="shared" si="52"/>
        <v>42094.808182870373</v>
      </c>
      <c r="T695" s="23">
        <f t="shared" si="53"/>
        <v>42124.808182870373</v>
      </c>
      <c r="U695" s="10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0" t="s">
        <v>8220</v>
      </c>
      <c r="G696" s="10" t="s">
        <v>8223</v>
      </c>
      <c r="H696" s="10" t="s">
        <v>8245</v>
      </c>
      <c r="I696" s="10">
        <v>1485964559</v>
      </c>
      <c r="J696" s="10">
        <v>1483372559</v>
      </c>
      <c r="K696" s="10" t="b">
        <v>0</v>
      </c>
      <c r="L696" s="10">
        <v>7</v>
      </c>
      <c r="M696" t="b">
        <v>0</v>
      </c>
      <c r="N696" s="10" t="s">
        <v>8271</v>
      </c>
      <c r="O696" s="15" t="s">
        <v>8317</v>
      </c>
      <c r="P696" s="10" t="s">
        <v>8319</v>
      </c>
      <c r="Q696" s="10">
        <f t="shared" si="51"/>
        <v>0</v>
      </c>
      <c r="R696" s="10">
        <f t="shared" si="50"/>
        <v>84.29</v>
      </c>
      <c r="S696" s="23">
        <f t="shared" si="52"/>
        <v>42737.663877314815</v>
      </c>
      <c r="T696" s="23">
        <f t="shared" si="53"/>
        <v>42767.663877314815</v>
      </c>
      <c r="U696" s="10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0" t="s">
        <v>8220</v>
      </c>
      <c r="G697" s="10" t="s">
        <v>8223</v>
      </c>
      <c r="H697" s="10" t="s">
        <v>8245</v>
      </c>
      <c r="I697" s="10">
        <v>1414758620</v>
      </c>
      <c r="J697" s="10">
        <v>1412166620</v>
      </c>
      <c r="K697" s="10" t="b">
        <v>0</v>
      </c>
      <c r="L697" s="10">
        <v>7</v>
      </c>
      <c r="M697" t="b">
        <v>0</v>
      </c>
      <c r="N697" s="10" t="s">
        <v>8271</v>
      </c>
      <c r="O697" s="15" t="s">
        <v>8317</v>
      </c>
      <c r="P697" s="10" t="s">
        <v>8319</v>
      </c>
      <c r="Q697" s="10">
        <f t="shared" si="51"/>
        <v>1</v>
      </c>
      <c r="R697" s="10">
        <f t="shared" si="50"/>
        <v>90.86</v>
      </c>
      <c r="S697" s="23">
        <f t="shared" si="52"/>
        <v>41913.521064814813</v>
      </c>
      <c r="T697" s="23">
        <f t="shared" si="53"/>
        <v>41943.521064814813</v>
      </c>
      <c r="U697" s="10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0" t="s">
        <v>8220</v>
      </c>
      <c r="G698" s="10" t="s">
        <v>8232</v>
      </c>
      <c r="H698" s="10" t="s">
        <v>8248</v>
      </c>
      <c r="I698" s="10">
        <v>1406326502</v>
      </c>
      <c r="J698" s="10">
        <v>1403734502</v>
      </c>
      <c r="K698" s="10" t="b">
        <v>0</v>
      </c>
      <c r="L698" s="10">
        <v>1</v>
      </c>
      <c r="M698" t="b">
        <v>0</v>
      </c>
      <c r="N698" s="10" t="s">
        <v>8271</v>
      </c>
      <c r="O698" s="15" t="s">
        <v>8317</v>
      </c>
      <c r="P698" s="10" t="s">
        <v>8319</v>
      </c>
      <c r="Q698" s="10">
        <f t="shared" si="51"/>
        <v>0</v>
      </c>
      <c r="R698" s="10">
        <f t="shared" si="50"/>
        <v>1</v>
      </c>
      <c r="S698" s="23">
        <f t="shared" si="52"/>
        <v>41815.927106481482</v>
      </c>
      <c r="T698" s="23">
        <f t="shared" si="53"/>
        <v>41845.927106481482</v>
      </c>
      <c r="U698" s="10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0" t="s">
        <v>8220</v>
      </c>
      <c r="G699" s="10" t="s">
        <v>8235</v>
      </c>
      <c r="H699" s="10" t="s">
        <v>8248</v>
      </c>
      <c r="I699" s="10">
        <v>1454502789</v>
      </c>
      <c r="J699" s="10">
        <v>1453206789</v>
      </c>
      <c r="K699" s="10" t="b">
        <v>0</v>
      </c>
      <c r="L699" s="10">
        <v>114</v>
      </c>
      <c r="M699" t="b">
        <v>0</v>
      </c>
      <c r="N699" s="10" t="s">
        <v>8271</v>
      </c>
      <c r="O699" s="15" t="s">
        <v>8317</v>
      </c>
      <c r="P699" s="10" t="s">
        <v>8319</v>
      </c>
      <c r="Q699" s="10">
        <f t="shared" si="51"/>
        <v>46</v>
      </c>
      <c r="R699" s="10">
        <f t="shared" si="50"/>
        <v>20.34</v>
      </c>
      <c r="S699" s="23">
        <f t="shared" si="52"/>
        <v>42388.523020833338</v>
      </c>
      <c r="T699" s="23">
        <f t="shared" si="53"/>
        <v>42403.523020833338</v>
      </c>
      <c r="U699" s="10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0" t="s">
        <v>8220</v>
      </c>
      <c r="G700" s="10" t="s">
        <v>8223</v>
      </c>
      <c r="H700" s="10" t="s">
        <v>8245</v>
      </c>
      <c r="I700" s="10">
        <v>1411005600</v>
      </c>
      <c r="J700" s="10">
        <v>1408141245</v>
      </c>
      <c r="K700" s="10" t="b">
        <v>0</v>
      </c>
      <c r="L700" s="10">
        <v>29</v>
      </c>
      <c r="M700" t="b">
        <v>0</v>
      </c>
      <c r="N700" s="10" t="s">
        <v>8271</v>
      </c>
      <c r="O700" s="15" t="s">
        <v>8317</v>
      </c>
      <c r="P700" s="10" t="s">
        <v>8319</v>
      </c>
      <c r="Q700" s="10">
        <f t="shared" si="51"/>
        <v>15</v>
      </c>
      <c r="R700" s="10">
        <f t="shared" si="50"/>
        <v>530.69000000000005</v>
      </c>
      <c r="S700" s="23">
        <f t="shared" si="52"/>
        <v>41866.931076388886</v>
      </c>
      <c r="T700" s="23">
        <f t="shared" si="53"/>
        <v>41900.083333333336</v>
      </c>
      <c r="U700" s="1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0" t="s">
        <v>8220</v>
      </c>
      <c r="G701" s="10" t="s">
        <v>8223</v>
      </c>
      <c r="H701" s="10" t="s">
        <v>8245</v>
      </c>
      <c r="I701" s="10">
        <v>1385136000</v>
      </c>
      <c r="J701" s="10">
        <v>1381923548</v>
      </c>
      <c r="K701" s="10" t="b">
        <v>0</v>
      </c>
      <c r="L701" s="10">
        <v>890</v>
      </c>
      <c r="M701" t="b">
        <v>0</v>
      </c>
      <c r="N701" s="10" t="s">
        <v>8271</v>
      </c>
      <c r="O701" s="15" t="s">
        <v>8317</v>
      </c>
      <c r="P701" s="10" t="s">
        <v>8319</v>
      </c>
      <c r="Q701" s="10">
        <f t="shared" si="51"/>
        <v>82</v>
      </c>
      <c r="R701" s="10">
        <f t="shared" si="50"/>
        <v>120.39</v>
      </c>
      <c r="S701" s="23">
        <f t="shared" si="52"/>
        <v>41563.485509259262</v>
      </c>
      <c r="T701" s="23">
        <f t="shared" si="53"/>
        <v>41600.666666666664</v>
      </c>
      <c r="U701" s="10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0" t="s">
        <v>8220</v>
      </c>
      <c r="G702" s="10" t="s">
        <v>8226</v>
      </c>
      <c r="H702" s="10" t="s">
        <v>8248</v>
      </c>
      <c r="I702" s="10">
        <v>1484065881</v>
      </c>
      <c r="J702" s="10">
        <v>1481473881</v>
      </c>
      <c r="K702" s="10" t="b">
        <v>0</v>
      </c>
      <c r="L702" s="10">
        <v>31</v>
      </c>
      <c r="M702" t="b">
        <v>0</v>
      </c>
      <c r="N702" s="10" t="s">
        <v>8271</v>
      </c>
      <c r="O702" s="15" t="s">
        <v>8317</v>
      </c>
      <c r="P702" s="10" t="s">
        <v>8319</v>
      </c>
      <c r="Q702" s="10">
        <f t="shared" si="51"/>
        <v>3</v>
      </c>
      <c r="R702" s="10">
        <f t="shared" si="50"/>
        <v>13</v>
      </c>
      <c r="S702" s="23">
        <f t="shared" si="52"/>
        <v>42715.688437500001</v>
      </c>
      <c r="T702" s="23">
        <f t="shared" si="53"/>
        <v>42745.688437500001</v>
      </c>
      <c r="U702" s="10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0" t="s">
        <v>8220</v>
      </c>
      <c r="G703" s="10" t="s">
        <v>8224</v>
      </c>
      <c r="H703" s="10" t="s">
        <v>8246</v>
      </c>
      <c r="I703" s="10">
        <v>1406130880</v>
      </c>
      <c r="J703" s="10">
        <v>1403538880</v>
      </c>
      <c r="K703" s="10" t="b">
        <v>0</v>
      </c>
      <c r="L703" s="10">
        <v>21</v>
      </c>
      <c r="M703" t="b">
        <v>0</v>
      </c>
      <c r="N703" s="10" t="s">
        <v>8271</v>
      </c>
      <c r="O703" s="15" t="s">
        <v>8317</v>
      </c>
      <c r="P703" s="10" t="s">
        <v>8319</v>
      </c>
      <c r="Q703" s="10">
        <f t="shared" si="51"/>
        <v>27</v>
      </c>
      <c r="R703" s="10">
        <f t="shared" si="50"/>
        <v>291.33</v>
      </c>
      <c r="S703" s="23">
        <f t="shared" si="52"/>
        <v>41813.662962962961</v>
      </c>
      <c r="T703" s="23">
        <f t="shared" si="53"/>
        <v>41843.662962962961</v>
      </c>
      <c r="U703" s="10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0" t="s">
        <v>8220</v>
      </c>
      <c r="G704" s="10" t="s">
        <v>8223</v>
      </c>
      <c r="H704" s="10" t="s">
        <v>8245</v>
      </c>
      <c r="I704" s="10">
        <v>1480011987</v>
      </c>
      <c r="J704" s="10">
        <v>1477416387</v>
      </c>
      <c r="K704" s="10" t="b">
        <v>0</v>
      </c>
      <c r="L704" s="10">
        <v>37</v>
      </c>
      <c r="M704" t="b">
        <v>0</v>
      </c>
      <c r="N704" s="10" t="s">
        <v>8271</v>
      </c>
      <c r="O704" s="15" t="s">
        <v>8317</v>
      </c>
      <c r="P704" s="10" t="s">
        <v>8319</v>
      </c>
      <c r="Q704" s="10">
        <f t="shared" si="51"/>
        <v>31</v>
      </c>
      <c r="R704" s="10">
        <f t="shared" si="50"/>
        <v>124.92</v>
      </c>
      <c r="S704" s="23">
        <f t="shared" si="52"/>
        <v>42668.726701388892</v>
      </c>
      <c r="T704" s="23">
        <f t="shared" si="53"/>
        <v>42698.768368055549</v>
      </c>
      <c r="U704" s="10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0" t="s">
        <v>8220</v>
      </c>
      <c r="G705" s="10" t="s">
        <v>8223</v>
      </c>
      <c r="H705" s="10" t="s">
        <v>8245</v>
      </c>
      <c r="I705" s="10">
        <v>1485905520</v>
      </c>
      <c r="J705" s="10">
        <v>1481150949</v>
      </c>
      <c r="K705" s="10" t="b">
        <v>0</v>
      </c>
      <c r="L705" s="10">
        <v>7</v>
      </c>
      <c r="M705" t="b">
        <v>0</v>
      </c>
      <c r="N705" s="10" t="s">
        <v>8271</v>
      </c>
      <c r="O705" s="15" t="s">
        <v>8317</v>
      </c>
      <c r="P705" s="10" t="s">
        <v>8319</v>
      </c>
      <c r="Q705" s="10">
        <f t="shared" si="51"/>
        <v>6</v>
      </c>
      <c r="R705" s="10">
        <f t="shared" si="50"/>
        <v>119.57</v>
      </c>
      <c r="S705" s="23">
        <f t="shared" si="52"/>
        <v>42711.950798611113</v>
      </c>
      <c r="T705" s="23">
        <f t="shared" si="53"/>
        <v>42766.98055555555</v>
      </c>
      <c r="U705" s="10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0" t="s">
        <v>8220</v>
      </c>
      <c r="G706" s="10" t="s">
        <v>8228</v>
      </c>
      <c r="H706" s="10" t="s">
        <v>8250</v>
      </c>
      <c r="I706" s="10">
        <v>1487565468</v>
      </c>
      <c r="J706" s="10">
        <v>1482381468</v>
      </c>
      <c r="K706" s="10" t="b">
        <v>0</v>
      </c>
      <c r="L706" s="10">
        <v>4</v>
      </c>
      <c r="M706" t="b">
        <v>0</v>
      </c>
      <c r="N706" s="10" t="s">
        <v>8271</v>
      </c>
      <c r="O706" s="15" t="s">
        <v>8317</v>
      </c>
      <c r="P706" s="10" t="s">
        <v>8319</v>
      </c>
      <c r="Q706" s="10">
        <f t="shared" si="51"/>
        <v>1</v>
      </c>
      <c r="R706" s="10">
        <f t="shared" ref="R706:R769" si="55">IFERROR(ROUND(E706/L706,2),0)</f>
        <v>120.25</v>
      </c>
      <c r="S706" s="23">
        <f t="shared" si="52"/>
        <v>42726.192916666667</v>
      </c>
      <c r="T706" s="23">
        <f t="shared" si="53"/>
        <v>42786.192916666667</v>
      </c>
      <c r="U706" s="10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0" t="s">
        <v>8220</v>
      </c>
      <c r="G707" s="10" t="s">
        <v>8232</v>
      </c>
      <c r="H707" s="10" t="s">
        <v>8248</v>
      </c>
      <c r="I707" s="10">
        <v>1484999278</v>
      </c>
      <c r="J707" s="10">
        <v>1482407278</v>
      </c>
      <c r="K707" s="10" t="b">
        <v>0</v>
      </c>
      <c r="L707" s="10">
        <v>5</v>
      </c>
      <c r="M707" t="b">
        <v>0</v>
      </c>
      <c r="N707" s="10" t="s">
        <v>8271</v>
      </c>
      <c r="O707" s="15" t="s">
        <v>8317</v>
      </c>
      <c r="P707" s="10" t="s">
        <v>8319</v>
      </c>
      <c r="Q707" s="10">
        <f t="shared" ref="Q707:Q770" si="56">ROUND(E707/D707*100,0)</f>
        <v>1</v>
      </c>
      <c r="R707" s="10">
        <f t="shared" si="55"/>
        <v>195.4</v>
      </c>
      <c r="S707" s="23">
        <f t="shared" ref="S707:S770" si="57">(((J707/60)/60)/24)+DATE(1970,1,1)</f>
        <v>42726.491643518515</v>
      </c>
      <c r="T707" s="23">
        <f t="shared" ref="T707:T770" si="58">(((I707/60)/60)/24)+DATE(1970,1,1)</f>
        <v>42756.491643518515</v>
      </c>
      <c r="U707" s="10">
        <f t="shared" si="54"/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0" t="s">
        <v>8220</v>
      </c>
      <c r="G708" s="10" t="s">
        <v>8226</v>
      </c>
      <c r="H708" s="10" t="s">
        <v>8248</v>
      </c>
      <c r="I708" s="10">
        <v>1481740740</v>
      </c>
      <c r="J708" s="10">
        <v>1478130783</v>
      </c>
      <c r="K708" s="10" t="b">
        <v>0</v>
      </c>
      <c r="L708" s="10">
        <v>0</v>
      </c>
      <c r="M708" t="b">
        <v>0</v>
      </c>
      <c r="N708" s="10" t="s">
        <v>8271</v>
      </c>
      <c r="O708" s="15" t="s">
        <v>8317</v>
      </c>
      <c r="P708" s="10" t="s">
        <v>8319</v>
      </c>
      <c r="Q708" s="10">
        <f t="shared" si="56"/>
        <v>0</v>
      </c>
      <c r="R708" s="10">
        <f t="shared" si="55"/>
        <v>0</v>
      </c>
      <c r="S708" s="23">
        <f t="shared" si="57"/>
        <v>42676.995173611111</v>
      </c>
      <c r="T708" s="23">
        <f t="shared" si="58"/>
        <v>42718.777083333334</v>
      </c>
      <c r="U708" s="10">
        <f t="shared" si="54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0" t="s">
        <v>8220</v>
      </c>
      <c r="G709" s="10" t="s">
        <v>8224</v>
      </c>
      <c r="H709" s="10" t="s">
        <v>8246</v>
      </c>
      <c r="I709" s="10">
        <v>1483286127</v>
      </c>
      <c r="J709" s="10">
        <v>1479830127</v>
      </c>
      <c r="K709" s="10" t="b">
        <v>0</v>
      </c>
      <c r="L709" s="10">
        <v>456</v>
      </c>
      <c r="M709" t="b">
        <v>0</v>
      </c>
      <c r="N709" s="10" t="s">
        <v>8271</v>
      </c>
      <c r="O709" s="15" t="s">
        <v>8317</v>
      </c>
      <c r="P709" s="10" t="s">
        <v>8319</v>
      </c>
      <c r="Q709" s="10">
        <f t="shared" si="56"/>
        <v>79</v>
      </c>
      <c r="R709" s="10">
        <f t="shared" si="55"/>
        <v>117.7</v>
      </c>
      <c r="S709" s="23">
        <f t="shared" si="57"/>
        <v>42696.663506944446</v>
      </c>
      <c r="T709" s="23">
        <f t="shared" si="58"/>
        <v>42736.663506944446</v>
      </c>
      <c r="U709" s="10">
        <f t="shared" si="54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0" t="s">
        <v>8220</v>
      </c>
      <c r="G710" s="10" t="s">
        <v>8224</v>
      </c>
      <c r="H710" s="10" t="s">
        <v>8246</v>
      </c>
      <c r="I710" s="10">
        <v>1410616600</v>
      </c>
      <c r="J710" s="10">
        <v>1405432600</v>
      </c>
      <c r="K710" s="10" t="b">
        <v>0</v>
      </c>
      <c r="L710" s="10">
        <v>369</v>
      </c>
      <c r="M710" t="b">
        <v>0</v>
      </c>
      <c r="N710" s="10" t="s">
        <v>8271</v>
      </c>
      <c r="O710" s="15" t="s">
        <v>8317</v>
      </c>
      <c r="P710" s="10" t="s">
        <v>8319</v>
      </c>
      <c r="Q710" s="10">
        <f t="shared" si="56"/>
        <v>22</v>
      </c>
      <c r="R710" s="10">
        <f t="shared" si="55"/>
        <v>23.95</v>
      </c>
      <c r="S710" s="23">
        <f t="shared" si="57"/>
        <v>41835.581018518518</v>
      </c>
      <c r="T710" s="23">
        <f t="shared" si="58"/>
        <v>41895.581018518518</v>
      </c>
      <c r="U710" s="10">
        <f t="shared" si="54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0" t="s">
        <v>8220</v>
      </c>
      <c r="G711" s="10" t="s">
        <v>8223</v>
      </c>
      <c r="H711" s="10" t="s">
        <v>8245</v>
      </c>
      <c r="I711" s="10">
        <v>1417741159</v>
      </c>
      <c r="J711" s="10">
        <v>1415149159</v>
      </c>
      <c r="K711" s="10" t="b">
        <v>0</v>
      </c>
      <c r="L711" s="10">
        <v>2</v>
      </c>
      <c r="M711" t="b">
        <v>0</v>
      </c>
      <c r="N711" s="10" t="s">
        <v>8271</v>
      </c>
      <c r="O711" s="15" t="s">
        <v>8317</v>
      </c>
      <c r="P711" s="10" t="s">
        <v>8319</v>
      </c>
      <c r="Q711" s="10">
        <f t="shared" si="56"/>
        <v>0</v>
      </c>
      <c r="R711" s="10">
        <f t="shared" si="55"/>
        <v>30.5</v>
      </c>
      <c r="S711" s="23">
        <f t="shared" si="57"/>
        <v>41948.041192129633</v>
      </c>
      <c r="T711" s="23">
        <f t="shared" si="58"/>
        <v>41978.041192129633</v>
      </c>
      <c r="U711" s="10">
        <f t="shared" si="54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0" t="s">
        <v>8220</v>
      </c>
      <c r="G712" s="10" t="s">
        <v>8228</v>
      </c>
      <c r="H712" s="10" t="s">
        <v>8250</v>
      </c>
      <c r="I712" s="10">
        <v>1408495440</v>
      </c>
      <c r="J712" s="10">
        <v>1405640302</v>
      </c>
      <c r="K712" s="10" t="b">
        <v>0</v>
      </c>
      <c r="L712" s="10">
        <v>0</v>
      </c>
      <c r="M712" t="b">
        <v>0</v>
      </c>
      <c r="N712" s="10" t="s">
        <v>8271</v>
      </c>
      <c r="O712" s="15" t="s">
        <v>8317</v>
      </c>
      <c r="P712" s="10" t="s">
        <v>8319</v>
      </c>
      <c r="Q712" s="10">
        <f t="shared" si="56"/>
        <v>0</v>
      </c>
      <c r="R712" s="10">
        <f t="shared" si="55"/>
        <v>0</v>
      </c>
      <c r="S712" s="23">
        <f t="shared" si="57"/>
        <v>41837.984976851854</v>
      </c>
      <c r="T712" s="23">
        <f t="shared" si="58"/>
        <v>41871.030555555553</v>
      </c>
      <c r="U712" s="10">
        <f t="shared" si="54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0" t="s">
        <v>8220</v>
      </c>
      <c r="G713" s="10" t="s">
        <v>8232</v>
      </c>
      <c r="H713" s="10" t="s">
        <v>8248</v>
      </c>
      <c r="I713" s="10">
        <v>1481716868</v>
      </c>
      <c r="J713" s="10">
        <v>1478257268</v>
      </c>
      <c r="K713" s="10" t="b">
        <v>0</v>
      </c>
      <c r="L713" s="10">
        <v>338</v>
      </c>
      <c r="M713" t="b">
        <v>0</v>
      </c>
      <c r="N713" s="10" t="s">
        <v>8271</v>
      </c>
      <c r="O713" s="15" t="s">
        <v>8317</v>
      </c>
      <c r="P713" s="10" t="s">
        <v>8319</v>
      </c>
      <c r="Q713" s="10">
        <f t="shared" si="56"/>
        <v>34</v>
      </c>
      <c r="R713" s="10">
        <f t="shared" si="55"/>
        <v>99.97</v>
      </c>
      <c r="S713" s="23">
        <f t="shared" si="57"/>
        <v>42678.459120370375</v>
      </c>
      <c r="T713" s="23">
        <f t="shared" si="58"/>
        <v>42718.500787037032</v>
      </c>
      <c r="U713" s="10">
        <f t="shared" si="54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0" t="s">
        <v>8220</v>
      </c>
      <c r="G714" s="10" t="s">
        <v>8223</v>
      </c>
      <c r="H714" s="10" t="s">
        <v>8245</v>
      </c>
      <c r="I714" s="10">
        <v>1455466832</v>
      </c>
      <c r="J714" s="10">
        <v>1452874832</v>
      </c>
      <c r="K714" s="10" t="b">
        <v>0</v>
      </c>
      <c r="L714" s="10">
        <v>4</v>
      </c>
      <c r="M714" t="b">
        <v>0</v>
      </c>
      <c r="N714" s="10" t="s">
        <v>8271</v>
      </c>
      <c r="O714" s="15" t="s">
        <v>8317</v>
      </c>
      <c r="P714" s="10" t="s">
        <v>8319</v>
      </c>
      <c r="Q714" s="10">
        <f t="shared" si="56"/>
        <v>0</v>
      </c>
      <c r="R714" s="10">
        <f t="shared" si="55"/>
        <v>26.25</v>
      </c>
      <c r="S714" s="23">
        <f t="shared" si="57"/>
        <v>42384.680925925932</v>
      </c>
      <c r="T714" s="23">
        <f t="shared" si="58"/>
        <v>42414.680925925932</v>
      </c>
      <c r="U714" s="10">
        <f t="shared" si="54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0" t="s">
        <v>8220</v>
      </c>
      <c r="G715" s="10" t="s">
        <v>8236</v>
      </c>
      <c r="H715" s="10" t="s">
        <v>8248</v>
      </c>
      <c r="I715" s="10">
        <v>1465130532</v>
      </c>
      <c r="J715" s="10">
        <v>1462538532</v>
      </c>
      <c r="K715" s="10" t="b">
        <v>0</v>
      </c>
      <c r="L715" s="10">
        <v>1</v>
      </c>
      <c r="M715" t="b">
        <v>0</v>
      </c>
      <c r="N715" s="10" t="s">
        <v>8271</v>
      </c>
      <c r="O715" s="15" t="s">
        <v>8317</v>
      </c>
      <c r="P715" s="10" t="s">
        <v>8319</v>
      </c>
      <c r="Q715" s="10">
        <f t="shared" si="56"/>
        <v>1</v>
      </c>
      <c r="R715" s="10">
        <f t="shared" si="55"/>
        <v>199</v>
      </c>
      <c r="S715" s="23">
        <f t="shared" si="57"/>
        <v>42496.529305555552</v>
      </c>
      <c r="T715" s="23">
        <f t="shared" si="58"/>
        <v>42526.529305555552</v>
      </c>
      <c r="U715" s="10">
        <f t="shared" si="54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0" t="s">
        <v>8220</v>
      </c>
      <c r="G716" s="10" t="s">
        <v>8223</v>
      </c>
      <c r="H716" s="10" t="s">
        <v>8245</v>
      </c>
      <c r="I716" s="10">
        <v>1488308082</v>
      </c>
      <c r="J716" s="10">
        <v>1483124082</v>
      </c>
      <c r="K716" s="10" t="b">
        <v>0</v>
      </c>
      <c r="L716" s="10">
        <v>28</v>
      </c>
      <c r="M716" t="b">
        <v>0</v>
      </c>
      <c r="N716" s="10" t="s">
        <v>8271</v>
      </c>
      <c r="O716" s="15" t="s">
        <v>8317</v>
      </c>
      <c r="P716" s="10" t="s">
        <v>8319</v>
      </c>
      <c r="Q716" s="10">
        <f t="shared" si="56"/>
        <v>15</v>
      </c>
      <c r="R716" s="10">
        <f t="shared" si="55"/>
        <v>80.319999999999993</v>
      </c>
      <c r="S716" s="23">
        <f t="shared" si="57"/>
        <v>42734.787986111114</v>
      </c>
      <c r="T716" s="23">
        <f t="shared" si="58"/>
        <v>42794.787986111114</v>
      </c>
      <c r="U716" s="10">
        <f t="shared" si="54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0" t="s">
        <v>8220</v>
      </c>
      <c r="G717" s="10" t="s">
        <v>8223</v>
      </c>
      <c r="H717" s="10" t="s">
        <v>8245</v>
      </c>
      <c r="I717" s="10">
        <v>1446693040</v>
      </c>
      <c r="J717" s="10">
        <v>1443233440</v>
      </c>
      <c r="K717" s="10" t="b">
        <v>0</v>
      </c>
      <c r="L717" s="10">
        <v>12</v>
      </c>
      <c r="M717" t="b">
        <v>0</v>
      </c>
      <c r="N717" s="10" t="s">
        <v>8271</v>
      </c>
      <c r="O717" s="15" t="s">
        <v>8317</v>
      </c>
      <c r="P717" s="10" t="s">
        <v>8319</v>
      </c>
      <c r="Q717" s="10">
        <f t="shared" si="56"/>
        <v>5</v>
      </c>
      <c r="R717" s="10">
        <f t="shared" si="55"/>
        <v>115.75</v>
      </c>
      <c r="S717" s="23">
        <f t="shared" si="57"/>
        <v>42273.090740740736</v>
      </c>
      <c r="T717" s="23">
        <f t="shared" si="58"/>
        <v>42313.132407407407</v>
      </c>
      <c r="U717" s="10">
        <f t="shared" si="54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0" t="s">
        <v>8220</v>
      </c>
      <c r="G718" s="10" t="s">
        <v>8223</v>
      </c>
      <c r="H718" s="10" t="s">
        <v>8245</v>
      </c>
      <c r="I718" s="10">
        <v>1417392000</v>
      </c>
      <c r="J718" s="10">
        <v>1414511307</v>
      </c>
      <c r="K718" s="10" t="b">
        <v>0</v>
      </c>
      <c r="L718" s="10">
        <v>16</v>
      </c>
      <c r="M718" t="b">
        <v>0</v>
      </c>
      <c r="N718" s="10" t="s">
        <v>8271</v>
      </c>
      <c r="O718" s="15" t="s">
        <v>8317</v>
      </c>
      <c r="P718" s="10" t="s">
        <v>8319</v>
      </c>
      <c r="Q718" s="10">
        <f t="shared" si="56"/>
        <v>10</v>
      </c>
      <c r="R718" s="10">
        <f t="shared" si="55"/>
        <v>44.69</v>
      </c>
      <c r="S718" s="23">
        <f t="shared" si="57"/>
        <v>41940.658645833333</v>
      </c>
      <c r="T718" s="23">
        <f t="shared" si="58"/>
        <v>41974</v>
      </c>
      <c r="U718" s="10">
        <f t="shared" si="54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0" t="s">
        <v>8220</v>
      </c>
      <c r="G719" s="10" t="s">
        <v>8223</v>
      </c>
      <c r="H719" s="10" t="s">
        <v>8245</v>
      </c>
      <c r="I719" s="10">
        <v>1409949002</v>
      </c>
      <c r="J719" s="10">
        <v>1407357002</v>
      </c>
      <c r="K719" s="10" t="b">
        <v>0</v>
      </c>
      <c r="L719" s="10">
        <v>4</v>
      </c>
      <c r="M719" t="b">
        <v>0</v>
      </c>
      <c r="N719" s="10" t="s">
        <v>8271</v>
      </c>
      <c r="O719" s="15" t="s">
        <v>8317</v>
      </c>
      <c r="P719" s="10" t="s">
        <v>8319</v>
      </c>
      <c r="Q719" s="10">
        <f t="shared" si="56"/>
        <v>0</v>
      </c>
      <c r="R719" s="10">
        <f t="shared" si="55"/>
        <v>76.25</v>
      </c>
      <c r="S719" s="23">
        <f t="shared" si="57"/>
        <v>41857.854189814818</v>
      </c>
      <c r="T719" s="23">
        <f t="shared" si="58"/>
        <v>41887.854189814818</v>
      </c>
      <c r="U719" s="10">
        <f t="shared" ref="U719:U782" si="59">YEAR(S:S)</f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0" t="s">
        <v>8220</v>
      </c>
      <c r="G720" s="10" t="s">
        <v>8223</v>
      </c>
      <c r="H720" s="10" t="s">
        <v>8245</v>
      </c>
      <c r="I720" s="10">
        <v>1487397540</v>
      </c>
      <c r="J720" s="10">
        <v>1484684247</v>
      </c>
      <c r="K720" s="10" t="b">
        <v>0</v>
      </c>
      <c r="L720" s="10">
        <v>4</v>
      </c>
      <c r="M720" t="b">
        <v>0</v>
      </c>
      <c r="N720" s="10" t="s">
        <v>8271</v>
      </c>
      <c r="O720" s="15" t="s">
        <v>8317</v>
      </c>
      <c r="P720" s="10" t="s">
        <v>8319</v>
      </c>
      <c r="Q720" s="10">
        <f t="shared" si="56"/>
        <v>1</v>
      </c>
      <c r="R720" s="10">
        <f t="shared" si="55"/>
        <v>22.5</v>
      </c>
      <c r="S720" s="23">
        <f t="shared" si="57"/>
        <v>42752.845451388886</v>
      </c>
      <c r="T720" s="23">
        <f t="shared" si="58"/>
        <v>42784.249305555553</v>
      </c>
      <c r="U720" s="1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0" t="s">
        <v>8220</v>
      </c>
      <c r="G721" s="10" t="s">
        <v>8223</v>
      </c>
      <c r="H721" s="10" t="s">
        <v>8245</v>
      </c>
      <c r="I721" s="10">
        <v>1456189076</v>
      </c>
      <c r="J721" s="10">
        <v>1454979476</v>
      </c>
      <c r="K721" s="10" t="b">
        <v>0</v>
      </c>
      <c r="L721" s="10">
        <v>10</v>
      </c>
      <c r="M721" t="b">
        <v>0</v>
      </c>
      <c r="N721" s="10" t="s">
        <v>8271</v>
      </c>
      <c r="O721" s="15" t="s">
        <v>8317</v>
      </c>
      <c r="P721" s="10" t="s">
        <v>8319</v>
      </c>
      <c r="Q721" s="10">
        <f t="shared" si="56"/>
        <v>1</v>
      </c>
      <c r="R721" s="10">
        <f t="shared" si="55"/>
        <v>19.399999999999999</v>
      </c>
      <c r="S721" s="23">
        <f t="shared" si="57"/>
        <v>42409.040231481486</v>
      </c>
      <c r="T721" s="23">
        <f t="shared" si="58"/>
        <v>42423.040231481486</v>
      </c>
      <c r="U721" s="10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0" t="s">
        <v>8218</v>
      </c>
      <c r="G722" s="10" t="s">
        <v>8223</v>
      </c>
      <c r="H722" s="10" t="s">
        <v>8245</v>
      </c>
      <c r="I722" s="10">
        <v>1327851291</v>
      </c>
      <c r="J722" s="10">
        <v>1325432091</v>
      </c>
      <c r="K722" s="10" t="b">
        <v>0</v>
      </c>
      <c r="L722" s="10">
        <v>41</v>
      </c>
      <c r="M722" t="b">
        <v>1</v>
      </c>
      <c r="N722" s="10" t="s">
        <v>8272</v>
      </c>
      <c r="O722" s="15" t="s">
        <v>8320</v>
      </c>
      <c r="P722" s="10" t="s">
        <v>8321</v>
      </c>
      <c r="Q722" s="10">
        <f t="shared" si="56"/>
        <v>144</v>
      </c>
      <c r="R722" s="10">
        <f t="shared" si="55"/>
        <v>66.709999999999994</v>
      </c>
      <c r="S722" s="23">
        <f t="shared" si="57"/>
        <v>40909.649201388893</v>
      </c>
      <c r="T722" s="23">
        <f t="shared" si="58"/>
        <v>40937.649201388893</v>
      </c>
      <c r="U722" s="10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0" t="s">
        <v>8218</v>
      </c>
      <c r="G723" s="10" t="s">
        <v>8223</v>
      </c>
      <c r="H723" s="10" t="s">
        <v>8245</v>
      </c>
      <c r="I723" s="10">
        <v>1406900607</v>
      </c>
      <c r="J723" s="10">
        <v>1403012607</v>
      </c>
      <c r="K723" s="10" t="b">
        <v>0</v>
      </c>
      <c r="L723" s="10">
        <v>119</v>
      </c>
      <c r="M723" t="b">
        <v>1</v>
      </c>
      <c r="N723" s="10" t="s">
        <v>8272</v>
      </c>
      <c r="O723" s="15" t="s">
        <v>8320</v>
      </c>
      <c r="P723" s="10" t="s">
        <v>8321</v>
      </c>
      <c r="Q723" s="10">
        <f t="shared" si="56"/>
        <v>122</v>
      </c>
      <c r="R723" s="10">
        <f t="shared" si="55"/>
        <v>84.14</v>
      </c>
      <c r="S723" s="23">
        <f t="shared" si="57"/>
        <v>41807.571840277778</v>
      </c>
      <c r="T723" s="23">
        <f t="shared" si="58"/>
        <v>41852.571840277778</v>
      </c>
      <c r="U723" s="10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0" t="s">
        <v>8218</v>
      </c>
      <c r="G724" s="10" t="s">
        <v>8223</v>
      </c>
      <c r="H724" s="10" t="s">
        <v>8245</v>
      </c>
      <c r="I724" s="10">
        <v>1333909178</v>
      </c>
      <c r="J724" s="10">
        <v>1331320778</v>
      </c>
      <c r="K724" s="10" t="b">
        <v>0</v>
      </c>
      <c r="L724" s="10">
        <v>153</v>
      </c>
      <c r="M724" t="b">
        <v>1</v>
      </c>
      <c r="N724" s="10" t="s">
        <v>8272</v>
      </c>
      <c r="O724" s="15" t="s">
        <v>8320</v>
      </c>
      <c r="P724" s="10" t="s">
        <v>8321</v>
      </c>
      <c r="Q724" s="10">
        <f t="shared" si="56"/>
        <v>132</v>
      </c>
      <c r="R724" s="10">
        <f t="shared" si="55"/>
        <v>215.73</v>
      </c>
      <c r="S724" s="23">
        <f t="shared" si="57"/>
        <v>40977.805300925924</v>
      </c>
      <c r="T724" s="23">
        <f t="shared" si="58"/>
        <v>41007.76363425926</v>
      </c>
      <c r="U724" s="10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0" t="s">
        <v>8218</v>
      </c>
      <c r="G725" s="10" t="s">
        <v>8223</v>
      </c>
      <c r="H725" s="10" t="s">
        <v>8245</v>
      </c>
      <c r="I725" s="10">
        <v>1438228740</v>
      </c>
      <c r="J725" s="10">
        <v>1435606549</v>
      </c>
      <c r="K725" s="10" t="b">
        <v>0</v>
      </c>
      <c r="L725" s="10">
        <v>100</v>
      </c>
      <c r="M725" t="b">
        <v>1</v>
      </c>
      <c r="N725" s="10" t="s">
        <v>8272</v>
      </c>
      <c r="O725" s="15" t="s">
        <v>8320</v>
      </c>
      <c r="P725" s="10" t="s">
        <v>8321</v>
      </c>
      <c r="Q725" s="10">
        <f t="shared" si="56"/>
        <v>109</v>
      </c>
      <c r="R725" s="10">
        <f t="shared" si="55"/>
        <v>54.69</v>
      </c>
      <c r="S725" s="23">
        <f t="shared" si="57"/>
        <v>42184.816539351858</v>
      </c>
      <c r="T725" s="23">
        <f t="shared" si="58"/>
        <v>42215.165972222225</v>
      </c>
      <c r="U725" s="10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0" t="s">
        <v>8218</v>
      </c>
      <c r="G726" s="10" t="s">
        <v>8223</v>
      </c>
      <c r="H726" s="10" t="s">
        <v>8245</v>
      </c>
      <c r="I726" s="10">
        <v>1309447163</v>
      </c>
      <c r="J726" s="10">
        <v>1306855163</v>
      </c>
      <c r="K726" s="10" t="b">
        <v>0</v>
      </c>
      <c r="L726" s="10">
        <v>143</v>
      </c>
      <c r="M726" t="b">
        <v>1</v>
      </c>
      <c r="N726" s="10" t="s">
        <v>8272</v>
      </c>
      <c r="O726" s="15" t="s">
        <v>8320</v>
      </c>
      <c r="P726" s="10" t="s">
        <v>8321</v>
      </c>
      <c r="Q726" s="10">
        <f t="shared" si="56"/>
        <v>105</v>
      </c>
      <c r="R726" s="10">
        <f t="shared" si="55"/>
        <v>51.63</v>
      </c>
      <c r="S726" s="23">
        <f t="shared" si="57"/>
        <v>40694.638460648144</v>
      </c>
      <c r="T726" s="23">
        <f t="shared" si="58"/>
        <v>40724.638460648144</v>
      </c>
      <c r="U726" s="10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0" t="s">
        <v>8218</v>
      </c>
      <c r="G727" s="10" t="s">
        <v>8223</v>
      </c>
      <c r="H727" s="10" t="s">
        <v>8245</v>
      </c>
      <c r="I727" s="10">
        <v>1450018912</v>
      </c>
      <c r="J727" s="10">
        <v>1447426912</v>
      </c>
      <c r="K727" s="10" t="b">
        <v>0</v>
      </c>
      <c r="L727" s="10">
        <v>140</v>
      </c>
      <c r="M727" t="b">
        <v>1</v>
      </c>
      <c r="N727" s="10" t="s">
        <v>8272</v>
      </c>
      <c r="O727" s="15" t="s">
        <v>8320</v>
      </c>
      <c r="P727" s="10" t="s">
        <v>8321</v>
      </c>
      <c r="Q727" s="10">
        <f t="shared" si="56"/>
        <v>100</v>
      </c>
      <c r="R727" s="10">
        <f t="shared" si="55"/>
        <v>143.36000000000001</v>
      </c>
      <c r="S727" s="23">
        <f t="shared" si="57"/>
        <v>42321.626296296294</v>
      </c>
      <c r="T727" s="23">
        <f t="shared" si="58"/>
        <v>42351.626296296294</v>
      </c>
      <c r="U727" s="10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0" t="s">
        <v>8218</v>
      </c>
      <c r="G728" s="10" t="s">
        <v>8223</v>
      </c>
      <c r="H728" s="10" t="s">
        <v>8245</v>
      </c>
      <c r="I728" s="10">
        <v>1365728487</v>
      </c>
      <c r="J728" s="10">
        <v>1363136487</v>
      </c>
      <c r="K728" s="10" t="b">
        <v>0</v>
      </c>
      <c r="L728" s="10">
        <v>35</v>
      </c>
      <c r="M728" t="b">
        <v>1</v>
      </c>
      <c r="N728" s="10" t="s">
        <v>8272</v>
      </c>
      <c r="O728" s="15" t="s">
        <v>8320</v>
      </c>
      <c r="P728" s="10" t="s">
        <v>8321</v>
      </c>
      <c r="Q728" s="10">
        <f t="shared" si="56"/>
        <v>101</v>
      </c>
      <c r="R728" s="10">
        <f t="shared" si="55"/>
        <v>72.430000000000007</v>
      </c>
      <c r="S728" s="23">
        <f t="shared" si="57"/>
        <v>41346.042673611111</v>
      </c>
      <c r="T728" s="23">
        <f t="shared" si="58"/>
        <v>41376.042673611111</v>
      </c>
      <c r="U728" s="10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0" t="s">
        <v>8218</v>
      </c>
      <c r="G729" s="10" t="s">
        <v>8223</v>
      </c>
      <c r="H729" s="10" t="s">
        <v>8245</v>
      </c>
      <c r="I729" s="10">
        <v>1358198400</v>
      </c>
      <c r="J729" s="10">
        <v>1354580949</v>
      </c>
      <c r="K729" s="10" t="b">
        <v>0</v>
      </c>
      <c r="L729" s="10">
        <v>149</v>
      </c>
      <c r="M729" t="b">
        <v>1</v>
      </c>
      <c r="N729" s="10" t="s">
        <v>8272</v>
      </c>
      <c r="O729" s="15" t="s">
        <v>8320</v>
      </c>
      <c r="P729" s="10" t="s">
        <v>8321</v>
      </c>
      <c r="Q729" s="10">
        <f t="shared" si="56"/>
        <v>156</v>
      </c>
      <c r="R729" s="10">
        <f t="shared" si="55"/>
        <v>36.53</v>
      </c>
      <c r="S729" s="23">
        <f t="shared" si="57"/>
        <v>41247.020243055551</v>
      </c>
      <c r="T729" s="23">
        <f t="shared" si="58"/>
        <v>41288.888888888891</v>
      </c>
      <c r="U729" s="10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0" t="s">
        <v>8218</v>
      </c>
      <c r="G730" s="10" t="s">
        <v>8223</v>
      </c>
      <c r="H730" s="10" t="s">
        <v>8245</v>
      </c>
      <c r="I730" s="10">
        <v>1313957157</v>
      </c>
      <c r="J730" s="10">
        <v>1310069157</v>
      </c>
      <c r="K730" s="10" t="b">
        <v>0</v>
      </c>
      <c r="L730" s="10">
        <v>130</v>
      </c>
      <c r="M730" t="b">
        <v>1</v>
      </c>
      <c r="N730" s="10" t="s">
        <v>8272</v>
      </c>
      <c r="O730" s="15" t="s">
        <v>8320</v>
      </c>
      <c r="P730" s="10" t="s">
        <v>8321</v>
      </c>
      <c r="Q730" s="10">
        <f t="shared" si="56"/>
        <v>106</v>
      </c>
      <c r="R730" s="10">
        <f t="shared" si="55"/>
        <v>60.9</v>
      </c>
      <c r="S730" s="23">
        <f t="shared" si="57"/>
        <v>40731.837465277778</v>
      </c>
      <c r="T730" s="23">
        <f t="shared" si="58"/>
        <v>40776.837465277778</v>
      </c>
      <c r="U730" s="1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0" t="s">
        <v>8218</v>
      </c>
      <c r="G731" s="10" t="s">
        <v>8223</v>
      </c>
      <c r="H731" s="10" t="s">
        <v>8245</v>
      </c>
      <c r="I731" s="10">
        <v>1348028861</v>
      </c>
      <c r="J731" s="10">
        <v>1342844861</v>
      </c>
      <c r="K731" s="10" t="b">
        <v>0</v>
      </c>
      <c r="L731" s="10">
        <v>120</v>
      </c>
      <c r="M731" t="b">
        <v>1</v>
      </c>
      <c r="N731" s="10" t="s">
        <v>8272</v>
      </c>
      <c r="O731" s="15" t="s">
        <v>8320</v>
      </c>
      <c r="P731" s="10" t="s">
        <v>8321</v>
      </c>
      <c r="Q731" s="10">
        <f t="shared" si="56"/>
        <v>131</v>
      </c>
      <c r="R731" s="10">
        <f t="shared" si="55"/>
        <v>43.55</v>
      </c>
      <c r="S731" s="23">
        <f t="shared" si="57"/>
        <v>41111.185891203706</v>
      </c>
      <c r="T731" s="23">
        <f t="shared" si="58"/>
        <v>41171.185891203706</v>
      </c>
      <c r="U731" s="10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0" t="s">
        <v>8218</v>
      </c>
      <c r="G732" s="10" t="s">
        <v>8223</v>
      </c>
      <c r="H732" s="10" t="s">
        <v>8245</v>
      </c>
      <c r="I732" s="10">
        <v>1323280391</v>
      </c>
      <c r="J732" s="10">
        <v>1320688391</v>
      </c>
      <c r="K732" s="10" t="b">
        <v>0</v>
      </c>
      <c r="L732" s="10">
        <v>265</v>
      </c>
      <c r="M732" t="b">
        <v>1</v>
      </c>
      <c r="N732" s="10" t="s">
        <v>8272</v>
      </c>
      <c r="O732" s="15" t="s">
        <v>8320</v>
      </c>
      <c r="P732" s="10" t="s">
        <v>8321</v>
      </c>
      <c r="Q732" s="10">
        <f t="shared" si="56"/>
        <v>132</v>
      </c>
      <c r="R732" s="10">
        <f t="shared" si="55"/>
        <v>99.77</v>
      </c>
      <c r="S732" s="23">
        <f t="shared" si="57"/>
        <v>40854.745266203703</v>
      </c>
      <c r="T732" s="23">
        <f t="shared" si="58"/>
        <v>40884.745266203703</v>
      </c>
      <c r="U732" s="10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0" t="s">
        <v>8218</v>
      </c>
      <c r="G733" s="10" t="s">
        <v>8223</v>
      </c>
      <c r="H733" s="10" t="s">
        <v>8245</v>
      </c>
      <c r="I733" s="10">
        <v>1327212000</v>
      </c>
      <c r="J733" s="10">
        <v>1322852747</v>
      </c>
      <c r="K733" s="10" t="b">
        <v>0</v>
      </c>
      <c r="L733" s="10">
        <v>71</v>
      </c>
      <c r="M733" t="b">
        <v>1</v>
      </c>
      <c r="N733" s="10" t="s">
        <v>8272</v>
      </c>
      <c r="O733" s="15" t="s">
        <v>8320</v>
      </c>
      <c r="P733" s="10" t="s">
        <v>8321</v>
      </c>
      <c r="Q733" s="10">
        <f t="shared" si="56"/>
        <v>126</v>
      </c>
      <c r="R733" s="10">
        <f t="shared" si="55"/>
        <v>88.73</v>
      </c>
      <c r="S733" s="23">
        <f t="shared" si="57"/>
        <v>40879.795682870368</v>
      </c>
      <c r="T733" s="23">
        <f t="shared" si="58"/>
        <v>40930.25</v>
      </c>
      <c r="U733" s="10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0" t="s">
        <v>8218</v>
      </c>
      <c r="G734" s="10" t="s">
        <v>8224</v>
      </c>
      <c r="H734" s="10" t="s">
        <v>8246</v>
      </c>
      <c r="I734" s="10">
        <v>1380449461</v>
      </c>
      <c r="J734" s="10">
        <v>1375265461</v>
      </c>
      <c r="K734" s="10" t="b">
        <v>0</v>
      </c>
      <c r="L734" s="10">
        <v>13</v>
      </c>
      <c r="M734" t="b">
        <v>1</v>
      </c>
      <c r="N734" s="10" t="s">
        <v>8272</v>
      </c>
      <c r="O734" s="15" t="s">
        <v>8320</v>
      </c>
      <c r="P734" s="10" t="s">
        <v>8321</v>
      </c>
      <c r="Q734" s="10">
        <f t="shared" si="56"/>
        <v>160</v>
      </c>
      <c r="R734" s="10">
        <f t="shared" si="55"/>
        <v>4.92</v>
      </c>
      <c r="S734" s="23">
        <f t="shared" si="57"/>
        <v>41486.424317129626</v>
      </c>
      <c r="T734" s="23">
        <f t="shared" si="58"/>
        <v>41546.424317129626</v>
      </c>
      <c r="U734" s="10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0" t="s">
        <v>8218</v>
      </c>
      <c r="G735" s="10" t="s">
        <v>8224</v>
      </c>
      <c r="H735" s="10" t="s">
        <v>8246</v>
      </c>
      <c r="I735" s="10">
        <v>1387533892</v>
      </c>
      <c r="J735" s="10">
        <v>1384941892</v>
      </c>
      <c r="K735" s="10" t="b">
        <v>0</v>
      </c>
      <c r="L735" s="10">
        <v>169</v>
      </c>
      <c r="M735" t="b">
        <v>1</v>
      </c>
      <c r="N735" s="10" t="s">
        <v>8272</v>
      </c>
      <c r="O735" s="15" t="s">
        <v>8320</v>
      </c>
      <c r="P735" s="10" t="s">
        <v>8321</v>
      </c>
      <c r="Q735" s="10">
        <f t="shared" si="56"/>
        <v>120</v>
      </c>
      <c r="R735" s="10">
        <f t="shared" si="55"/>
        <v>17.82</v>
      </c>
      <c r="S735" s="23">
        <f t="shared" si="57"/>
        <v>41598.420046296298</v>
      </c>
      <c r="T735" s="23">
        <f t="shared" si="58"/>
        <v>41628.420046296298</v>
      </c>
      <c r="U735" s="10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0" t="s">
        <v>8218</v>
      </c>
      <c r="G736" s="10" t="s">
        <v>8228</v>
      </c>
      <c r="H736" s="10" t="s">
        <v>8250</v>
      </c>
      <c r="I736" s="10">
        <v>1431147600</v>
      </c>
      <c r="J736" s="10">
        <v>1428465420</v>
      </c>
      <c r="K736" s="10" t="b">
        <v>0</v>
      </c>
      <c r="L736" s="10">
        <v>57</v>
      </c>
      <c r="M736" t="b">
        <v>1</v>
      </c>
      <c r="N736" s="10" t="s">
        <v>8272</v>
      </c>
      <c r="O736" s="15" t="s">
        <v>8320</v>
      </c>
      <c r="P736" s="10" t="s">
        <v>8321</v>
      </c>
      <c r="Q736" s="10">
        <f t="shared" si="56"/>
        <v>126</v>
      </c>
      <c r="R736" s="10">
        <f t="shared" si="55"/>
        <v>187.19</v>
      </c>
      <c r="S736" s="23">
        <f t="shared" si="57"/>
        <v>42102.164583333331</v>
      </c>
      <c r="T736" s="23">
        <f t="shared" si="58"/>
        <v>42133.208333333328</v>
      </c>
      <c r="U736" s="10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0" t="s">
        <v>8218</v>
      </c>
      <c r="G737" s="10" t="s">
        <v>8223</v>
      </c>
      <c r="H737" s="10" t="s">
        <v>8245</v>
      </c>
      <c r="I737" s="10">
        <v>1417653540</v>
      </c>
      <c r="J737" s="10">
        <v>1414975346</v>
      </c>
      <c r="K737" s="10" t="b">
        <v>0</v>
      </c>
      <c r="L737" s="10">
        <v>229</v>
      </c>
      <c r="M737" t="b">
        <v>1</v>
      </c>
      <c r="N737" s="10" t="s">
        <v>8272</v>
      </c>
      <c r="O737" s="15" t="s">
        <v>8320</v>
      </c>
      <c r="P737" s="10" t="s">
        <v>8321</v>
      </c>
      <c r="Q737" s="10">
        <f t="shared" si="56"/>
        <v>114</v>
      </c>
      <c r="R737" s="10">
        <f t="shared" si="55"/>
        <v>234.81</v>
      </c>
      <c r="S737" s="23">
        <f t="shared" si="57"/>
        <v>41946.029467592591</v>
      </c>
      <c r="T737" s="23">
        <f t="shared" si="58"/>
        <v>41977.027083333334</v>
      </c>
      <c r="U737" s="10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0" t="s">
        <v>8218</v>
      </c>
      <c r="G738" s="10" t="s">
        <v>8223</v>
      </c>
      <c r="H738" s="10" t="s">
        <v>8245</v>
      </c>
      <c r="I738" s="10">
        <v>1385009940</v>
      </c>
      <c r="J738" s="10">
        <v>1383327440</v>
      </c>
      <c r="K738" s="10" t="b">
        <v>0</v>
      </c>
      <c r="L738" s="10">
        <v>108</v>
      </c>
      <c r="M738" t="b">
        <v>1</v>
      </c>
      <c r="N738" s="10" t="s">
        <v>8272</v>
      </c>
      <c r="O738" s="15" t="s">
        <v>8320</v>
      </c>
      <c r="P738" s="10" t="s">
        <v>8321</v>
      </c>
      <c r="Q738" s="10">
        <f t="shared" si="56"/>
        <v>315</v>
      </c>
      <c r="R738" s="10">
        <f t="shared" si="55"/>
        <v>105.05</v>
      </c>
      <c r="S738" s="23">
        <f t="shared" si="57"/>
        <v>41579.734259259261</v>
      </c>
      <c r="T738" s="23">
        <f t="shared" si="58"/>
        <v>41599.207638888889</v>
      </c>
      <c r="U738" s="10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0" t="s">
        <v>8218</v>
      </c>
      <c r="G739" s="10" t="s">
        <v>8223</v>
      </c>
      <c r="H739" s="10" t="s">
        <v>8245</v>
      </c>
      <c r="I739" s="10">
        <v>1392408000</v>
      </c>
      <c r="J739" s="10">
        <v>1390890987</v>
      </c>
      <c r="K739" s="10" t="b">
        <v>0</v>
      </c>
      <c r="L739" s="10">
        <v>108</v>
      </c>
      <c r="M739" t="b">
        <v>1</v>
      </c>
      <c r="N739" s="10" t="s">
        <v>8272</v>
      </c>
      <c r="O739" s="15" t="s">
        <v>8320</v>
      </c>
      <c r="P739" s="10" t="s">
        <v>8321</v>
      </c>
      <c r="Q739" s="10">
        <f t="shared" si="56"/>
        <v>122</v>
      </c>
      <c r="R739" s="10">
        <f t="shared" si="55"/>
        <v>56.67</v>
      </c>
      <c r="S739" s="23">
        <f t="shared" si="57"/>
        <v>41667.275312500002</v>
      </c>
      <c r="T739" s="23">
        <f t="shared" si="58"/>
        <v>41684.833333333336</v>
      </c>
      <c r="U739" s="10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0" t="s">
        <v>8218</v>
      </c>
      <c r="G740" s="10" t="s">
        <v>8223</v>
      </c>
      <c r="H740" s="10" t="s">
        <v>8245</v>
      </c>
      <c r="I740" s="10">
        <v>1417409940</v>
      </c>
      <c r="J740" s="10">
        <v>1414765794</v>
      </c>
      <c r="K740" s="10" t="b">
        <v>0</v>
      </c>
      <c r="L740" s="10">
        <v>41</v>
      </c>
      <c r="M740" t="b">
        <v>1</v>
      </c>
      <c r="N740" s="10" t="s">
        <v>8272</v>
      </c>
      <c r="O740" s="15" t="s">
        <v>8320</v>
      </c>
      <c r="P740" s="10" t="s">
        <v>8321</v>
      </c>
      <c r="Q740" s="10">
        <f t="shared" si="56"/>
        <v>107</v>
      </c>
      <c r="R740" s="10">
        <f t="shared" si="55"/>
        <v>39.049999999999997</v>
      </c>
      <c r="S740" s="23">
        <f t="shared" si="57"/>
        <v>41943.604097222218</v>
      </c>
      <c r="T740" s="23">
        <f t="shared" si="58"/>
        <v>41974.207638888889</v>
      </c>
      <c r="U740" s="1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0" t="s">
        <v>8218</v>
      </c>
      <c r="G741" s="10" t="s">
        <v>8223</v>
      </c>
      <c r="H741" s="10" t="s">
        <v>8245</v>
      </c>
      <c r="I741" s="10">
        <v>1407758629</v>
      </c>
      <c r="J741" s="10">
        <v>1404907429</v>
      </c>
      <c r="K741" s="10" t="b">
        <v>0</v>
      </c>
      <c r="L741" s="10">
        <v>139</v>
      </c>
      <c r="M741" t="b">
        <v>1</v>
      </c>
      <c r="N741" s="10" t="s">
        <v>8272</v>
      </c>
      <c r="O741" s="15" t="s">
        <v>8320</v>
      </c>
      <c r="P741" s="10" t="s">
        <v>8321</v>
      </c>
      <c r="Q741" s="10">
        <f t="shared" si="56"/>
        <v>158</v>
      </c>
      <c r="R741" s="10">
        <f t="shared" si="55"/>
        <v>68.349999999999994</v>
      </c>
      <c r="S741" s="23">
        <f t="shared" si="57"/>
        <v>41829.502650462964</v>
      </c>
      <c r="T741" s="23">
        <f t="shared" si="58"/>
        <v>41862.502650462964</v>
      </c>
      <c r="U741" s="10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0" t="s">
        <v>8218</v>
      </c>
      <c r="G742" s="10" t="s">
        <v>8223</v>
      </c>
      <c r="H742" s="10" t="s">
        <v>8245</v>
      </c>
      <c r="I742" s="10">
        <v>1434857482</v>
      </c>
      <c r="J742" s="10">
        <v>1433647882</v>
      </c>
      <c r="K742" s="10" t="b">
        <v>0</v>
      </c>
      <c r="L742" s="10">
        <v>19</v>
      </c>
      <c r="M742" t="b">
        <v>1</v>
      </c>
      <c r="N742" s="10" t="s">
        <v>8272</v>
      </c>
      <c r="O742" s="15" t="s">
        <v>8320</v>
      </c>
      <c r="P742" s="10" t="s">
        <v>8321</v>
      </c>
      <c r="Q742" s="10">
        <f t="shared" si="56"/>
        <v>107</v>
      </c>
      <c r="R742" s="10">
        <f t="shared" si="55"/>
        <v>169.58</v>
      </c>
      <c r="S742" s="23">
        <f t="shared" si="57"/>
        <v>42162.146782407406</v>
      </c>
      <c r="T742" s="23">
        <f t="shared" si="58"/>
        <v>42176.146782407406</v>
      </c>
      <c r="U742" s="10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0" t="s">
        <v>8218</v>
      </c>
      <c r="G743" s="10" t="s">
        <v>8223</v>
      </c>
      <c r="H743" s="10" t="s">
        <v>8245</v>
      </c>
      <c r="I743" s="10">
        <v>1370964806</v>
      </c>
      <c r="J743" s="10">
        <v>1367940806</v>
      </c>
      <c r="K743" s="10" t="b">
        <v>0</v>
      </c>
      <c r="L743" s="10">
        <v>94</v>
      </c>
      <c r="M743" t="b">
        <v>1</v>
      </c>
      <c r="N743" s="10" t="s">
        <v>8272</v>
      </c>
      <c r="O743" s="15" t="s">
        <v>8320</v>
      </c>
      <c r="P743" s="10" t="s">
        <v>8321</v>
      </c>
      <c r="Q743" s="10">
        <f t="shared" si="56"/>
        <v>102</v>
      </c>
      <c r="R743" s="10">
        <f t="shared" si="55"/>
        <v>141.41999999999999</v>
      </c>
      <c r="S743" s="23">
        <f t="shared" si="57"/>
        <v>41401.648217592592</v>
      </c>
      <c r="T743" s="23">
        <f t="shared" si="58"/>
        <v>41436.648217592592</v>
      </c>
      <c r="U743" s="10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0" t="s">
        <v>8218</v>
      </c>
      <c r="G744" s="10" t="s">
        <v>8223</v>
      </c>
      <c r="H744" s="10" t="s">
        <v>8245</v>
      </c>
      <c r="I744" s="10">
        <v>1395435712</v>
      </c>
      <c r="J744" s="10">
        <v>1392847312</v>
      </c>
      <c r="K744" s="10" t="b">
        <v>0</v>
      </c>
      <c r="L744" s="10">
        <v>23</v>
      </c>
      <c r="M744" t="b">
        <v>1</v>
      </c>
      <c r="N744" s="10" t="s">
        <v>8272</v>
      </c>
      <c r="O744" s="15" t="s">
        <v>8320</v>
      </c>
      <c r="P744" s="10" t="s">
        <v>8321</v>
      </c>
      <c r="Q744" s="10">
        <f t="shared" si="56"/>
        <v>111</v>
      </c>
      <c r="R744" s="10">
        <f t="shared" si="55"/>
        <v>67.39</v>
      </c>
      <c r="S744" s="23">
        <f t="shared" si="57"/>
        <v>41689.917962962965</v>
      </c>
      <c r="T744" s="23">
        <f t="shared" si="58"/>
        <v>41719.876296296294</v>
      </c>
      <c r="U744" s="10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0" t="s">
        <v>8218</v>
      </c>
      <c r="G745" s="10" t="s">
        <v>8223</v>
      </c>
      <c r="H745" s="10" t="s">
        <v>8245</v>
      </c>
      <c r="I745" s="10">
        <v>1334610000</v>
      </c>
      <c r="J745" s="10">
        <v>1332435685</v>
      </c>
      <c r="K745" s="10" t="b">
        <v>0</v>
      </c>
      <c r="L745" s="10">
        <v>15</v>
      </c>
      <c r="M745" t="b">
        <v>1</v>
      </c>
      <c r="N745" s="10" t="s">
        <v>8272</v>
      </c>
      <c r="O745" s="15" t="s">
        <v>8320</v>
      </c>
      <c r="P745" s="10" t="s">
        <v>8321</v>
      </c>
      <c r="Q745" s="10">
        <f t="shared" si="56"/>
        <v>148</v>
      </c>
      <c r="R745" s="10">
        <f t="shared" si="55"/>
        <v>54.27</v>
      </c>
      <c r="S745" s="23">
        <f t="shared" si="57"/>
        <v>40990.709317129629</v>
      </c>
      <c r="T745" s="23">
        <f t="shared" si="58"/>
        <v>41015.875</v>
      </c>
      <c r="U745" s="10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0" t="s">
        <v>8218</v>
      </c>
      <c r="G746" s="10" t="s">
        <v>8223</v>
      </c>
      <c r="H746" s="10" t="s">
        <v>8245</v>
      </c>
      <c r="I746" s="10">
        <v>1355439503</v>
      </c>
      <c r="J746" s="10">
        <v>1352847503</v>
      </c>
      <c r="K746" s="10" t="b">
        <v>0</v>
      </c>
      <c r="L746" s="10">
        <v>62</v>
      </c>
      <c r="M746" t="b">
        <v>1</v>
      </c>
      <c r="N746" s="10" t="s">
        <v>8272</v>
      </c>
      <c r="O746" s="15" t="s">
        <v>8320</v>
      </c>
      <c r="P746" s="10" t="s">
        <v>8321</v>
      </c>
      <c r="Q746" s="10">
        <f t="shared" si="56"/>
        <v>102</v>
      </c>
      <c r="R746" s="10">
        <f t="shared" si="55"/>
        <v>82.52</v>
      </c>
      <c r="S746" s="23">
        <f t="shared" si="57"/>
        <v>41226.95721064815</v>
      </c>
      <c r="T746" s="23">
        <f t="shared" si="58"/>
        <v>41256.95721064815</v>
      </c>
      <c r="U746" s="10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0" t="s">
        <v>8218</v>
      </c>
      <c r="G747" s="10" t="s">
        <v>8223</v>
      </c>
      <c r="H747" s="10" t="s">
        <v>8245</v>
      </c>
      <c r="I747" s="10">
        <v>1367588645</v>
      </c>
      <c r="J747" s="10">
        <v>1364996645</v>
      </c>
      <c r="K747" s="10" t="b">
        <v>0</v>
      </c>
      <c r="L747" s="10">
        <v>74</v>
      </c>
      <c r="M747" t="b">
        <v>1</v>
      </c>
      <c r="N747" s="10" t="s">
        <v>8272</v>
      </c>
      <c r="O747" s="15" t="s">
        <v>8320</v>
      </c>
      <c r="P747" s="10" t="s">
        <v>8321</v>
      </c>
      <c r="Q747" s="10">
        <f t="shared" si="56"/>
        <v>179</v>
      </c>
      <c r="R747" s="10">
        <f t="shared" si="55"/>
        <v>53.73</v>
      </c>
      <c r="S747" s="23">
        <f t="shared" si="57"/>
        <v>41367.572280092594</v>
      </c>
      <c r="T747" s="23">
        <f t="shared" si="58"/>
        <v>41397.572280092594</v>
      </c>
      <c r="U747" s="10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0" t="s">
        <v>8218</v>
      </c>
      <c r="G748" s="10" t="s">
        <v>8223</v>
      </c>
      <c r="H748" s="10" t="s">
        <v>8245</v>
      </c>
      <c r="I748" s="10">
        <v>1348372740</v>
      </c>
      <c r="J748" s="10">
        <v>1346806909</v>
      </c>
      <c r="K748" s="10" t="b">
        <v>0</v>
      </c>
      <c r="L748" s="10">
        <v>97</v>
      </c>
      <c r="M748" t="b">
        <v>1</v>
      </c>
      <c r="N748" s="10" t="s">
        <v>8272</v>
      </c>
      <c r="O748" s="15" t="s">
        <v>8320</v>
      </c>
      <c r="P748" s="10" t="s">
        <v>8321</v>
      </c>
      <c r="Q748" s="10">
        <f t="shared" si="56"/>
        <v>111</v>
      </c>
      <c r="R748" s="10">
        <f t="shared" si="55"/>
        <v>34.21</v>
      </c>
      <c r="S748" s="23">
        <f t="shared" si="57"/>
        <v>41157.042928240742</v>
      </c>
      <c r="T748" s="23">
        <f t="shared" si="58"/>
        <v>41175.165972222225</v>
      </c>
      <c r="U748" s="10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0" t="s">
        <v>8218</v>
      </c>
      <c r="G749" s="10" t="s">
        <v>8232</v>
      </c>
      <c r="H749" s="10" t="s">
        <v>8248</v>
      </c>
      <c r="I749" s="10">
        <v>1421319240</v>
      </c>
      <c r="J749" s="10">
        <v>1418649019</v>
      </c>
      <c r="K749" s="10" t="b">
        <v>0</v>
      </c>
      <c r="L749" s="10">
        <v>55</v>
      </c>
      <c r="M749" t="b">
        <v>1</v>
      </c>
      <c r="N749" s="10" t="s">
        <v>8272</v>
      </c>
      <c r="O749" s="15" t="s">
        <v>8320</v>
      </c>
      <c r="P749" s="10" t="s">
        <v>8321</v>
      </c>
      <c r="Q749" s="10">
        <f t="shared" si="56"/>
        <v>100</v>
      </c>
      <c r="R749" s="10">
        <f t="shared" si="55"/>
        <v>127.33</v>
      </c>
      <c r="S749" s="23">
        <f t="shared" si="57"/>
        <v>41988.548831018517</v>
      </c>
      <c r="T749" s="23">
        <f t="shared" si="58"/>
        <v>42019.454166666663</v>
      </c>
      <c r="U749" s="10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0" t="s">
        <v>8218</v>
      </c>
      <c r="G750" s="10" t="s">
        <v>8223</v>
      </c>
      <c r="H750" s="10" t="s">
        <v>8245</v>
      </c>
      <c r="I750" s="10">
        <v>1407701966</v>
      </c>
      <c r="J750" s="10">
        <v>1405109966</v>
      </c>
      <c r="K750" s="10" t="b">
        <v>0</v>
      </c>
      <c r="L750" s="10">
        <v>44</v>
      </c>
      <c r="M750" t="b">
        <v>1</v>
      </c>
      <c r="N750" s="10" t="s">
        <v>8272</v>
      </c>
      <c r="O750" s="15" t="s">
        <v>8320</v>
      </c>
      <c r="P750" s="10" t="s">
        <v>8321</v>
      </c>
      <c r="Q750" s="10">
        <f t="shared" si="56"/>
        <v>100</v>
      </c>
      <c r="R750" s="10">
        <f t="shared" si="55"/>
        <v>45.57</v>
      </c>
      <c r="S750" s="23">
        <f t="shared" si="57"/>
        <v>41831.846828703703</v>
      </c>
      <c r="T750" s="23">
        <f t="shared" si="58"/>
        <v>41861.846828703703</v>
      </c>
      <c r="U750" s="1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0" t="s">
        <v>8218</v>
      </c>
      <c r="G751" s="10" t="s">
        <v>8223</v>
      </c>
      <c r="H751" s="10" t="s">
        <v>8245</v>
      </c>
      <c r="I751" s="10">
        <v>1485642930</v>
      </c>
      <c r="J751" s="10">
        <v>1483050930</v>
      </c>
      <c r="K751" s="10" t="b">
        <v>0</v>
      </c>
      <c r="L751" s="10">
        <v>110</v>
      </c>
      <c r="M751" t="b">
        <v>1</v>
      </c>
      <c r="N751" s="10" t="s">
        <v>8272</v>
      </c>
      <c r="O751" s="15" t="s">
        <v>8320</v>
      </c>
      <c r="P751" s="10" t="s">
        <v>8321</v>
      </c>
      <c r="Q751" s="10">
        <f t="shared" si="56"/>
        <v>106</v>
      </c>
      <c r="R751" s="10">
        <f t="shared" si="55"/>
        <v>95.96</v>
      </c>
      <c r="S751" s="23">
        <f t="shared" si="57"/>
        <v>42733.94131944445</v>
      </c>
      <c r="T751" s="23">
        <f t="shared" si="58"/>
        <v>42763.94131944445</v>
      </c>
      <c r="U751" s="10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0" t="s">
        <v>8218</v>
      </c>
      <c r="G752" s="10" t="s">
        <v>8223</v>
      </c>
      <c r="H752" s="10" t="s">
        <v>8245</v>
      </c>
      <c r="I752" s="10">
        <v>1361739872</v>
      </c>
      <c r="J752" s="10">
        <v>1359147872</v>
      </c>
      <c r="K752" s="10" t="b">
        <v>0</v>
      </c>
      <c r="L752" s="10">
        <v>59</v>
      </c>
      <c r="M752" t="b">
        <v>1</v>
      </c>
      <c r="N752" s="10" t="s">
        <v>8272</v>
      </c>
      <c r="O752" s="15" t="s">
        <v>8320</v>
      </c>
      <c r="P752" s="10" t="s">
        <v>8321</v>
      </c>
      <c r="Q752" s="10">
        <f t="shared" si="56"/>
        <v>103</v>
      </c>
      <c r="R752" s="10">
        <f t="shared" si="55"/>
        <v>77.27</v>
      </c>
      <c r="S752" s="23">
        <f t="shared" si="57"/>
        <v>41299.878148148149</v>
      </c>
      <c r="T752" s="23">
        <f t="shared" si="58"/>
        <v>41329.878148148149</v>
      </c>
      <c r="U752" s="10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0" t="s">
        <v>8218</v>
      </c>
      <c r="G753" s="10" t="s">
        <v>8223</v>
      </c>
      <c r="H753" s="10" t="s">
        <v>8245</v>
      </c>
      <c r="I753" s="10">
        <v>1312470475</v>
      </c>
      <c r="J753" s="10">
        <v>1308496075</v>
      </c>
      <c r="K753" s="10" t="b">
        <v>0</v>
      </c>
      <c r="L753" s="10">
        <v>62</v>
      </c>
      <c r="M753" t="b">
        <v>1</v>
      </c>
      <c r="N753" s="10" t="s">
        <v>8272</v>
      </c>
      <c r="O753" s="15" t="s">
        <v>8320</v>
      </c>
      <c r="P753" s="10" t="s">
        <v>8321</v>
      </c>
      <c r="Q753" s="10">
        <f t="shared" si="56"/>
        <v>119</v>
      </c>
      <c r="R753" s="10">
        <f t="shared" si="55"/>
        <v>57.34</v>
      </c>
      <c r="S753" s="23">
        <f t="shared" si="57"/>
        <v>40713.630497685182</v>
      </c>
      <c r="T753" s="23">
        <f t="shared" si="58"/>
        <v>40759.630497685182</v>
      </c>
      <c r="U753" s="10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0" t="s">
        <v>8218</v>
      </c>
      <c r="G754" s="10" t="s">
        <v>8225</v>
      </c>
      <c r="H754" s="10" t="s">
        <v>8247</v>
      </c>
      <c r="I754" s="10">
        <v>1476615600</v>
      </c>
      <c r="J754" s="10">
        <v>1474884417</v>
      </c>
      <c r="K754" s="10" t="b">
        <v>0</v>
      </c>
      <c r="L754" s="10">
        <v>105</v>
      </c>
      <c r="M754" t="b">
        <v>1</v>
      </c>
      <c r="N754" s="10" t="s">
        <v>8272</v>
      </c>
      <c r="O754" s="15" t="s">
        <v>8320</v>
      </c>
      <c r="P754" s="10" t="s">
        <v>8321</v>
      </c>
      <c r="Q754" s="10">
        <f t="shared" si="56"/>
        <v>112</v>
      </c>
      <c r="R754" s="10">
        <f t="shared" si="55"/>
        <v>53.19</v>
      </c>
      <c r="S754" s="23">
        <f t="shared" si="57"/>
        <v>42639.421493055561</v>
      </c>
      <c r="T754" s="23">
        <f t="shared" si="58"/>
        <v>42659.458333333328</v>
      </c>
      <c r="U754" s="10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0" t="s">
        <v>8218</v>
      </c>
      <c r="G755" s="10" t="s">
        <v>8223</v>
      </c>
      <c r="H755" s="10" t="s">
        <v>8245</v>
      </c>
      <c r="I755" s="10">
        <v>1423922991</v>
      </c>
      <c r="J755" s="10">
        <v>1421330991</v>
      </c>
      <c r="K755" s="10" t="b">
        <v>0</v>
      </c>
      <c r="L755" s="10">
        <v>26</v>
      </c>
      <c r="M755" t="b">
        <v>1</v>
      </c>
      <c r="N755" s="10" t="s">
        <v>8272</v>
      </c>
      <c r="O755" s="15" t="s">
        <v>8320</v>
      </c>
      <c r="P755" s="10" t="s">
        <v>8321</v>
      </c>
      <c r="Q755" s="10">
        <f t="shared" si="56"/>
        <v>128</v>
      </c>
      <c r="R755" s="10">
        <f t="shared" si="55"/>
        <v>492.31</v>
      </c>
      <c r="S755" s="23">
        <f t="shared" si="57"/>
        <v>42019.590173611112</v>
      </c>
      <c r="T755" s="23">
        <f t="shared" si="58"/>
        <v>42049.590173611112</v>
      </c>
      <c r="U755" s="10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0" t="s">
        <v>8218</v>
      </c>
      <c r="G756" s="10" t="s">
        <v>8223</v>
      </c>
      <c r="H756" s="10" t="s">
        <v>8245</v>
      </c>
      <c r="I756" s="10">
        <v>1357408721</v>
      </c>
      <c r="J756" s="10">
        <v>1354816721</v>
      </c>
      <c r="K756" s="10" t="b">
        <v>0</v>
      </c>
      <c r="L756" s="10">
        <v>49</v>
      </c>
      <c r="M756" t="b">
        <v>1</v>
      </c>
      <c r="N756" s="10" t="s">
        <v>8272</v>
      </c>
      <c r="O756" s="15" t="s">
        <v>8320</v>
      </c>
      <c r="P756" s="10" t="s">
        <v>8321</v>
      </c>
      <c r="Q756" s="10">
        <f t="shared" si="56"/>
        <v>104</v>
      </c>
      <c r="R756" s="10">
        <f t="shared" si="55"/>
        <v>42.35</v>
      </c>
      <c r="S756" s="23">
        <f t="shared" si="57"/>
        <v>41249.749085648145</v>
      </c>
      <c r="T756" s="23">
        <f t="shared" si="58"/>
        <v>41279.749085648145</v>
      </c>
      <c r="U756" s="10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0" t="s">
        <v>8218</v>
      </c>
      <c r="G757" s="10" t="s">
        <v>8223</v>
      </c>
      <c r="H757" s="10" t="s">
        <v>8245</v>
      </c>
      <c r="I757" s="10">
        <v>1369010460</v>
      </c>
      <c r="J757" s="10">
        <v>1366381877</v>
      </c>
      <c r="K757" s="10" t="b">
        <v>0</v>
      </c>
      <c r="L757" s="10">
        <v>68</v>
      </c>
      <c r="M757" t="b">
        <v>1</v>
      </c>
      <c r="N757" s="10" t="s">
        <v>8272</v>
      </c>
      <c r="O757" s="15" t="s">
        <v>8320</v>
      </c>
      <c r="P757" s="10" t="s">
        <v>8321</v>
      </c>
      <c r="Q757" s="10">
        <f t="shared" si="56"/>
        <v>102</v>
      </c>
      <c r="R757" s="10">
        <f t="shared" si="55"/>
        <v>37.47</v>
      </c>
      <c r="S757" s="23">
        <f t="shared" si="57"/>
        <v>41383.605057870373</v>
      </c>
      <c r="T757" s="23">
        <f t="shared" si="58"/>
        <v>41414.02847222222</v>
      </c>
      <c r="U757" s="10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0" t="s">
        <v>8218</v>
      </c>
      <c r="G758" s="10" t="s">
        <v>8223</v>
      </c>
      <c r="H758" s="10" t="s">
        <v>8245</v>
      </c>
      <c r="I758" s="10">
        <v>1303147459</v>
      </c>
      <c r="J758" s="10">
        <v>1297880659</v>
      </c>
      <c r="K758" s="10" t="b">
        <v>0</v>
      </c>
      <c r="L758" s="10">
        <v>22</v>
      </c>
      <c r="M758" t="b">
        <v>1</v>
      </c>
      <c r="N758" s="10" t="s">
        <v>8272</v>
      </c>
      <c r="O758" s="15" t="s">
        <v>8320</v>
      </c>
      <c r="P758" s="10" t="s">
        <v>8321</v>
      </c>
      <c r="Q758" s="10">
        <f t="shared" si="56"/>
        <v>118</v>
      </c>
      <c r="R758" s="10">
        <f t="shared" si="55"/>
        <v>37.450000000000003</v>
      </c>
      <c r="S758" s="23">
        <f t="shared" si="57"/>
        <v>40590.766886574071</v>
      </c>
      <c r="T758" s="23">
        <f t="shared" si="58"/>
        <v>40651.725219907406</v>
      </c>
      <c r="U758" s="10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0" t="s">
        <v>8218</v>
      </c>
      <c r="G759" s="10" t="s">
        <v>8223</v>
      </c>
      <c r="H759" s="10" t="s">
        <v>8245</v>
      </c>
      <c r="I759" s="10">
        <v>1354756714</v>
      </c>
      <c r="J759" s="10">
        <v>1353547114</v>
      </c>
      <c r="K759" s="10" t="b">
        <v>0</v>
      </c>
      <c r="L759" s="10">
        <v>18</v>
      </c>
      <c r="M759" t="b">
        <v>1</v>
      </c>
      <c r="N759" s="10" t="s">
        <v>8272</v>
      </c>
      <c r="O759" s="15" t="s">
        <v>8320</v>
      </c>
      <c r="P759" s="10" t="s">
        <v>8321</v>
      </c>
      <c r="Q759" s="10">
        <f t="shared" si="56"/>
        <v>238</v>
      </c>
      <c r="R759" s="10">
        <f t="shared" si="55"/>
        <v>33.06</v>
      </c>
      <c r="S759" s="23">
        <f t="shared" si="57"/>
        <v>41235.054560185185</v>
      </c>
      <c r="T759" s="23">
        <f t="shared" si="58"/>
        <v>41249.054560185185</v>
      </c>
      <c r="U759" s="10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0" t="s">
        <v>8218</v>
      </c>
      <c r="G760" s="10" t="s">
        <v>8223</v>
      </c>
      <c r="H760" s="10" t="s">
        <v>8245</v>
      </c>
      <c r="I760" s="10">
        <v>1286568268</v>
      </c>
      <c r="J760" s="10">
        <v>1283976268</v>
      </c>
      <c r="K760" s="10" t="b">
        <v>0</v>
      </c>
      <c r="L760" s="10">
        <v>19</v>
      </c>
      <c r="M760" t="b">
        <v>1</v>
      </c>
      <c r="N760" s="10" t="s">
        <v>8272</v>
      </c>
      <c r="O760" s="15" t="s">
        <v>8320</v>
      </c>
      <c r="P760" s="10" t="s">
        <v>8321</v>
      </c>
      <c r="Q760" s="10">
        <f t="shared" si="56"/>
        <v>102</v>
      </c>
      <c r="R760" s="10">
        <f t="shared" si="55"/>
        <v>134.21</v>
      </c>
      <c r="S760" s="23">
        <f t="shared" si="57"/>
        <v>40429.836435185185</v>
      </c>
      <c r="T760" s="23">
        <f t="shared" si="58"/>
        <v>40459.836435185185</v>
      </c>
      <c r="U760" s="1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0" t="s">
        <v>8218</v>
      </c>
      <c r="G761" s="10" t="s">
        <v>8224</v>
      </c>
      <c r="H761" s="10" t="s">
        <v>8246</v>
      </c>
      <c r="I761" s="10">
        <v>1404892539</v>
      </c>
      <c r="J761" s="10">
        <v>1401436539</v>
      </c>
      <c r="K761" s="10" t="b">
        <v>0</v>
      </c>
      <c r="L761" s="10">
        <v>99</v>
      </c>
      <c r="M761" t="b">
        <v>1</v>
      </c>
      <c r="N761" s="10" t="s">
        <v>8272</v>
      </c>
      <c r="O761" s="15" t="s">
        <v>8320</v>
      </c>
      <c r="P761" s="10" t="s">
        <v>8321</v>
      </c>
      <c r="Q761" s="10">
        <f t="shared" si="56"/>
        <v>102</v>
      </c>
      <c r="R761" s="10">
        <f t="shared" si="55"/>
        <v>51.47</v>
      </c>
      <c r="S761" s="23">
        <f t="shared" si="57"/>
        <v>41789.330312500002</v>
      </c>
      <c r="T761" s="23">
        <f t="shared" si="58"/>
        <v>41829.330312500002</v>
      </c>
      <c r="U761" s="10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0" t="s">
        <v>8220</v>
      </c>
      <c r="G762" s="10" t="s">
        <v>8223</v>
      </c>
      <c r="H762" s="10" t="s">
        <v>8245</v>
      </c>
      <c r="I762" s="10">
        <v>1480188013</v>
      </c>
      <c r="J762" s="10">
        <v>1477592413</v>
      </c>
      <c r="K762" s="10" t="b">
        <v>0</v>
      </c>
      <c r="L762" s="10">
        <v>0</v>
      </c>
      <c r="M762" t="b">
        <v>0</v>
      </c>
      <c r="N762" s="10" t="s">
        <v>8273</v>
      </c>
      <c r="O762" s="15" t="s">
        <v>8320</v>
      </c>
      <c r="P762" s="10" t="s">
        <v>8322</v>
      </c>
      <c r="Q762" s="10">
        <f t="shared" si="56"/>
        <v>0</v>
      </c>
      <c r="R762" s="10">
        <f t="shared" si="55"/>
        <v>0</v>
      </c>
      <c r="S762" s="23">
        <f t="shared" si="57"/>
        <v>42670.764039351852</v>
      </c>
      <c r="T762" s="23">
        <f t="shared" si="58"/>
        <v>42700.805706018517</v>
      </c>
      <c r="U762" s="10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0" t="s">
        <v>8220</v>
      </c>
      <c r="G763" s="10" t="s">
        <v>8223</v>
      </c>
      <c r="H763" s="10" t="s">
        <v>8245</v>
      </c>
      <c r="I763" s="10">
        <v>1391364126</v>
      </c>
      <c r="J763" s="10">
        <v>1388772126</v>
      </c>
      <c r="K763" s="10" t="b">
        <v>0</v>
      </c>
      <c r="L763" s="10">
        <v>6</v>
      </c>
      <c r="M763" t="b">
        <v>0</v>
      </c>
      <c r="N763" s="10" t="s">
        <v>8273</v>
      </c>
      <c r="O763" s="15" t="s">
        <v>8320</v>
      </c>
      <c r="P763" s="10" t="s">
        <v>8322</v>
      </c>
      <c r="Q763" s="10">
        <f t="shared" si="56"/>
        <v>5</v>
      </c>
      <c r="R763" s="10">
        <f t="shared" si="55"/>
        <v>39.17</v>
      </c>
      <c r="S763" s="23">
        <f t="shared" si="57"/>
        <v>41642.751458333332</v>
      </c>
      <c r="T763" s="23">
        <f t="shared" si="58"/>
        <v>41672.751458333332</v>
      </c>
      <c r="U763" s="10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0" t="s">
        <v>8220</v>
      </c>
      <c r="G764" s="10" t="s">
        <v>8237</v>
      </c>
      <c r="H764" s="10" t="s">
        <v>8255</v>
      </c>
      <c r="I764" s="10">
        <v>1480831200</v>
      </c>
      <c r="J764" s="10">
        <v>1479328570</v>
      </c>
      <c r="K764" s="10" t="b">
        <v>0</v>
      </c>
      <c r="L764" s="10">
        <v>0</v>
      </c>
      <c r="M764" t="b">
        <v>0</v>
      </c>
      <c r="N764" s="10" t="s">
        <v>8273</v>
      </c>
      <c r="O764" s="15" t="s">
        <v>8320</v>
      </c>
      <c r="P764" s="10" t="s">
        <v>8322</v>
      </c>
      <c r="Q764" s="10">
        <f t="shared" si="56"/>
        <v>0</v>
      </c>
      <c r="R764" s="10">
        <f t="shared" si="55"/>
        <v>0</v>
      </c>
      <c r="S764" s="23">
        <f t="shared" si="57"/>
        <v>42690.858449074076</v>
      </c>
      <c r="T764" s="23">
        <f t="shared" si="58"/>
        <v>42708.25</v>
      </c>
      <c r="U764" s="10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0" t="s">
        <v>8220</v>
      </c>
      <c r="G765" s="10" t="s">
        <v>8224</v>
      </c>
      <c r="H765" s="10" t="s">
        <v>8246</v>
      </c>
      <c r="I765" s="10">
        <v>1376563408</v>
      </c>
      <c r="J765" s="10">
        <v>1373971408</v>
      </c>
      <c r="K765" s="10" t="b">
        <v>0</v>
      </c>
      <c r="L765" s="10">
        <v>1</v>
      </c>
      <c r="M765" t="b">
        <v>0</v>
      </c>
      <c r="N765" s="10" t="s">
        <v>8273</v>
      </c>
      <c r="O765" s="15" t="s">
        <v>8320</v>
      </c>
      <c r="P765" s="10" t="s">
        <v>8322</v>
      </c>
      <c r="Q765" s="10">
        <f t="shared" si="56"/>
        <v>0</v>
      </c>
      <c r="R765" s="10">
        <f t="shared" si="55"/>
        <v>5</v>
      </c>
      <c r="S765" s="23">
        <f t="shared" si="57"/>
        <v>41471.446851851848</v>
      </c>
      <c r="T765" s="23">
        <f t="shared" si="58"/>
        <v>41501.446851851848</v>
      </c>
      <c r="U765" s="10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0" t="s">
        <v>8220</v>
      </c>
      <c r="G766" s="10" t="s">
        <v>8223</v>
      </c>
      <c r="H766" s="10" t="s">
        <v>8245</v>
      </c>
      <c r="I766" s="10">
        <v>1441858161</v>
      </c>
      <c r="J766" s="10">
        <v>1439266161</v>
      </c>
      <c r="K766" s="10" t="b">
        <v>0</v>
      </c>
      <c r="L766" s="10">
        <v>0</v>
      </c>
      <c r="M766" t="b">
        <v>0</v>
      </c>
      <c r="N766" s="10" t="s">
        <v>8273</v>
      </c>
      <c r="O766" s="15" t="s">
        <v>8320</v>
      </c>
      <c r="P766" s="10" t="s">
        <v>8322</v>
      </c>
      <c r="Q766" s="10">
        <f t="shared" si="56"/>
        <v>0</v>
      </c>
      <c r="R766" s="10">
        <f t="shared" si="55"/>
        <v>0</v>
      </c>
      <c r="S766" s="23">
        <f t="shared" si="57"/>
        <v>42227.173159722224</v>
      </c>
      <c r="T766" s="23">
        <f t="shared" si="58"/>
        <v>42257.173159722224</v>
      </c>
      <c r="U766" s="10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0" t="s">
        <v>8220</v>
      </c>
      <c r="G767" s="10" t="s">
        <v>8223</v>
      </c>
      <c r="H767" s="10" t="s">
        <v>8245</v>
      </c>
      <c r="I767" s="10">
        <v>1413723684</v>
      </c>
      <c r="J767" s="10">
        <v>1411131684</v>
      </c>
      <c r="K767" s="10" t="b">
        <v>0</v>
      </c>
      <c r="L767" s="10">
        <v>44</v>
      </c>
      <c r="M767" t="b">
        <v>0</v>
      </c>
      <c r="N767" s="10" t="s">
        <v>8273</v>
      </c>
      <c r="O767" s="15" t="s">
        <v>8320</v>
      </c>
      <c r="P767" s="10" t="s">
        <v>8322</v>
      </c>
      <c r="Q767" s="10">
        <f t="shared" si="56"/>
        <v>36</v>
      </c>
      <c r="R767" s="10">
        <f t="shared" si="55"/>
        <v>57.3</v>
      </c>
      <c r="S767" s="23">
        <f t="shared" si="57"/>
        <v>41901.542638888888</v>
      </c>
      <c r="T767" s="23">
        <f t="shared" si="58"/>
        <v>41931.542638888888</v>
      </c>
      <c r="U767" s="10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0" t="s">
        <v>8220</v>
      </c>
      <c r="G768" s="10" t="s">
        <v>8228</v>
      </c>
      <c r="H768" s="10" t="s">
        <v>8250</v>
      </c>
      <c r="I768" s="10">
        <v>1424112483</v>
      </c>
      <c r="J768" s="10">
        <v>1421520483</v>
      </c>
      <c r="K768" s="10" t="b">
        <v>0</v>
      </c>
      <c r="L768" s="10">
        <v>0</v>
      </c>
      <c r="M768" t="b">
        <v>0</v>
      </c>
      <c r="N768" s="10" t="s">
        <v>8273</v>
      </c>
      <c r="O768" s="15" t="s">
        <v>8320</v>
      </c>
      <c r="P768" s="10" t="s">
        <v>8322</v>
      </c>
      <c r="Q768" s="10">
        <f t="shared" si="56"/>
        <v>0</v>
      </c>
      <c r="R768" s="10">
        <f t="shared" si="55"/>
        <v>0</v>
      </c>
      <c r="S768" s="23">
        <f t="shared" si="57"/>
        <v>42021.783368055556</v>
      </c>
      <c r="T768" s="23">
        <f t="shared" si="58"/>
        <v>42051.783368055556</v>
      </c>
      <c r="U768" s="10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0" t="s">
        <v>8220</v>
      </c>
      <c r="G769" s="10" t="s">
        <v>8223</v>
      </c>
      <c r="H769" s="10" t="s">
        <v>8245</v>
      </c>
      <c r="I769" s="10">
        <v>1432178810</v>
      </c>
      <c r="J769" s="10">
        <v>1429586810</v>
      </c>
      <c r="K769" s="10" t="b">
        <v>0</v>
      </c>
      <c r="L769" s="10">
        <v>3</v>
      </c>
      <c r="M769" t="b">
        <v>0</v>
      </c>
      <c r="N769" s="10" t="s">
        <v>8273</v>
      </c>
      <c r="O769" s="15" t="s">
        <v>8320</v>
      </c>
      <c r="P769" s="10" t="s">
        <v>8322</v>
      </c>
      <c r="Q769" s="10">
        <f t="shared" si="56"/>
        <v>4</v>
      </c>
      <c r="R769" s="10">
        <f t="shared" si="55"/>
        <v>59</v>
      </c>
      <c r="S769" s="23">
        <f t="shared" si="57"/>
        <v>42115.143634259264</v>
      </c>
      <c r="T769" s="23">
        <f t="shared" si="58"/>
        <v>42145.143634259264</v>
      </c>
      <c r="U769" s="10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0" t="s">
        <v>8220</v>
      </c>
      <c r="G770" s="10" t="s">
        <v>8223</v>
      </c>
      <c r="H770" s="10" t="s">
        <v>8245</v>
      </c>
      <c r="I770" s="10">
        <v>1387169890</v>
      </c>
      <c r="J770" s="10">
        <v>1384577890</v>
      </c>
      <c r="K770" s="10" t="b">
        <v>0</v>
      </c>
      <c r="L770" s="10">
        <v>0</v>
      </c>
      <c r="M770" t="b">
        <v>0</v>
      </c>
      <c r="N770" s="10" t="s">
        <v>8273</v>
      </c>
      <c r="O770" s="15" t="s">
        <v>8320</v>
      </c>
      <c r="P770" s="10" t="s">
        <v>8322</v>
      </c>
      <c r="Q770" s="10">
        <f t="shared" si="56"/>
        <v>0</v>
      </c>
      <c r="R770" s="10">
        <f t="shared" ref="R770:R833" si="60">IFERROR(ROUND(E770/L770,2),0)</f>
        <v>0</v>
      </c>
      <c r="S770" s="23">
        <f t="shared" si="57"/>
        <v>41594.207060185188</v>
      </c>
      <c r="T770" s="23">
        <f t="shared" si="58"/>
        <v>41624.207060185188</v>
      </c>
      <c r="U770" s="1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0" t="s">
        <v>8220</v>
      </c>
      <c r="G771" s="10" t="s">
        <v>8223</v>
      </c>
      <c r="H771" s="10" t="s">
        <v>8245</v>
      </c>
      <c r="I771" s="10">
        <v>1388102094</v>
      </c>
      <c r="J771" s="10">
        <v>1385510094</v>
      </c>
      <c r="K771" s="10" t="b">
        <v>0</v>
      </c>
      <c r="L771" s="10">
        <v>52</v>
      </c>
      <c r="M771" t="b">
        <v>0</v>
      </c>
      <c r="N771" s="10" t="s">
        <v>8273</v>
      </c>
      <c r="O771" s="15" t="s">
        <v>8320</v>
      </c>
      <c r="P771" s="10" t="s">
        <v>8322</v>
      </c>
      <c r="Q771" s="10">
        <f t="shared" ref="Q771:Q834" si="61">ROUND(E771/D771*100,0)</f>
        <v>41</v>
      </c>
      <c r="R771" s="10">
        <f t="shared" si="60"/>
        <v>31.85</v>
      </c>
      <c r="S771" s="23">
        <f t="shared" ref="S771:S834" si="62">(((J771/60)/60)/24)+DATE(1970,1,1)</f>
        <v>41604.996458333335</v>
      </c>
      <c r="T771" s="23">
        <f t="shared" ref="T771:T834" si="63">(((I771/60)/60)/24)+DATE(1970,1,1)</f>
        <v>41634.996458333335</v>
      </c>
      <c r="U771" s="10">
        <f t="shared" si="59"/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0" t="s">
        <v>8220</v>
      </c>
      <c r="G772" s="10" t="s">
        <v>8223</v>
      </c>
      <c r="H772" s="10" t="s">
        <v>8245</v>
      </c>
      <c r="I772" s="10">
        <v>1361750369</v>
      </c>
      <c r="J772" s="10">
        <v>1358294369</v>
      </c>
      <c r="K772" s="10" t="b">
        <v>0</v>
      </c>
      <c r="L772" s="10">
        <v>0</v>
      </c>
      <c r="M772" t="b">
        <v>0</v>
      </c>
      <c r="N772" s="10" t="s">
        <v>8273</v>
      </c>
      <c r="O772" s="15" t="s">
        <v>8320</v>
      </c>
      <c r="P772" s="10" t="s">
        <v>8322</v>
      </c>
      <c r="Q772" s="10">
        <f t="shared" si="61"/>
        <v>0</v>
      </c>
      <c r="R772" s="10">
        <f t="shared" si="60"/>
        <v>0</v>
      </c>
      <c r="S772" s="23">
        <f t="shared" si="62"/>
        <v>41289.999641203707</v>
      </c>
      <c r="T772" s="23">
        <f t="shared" si="63"/>
        <v>41329.999641203707</v>
      </c>
      <c r="U772" s="10">
        <f t="shared" si="59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0" t="s">
        <v>8220</v>
      </c>
      <c r="G773" s="10" t="s">
        <v>8223</v>
      </c>
      <c r="H773" s="10" t="s">
        <v>8245</v>
      </c>
      <c r="I773" s="10">
        <v>1454183202</v>
      </c>
      <c r="J773" s="10">
        <v>1449863202</v>
      </c>
      <c r="K773" s="10" t="b">
        <v>0</v>
      </c>
      <c r="L773" s="10">
        <v>1</v>
      </c>
      <c r="M773" t="b">
        <v>0</v>
      </c>
      <c r="N773" s="10" t="s">
        <v>8273</v>
      </c>
      <c r="O773" s="15" t="s">
        <v>8320</v>
      </c>
      <c r="P773" s="10" t="s">
        <v>8322</v>
      </c>
      <c r="Q773" s="10">
        <f t="shared" si="61"/>
        <v>0</v>
      </c>
      <c r="R773" s="10">
        <f t="shared" si="60"/>
        <v>10</v>
      </c>
      <c r="S773" s="23">
        <f t="shared" si="62"/>
        <v>42349.824097222227</v>
      </c>
      <c r="T773" s="23">
        <f t="shared" si="63"/>
        <v>42399.824097222227</v>
      </c>
      <c r="U773" s="10">
        <f t="shared" si="59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0" t="s">
        <v>8220</v>
      </c>
      <c r="G774" s="10" t="s">
        <v>8223</v>
      </c>
      <c r="H774" s="10" t="s">
        <v>8245</v>
      </c>
      <c r="I774" s="10">
        <v>1257047940</v>
      </c>
      <c r="J774" s="10">
        <v>1252718519</v>
      </c>
      <c r="K774" s="10" t="b">
        <v>0</v>
      </c>
      <c r="L774" s="10">
        <v>1</v>
      </c>
      <c r="M774" t="b">
        <v>0</v>
      </c>
      <c r="N774" s="10" t="s">
        <v>8273</v>
      </c>
      <c r="O774" s="15" t="s">
        <v>8320</v>
      </c>
      <c r="P774" s="10" t="s">
        <v>8322</v>
      </c>
      <c r="Q774" s="10">
        <f t="shared" si="61"/>
        <v>3</v>
      </c>
      <c r="R774" s="10">
        <f t="shared" si="60"/>
        <v>50</v>
      </c>
      <c r="S774" s="23">
        <f t="shared" si="62"/>
        <v>40068.056932870371</v>
      </c>
      <c r="T774" s="23">
        <f t="shared" si="63"/>
        <v>40118.165972222225</v>
      </c>
      <c r="U774" s="10">
        <f t="shared" si="59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0" t="s">
        <v>8220</v>
      </c>
      <c r="G775" s="10" t="s">
        <v>8224</v>
      </c>
      <c r="H775" s="10" t="s">
        <v>8246</v>
      </c>
      <c r="I775" s="10">
        <v>1431298860</v>
      </c>
      <c r="J775" s="10">
        <v>1428341985</v>
      </c>
      <c r="K775" s="10" t="b">
        <v>0</v>
      </c>
      <c r="L775" s="10">
        <v>2</v>
      </c>
      <c r="M775" t="b">
        <v>0</v>
      </c>
      <c r="N775" s="10" t="s">
        <v>8273</v>
      </c>
      <c r="O775" s="15" t="s">
        <v>8320</v>
      </c>
      <c r="P775" s="10" t="s">
        <v>8322</v>
      </c>
      <c r="Q775" s="10">
        <f t="shared" si="61"/>
        <v>1</v>
      </c>
      <c r="R775" s="10">
        <f t="shared" si="60"/>
        <v>16</v>
      </c>
      <c r="S775" s="23">
        <f t="shared" si="62"/>
        <v>42100.735937499994</v>
      </c>
      <c r="T775" s="23">
        <f t="shared" si="63"/>
        <v>42134.959027777775</v>
      </c>
      <c r="U775" s="10">
        <f t="shared" si="59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0" t="s">
        <v>8220</v>
      </c>
      <c r="G776" s="10" t="s">
        <v>8223</v>
      </c>
      <c r="H776" s="10" t="s">
        <v>8245</v>
      </c>
      <c r="I776" s="10">
        <v>1393181018</v>
      </c>
      <c r="J776" s="10">
        <v>1390589018</v>
      </c>
      <c r="K776" s="10" t="b">
        <v>0</v>
      </c>
      <c r="L776" s="10">
        <v>9</v>
      </c>
      <c r="M776" t="b">
        <v>0</v>
      </c>
      <c r="N776" s="10" t="s">
        <v>8273</v>
      </c>
      <c r="O776" s="15" t="s">
        <v>8320</v>
      </c>
      <c r="P776" s="10" t="s">
        <v>8322</v>
      </c>
      <c r="Q776" s="10">
        <f t="shared" si="61"/>
        <v>70</v>
      </c>
      <c r="R776" s="10">
        <f t="shared" si="60"/>
        <v>39</v>
      </c>
      <c r="S776" s="23">
        <f t="shared" si="62"/>
        <v>41663.780300925922</v>
      </c>
      <c r="T776" s="23">
        <f t="shared" si="63"/>
        <v>41693.780300925922</v>
      </c>
      <c r="U776" s="10">
        <f t="shared" si="59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0" t="s">
        <v>8220</v>
      </c>
      <c r="G777" s="10" t="s">
        <v>8223</v>
      </c>
      <c r="H777" s="10" t="s">
        <v>8245</v>
      </c>
      <c r="I777" s="10">
        <v>1323998795</v>
      </c>
      <c r="J777" s="10">
        <v>1321406795</v>
      </c>
      <c r="K777" s="10" t="b">
        <v>0</v>
      </c>
      <c r="L777" s="10">
        <v>5</v>
      </c>
      <c r="M777" t="b">
        <v>0</v>
      </c>
      <c r="N777" s="10" t="s">
        <v>8273</v>
      </c>
      <c r="O777" s="15" t="s">
        <v>8320</v>
      </c>
      <c r="P777" s="10" t="s">
        <v>8322</v>
      </c>
      <c r="Q777" s="10">
        <f t="shared" si="61"/>
        <v>2</v>
      </c>
      <c r="R777" s="10">
        <f t="shared" si="60"/>
        <v>34</v>
      </c>
      <c r="S777" s="23">
        <f t="shared" si="62"/>
        <v>40863.060127314813</v>
      </c>
      <c r="T777" s="23">
        <f t="shared" si="63"/>
        <v>40893.060127314813</v>
      </c>
      <c r="U777" s="10">
        <f t="shared" si="59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0" t="s">
        <v>8220</v>
      </c>
      <c r="G778" s="10" t="s">
        <v>8223</v>
      </c>
      <c r="H778" s="10" t="s">
        <v>8245</v>
      </c>
      <c r="I778" s="10">
        <v>1444539600</v>
      </c>
      <c r="J778" s="10">
        <v>1441297645</v>
      </c>
      <c r="K778" s="10" t="b">
        <v>0</v>
      </c>
      <c r="L778" s="10">
        <v>57</v>
      </c>
      <c r="M778" t="b">
        <v>0</v>
      </c>
      <c r="N778" s="10" t="s">
        <v>8273</v>
      </c>
      <c r="O778" s="15" t="s">
        <v>8320</v>
      </c>
      <c r="P778" s="10" t="s">
        <v>8322</v>
      </c>
      <c r="Q778" s="10">
        <f t="shared" si="61"/>
        <v>51</v>
      </c>
      <c r="R778" s="10">
        <f t="shared" si="60"/>
        <v>63.12</v>
      </c>
      <c r="S778" s="23">
        <f t="shared" si="62"/>
        <v>42250.685706018514</v>
      </c>
      <c r="T778" s="23">
        <f t="shared" si="63"/>
        <v>42288.208333333328</v>
      </c>
      <c r="U778" s="10">
        <f t="shared" si="59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0" t="s">
        <v>8220</v>
      </c>
      <c r="G779" s="10" t="s">
        <v>8223</v>
      </c>
      <c r="H779" s="10" t="s">
        <v>8245</v>
      </c>
      <c r="I779" s="10">
        <v>1375313577</v>
      </c>
      <c r="J779" s="10">
        <v>1372721577</v>
      </c>
      <c r="K779" s="10" t="b">
        <v>0</v>
      </c>
      <c r="L779" s="10">
        <v>3</v>
      </c>
      <c r="M779" t="b">
        <v>0</v>
      </c>
      <c r="N779" s="10" t="s">
        <v>8273</v>
      </c>
      <c r="O779" s="15" t="s">
        <v>8320</v>
      </c>
      <c r="P779" s="10" t="s">
        <v>8322</v>
      </c>
      <c r="Q779" s="10">
        <f t="shared" si="61"/>
        <v>1</v>
      </c>
      <c r="R779" s="10">
        <f t="shared" si="60"/>
        <v>7</v>
      </c>
      <c r="S779" s="23">
        <f t="shared" si="62"/>
        <v>41456.981215277774</v>
      </c>
      <c r="T779" s="23">
        <f t="shared" si="63"/>
        <v>41486.981215277774</v>
      </c>
      <c r="U779" s="10">
        <f t="shared" si="59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0" t="s">
        <v>8220</v>
      </c>
      <c r="G780" s="10" t="s">
        <v>8223</v>
      </c>
      <c r="H780" s="10" t="s">
        <v>8245</v>
      </c>
      <c r="I780" s="10">
        <v>1398876680</v>
      </c>
      <c r="J780" s="10">
        <v>1396284680</v>
      </c>
      <c r="K780" s="10" t="b">
        <v>0</v>
      </c>
      <c r="L780" s="10">
        <v>1</v>
      </c>
      <c r="M780" t="b">
        <v>0</v>
      </c>
      <c r="N780" s="10" t="s">
        <v>8273</v>
      </c>
      <c r="O780" s="15" t="s">
        <v>8320</v>
      </c>
      <c r="P780" s="10" t="s">
        <v>8322</v>
      </c>
      <c r="Q780" s="10">
        <f t="shared" si="61"/>
        <v>0</v>
      </c>
      <c r="R780" s="10">
        <f t="shared" si="60"/>
        <v>2</v>
      </c>
      <c r="S780" s="23">
        <f t="shared" si="62"/>
        <v>41729.702314814815</v>
      </c>
      <c r="T780" s="23">
        <f t="shared" si="63"/>
        <v>41759.702314814815</v>
      </c>
      <c r="U780" s="10">
        <f t="shared" si="59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0" t="s">
        <v>8220</v>
      </c>
      <c r="G781" s="10" t="s">
        <v>8223</v>
      </c>
      <c r="H781" s="10" t="s">
        <v>8245</v>
      </c>
      <c r="I781" s="10">
        <v>1287115200</v>
      </c>
      <c r="J781" s="10">
        <v>1284567905</v>
      </c>
      <c r="K781" s="10" t="b">
        <v>0</v>
      </c>
      <c r="L781" s="10">
        <v>6</v>
      </c>
      <c r="M781" t="b">
        <v>0</v>
      </c>
      <c r="N781" s="10" t="s">
        <v>8273</v>
      </c>
      <c r="O781" s="15" t="s">
        <v>8320</v>
      </c>
      <c r="P781" s="10" t="s">
        <v>8322</v>
      </c>
      <c r="Q781" s="10">
        <f t="shared" si="61"/>
        <v>3</v>
      </c>
      <c r="R781" s="10">
        <f t="shared" si="60"/>
        <v>66.67</v>
      </c>
      <c r="S781" s="23">
        <f t="shared" si="62"/>
        <v>40436.68408564815</v>
      </c>
      <c r="T781" s="23">
        <f t="shared" si="63"/>
        <v>40466.166666666664</v>
      </c>
      <c r="U781" s="10">
        <f t="shared" si="59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0" t="s">
        <v>8218</v>
      </c>
      <c r="G782" s="10" t="s">
        <v>8223</v>
      </c>
      <c r="H782" s="10" t="s">
        <v>8245</v>
      </c>
      <c r="I782" s="10">
        <v>1304439025</v>
      </c>
      <c r="J782" s="10">
        <v>1301847025</v>
      </c>
      <c r="K782" s="10" t="b">
        <v>0</v>
      </c>
      <c r="L782" s="10">
        <v>27</v>
      </c>
      <c r="M782" t="b">
        <v>1</v>
      </c>
      <c r="N782" s="10" t="s">
        <v>8274</v>
      </c>
      <c r="O782" s="15" t="s">
        <v>8323</v>
      </c>
      <c r="P782" s="10" t="s">
        <v>8324</v>
      </c>
      <c r="Q782" s="10">
        <f t="shared" si="61"/>
        <v>104</v>
      </c>
      <c r="R782" s="10">
        <f t="shared" si="60"/>
        <v>38.520000000000003</v>
      </c>
      <c r="S782" s="23">
        <f t="shared" si="62"/>
        <v>40636.673900462964</v>
      </c>
      <c r="T782" s="23">
        <f t="shared" si="63"/>
        <v>40666.673900462964</v>
      </c>
      <c r="U782" s="10">
        <f t="shared" si="59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0" t="s">
        <v>8218</v>
      </c>
      <c r="G783" s="10" t="s">
        <v>8223</v>
      </c>
      <c r="H783" s="10" t="s">
        <v>8245</v>
      </c>
      <c r="I783" s="10">
        <v>1370649674</v>
      </c>
      <c r="J783" s="10">
        <v>1368057674</v>
      </c>
      <c r="K783" s="10" t="b">
        <v>0</v>
      </c>
      <c r="L783" s="10">
        <v>25</v>
      </c>
      <c r="M783" t="b">
        <v>1</v>
      </c>
      <c r="N783" s="10" t="s">
        <v>8274</v>
      </c>
      <c r="O783" s="15" t="s">
        <v>8323</v>
      </c>
      <c r="P783" s="10" t="s">
        <v>8324</v>
      </c>
      <c r="Q783" s="10">
        <f t="shared" si="61"/>
        <v>133</v>
      </c>
      <c r="R783" s="10">
        <f t="shared" si="60"/>
        <v>42.61</v>
      </c>
      <c r="S783" s="23">
        <f t="shared" si="62"/>
        <v>41403.000856481485</v>
      </c>
      <c r="T783" s="23">
        <f t="shared" si="63"/>
        <v>41433.000856481485</v>
      </c>
      <c r="U783" s="10">
        <f t="shared" ref="U783:U846" si="64">YEAR(S:S)</f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0" t="s">
        <v>8218</v>
      </c>
      <c r="G784" s="10" t="s">
        <v>8223</v>
      </c>
      <c r="H784" s="10" t="s">
        <v>8245</v>
      </c>
      <c r="I784" s="10">
        <v>1345918302</v>
      </c>
      <c r="J784" s="10">
        <v>1343326302</v>
      </c>
      <c r="K784" s="10" t="b">
        <v>0</v>
      </c>
      <c r="L784" s="10">
        <v>14</v>
      </c>
      <c r="M784" t="b">
        <v>1</v>
      </c>
      <c r="N784" s="10" t="s">
        <v>8274</v>
      </c>
      <c r="O784" s="15" t="s">
        <v>8323</v>
      </c>
      <c r="P784" s="10" t="s">
        <v>8324</v>
      </c>
      <c r="Q784" s="10">
        <f t="shared" si="61"/>
        <v>100</v>
      </c>
      <c r="R784" s="10">
        <f t="shared" si="60"/>
        <v>50</v>
      </c>
      <c r="S784" s="23">
        <f t="shared" si="62"/>
        <v>41116.758125</v>
      </c>
      <c r="T784" s="23">
        <f t="shared" si="63"/>
        <v>41146.758125</v>
      </c>
      <c r="U784" s="10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0" t="s">
        <v>8218</v>
      </c>
      <c r="G785" s="10" t="s">
        <v>8223</v>
      </c>
      <c r="H785" s="10" t="s">
        <v>8245</v>
      </c>
      <c r="I785" s="10">
        <v>1335564000</v>
      </c>
      <c r="J785" s="10">
        <v>1332182049</v>
      </c>
      <c r="K785" s="10" t="b">
        <v>0</v>
      </c>
      <c r="L785" s="10">
        <v>35</v>
      </c>
      <c r="M785" t="b">
        <v>1</v>
      </c>
      <c r="N785" s="10" t="s">
        <v>8274</v>
      </c>
      <c r="O785" s="15" t="s">
        <v>8323</v>
      </c>
      <c r="P785" s="10" t="s">
        <v>8324</v>
      </c>
      <c r="Q785" s="10">
        <f t="shared" si="61"/>
        <v>148</v>
      </c>
      <c r="R785" s="10">
        <f t="shared" si="60"/>
        <v>63.49</v>
      </c>
      <c r="S785" s="23">
        <f t="shared" si="62"/>
        <v>40987.773715277777</v>
      </c>
      <c r="T785" s="23">
        <f t="shared" si="63"/>
        <v>41026.916666666664</v>
      </c>
      <c r="U785" s="10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0" t="s">
        <v>8218</v>
      </c>
      <c r="G786" s="10" t="s">
        <v>8223</v>
      </c>
      <c r="H786" s="10" t="s">
        <v>8245</v>
      </c>
      <c r="I786" s="10">
        <v>1395023719</v>
      </c>
      <c r="J786" s="10">
        <v>1391571319</v>
      </c>
      <c r="K786" s="10" t="b">
        <v>0</v>
      </c>
      <c r="L786" s="10">
        <v>10</v>
      </c>
      <c r="M786" t="b">
        <v>1</v>
      </c>
      <c r="N786" s="10" t="s">
        <v>8274</v>
      </c>
      <c r="O786" s="15" t="s">
        <v>8323</v>
      </c>
      <c r="P786" s="10" t="s">
        <v>8324</v>
      </c>
      <c r="Q786" s="10">
        <f t="shared" si="61"/>
        <v>103</v>
      </c>
      <c r="R786" s="10">
        <f t="shared" si="60"/>
        <v>102.5</v>
      </c>
      <c r="S786" s="23">
        <f t="shared" si="62"/>
        <v>41675.149525462963</v>
      </c>
      <c r="T786" s="23">
        <f t="shared" si="63"/>
        <v>41715.107858796298</v>
      </c>
      <c r="U786" s="10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0" t="s">
        <v>8218</v>
      </c>
      <c r="G787" s="10" t="s">
        <v>8223</v>
      </c>
      <c r="H787" s="10" t="s">
        <v>8245</v>
      </c>
      <c r="I787" s="10">
        <v>1362060915</v>
      </c>
      <c r="J787" s="10">
        <v>1359468915</v>
      </c>
      <c r="K787" s="10" t="b">
        <v>0</v>
      </c>
      <c r="L787" s="10">
        <v>29</v>
      </c>
      <c r="M787" t="b">
        <v>1</v>
      </c>
      <c r="N787" s="10" t="s">
        <v>8274</v>
      </c>
      <c r="O787" s="15" t="s">
        <v>8323</v>
      </c>
      <c r="P787" s="10" t="s">
        <v>8324</v>
      </c>
      <c r="Q787" s="10">
        <f t="shared" si="61"/>
        <v>181</v>
      </c>
      <c r="R787" s="10">
        <f t="shared" si="60"/>
        <v>31.14</v>
      </c>
      <c r="S787" s="23">
        <f t="shared" si="62"/>
        <v>41303.593923611108</v>
      </c>
      <c r="T787" s="23">
        <f t="shared" si="63"/>
        <v>41333.593923611108</v>
      </c>
      <c r="U787" s="10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0" t="s">
        <v>8218</v>
      </c>
      <c r="G788" s="10" t="s">
        <v>8223</v>
      </c>
      <c r="H788" s="10" t="s">
        <v>8245</v>
      </c>
      <c r="I788" s="10">
        <v>1336751220</v>
      </c>
      <c r="J788" s="10">
        <v>1331774434</v>
      </c>
      <c r="K788" s="10" t="b">
        <v>0</v>
      </c>
      <c r="L788" s="10">
        <v>44</v>
      </c>
      <c r="M788" t="b">
        <v>1</v>
      </c>
      <c r="N788" s="10" t="s">
        <v>8274</v>
      </c>
      <c r="O788" s="15" t="s">
        <v>8323</v>
      </c>
      <c r="P788" s="10" t="s">
        <v>8324</v>
      </c>
      <c r="Q788" s="10">
        <f t="shared" si="61"/>
        <v>143</v>
      </c>
      <c r="R788" s="10">
        <f t="shared" si="60"/>
        <v>162.27000000000001</v>
      </c>
      <c r="S788" s="23">
        <f t="shared" si="62"/>
        <v>40983.055949074071</v>
      </c>
      <c r="T788" s="23">
        <f t="shared" si="63"/>
        <v>41040.657638888886</v>
      </c>
      <c r="U788" s="10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0" t="s">
        <v>8218</v>
      </c>
      <c r="G789" s="10" t="s">
        <v>8223</v>
      </c>
      <c r="H789" s="10" t="s">
        <v>8245</v>
      </c>
      <c r="I789" s="10">
        <v>1383318226</v>
      </c>
      <c r="J789" s="10">
        <v>1380726226</v>
      </c>
      <c r="K789" s="10" t="b">
        <v>0</v>
      </c>
      <c r="L789" s="10">
        <v>17</v>
      </c>
      <c r="M789" t="b">
        <v>1</v>
      </c>
      <c r="N789" s="10" t="s">
        <v>8274</v>
      </c>
      <c r="O789" s="15" t="s">
        <v>8323</v>
      </c>
      <c r="P789" s="10" t="s">
        <v>8324</v>
      </c>
      <c r="Q789" s="10">
        <f t="shared" si="61"/>
        <v>114</v>
      </c>
      <c r="R789" s="10">
        <f t="shared" si="60"/>
        <v>80.59</v>
      </c>
      <c r="S789" s="23">
        <f t="shared" si="62"/>
        <v>41549.627615740741</v>
      </c>
      <c r="T789" s="23">
        <f t="shared" si="63"/>
        <v>41579.627615740741</v>
      </c>
      <c r="U789" s="10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0" t="s">
        <v>8218</v>
      </c>
      <c r="G790" s="10" t="s">
        <v>8223</v>
      </c>
      <c r="H790" s="10" t="s">
        <v>8245</v>
      </c>
      <c r="I790" s="10">
        <v>1341633540</v>
      </c>
      <c r="J790" s="10">
        <v>1338336588</v>
      </c>
      <c r="K790" s="10" t="b">
        <v>0</v>
      </c>
      <c r="L790" s="10">
        <v>34</v>
      </c>
      <c r="M790" t="b">
        <v>1</v>
      </c>
      <c r="N790" s="10" t="s">
        <v>8274</v>
      </c>
      <c r="O790" s="15" t="s">
        <v>8323</v>
      </c>
      <c r="P790" s="10" t="s">
        <v>8324</v>
      </c>
      <c r="Q790" s="10">
        <f t="shared" si="61"/>
        <v>204</v>
      </c>
      <c r="R790" s="10">
        <f t="shared" si="60"/>
        <v>59.85</v>
      </c>
      <c r="S790" s="23">
        <f t="shared" si="62"/>
        <v>41059.006805555553</v>
      </c>
      <c r="T790" s="23">
        <f t="shared" si="63"/>
        <v>41097.165972222225</v>
      </c>
      <c r="U790" s="1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0" t="s">
        <v>8218</v>
      </c>
      <c r="G791" s="10" t="s">
        <v>8223</v>
      </c>
      <c r="H791" s="10" t="s">
        <v>8245</v>
      </c>
      <c r="I791" s="10">
        <v>1358755140</v>
      </c>
      <c r="J791" s="10">
        <v>1357187280</v>
      </c>
      <c r="K791" s="10" t="b">
        <v>0</v>
      </c>
      <c r="L791" s="10">
        <v>14</v>
      </c>
      <c r="M791" t="b">
        <v>1</v>
      </c>
      <c r="N791" s="10" t="s">
        <v>8274</v>
      </c>
      <c r="O791" s="15" t="s">
        <v>8323</v>
      </c>
      <c r="P791" s="10" t="s">
        <v>8324</v>
      </c>
      <c r="Q791" s="10">
        <f t="shared" si="61"/>
        <v>109</v>
      </c>
      <c r="R791" s="10">
        <f t="shared" si="60"/>
        <v>132.86000000000001</v>
      </c>
      <c r="S791" s="23">
        <f t="shared" si="62"/>
        <v>41277.186111111114</v>
      </c>
      <c r="T791" s="23">
        <f t="shared" si="63"/>
        <v>41295.332638888889</v>
      </c>
      <c r="U791" s="10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0" t="s">
        <v>8218</v>
      </c>
      <c r="G792" s="10" t="s">
        <v>8223</v>
      </c>
      <c r="H792" s="10" t="s">
        <v>8245</v>
      </c>
      <c r="I792" s="10">
        <v>1359680939</v>
      </c>
      <c r="J792" s="10">
        <v>1357088939</v>
      </c>
      <c r="K792" s="10" t="b">
        <v>0</v>
      </c>
      <c r="L792" s="10">
        <v>156</v>
      </c>
      <c r="M792" t="b">
        <v>1</v>
      </c>
      <c r="N792" s="10" t="s">
        <v>8274</v>
      </c>
      <c r="O792" s="15" t="s">
        <v>8323</v>
      </c>
      <c r="P792" s="10" t="s">
        <v>8324</v>
      </c>
      <c r="Q792" s="10">
        <f t="shared" si="61"/>
        <v>144</v>
      </c>
      <c r="R792" s="10">
        <f t="shared" si="60"/>
        <v>92.55</v>
      </c>
      <c r="S792" s="23">
        <f t="shared" si="62"/>
        <v>41276.047905092593</v>
      </c>
      <c r="T792" s="23">
        <f t="shared" si="63"/>
        <v>41306.047905092593</v>
      </c>
      <c r="U792" s="10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0" t="s">
        <v>8218</v>
      </c>
      <c r="G793" s="10" t="s">
        <v>8223</v>
      </c>
      <c r="H793" s="10" t="s">
        <v>8245</v>
      </c>
      <c r="I793" s="10">
        <v>1384322340</v>
      </c>
      <c r="J793" s="10">
        <v>1381430646</v>
      </c>
      <c r="K793" s="10" t="b">
        <v>0</v>
      </c>
      <c r="L793" s="10">
        <v>128</v>
      </c>
      <c r="M793" t="b">
        <v>1</v>
      </c>
      <c r="N793" s="10" t="s">
        <v>8274</v>
      </c>
      <c r="O793" s="15" t="s">
        <v>8323</v>
      </c>
      <c r="P793" s="10" t="s">
        <v>8324</v>
      </c>
      <c r="Q793" s="10">
        <f t="shared" si="61"/>
        <v>104</v>
      </c>
      <c r="R793" s="10">
        <f t="shared" si="60"/>
        <v>60.86</v>
      </c>
      <c r="S793" s="23">
        <f t="shared" si="62"/>
        <v>41557.780624999999</v>
      </c>
      <c r="T793" s="23">
        <f t="shared" si="63"/>
        <v>41591.249305555553</v>
      </c>
      <c r="U793" s="10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0" t="s">
        <v>8218</v>
      </c>
      <c r="G794" s="10" t="s">
        <v>8223</v>
      </c>
      <c r="H794" s="10" t="s">
        <v>8245</v>
      </c>
      <c r="I794" s="10">
        <v>1383861483</v>
      </c>
      <c r="J794" s="10">
        <v>1381265883</v>
      </c>
      <c r="K794" s="10" t="b">
        <v>0</v>
      </c>
      <c r="L794" s="10">
        <v>60</v>
      </c>
      <c r="M794" t="b">
        <v>1</v>
      </c>
      <c r="N794" s="10" t="s">
        <v>8274</v>
      </c>
      <c r="O794" s="15" t="s">
        <v>8323</v>
      </c>
      <c r="P794" s="10" t="s">
        <v>8324</v>
      </c>
      <c r="Q794" s="10">
        <f t="shared" si="61"/>
        <v>100</v>
      </c>
      <c r="R794" s="10">
        <f t="shared" si="60"/>
        <v>41.85</v>
      </c>
      <c r="S794" s="23">
        <f t="shared" si="62"/>
        <v>41555.873645833337</v>
      </c>
      <c r="T794" s="23">
        <f t="shared" si="63"/>
        <v>41585.915312500001</v>
      </c>
      <c r="U794" s="10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0" t="s">
        <v>8218</v>
      </c>
      <c r="G795" s="10" t="s">
        <v>8223</v>
      </c>
      <c r="H795" s="10" t="s">
        <v>8245</v>
      </c>
      <c r="I795" s="10">
        <v>1372827540</v>
      </c>
      <c r="J795" s="10">
        <v>1371491244</v>
      </c>
      <c r="K795" s="10" t="b">
        <v>0</v>
      </c>
      <c r="L795" s="10">
        <v>32</v>
      </c>
      <c r="M795" t="b">
        <v>1</v>
      </c>
      <c r="N795" s="10" t="s">
        <v>8274</v>
      </c>
      <c r="O795" s="15" t="s">
        <v>8323</v>
      </c>
      <c r="P795" s="10" t="s">
        <v>8324</v>
      </c>
      <c r="Q795" s="10">
        <f t="shared" si="61"/>
        <v>103</v>
      </c>
      <c r="R795" s="10">
        <f t="shared" si="60"/>
        <v>88.33</v>
      </c>
      <c r="S795" s="23">
        <f t="shared" si="62"/>
        <v>41442.741249999999</v>
      </c>
      <c r="T795" s="23">
        <f t="shared" si="63"/>
        <v>41458.207638888889</v>
      </c>
      <c r="U795" s="10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0" t="s">
        <v>8218</v>
      </c>
      <c r="G796" s="10" t="s">
        <v>8223</v>
      </c>
      <c r="H796" s="10" t="s">
        <v>8245</v>
      </c>
      <c r="I796" s="10">
        <v>1315242360</v>
      </c>
      <c r="J796" s="10">
        <v>1310438737</v>
      </c>
      <c r="K796" s="10" t="b">
        <v>0</v>
      </c>
      <c r="L796" s="10">
        <v>53</v>
      </c>
      <c r="M796" t="b">
        <v>1</v>
      </c>
      <c r="N796" s="10" t="s">
        <v>8274</v>
      </c>
      <c r="O796" s="15" t="s">
        <v>8323</v>
      </c>
      <c r="P796" s="10" t="s">
        <v>8324</v>
      </c>
      <c r="Q796" s="10">
        <f t="shared" si="61"/>
        <v>105</v>
      </c>
      <c r="R796" s="10">
        <f t="shared" si="60"/>
        <v>158.96</v>
      </c>
      <c r="S796" s="23">
        <f t="shared" si="62"/>
        <v>40736.115011574075</v>
      </c>
      <c r="T796" s="23">
        <f t="shared" si="63"/>
        <v>40791.712500000001</v>
      </c>
      <c r="U796" s="10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0" t="s">
        <v>8218</v>
      </c>
      <c r="G797" s="10" t="s">
        <v>8223</v>
      </c>
      <c r="H797" s="10" t="s">
        <v>8245</v>
      </c>
      <c r="I797" s="10">
        <v>1333774740</v>
      </c>
      <c r="J797" s="10">
        <v>1330094566</v>
      </c>
      <c r="K797" s="10" t="b">
        <v>0</v>
      </c>
      <c r="L797" s="10">
        <v>184</v>
      </c>
      <c r="M797" t="b">
        <v>1</v>
      </c>
      <c r="N797" s="10" t="s">
        <v>8274</v>
      </c>
      <c r="O797" s="15" t="s">
        <v>8323</v>
      </c>
      <c r="P797" s="10" t="s">
        <v>8324</v>
      </c>
      <c r="Q797" s="10">
        <f t="shared" si="61"/>
        <v>112</v>
      </c>
      <c r="R797" s="10">
        <f t="shared" si="60"/>
        <v>85.05</v>
      </c>
      <c r="S797" s="23">
        <f t="shared" si="62"/>
        <v>40963.613032407404</v>
      </c>
      <c r="T797" s="23">
        <f t="shared" si="63"/>
        <v>41006.207638888889</v>
      </c>
      <c r="U797" s="10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0" t="s">
        <v>8218</v>
      </c>
      <c r="G798" s="10" t="s">
        <v>8223</v>
      </c>
      <c r="H798" s="10" t="s">
        <v>8245</v>
      </c>
      <c r="I798" s="10">
        <v>1379279400</v>
      </c>
      <c r="J798" s="10">
        <v>1376687485</v>
      </c>
      <c r="K798" s="10" t="b">
        <v>0</v>
      </c>
      <c r="L798" s="10">
        <v>90</v>
      </c>
      <c r="M798" t="b">
        <v>1</v>
      </c>
      <c r="N798" s="10" t="s">
        <v>8274</v>
      </c>
      <c r="O798" s="15" t="s">
        <v>8323</v>
      </c>
      <c r="P798" s="10" t="s">
        <v>8324</v>
      </c>
      <c r="Q798" s="10">
        <f t="shared" si="61"/>
        <v>101</v>
      </c>
      <c r="R798" s="10">
        <f t="shared" si="60"/>
        <v>112.61</v>
      </c>
      <c r="S798" s="23">
        <f t="shared" si="62"/>
        <v>41502.882928240739</v>
      </c>
      <c r="T798" s="23">
        <f t="shared" si="63"/>
        <v>41532.881944444445</v>
      </c>
      <c r="U798" s="10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0" t="s">
        <v>8218</v>
      </c>
      <c r="G799" s="10" t="s">
        <v>8223</v>
      </c>
      <c r="H799" s="10" t="s">
        <v>8245</v>
      </c>
      <c r="I799" s="10">
        <v>1335672000</v>
      </c>
      <c r="J799" s="10">
        <v>1332978688</v>
      </c>
      <c r="K799" s="10" t="b">
        <v>0</v>
      </c>
      <c r="L799" s="10">
        <v>71</v>
      </c>
      <c r="M799" t="b">
        <v>1</v>
      </c>
      <c r="N799" s="10" t="s">
        <v>8274</v>
      </c>
      <c r="O799" s="15" t="s">
        <v>8323</v>
      </c>
      <c r="P799" s="10" t="s">
        <v>8324</v>
      </c>
      <c r="Q799" s="10">
        <f t="shared" si="61"/>
        <v>108</v>
      </c>
      <c r="R799" s="10">
        <f t="shared" si="60"/>
        <v>45.44</v>
      </c>
      <c r="S799" s="23">
        <f t="shared" si="62"/>
        <v>40996.994074074071</v>
      </c>
      <c r="T799" s="23">
        <f t="shared" si="63"/>
        <v>41028.166666666664</v>
      </c>
      <c r="U799" s="10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0" t="s">
        <v>8218</v>
      </c>
      <c r="G800" s="10" t="s">
        <v>8223</v>
      </c>
      <c r="H800" s="10" t="s">
        <v>8245</v>
      </c>
      <c r="I800" s="10">
        <v>1412086187</v>
      </c>
      <c r="J800" s="10">
        <v>1409494187</v>
      </c>
      <c r="K800" s="10" t="b">
        <v>0</v>
      </c>
      <c r="L800" s="10">
        <v>87</v>
      </c>
      <c r="M800" t="b">
        <v>1</v>
      </c>
      <c r="N800" s="10" t="s">
        <v>8274</v>
      </c>
      <c r="O800" s="15" t="s">
        <v>8323</v>
      </c>
      <c r="P800" s="10" t="s">
        <v>8324</v>
      </c>
      <c r="Q800" s="10">
        <f t="shared" si="61"/>
        <v>115</v>
      </c>
      <c r="R800" s="10">
        <f t="shared" si="60"/>
        <v>46.22</v>
      </c>
      <c r="S800" s="23">
        <f t="shared" si="62"/>
        <v>41882.590127314819</v>
      </c>
      <c r="T800" s="23">
        <f t="shared" si="63"/>
        <v>41912.590127314819</v>
      </c>
      <c r="U800" s="1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0" t="s">
        <v>8218</v>
      </c>
      <c r="G801" s="10" t="s">
        <v>8223</v>
      </c>
      <c r="H801" s="10" t="s">
        <v>8245</v>
      </c>
      <c r="I801" s="10">
        <v>1335542446</v>
      </c>
      <c r="J801" s="10">
        <v>1332950446</v>
      </c>
      <c r="K801" s="10" t="b">
        <v>0</v>
      </c>
      <c r="L801" s="10">
        <v>28</v>
      </c>
      <c r="M801" t="b">
        <v>1</v>
      </c>
      <c r="N801" s="10" t="s">
        <v>8274</v>
      </c>
      <c r="O801" s="15" t="s">
        <v>8323</v>
      </c>
      <c r="P801" s="10" t="s">
        <v>8324</v>
      </c>
      <c r="Q801" s="10">
        <f t="shared" si="61"/>
        <v>100</v>
      </c>
      <c r="R801" s="10">
        <f t="shared" si="60"/>
        <v>178.61</v>
      </c>
      <c r="S801" s="23">
        <f t="shared" si="62"/>
        <v>40996.667199074072</v>
      </c>
      <c r="T801" s="23">
        <f t="shared" si="63"/>
        <v>41026.667199074072</v>
      </c>
      <c r="U801" s="10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0" t="s">
        <v>8218</v>
      </c>
      <c r="G802" s="10" t="s">
        <v>8224</v>
      </c>
      <c r="H802" s="10" t="s">
        <v>8246</v>
      </c>
      <c r="I802" s="10">
        <v>1410431054</v>
      </c>
      <c r="J802" s="10">
        <v>1407839054</v>
      </c>
      <c r="K802" s="10" t="b">
        <v>0</v>
      </c>
      <c r="L802" s="10">
        <v>56</v>
      </c>
      <c r="M802" t="b">
        <v>1</v>
      </c>
      <c r="N802" s="10" t="s">
        <v>8274</v>
      </c>
      <c r="O802" s="15" t="s">
        <v>8323</v>
      </c>
      <c r="P802" s="10" t="s">
        <v>8324</v>
      </c>
      <c r="Q802" s="10">
        <f t="shared" si="61"/>
        <v>152</v>
      </c>
      <c r="R802" s="10">
        <f t="shared" si="60"/>
        <v>40.75</v>
      </c>
      <c r="S802" s="23">
        <f t="shared" si="62"/>
        <v>41863.433495370373</v>
      </c>
      <c r="T802" s="23">
        <f t="shared" si="63"/>
        <v>41893.433495370373</v>
      </c>
      <c r="U802" s="10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0" t="s">
        <v>8218</v>
      </c>
      <c r="G803" s="10" t="s">
        <v>8223</v>
      </c>
      <c r="H803" s="10" t="s">
        <v>8245</v>
      </c>
      <c r="I803" s="10">
        <v>1309547120</v>
      </c>
      <c r="J803" s="10">
        <v>1306955120</v>
      </c>
      <c r="K803" s="10" t="b">
        <v>0</v>
      </c>
      <c r="L803" s="10">
        <v>51</v>
      </c>
      <c r="M803" t="b">
        <v>1</v>
      </c>
      <c r="N803" s="10" t="s">
        <v>8274</v>
      </c>
      <c r="O803" s="15" t="s">
        <v>8323</v>
      </c>
      <c r="P803" s="10" t="s">
        <v>8324</v>
      </c>
      <c r="Q803" s="10">
        <f t="shared" si="61"/>
        <v>112</v>
      </c>
      <c r="R803" s="10">
        <f t="shared" si="60"/>
        <v>43.73</v>
      </c>
      <c r="S803" s="23">
        <f t="shared" si="62"/>
        <v>40695.795370370368</v>
      </c>
      <c r="T803" s="23">
        <f t="shared" si="63"/>
        <v>40725.795370370368</v>
      </c>
      <c r="U803" s="10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0" t="s">
        <v>8218</v>
      </c>
      <c r="G804" s="10" t="s">
        <v>8223</v>
      </c>
      <c r="H804" s="10" t="s">
        <v>8245</v>
      </c>
      <c r="I804" s="10">
        <v>1347854700</v>
      </c>
      <c r="J804" s="10">
        <v>1343867524</v>
      </c>
      <c r="K804" s="10" t="b">
        <v>0</v>
      </c>
      <c r="L804" s="10">
        <v>75</v>
      </c>
      <c r="M804" t="b">
        <v>1</v>
      </c>
      <c r="N804" s="10" t="s">
        <v>8274</v>
      </c>
      <c r="O804" s="15" t="s">
        <v>8323</v>
      </c>
      <c r="P804" s="10" t="s">
        <v>8324</v>
      </c>
      <c r="Q804" s="10">
        <f t="shared" si="61"/>
        <v>101</v>
      </c>
      <c r="R804" s="10">
        <f t="shared" si="60"/>
        <v>81.069999999999993</v>
      </c>
      <c r="S804" s="23">
        <f t="shared" si="62"/>
        <v>41123.022268518522</v>
      </c>
      <c r="T804" s="23">
        <f t="shared" si="63"/>
        <v>41169.170138888891</v>
      </c>
      <c r="U804" s="10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0" t="s">
        <v>8218</v>
      </c>
      <c r="G805" s="10" t="s">
        <v>8223</v>
      </c>
      <c r="H805" s="10" t="s">
        <v>8245</v>
      </c>
      <c r="I805" s="10">
        <v>1306630800</v>
      </c>
      <c r="J805" s="10">
        <v>1304376478</v>
      </c>
      <c r="K805" s="10" t="b">
        <v>0</v>
      </c>
      <c r="L805" s="10">
        <v>38</v>
      </c>
      <c r="M805" t="b">
        <v>1</v>
      </c>
      <c r="N805" s="10" t="s">
        <v>8274</v>
      </c>
      <c r="O805" s="15" t="s">
        <v>8323</v>
      </c>
      <c r="P805" s="10" t="s">
        <v>8324</v>
      </c>
      <c r="Q805" s="10">
        <f t="shared" si="61"/>
        <v>123</v>
      </c>
      <c r="R805" s="10">
        <f t="shared" si="60"/>
        <v>74.61</v>
      </c>
      <c r="S805" s="23">
        <f t="shared" si="62"/>
        <v>40665.949976851851</v>
      </c>
      <c r="T805" s="23">
        <f t="shared" si="63"/>
        <v>40692.041666666664</v>
      </c>
      <c r="U805" s="10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0" t="s">
        <v>8218</v>
      </c>
      <c r="G806" s="10" t="s">
        <v>8223</v>
      </c>
      <c r="H806" s="10" t="s">
        <v>8245</v>
      </c>
      <c r="I806" s="10">
        <v>1311393540</v>
      </c>
      <c r="J806" s="10">
        <v>1309919526</v>
      </c>
      <c r="K806" s="10" t="b">
        <v>0</v>
      </c>
      <c r="L806" s="10">
        <v>18</v>
      </c>
      <c r="M806" t="b">
        <v>1</v>
      </c>
      <c r="N806" s="10" t="s">
        <v>8274</v>
      </c>
      <c r="O806" s="15" t="s">
        <v>8323</v>
      </c>
      <c r="P806" s="10" t="s">
        <v>8324</v>
      </c>
      <c r="Q806" s="10">
        <f t="shared" si="61"/>
        <v>100</v>
      </c>
      <c r="R806" s="10">
        <f t="shared" si="60"/>
        <v>305.56</v>
      </c>
      <c r="S806" s="23">
        <f t="shared" si="62"/>
        <v>40730.105625000004</v>
      </c>
      <c r="T806" s="23">
        <f t="shared" si="63"/>
        <v>40747.165972222225</v>
      </c>
      <c r="U806" s="10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0" t="s">
        <v>8218</v>
      </c>
      <c r="G807" s="10" t="s">
        <v>8223</v>
      </c>
      <c r="H807" s="10" t="s">
        <v>8245</v>
      </c>
      <c r="I807" s="10">
        <v>1310857200</v>
      </c>
      <c r="J807" s="10">
        <v>1306525512</v>
      </c>
      <c r="K807" s="10" t="b">
        <v>0</v>
      </c>
      <c r="L807" s="10">
        <v>54</v>
      </c>
      <c r="M807" t="b">
        <v>1</v>
      </c>
      <c r="N807" s="10" t="s">
        <v>8274</v>
      </c>
      <c r="O807" s="15" t="s">
        <v>8323</v>
      </c>
      <c r="P807" s="10" t="s">
        <v>8324</v>
      </c>
      <c r="Q807" s="10">
        <f t="shared" si="61"/>
        <v>105</v>
      </c>
      <c r="R807" s="10">
        <f t="shared" si="60"/>
        <v>58.33</v>
      </c>
      <c r="S807" s="23">
        <f t="shared" si="62"/>
        <v>40690.823055555556</v>
      </c>
      <c r="T807" s="23">
        <f t="shared" si="63"/>
        <v>40740.958333333336</v>
      </c>
      <c r="U807" s="10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0" t="s">
        <v>8218</v>
      </c>
      <c r="G808" s="10" t="s">
        <v>8223</v>
      </c>
      <c r="H808" s="10" t="s">
        <v>8245</v>
      </c>
      <c r="I808" s="10">
        <v>1315413339</v>
      </c>
      <c r="J808" s="10">
        <v>1312821339</v>
      </c>
      <c r="K808" s="10" t="b">
        <v>0</v>
      </c>
      <c r="L808" s="10">
        <v>71</v>
      </c>
      <c r="M808" t="b">
        <v>1</v>
      </c>
      <c r="N808" s="10" t="s">
        <v>8274</v>
      </c>
      <c r="O808" s="15" t="s">
        <v>8323</v>
      </c>
      <c r="P808" s="10" t="s">
        <v>8324</v>
      </c>
      <c r="Q808" s="10">
        <f t="shared" si="61"/>
        <v>104</v>
      </c>
      <c r="R808" s="10">
        <f t="shared" si="60"/>
        <v>117.68</v>
      </c>
      <c r="S808" s="23">
        <f t="shared" si="62"/>
        <v>40763.691423611112</v>
      </c>
      <c r="T808" s="23">
        <f t="shared" si="63"/>
        <v>40793.691423611112</v>
      </c>
      <c r="U808" s="10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0" t="s">
        <v>8218</v>
      </c>
      <c r="G809" s="10" t="s">
        <v>8223</v>
      </c>
      <c r="H809" s="10" t="s">
        <v>8245</v>
      </c>
      <c r="I809" s="10">
        <v>1488333600</v>
      </c>
      <c r="J809" s="10">
        <v>1485270311</v>
      </c>
      <c r="K809" s="10" t="b">
        <v>0</v>
      </c>
      <c r="L809" s="10">
        <v>57</v>
      </c>
      <c r="M809" t="b">
        <v>1</v>
      </c>
      <c r="N809" s="10" t="s">
        <v>8274</v>
      </c>
      <c r="O809" s="15" t="s">
        <v>8323</v>
      </c>
      <c r="P809" s="10" t="s">
        <v>8324</v>
      </c>
      <c r="Q809" s="10">
        <f t="shared" si="61"/>
        <v>105</v>
      </c>
      <c r="R809" s="10">
        <f t="shared" si="60"/>
        <v>73.77</v>
      </c>
      <c r="S809" s="23">
        <f t="shared" si="62"/>
        <v>42759.628599537042</v>
      </c>
      <c r="T809" s="23">
        <f t="shared" si="63"/>
        <v>42795.083333333328</v>
      </c>
      <c r="U809" s="10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0" t="s">
        <v>8218</v>
      </c>
      <c r="G810" s="10" t="s">
        <v>8228</v>
      </c>
      <c r="H810" s="10" t="s">
        <v>8250</v>
      </c>
      <c r="I810" s="10">
        <v>1419224340</v>
      </c>
      <c r="J810" s="10">
        <v>1416363886</v>
      </c>
      <c r="K810" s="10" t="b">
        <v>0</v>
      </c>
      <c r="L810" s="10">
        <v>43</v>
      </c>
      <c r="M810" t="b">
        <v>1</v>
      </c>
      <c r="N810" s="10" t="s">
        <v>8274</v>
      </c>
      <c r="O810" s="15" t="s">
        <v>8323</v>
      </c>
      <c r="P810" s="10" t="s">
        <v>8324</v>
      </c>
      <c r="Q810" s="10">
        <f t="shared" si="61"/>
        <v>100</v>
      </c>
      <c r="R810" s="10">
        <f t="shared" si="60"/>
        <v>104.65</v>
      </c>
      <c r="S810" s="23">
        <f t="shared" si="62"/>
        <v>41962.100532407407</v>
      </c>
      <c r="T810" s="23">
        <f t="shared" si="63"/>
        <v>41995.207638888889</v>
      </c>
      <c r="U810" s="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0" t="s">
        <v>8218</v>
      </c>
      <c r="G811" s="10" t="s">
        <v>8223</v>
      </c>
      <c r="H811" s="10" t="s">
        <v>8245</v>
      </c>
      <c r="I811" s="10">
        <v>1390161630</v>
      </c>
      <c r="J811" s="10">
        <v>1387569630</v>
      </c>
      <c r="K811" s="10" t="b">
        <v>0</v>
      </c>
      <c r="L811" s="10">
        <v>52</v>
      </c>
      <c r="M811" t="b">
        <v>1</v>
      </c>
      <c r="N811" s="10" t="s">
        <v>8274</v>
      </c>
      <c r="O811" s="15" t="s">
        <v>8323</v>
      </c>
      <c r="P811" s="10" t="s">
        <v>8324</v>
      </c>
      <c r="Q811" s="10">
        <f t="shared" si="61"/>
        <v>104</v>
      </c>
      <c r="R811" s="10">
        <f t="shared" si="60"/>
        <v>79.83</v>
      </c>
      <c r="S811" s="23">
        <f t="shared" si="62"/>
        <v>41628.833680555559</v>
      </c>
      <c r="T811" s="23">
        <f t="shared" si="63"/>
        <v>41658.833680555559</v>
      </c>
      <c r="U811" s="10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0" t="s">
        <v>8218</v>
      </c>
      <c r="G812" s="10" t="s">
        <v>8223</v>
      </c>
      <c r="H812" s="10" t="s">
        <v>8245</v>
      </c>
      <c r="I812" s="10">
        <v>1346462462</v>
      </c>
      <c r="J812" s="10">
        <v>1343870462</v>
      </c>
      <c r="K812" s="10" t="b">
        <v>0</v>
      </c>
      <c r="L812" s="10">
        <v>27</v>
      </c>
      <c r="M812" t="b">
        <v>1</v>
      </c>
      <c r="N812" s="10" t="s">
        <v>8274</v>
      </c>
      <c r="O812" s="15" t="s">
        <v>8323</v>
      </c>
      <c r="P812" s="10" t="s">
        <v>8324</v>
      </c>
      <c r="Q812" s="10">
        <f t="shared" si="61"/>
        <v>105</v>
      </c>
      <c r="R812" s="10">
        <f t="shared" si="60"/>
        <v>58.33</v>
      </c>
      <c r="S812" s="23">
        <f t="shared" si="62"/>
        <v>41123.056273148148</v>
      </c>
      <c r="T812" s="23">
        <f t="shared" si="63"/>
        <v>41153.056273148148</v>
      </c>
      <c r="U812" s="10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0" t="s">
        <v>8218</v>
      </c>
      <c r="G813" s="10" t="s">
        <v>8223</v>
      </c>
      <c r="H813" s="10" t="s">
        <v>8245</v>
      </c>
      <c r="I813" s="10">
        <v>1373475120</v>
      </c>
      <c r="J813" s="10">
        <v>1371569202</v>
      </c>
      <c r="K813" s="10" t="b">
        <v>0</v>
      </c>
      <c r="L813" s="10">
        <v>12</v>
      </c>
      <c r="M813" t="b">
        <v>1</v>
      </c>
      <c r="N813" s="10" t="s">
        <v>8274</v>
      </c>
      <c r="O813" s="15" t="s">
        <v>8323</v>
      </c>
      <c r="P813" s="10" t="s">
        <v>8324</v>
      </c>
      <c r="Q813" s="10">
        <f t="shared" si="61"/>
        <v>104</v>
      </c>
      <c r="R813" s="10">
        <f t="shared" si="60"/>
        <v>86.67</v>
      </c>
      <c r="S813" s="23">
        <f t="shared" si="62"/>
        <v>41443.643541666665</v>
      </c>
      <c r="T813" s="23">
        <f t="shared" si="63"/>
        <v>41465.702777777777</v>
      </c>
      <c r="U813" s="10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0" t="s">
        <v>8218</v>
      </c>
      <c r="G814" s="10" t="s">
        <v>8223</v>
      </c>
      <c r="H814" s="10" t="s">
        <v>8245</v>
      </c>
      <c r="I814" s="10">
        <v>1362146280</v>
      </c>
      <c r="J814" s="10">
        <v>1357604752</v>
      </c>
      <c r="K814" s="10" t="b">
        <v>0</v>
      </c>
      <c r="L814" s="10">
        <v>33</v>
      </c>
      <c r="M814" t="b">
        <v>1</v>
      </c>
      <c r="N814" s="10" t="s">
        <v>8274</v>
      </c>
      <c r="O814" s="15" t="s">
        <v>8323</v>
      </c>
      <c r="P814" s="10" t="s">
        <v>8324</v>
      </c>
      <c r="Q814" s="10">
        <f t="shared" si="61"/>
        <v>152</v>
      </c>
      <c r="R814" s="10">
        <f t="shared" si="60"/>
        <v>27.61</v>
      </c>
      <c r="S814" s="23">
        <f t="shared" si="62"/>
        <v>41282.017962962964</v>
      </c>
      <c r="T814" s="23">
        <f t="shared" si="63"/>
        <v>41334.581944444442</v>
      </c>
      <c r="U814" s="10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0" t="s">
        <v>8218</v>
      </c>
      <c r="G815" s="10" t="s">
        <v>8223</v>
      </c>
      <c r="H815" s="10" t="s">
        <v>8245</v>
      </c>
      <c r="I815" s="10">
        <v>1342825365</v>
      </c>
      <c r="J815" s="10">
        <v>1340233365</v>
      </c>
      <c r="K815" s="10" t="b">
        <v>0</v>
      </c>
      <c r="L815" s="10">
        <v>96</v>
      </c>
      <c r="M815" t="b">
        <v>1</v>
      </c>
      <c r="N815" s="10" t="s">
        <v>8274</v>
      </c>
      <c r="O815" s="15" t="s">
        <v>8323</v>
      </c>
      <c r="P815" s="10" t="s">
        <v>8324</v>
      </c>
      <c r="Q815" s="10">
        <f t="shared" si="61"/>
        <v>160</v>
      </c>
      <c r="R815" s="10">
        <f t="shared" si="60"/>
        <v>25</v>
      </c>
      <c r="S815" s="23">
        <f t="shared" si="62"/>
        <v>41080.960243055553</v>
      </c>
      <c r="T815" s="23">
        <f t="shared" si="63"/>
        <v>41110.960243055553</v>
      </c>
      <c r="U815" s="10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0" t="s">
        <v>8218</v>
      </c>
      <c r="G816" s="10" t="s">
        <v>8223</v>
      </c>
      <c r="H816" s="10" t="s">
        <v>8245</v>
      </c>
      <c r="I816" s="10">
        <v>1306865040</v>
      </c>
      <c r="J816" s="10">
        <v>1305568201</v>
      </c>
      <c r="K816" s="10" t="b">
        <v>0</v>
      </c>
      <c r="L816" s="10">
        <v>28</v>
      </c>
      <c r="M816" t="b">
        <v>1</v>
      </c>
      <c r="N816" s="10" t="s">
        <v>8274</v>
      </c>
      <c r="O816" s="15" t="s">
        <v>8323</v>
      </c>
      <c r="P816" s="10" t="s">
        <v>8324</v>
      </c>
      <c r="Q816" s="10">
        <f t="shared" si="61"/>
        <v>127</v>
      </c>
      <c r="R816" s="10">
        <f t="shared" si="60"/>
        <v>45.46</v>
      </c>
      <c r="S816" s="23">
        <f t="shared" si="62"/>
        <v>40679.743067129632</v>
      </c>
      <c r="T816" s="23">
        <f t="shared" si="63"/>
        <v>40694.75277777778</v>
      </c>
      <c r="U816" s="10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0" t="s">
        <v>8218</v>
      </c>
      <c r="G817" s="10" t="s">
        <v>8223</v>
      </c>
      <c r="H817" s="10" t="s">
        <v>8245</v>
      </c>
      <c r="I817" s="10">
        <v>1414879303</v>
      </c>
      <c r="J817" s="10">
        <v>1412287303</v>
      </c>
      <c r="K817" s="10" t="b">
        <v>0</v>
      </c>
      <c r="L817" s="10">
        <v>43</v>
      </c>
      <c r="M817" t="b">
        <v>1</v>
      </c>
      <c r="N817" s="10" t="s">
        <v>8274</v>
      </c>
      <c r="O817" s="15" t="s">
        <v>8323</v>
      </c>
      <c r="P817" s="10" t="s">
        <v>8324</v>
      </c>
      <c r="Q817" s="10">
        <f t="shared" si="61"/>
        <v>107</v>
      </c>
      <c r="R817" s="10">
        <f t="shared" si="60"/>
        <v>99.53</v>
      </c>
      <c r="S817" s="23">
        <f t="shared" si="62"/>
        <v>41914.917858796296</v>
      </c>
      <c r="T817" s="23">
        <f t="shared" si="63"/>
        <v>41944.917858796296</v>
      </c>
      <c r="U817" s="10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0" t="s">
        <v>8218</v>
      </c>
      <c r="G818" s="10" t="s">
        <v>8223</v>
      </c>
      <c r="H818" s="10" t="s">
        <v>8245</v>
      </c>
      <c r="I818" s="10">
        <v>1365489000</v>
      </c>
      <c r="J818" s="10">
        <v>1362776043</v>
      </c>
      <c r="K818" s="10" t="b">
        <v>0</v>
      </c>
      <c r="L818" s="10">
        <v>205</v>
      </c>
      <c r="M818" t="b">
        <v>1</v>
      </c>
      <c r="N818" s="10" t="s">
        <v>8274</v>
      </c>
      <c r="O818" s="15" t="s">
        <v>8323</v>
      </c>
      <c r="P818" s="10" t="s">
        <v>8324</v>
      </c>
      <c r="Q818" s="10">
        <f t="shared" si="61"/>
        <v>115</v>
      </c>
      <c r="R818" s="10">
        <f t="shared" si="60"/>
        <v>39.31</v>
      </c>
      <c r="S818" s="23">
        <f t="shared" si="62"/>
        <v>41341.870868055557</v>
      </c>
      <c r="T818" s="23">
        <f t="shared" si="63"/>
        <v>41373.270833333336</v>
      </c>
      <c r="U818" s="10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0" t="s">
        <v>8218</v>
      </c>
      <c r="G819" s="10" t="s">
        <v>8223</v>
      </c>
      <c r="H819" s="10" t="s">
        <v>8245</v>
      </c>
      <c r="I819" s="10">
        <v>1331441940</v>
      </c>
      <c r="J819" s="10">
        <v>1326810211</v>
      </c>
      <c r="K819" s="10" t="b">
        <v>0</v>
      </c>
      <c r="L819" s="10">
        <v>23</v>
      </c>
      <c r="M819" t="b">
        <v>1</v>
      </c>
      <c r="N819" s="10" t="s">
        <v>8274</v>
      </c>
      <c r="O819" s="15" t="s">
        <v>8323</v>
      </c>
      <c r="P819" s="10" t="s">
        <v>8324</v>
      </c>
      <c r="Q819" s="10">
        <f t="shared" si="61"/>
        <v>137</v>
      </c>
      <c r="R819" s="10">
        <f t="shared" si="60"/>
        <v>89.42</v>
      </c>
      <c r="S819" s="23">
        <f t="shared" si="62"/>
        <v>40925.599664351852</v>
      </c>
      <c r="T819" s="23">
        <f t="shared" si="63"/>
        <v>40979.207638888889</v>
      </c>
      <c r="U819" s="10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0" t="s">
        <v>8218</v>
      </c>
      <c r="G820" s="10" t="s">
        <v>8223</v>
      </c>
      <c r="H820" s="10" t="s">
        <v>8245</v>
      </c>
      <c r="I820" s="10">
        <v>1344358860</v>
      </c>
      <c r="J820" s="10">
        <v>1343682681</v>
      </c>
      <c r="K820" s="10" t="b">
        <v>0</v>
      </c>
      <c r="L820" s="10">
        <v>19</v>
      </c>
      <c r="M820" t="b">
        <v>1</v>
      </c>
      <c r="N820" s="10" t="s">
        <v>8274</v>
      </c>
      <c r="O820" s="15" t="s">
        <v>8323</v>
      </c>
      <c r="P820" s="10" t="s">
        <v>8324</v>
      </c>
      <c r="Q820" s="10">
        <f t="shared" si="61"/>
        <v>156</v>
      </c>
      <c r="R820" s="10">
        <f t="shared" si="60"/>
        <v>28.68</v>
      </c>
      <c r="S820" s="23">
        <f t="shared" si="62"/>
        <v>41120.882881944446</v>
      </c>
      <c r="T820" s="23">
        <f t="shared" si="63"/>
        <v>41128.709027777775</v>
      </c>
      <c r="U820" s="1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0" t="s">
        <v>8218</v>
      </c>
      <c r="G821" s="10" t="s">
        <v>8223</v>
      </c>
      <c r="H821" s="10" t="s">
        <v>8245</v>
      </c>
      <c r="I821" s="10">
        <v>1387601040</v>
      </c>
      <c r="J821" s="10">
        <v>1386806254</v>
      </c>
      <c r="K821" s="10" t="b">
        <v>0</v>
      </c>
      <c r="L821" s="10">
        <v>14</v>
      </c>
      <c r="M821" t="b">
        <v>1</v>
      </c>
      <c r="N821" s="10" t="s">
        <v>8274</v>
      </c>
      <c r="O821" s="15" t="s">
        <v>8323</v>
      </c>
      <c r="P821" s="10" t="s">
        <v>8324</v>
      </c>
      <c r="Q821" s="10">
        <f t="shared" si="61"/>
        <v>109</v>
      </c>
      <c r="R821" s="10">
        <f t="shared" si="60"/>
        <v>31.07</v>
      </c>
      <c r="S821" s="23">
        <f t="shared" si="62"/>
        <v>41619.998310185183</v>
      </c>
      <c r="T821" s="23">
        <f t="shared" si="63"/>
        <v>41629.197222222225</v>
      </c>
      <c r="U821" s="10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0" t="s">
        <v>8218</v>
      </c>
      <c r="G822" s="10" t="s">
        <v>8223</v>
      </c>
      <c r="H822" s="10" t="s">
        <v>8245</v>
      </c>
      <c r="I822" s="10">
        <v>1402290000</v>
      </c>
      <c r="J822" s="10">
        <v>1399666342</v>
      </c>
      <c r="K822" s="10" t="b">
        <v>0</v>
      </c>
      <c r="L822" s="10">
        <v>38</v>
      </c>
      <c r="M822" t="b">
        <v>1</v>
      </c>
      <c r="N822" s="10" t="s">
        <v>8274</v>
      </c>
      <c r="O822" s="15" t="s">
        <v>8323</v>
      </c>
      <c r="P822" s="10" t="s">
        <v>8324</v>
      </c>
      <c r="Q822" s="10">
        <f t="shared" si="61"/>
        <v>134</v>
      </c>
      <c r="R822" s="10">
        <f t="shared" si="60"/>
        <v>70.55</v>
      </c>
      <c r="S822" s="23">
        <f t="shared" si="62"/>
        <v>41768.841921296298</v>
      </c>
      <c r="T822" s="23">
        <f t="shared" si="63"/>
        <v>41799.208333333336</v>
      </c>
      <c r="U822" s="10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0" t="s">
        <v>8218</v>
      </c>
      <c r="G823" s="10" t="s">
        <v>8223</v>
      </c>
      <c r="H823" s="10" t="s">
        <v>8245</v>
      </c>
      <c r="I823" s="10">
        <v>1430712060</v>
      </c>
      <c r="J823" s="10">
        <v>1427753265</v>
      </c>
      <c r="K823" s="10" t="b">
        <v>0</v>
      </c>
      <c r="L823" s="10">
        <v>78</v>
      </c>
      <c r="M823" t="b">
        <v>1</v>
      </c>
      <c r="N823" s="10" t="s">
        <v>8274</v>
      </c>
      <c r="O823" s="15" t="s">
        <v>8323</v>
      </c>
      <c r="P823" s="10" t="s">
        <v>8324</v>
      </c>
      <c r="Q823" s="10">
        <f t="shared" si="61"/>
        <v>100</v>
      </c>
      <c r="R823" s="10">
        <f t="shared" si="60"/>
        <v>224.13</v>
      </c>
      <c r="S823" s="23">
        <f t="shared" si="62"/>
        <v>42093.922048611115</v>
      </c>
      <c r="T823" s="23">
        <f t="shared" si="63"/>
        <v>42128.167361111111</v>
      </c>
      <c r="U823" s="10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0" t="s">
        <v>8218</v>
      </c>
      <c r="G824" s="10" t="s">
        <v>8223</v>
      </c>
      <c r="H824" s="10" t="s">
        <v>8245</v>
      </c>
      <c r="I824" s="10">
        <v>1349477050</v>
      </c>
      <c r="J824" s="10">
        <v>1346885050</v>
      </c>
      <c r="K824" s="10" t="b">
        <v>0</v>
      </c>
      <c r="L824" s="10">
        <v>69</v>
      </c>
      <c r="M824" t="b">
        <v>1</v>
      </c>
      <c r="N824" s="10" t="s">
        <v>8274</v>
      </c>
      <c r="O824" s="15" t="s">
        <v>8323</v>
      </c>
      <c r="P824" s="10" t="s">
        <v>8324</v>
      </c>
      <c r="Q824" s="10">
        <f t="shared" si="61"/>
        <v>119</v>
      </c>
      <c r="R824" s="10">
        <f t="shared" si="60"/>
        <v>51.81</v>
      </c>
      <c r="S824" s="23">
        <f t="shared" si="62"/>
        <v>41157.947337962964</v>
      </c>
      <c r="T824" s="23">
        <f t="shared" si="63"/>
        <v>41187.947337962964</v>
      </c>
      <c r="U824" s="10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0" t="s">
        <v>8218</v>
      </c>
      <c r="G825" s="10" t="s">
        <v>8223</v>
      </c>
      <c r="H825" s="10" t="s">
        <v>8245</v>
      </c>
      <c r="I825" s="10">
        <v>1427062852</v>
      </c>
      <c r="J825" s="10">
        <v>1424474452</v>
      </c>
      <c r="K825" s="10" t="b">
        <v>0</v>
      </c>
      <c r="L825" s="10">
        <v>33</v>
      </c>
      <c r="M825" t="b">
        <v>1</v>
      </c>
      <c r="N825" s="10" t="s">
        <v>8274</v>
      </c>
      <c r="O825" s="15" t="s">
        <v>8323</v>
      </c>
      <c r="P825" s="10" t="s">
        <v>8324</v>
      </c>
      <c r="Q825" s="10">
        <f t="shared" si="61"/>
        <v>180</v>
      </c>
      <c r="R825" s="10">
        <f t="shared" si="60"/>
        <v>43.52</v>
      </c>
      <c r="S825" s="23">
        <f t="shared" si="62"/>
        <v>42055.972824074073</v>
      </c>
      <c r="T825" s="23">
        <f t="shared" si="63"/>
        <v>42085.931157407409</v>
      </c>
      <c r="U825" s="10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0" t="s">
        <v>8218</v>
      </c>
      <c r="G826" s="10" t="s">
        <v>8223</v>
      </c>
      <c r="H826" s="10" t="s">
        <v>8245</v>
      </c>
      <c r="I826" s="10">
        <v>1271573940</v>
      </c>
      <c r="J826" s="10">
        <v>1268459318</v>
      </c>
      <c r="K826" s="10" t="b">
        <v>0</v>
      </c>
      <c r="L826" s="10">
        <v>54</v>
      </c>
      <c r="M826" t="b">
        <v>1</v>
      </c>
      <c r="N826" s="10" t="s">
        <v>8274</v>
      </c>
      <c r="O826" s="15" t="s">
        <v>8323</v>
      </c>
      <c r="P826" s="10" t="s">
        <v>8324</v>
      </c>
      <c r="Q826" s="10">
        <f t="shared" si="61"/>
        <v>134</v>
      </c>
      <c r="R826" s="10">
        <f t="shared" si="60"/>
        <v>39.82</v>
      </c>
      <c r="S826" s="23">
        <f t="shared" si="62"/>
        <v>40250.242106481484</v>
      </c>
      <c r="T826" s="23">
        <f t="shared" si="63"/>
        <v>40286.290972222225</v>
      </c>
      <c r="U826" s="10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0" t="s">
        <v>8218</v>
      </c>
      <c r="G827" s="10" t="s">
        <v>8223</v>
      </c>
      <c r="H827" s="10" t="s">
        <v>8245</v>
      </c>
      <c r="I827" s="10">
        <v>1351495284</v>
      </c>
      <c r="J827" s="10">
        <v>1349335284</v>
      </c>
      <c r="K827" s="10" t="b">
        <v>0</v>
      </c>
      <c r="L827" s="10">
        <v>99</v>
      </c>
      <c r="M827" t="b">
        <v>1</v>
      </c>
      <c r="N827" s="10" t="s">
        <v>8274</v>
      </c>
      <c r="O827" s="15" t="s">
        <v>8323</v>
      </c>
      <c r="P827" s="10" t="s">
        <v>8324</v>
      </c>
      <c r="Q827" s="10">
        <f t="shared" si="61"/>
        <v>100</v>
      </c>
      <c r="R827" s="10">
        <f t="shared" si="60"/>
        <v>126.81</v>
      </c>
      <c r="S827" s="23">
        <f t="shared" si="62"/>
        <v>41186.306527777779</v>
      </c>
      <c r="T827" s="23">
        <f t="shared" si="63"/>
        <v>41211.306527777779</v>
      </c>
      <c r="U827" s="10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0" t="s">
        <v>8218</v>
      </c>
      <c r="G828" s="10" t="s">
        <v>8223</v>
      </c>
      <c r="H828" s="10" t="s">
        <v>8245</v>
      </c>
      <c r="I828" s="10">
        <v>1332719730</v>
      </c>
      <c r="J828" s="10">
        <v>1330908930</v>
      </c>
      <c r="K828" s="10" t="b">
        <v>0</v>
      </c>
      <c r="L828" s="10">
        <v>49</v>
      </c>
      <c r="M828" t="b">
        <v>1</v>
      </c>
      <c r="N828" s="10" t="s">
        <v>8274</v>
      </c>
      <c r="O828" s="15" t="s">
        <v>8323</v>
      </c>
      <c r="P828" s="10" t="s">
        <v>8324</v>
      </c>
      <c r="Q828" s="10">
        <f t="shared" si="61"/>
        <v>101</v>
      </c>
      <c r="R828" s="10">
        <f t="shared" si="60"/>
        <v>113.88</v>
      </c>
      <c r="S828" s="23">
        <f t="shared" si="62"/>
        <v>40973.038541666669</v>
      </c>
      <c r="T828" s="23">
        <f t="shared" si="63"/>
        <v>40993.996874999997</v>
      </c>
      <c r="U828" s="10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0" t="s">
        <v>8218</v>
      </c>
      <c r="G829" s="10" t="s">
        <v>8223</v>
      </c>
      <c r="H829" s="10" t="s">
        <v>8245</v>
      </c>
      <c r="I829" s="10">
        <v>1329248940</v>
      </c>
      <c r="J829" s="10">
        <v>1326972107</v>
      </c>
      <c r="K829" s="10" t="b">
        <v>0</v>
      </c>
      <c r="L829" s="10">
        <v>11</v>
      </c>
      <c r="M829" t="b">
        <v>1</v>
      </c>
      <c r="N829" s="10" t="s">
        <v>8274</v>
      </c>
      <c r="O829" s="15" t="s">
        <v>8323</v>
      </c>
      <c r="P829" s="10" t="s">
        <v>8324</v>
      </c>
      <c r="Q829" s="10">
        <f t="shared" si="61"/>
        <v>103</v>
      </c>
      <c r="R829" s="10">
        <f t="shared" si="60"/>
        <v>28.18</v>
      </c>
      <c r="S829" s="23">
        <f t="shared" si="62"/>
        <v>40927.473460648151</v>
      </c>
      <c r="T829" s="23">
        <f t="shared" si="63"/>
        <v>40953.825694444444</v>
      </c>
      <c r="U829" s="10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0" t="s">
        <v>8218</v>
      </c>
      <c r="G830" s="10" t="s">
        <v>8223</v>
      </c>
      <c r="H830" s="10" t="s">
        <v>8245</v>
      </c>
      <c r="I830" s="10">
        <v>1340641440</v>
      </c>
      <c r="J830" s="10">
        <v>1339549982</v>
      </c>
      <c r="K830" s="10" t="b">
        <v>0</v>
      </c>
      <c r="L830" s="10">
        <v>38</v>
      </c>
      <c r="M830" t="b">
        <v>1</v>
      </c>
      <c r="N830" s="10" t="s">
        <v>8274</v>
      </c>
      <c r="O830" s="15" t="s">
        <v>8323</v>
      </c>
      <c r="P830" s="10" t="s">
        <v>8324</v>
      </c>
      <c r="Q830" s="10">
        <f t="shared" si="61"/>
        <v>107</v>
      </c>
      <c r="R830" s="10">
        <f t="shared" si="60"/>
        <v>36.61</v>
      </c>
      <c r="S830" s="23">
        <f t="shared" si="62"/>
        <v>41073.050717592596</v>
      </c>
      <c r="T830" s="23">
        <f t="shared" si="63"/>
        <v>41085.683333333334</v>
      </c>
      <c r="U830" s="1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0" t="s">
        <v>8218</v>
      </c>
      <c r="G831" s="10" t="s">
        <v>8224</v>
      </c>
      <c r="H831" s="10" t="s">
        <v>8246</v>
      </c>
      <c r="I831" s="10">
        <v>1468437240</v>
      </c>
      <c r="J831" s="10">
        <v>1463253240</v>
      </c>
      <c r="K831" s="10" t="b">
        <v>0</v>
      </c>
      <c r="L831" s="10">
        <v>16</v>
      </c>
      <c r="M831" t="b">
        <v>1</v>
      </c>
      <c r="N831" s="10" t="s">
        <v>8274</v>
      </c>
      <c r="O831" s="15" t="s">
        <v>8323</v>
      </c>
      <c r="P831" s="10" t="s">
        <v>8324</v>
      </c>
      <c r="Q831" s="10">
        <f t="shared" si="61"/>
        <v>104</v>
      </c>
      <c r="R831" s="10">
        <f t="shared" si="60"/>
        <v>32.5</v>
      </c>
      <c r="S831" s="23">
        <f t="shared" si="62"/>
        <v>42504.801388888889</v>
      </c>
      <c r="T831" s="23">
        <f t="shared" si="63"/>
        <v>42564.801388888889</v>
      </c>
      <c r="U831" s="10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0" t="s">
        <v>8218</v>
      </c>
      <c r="G832" s="10" t="s">
        <v>8223</v>
      </c>
      <c r="H832" s="10" t="s">
        <v>8245</v>
      </c>
      <c r="I832" s="10">
        <v>1363952225</v>
      </c>
      <c r="J832" s="10">
        <v>1361363825</v>
      </c>
      <c r="K832" s="10" t="b">
        <v>0</v>
      </c>
      <c r="L832" s="10">
        <v>32</v>
      </c>
      <c r="M832" t="b">
        <v>1</v>
      </c>
      <c r="N832" s="10" t="s">
        <v>8274</v>
      </c>
      <c r="O832" s="15" t="s">
        <v>8323</v>
      </c>
      <c r="P832" s="10" t="s">
        <v>8324</v>
      </c>
      <c r="Q832" s="10">
        <f t="shared" si="61"/>
        <v>108</v>
      </c>
      <c r="R832" s="10">
        <f t="shared" si="60"/>
        <v>60.66</v>
      </c>
      <c r="S832" s="23">
        <f t="shared" si="62"/>
        <v>41325.525752314818</v>
      </c>
      <c r="T832" s="23">
        <f t="shared" si="63"/>
        <v>41355.484085648146</v>
      </c>
      <c r="U832" s="10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0" t="s">
        <v>8218</v>
      </c>
      <c r="G833" s="10" t="s">
        <v>8223</v>
      </c>
      <c r="H833" s="10" t="s">
        <v>8245</v>
      </c>
      <c r="I833" s="10">
        <v>1335540694</v>
      </c>
      <c r="J833" s="10">
        <v>1332948694</v>
      </c>
      <c r="K833" s="10" t="b">
        <v>0</v>
      </c>
      <c r="L833" s="10">
        <v>20</v>
      </c>
      <c r="M833" t="b">
        <v>1</v>
      </c>
      <c r="N833" s="10" t="s">
        <v>8274</v>
      </c>
      <c r="O833" s="15" t="s">
        <v>8323</v>
      </c>
      <c r="P833" s="10" t="s">
        <v>8324</v>
      </c>
      <c r="Q833" s="10">
        <f t="shared" si="61"/>
        <v>233</v>
      </c>
      <c r="R833" s="10">
        <f t="shared" si="60"/>
        <v>175</v>
      </c>
      <c r="S833" s="23">
        <f t="shared" si="62"/>
        <v>40996.646921296298</v>
      </c>
      <c r="T833" s="23">
        <f t="shared" si="63"/>
        <v>41026.646921296298</v>
      </c>
      <c r="U833" s="10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0" t="s">
        <v>8218</v>
      </c>
      <c r="G834" s="10" t="s">
        <v>8223</v>
      </c>
      <c r="H834" s="10" t="s">
        <v>8245</v>
      </c>
      <c r="I834" s="10">
        <v>1327133580</v>
      </c>
      <c r="J834" s="10">
        <v>1321978335</v>
      </c>
      <c r="K834" s="10" t="b">
        <v>0</v>
      </c>
      <c r="L834" s="10">
        <v>154</v>
      </c>
      <c r="M834" t="b">
        <v>1</v>
      </c>
      <c r="N834" s="10" t="s">
        <v>8274</v>
      </c>
      <c r="O834" s="15" t="s">
        <v>8323</v>
      </c>
      <c r="P834" s="10" t="s">
        <v>8324</v>
      </c>
      <c r="Q834" s="10">
        <f t="shared" si="61"/>
        <v>101</v>
      </c>
      <c r="R834" s="10">
        <f t="shared" ref="R834:R897" si="65">IFERROR(ROUND(E834/L834,2),0)</f>
        <v>97.99</v>
      </c>
      <c r="S834" s="23">
        <f t="shared" si="62"/>
        <v>40869.675173611111</v>
      </c>
      <c r="T834" s="23">
        <f t="shared" si="63"/>
        <v>40929.342361111114</v>
      </c>
      <c r="U834" s="10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0" t="s">
        <v>8218</v>
      </c>
      <c r="G835" s="10" t="s">
        <v>8223</v>
      </c>
      <c r="H835" s="10" t="s">
        <v>8245</v>
      </c>
      <c r="I835" s="10">
        <v>1397941475</v>
      </c>
      <c r="J835" s="10">
        <v>1395349475</v>
      </c>
      <c r="K835" s="10" t="b">
        <v>0</v>
      </c>
      <c r="L835" s="10">
        <v>41</v>
      </c>
      <c r="M835" t="b">
        <v>1</v>
      </c>
      <c r="N835" s="10" t="s">
        <v>8274</v>
      </c>
      <c r="O835" s="15" t="s">
        <v>8323</v>
      </c>
      <c r="P835" s="10" t="s">
        <v>8324</v>
      </c>
      <c r="Q835" s="10">
        <f t="shared" ref="Q835:Q898" si="66">ROUND(E835/D835*100,0)</f>
        <v>102</v>
      </c>
      <c r="R835" s="10">
        <f t="shared" si="65"/>
        <v>148.78</v>
      </c>
      <c r="S835" s="23">
        <f t="shared" ref="S835:S898" si="67">(((J835/60)/60)/24)+DATE(1970,1,1)</f>
        <v>41718.878182870372</v>
      </c>
      <c r="T835" s="23">
        <f t="shared" ref="T835:T898" si="68">(((I835/60)/60)/24)+DATE(1970,1,1)</f>
        <v>41748.878182870372</v>
      </c>
      <c r="U835" s="10">
        <f t="shared" si="64"/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0" t="s">
        <v>8218</v>
      </c>
      <c r="G836" s="10" t="s">
        <v>8223</v>
      </c>
      <c r="H836" s="10" t="s">
        <v>8245</v>
      </c>
      <c r="I836" s="10">
        <v>1372651140</v>
      </c>
      <c r="J836" s="10">
        <v>1369770292</v>
      </c>
      <c r="K836" s="10" t="b">
        <v>0</v>
      </c>
      <c r="L836" s="10">
        <v>75</v>
      </c>
      <c r="M836" t="b">
        <v>1</v>
      </c>
      <c r="N836" s="10" t="s">
        <v>8274</v>
      </c>
      <c r="O836" s="15" t="s">
        <v>8323</v>
      </c>
      <c r="P836" s="10" t="s">
        <v>8324</v>
      </c>
      <c r="Q836" s="10">
        <f t="shared" si="66"/>
        <v>131</v>
      </c>
      <c r="R836" s="10">
        <f t="shared" si="65"/>
        <v>96.08</v>
      </c>
      <c r="S836" s="23">
        <f t="shared" si="67"/>
        <v>41422.822824074072</v>
      </c>
      <c r="T836" s="23">
        <f t="shared" si="68"/>
        <v>41456.165972222225</v>
      </c>
      <c r="U836" s="10">
        <f t="shared" si="64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0" t="s">
        <v>8218</v>
      </c>
      <c r="G837" s="10" t="s">
        <v>8223</v>
      </c>
      <c r="H837" s="10" t="s">
        <v>8245</v>
      </c>
      <c r="I837" s="10">
        <v>1337396400</v>
      </c>
      <c r="J837" s="10">
        <v>1333709958</v>
      </c>
      <c r="K837" s="10" t="b">
        <v>0</v>
      </c>
      <c r="L837" s="10">
        <v>40</v>
      </c>
      <c r="M837" t="b">
        <v>1</v>
      </c>
      <c r="N837" s="10" t="s">
        <v>8274</v>
      </c>
      <c r="O837" s="15" t="s">
        <v>8323</v>
      </c>
      <c r="P837" s="10" t="s">
        <v>8324</v>
      </c>
      <c r="Q837" s="10">
        <f t="shared" si="66"/>
        <v>117</v>
      </c>
      <c r="R837" s="10">
        <f t="shared" si="65"/>
        <v>58.63</v>
      </c>
      <c r="S837" s="23">
        <f t="shared" si="67"/>
        <v>41005.45784722222</v>
      </c>
      <c r="T837" s="23">
        <f t="shared" si="68"/>
        <v>41048.125</v>
      </c>
      <c r="U837" s="10">
        <f t="shared" si="64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0" t="s">
        <v>8218</v>
      </c>
      <c r="G838" s="10" t="s">
        <v>8223</v>
      </c>
      <c r="H838" s="10" t="s">
        <v>8245</v>
      </c>
      <c r="I838" s="10">
        <v>1381108918</v>
      </c>
      <c r="J838" s="10">
        <v>1378516918</v>
      </c>
      <c r="K838" s="10" t="b">
        <v>0</v>
      </c>
      <c r="L838" s="10">
        <v>46</v>
      </c>
      <c r="M838" t="b">
        <v>1</v>
      </c>
      <c r="N838" s="10" t="s">
        <v>8274</v>
      </c>
      <c r="O838" s="15" t="s">
        <v>8323</v>
      </c>
      <c r="P838" s="10" t="s">
        <v>8324</v>
      </c>
      <c r="Q838" s="10">
        <f t="shared" si="66"/>
        <v>101</v>
      </c>
      <c r="R838" s="10">
        <f t="shared" si="65"/>
        <v>109.71</v>
      </c>
      <c r="S838" s="23">
        <f t="shared" si="67"/>
        <v>41524.056921296295</v>
      </c>
      <c r="T838" s="23">
        <f t="shared" si="68"/>
        <v>41554.056921296295</v>
      </c>
      <c r="U838" s="10">
        <f t="shared" si="64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0" t="s">
        <v>8218</v>
      </c>
      <c r="G839" s="10" t="s">
        <v>8223</v>
      </c>
      <c r="H839" s="10" t="s">
        <v>8245</v>
      </c>
      <c r="I839" s="10">
        <v>1398988662</v>
      </c>
      <c r="J839" s="10">
        <v>1396396662</v>
      </c>
      <c r="K839" s="10" t="b">
        <v>0</v>
      </c>
      <c r="L839" s="10">
        <v>62</v>
      </c>
      <c r="M839" t="b">
        <v>1</v>
      </c>
      <c r="N839" s="10" t="s">
        <v>8274</v>
      </c>
      <c r="O839" s="15" t="s">
        <v>8323</v>
      </c>
      <c r="P839" s="10" t="s">
        <v>8324</v>
      </c>
      <c r="Q839" s="10">
        <f t="shared" si="66"/>
        <v>122</v>
      </c>
      <c r="R839" s="10">
        <f t="shared" si="65"/>
        <v>49.11</v>
      </c>
      <c r="S839" s="23">
        <f t="shared" si="67"/>
        <v>41730.998402777775</v>
      </c>
      <c r="T839" s="23">
        <f t="shared" si="68"/>
        <v>41760.998402777775</v>
      </c>
      <c r="U839" s="10">
        <f t="shared" si="64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0" t="s">
        <v>8218</v>
      </c>
      <c r="G840" s="10" t="s">
        <v>8223</v>
      </c>
      <c r="H840" s="10" t="s">
        <v>8245</v>
      </c>
      <c r="I840" s="10">
        <v>1326835985</v>
      </c>
      <c r="J840" s="10">
        <v>1324243985</v>
      </c>
      <c r="K840" s="10" t="b">
        <v>0</v>
      </c>
      <c r="L840" s="10">
        <v>61</v>
      </c>
      <c r="M840" t="b">
        <v>1</v>
      </c>
      <c r="N840" s="10" t="s">
        <v>8274</v>
      </c>
      <c r="O840" s="15" t="s">
        <v>8323</v>
      </c>
      <c r="P840" s="10" t="s">
        <v>8324</v>
      </c>
      <c r="Q840" s="10">
        <f t="shared" si="66"/>
        <v>145</v>
      </c>
      <c r="R840" s="10">
        <f t="shared" si="65"/>
        <v>47.67</v>
      </c>
      <c r="S840" s="23">
        <f t="shared" si="67"/>
        <v>40895.897974537038</v>
      </c>
      <c r="T840" s="23">
        <f t="shared" si="68"/>
        <v>40925.897974537038</v>
      </c>
      <c r="U840" s="10">
        <f t="shared" si="64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0" t="s">
        <v>8218</v>
      </c>
      <c r="G841" s="10" t="s">
        <v>8223</v>
      </c>
      <c r="H841" s="10" t="s">
        <v>8245</v>
      </c>
      <c r="I841" s="10">
        <v>1348337956</v>
      </c>
      <c r="J841" s="10">
        <v>1345745956</v>
      </c>
      <c r="K841" s="10" t="b">
        <v>0</v>
      </c>
      <c r="L841" s="10">
        <v>96</v>
      </c>
      <c r="M841" t="b">
        <v>1</v>
      </c>
      <c r="N841" s="10" t="s">
        <v>8274</v>
      </c>
      <c r="O841" s="15" t="s">
        <v>8323</v>
      </c>
      <c r="P841" s="10" t="s">
        <v>8324</v>
      </c>
      <c r="Q841" s="10">
        <f t="shared" si="66"/>
        <v>117</v>
      </c>
      <c r="R841" s="10">
        <f t="shared" si="65"/>
        <v>60.74</v>
      </c>
      <c r="S841" s="23">
        <f t="shared" si="67"/>
        <v>41144.763379629629</v>
      </c>
      <c r="T841" s="23">
        <f t="shared" si="68"/>
        <v>41174.763379629629</v>
      </c>
      <c r="U841" s="10">
        <f t="shared" si="64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0" t="s">
        <v>8218</v>
      </c>
      <c r="G842" s="10" t="s">
        <v>8223</v>
      </c>
      <c r="H842" s="10" t="s">
        <v>8245</v>
      </c>
      <c r="I842" s="10">
        <v>1474694787</v>
      </c>
      <c r="J842" s="10">
        <v>1472102787</v>
      </c>
      <c r="K842" s="10" t="b">
        <v>0</v>
      </c>
      <c r="L842" s="10">
        <v>190</v>
      </c>
      <c r="M842" t="b">
        <v>1</v>
      </c>
      <c r="N842" s="10" t="s">
        <v>8275</v>
      </c>
      <c r="O842" s="15" t="s">
        <v>8323</v>
      </c>
      <c r="P842" s="10" t="s">
        <v>8325</v>
      </c>
      <c r="Q842" s="10">
        <f t="shared" si="66"/>
        <v>120</v>
      </c>
      <c r="R842" s="10">
        <f t="shared" si="65"/>
        <v>63.38</v>
      </c>
      <c r="S842" s="23">
        <f t="shared" si="67"/>
        <v>42607.226701388892</v>
      </c>
      <c r="T842" s="23">
        <f t="shared" si="68"/>
        <v>42637.226701388892</v>
      </c>
      <c r="U842" s="10">
        <f t="shared" si="64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0" t="s">
        <v>8218</v>
      </c>
      <c r="G843" s="10" t="s">
        <v>8223</v>
      </c>
      <c r="H843" s="10" t="s">
        <v>8245</v>
      </c>
      <c r="I843" s="10">
        <v>1415653663</v>
      </c>
      <c r="J843" s="10">
        <v>1413058063</v>
      </c>
      <c r="K843" s="10" t="b">
        <v>1</v>
      </c>
      <c r="L843" s="10">
        <v>94</v>
      </c>
      <c r="M843" t="b">
        <v>1</v>
      </c>
      <c r="N843" s="10" t="s">
        <v>8275</v>
      </c>
      <c r="O843" s="15" t="s">
        <v>8323</v>
      </c>
      <c r="P843" s="10" t="s">
        <v>8325</v>
      </c>
      <c r="Q843" s="10">
        <f t="shared" si="66"/>
        <v>101</v>
      </c>
      <c r="R843" s="10">
        <f t="shared" si="65"/>
        <v>53.89</v>
      </c>
      <c r="S843" s="23">
        <f t="shared" si="67"/>
        <v>41923.838692129626</v>
      </c>
      <c r="T843" s="23">
        <f t="shared" si="68"/>
        <v>41953.88035879629</v>
      </c>
      <c r="U843" s="10">
        <f t="shared" si="64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0" t="s">
        <v>8218</v>
      </c>
      <c r="G844" s="10" t="s">
        <v>8228</v>
      </c>
      <c r="H844" s="10" t="s">
        <v>8250</v>
      </c>
      <c r="I844" s="10">
        <v>1381723140</v>
      </c>
      <c r="J844" s="10">
        <v>1378735983</v>
      </c>
      <c r="K844" s="10" t="b">
        <v>1</v>
      </c>
      <c r="L844" s="10">
        <v>39</v>
      </c>
      <c r="M844" t="b">
        <v>1</v>
      </c>
      <c r="N844" s="10" t="s">
        <v>8275</v>
      </c>
      <c r="O844" s="15" t="s">
        <v>8323</v>
      </c>
      <c r="P844" s="10" t="s">
        <v>8325</v>
      </c>
      <c r="Q844" s="10">
        <f t="shared" si="66"/>
        <v>104</v>
      </c>
      <c r="R844" s="10">
        <f t="shared" si="65"/>
        <v>66.87</v>
      </c>
      <c r="S844" s="23">
        <f t="shared" si="67"/>
        <v>41526.592395833337</v>
      </c>
      <c r="T844" s="23">
        <f t="shared" si="68"/>
        <v>41561.165972222225</v>
      </c>
      <c r="U844" s="10">
        <f t="shared" si="64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0" t="s">
        <v>8218</v>
      </c>
      <c r="G845" s="10" t="s">
        <v>8223</v>
      </c>
      <c r="H845" s="10" t="s">
        <v>8245</v>
      </c>
      <c r="I845" s="10">
        <v>1481184000</v>
      </c>
      <c r="J845" s="10">
        <v>1479708680</v>
      </c>
      <c r="K845" s="10" t="b">
        <v>0</v>
      </c>
      <c r="L845" s="10">
        <v>127</v>
      </c>
      <c r="M845" t="b">
        <v>1</v>
      </c>
      <c r="N845" s="10" t="s">
        <v>8275</v>
      </c>
      <c r="O845" s="15" t="s">
        <v>8323</v>
      </c>
      <c r="P845" s="10" t="s">
        <v>8325</v>
      </c>
      <c r="Q845" s="10">
        <f t="shared" si="66"/>
        <v>267</v>
      </c>
      <c r="R845" s="10">
        <f t="shared" si="65"/>
        <v>63.1</v>
      </c>
      <c r="S845" s="23">
        <f t="shared" si="67"/>
        <v>42695.257870370369</v>
      </c>
      <c r="T845" s="23">
        <f t="shared" si="68"/>
        <v>42712.333333333328</v>
      </c>
      <c r="U845" s="10">
        <f t="shared" si="64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0" t="s">
        <v>8218</v>
      </c>
      <c r="G846" s="10" t="s">
        <v>8223</v>
      </c>
      <c r="H846" s="10" t="s">
        <v>8245</v>
      </c>
      <c r="I846" s="10">
        <v>1414817940</v>
      </c>
      <c r="J846" s="10">
        <v>1411489552</v>
      </c>
      <c r="K846" s="10" t="b">
        <v>1</v>
      </c>
      <c r="L846" s="10">
        <v>159</v>
      </c>
      <c r="M846" t="b">
        <v>1</v>
      </c>
      <c r="N846" s="10" t="s">
        <v>8275</v>
      </c>
      <c r="O846" s="15" t="s">
        <v>8323</v>
      </c>
      <c r="P846" s="10" t="s">
        <v>8325</v>
      </c>
      <c r="Q846" s="10">
        <f t="shared" si="66"/>
        <v>194</v>
      </c>
      <c r="R846" s="10">
        <f t="shared" si="65"/>
        <v>36.630000000000003</v>
      </c>
      <c r="S846" s="23">
        <f t="shared" si="67"/>
        <v>41905.684629629628</v>
      </c>
      <c r="T846" s="23">
        <f t="shared" si="68"/>
        <v>41944.207638888889</v>
      </c>
      <c r="U846" s="10">
        <f t="shared" si="64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0" t="s">
        <v>8218</v>
      </c>
      <c r="G847" s="10" t="s">
        <v>8223</v>
      </c>
      <c r="H847" s="10" t="s">
        <v>8245</v>
      </c>
      <c r="I847" s="10">
        <v>1473047940</v>
      </c>
      <c r="J847" s="10">
        <v>1469595396</v>
      </c>
      <c r="K847" s="10" t="b">
        <v>0</v>
      </c>
      <c r="L847" s="10">
        <v>177</v>
      </c>
      <c r="M847" t="b">
        <v>1</v>
      </c>
      <c r="N847" s="10" t="s">
        <v>8275</v>
      </c>
      <c r="O847" s="15" t="s">
        <v>8323</v>
      </c>
      <c r="P847" s="10" t="s">
        <v>8325</v>
      </c>
      <c r="Q847" s="10">
        <f t="shared" si="66"/>
        <v>120</v>
      </c>
      <c r="R847" s="10">
        <f t="shared" si="65"/>
        <v>34.01</v>
      </c>
      <c r="S847" s="23">
        <f t="shared" si="67"/>
        <v>42578.205972222218</v>
      </c>
      <c r="T847" s="23">
        <f t="shared" si="68"/>
        <v>42618.165972222225</v>
      </c>
      <c r="U847" s="10">
        <f t="shared" ref="U847:U910" si="69">YEAR(S:S)</f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0" t="s">
        <v>8218</v>
      </c>
      <c r="G848" s="10" t="s">
        <v>8224</v>
      </c>
      <c r="H848" s="10" t="s">
        <v>8246</v>
      </c>
      <c r="I848" s="10">
        <v>1394460000</v>
      </c>
      <c r="J848" s="10">
        <v>1393233855</v>
      </c>
      <c r="K848" s="10" t="b">
        <v>0</v>
      </c>
      <c r="L848" s="10">
        <v>47</v>
      </c>
      <c r="M848" t="b">
        <v>1</v>
      </c>
      <c r="N848" s="10" t="s">
        <v>8275</v>
      </c>
      <c r="O848" s="15" t="s">
        <v>8323</v>
      </c>
      <c r="P848" s="10" t="s">
        <v>8325</v>
      </c>
      <c r="Q848" s="10">
        <f t="shared" si="66"/>
        <v>122</v>
      </c>
      <c r="R848" s="10">
        <f t="shared" si="65"/>
        <v>28.55</v>
      </c>
      <c r="S848" s="23">
        <f t="shared" si="67"/>
        <v>41694.391840277778</v>
      </c>
      <c r="T848" s="23">
        <f t="shared" si="68"/>
        <v>41708.583333333336</v>
      </c>
      <c r="U848" s="10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0" t="s">
        <v>8218</v>
      </c>
      <c r="G849" s="10" t="s">
        <v>8223</v>
      </c>
      <c r="H849" s="10" t="s">
        <v>8245</v>
      </c>
      <c r="I849" s="10">
        <v>1436555376</v>
      </c>
      <c r="J849" s="10">
        <v>1433963376</v>
      </c>
      <c r="K849" s="10" t="b">
        <v>0</v>
      </c>
      <c r="L849" s="10">
        <v>1</v>
      </c>
      <c r="M849" t="b">
        <v>1</v>
      </c>
      <c r="N849" s="10" t="s">
        <v>8275</v>
      </c>
      <c r="O849" s="15" t="s">
        <v>8323</v>
      </c>
      <c r="P849" s="10" t="s">
        <v>8325</v>
      </c>
      <c r="Q849" s="10">
        <f t="shared" si="66"/>
        <v>100</v>
      </c>
      <c r="R849" s="10">
        <f t="shared" si="65"/>
        <v>10</v>
      </c>
      <c r="S849" s="23">
        <f t="shared" si="67"/>
        <v>42165.79833333334</v>
      </c>
      <c r="T849" s="23">
        <f t="shared" si="68"/>
        <v>42195.79833333334</v>
      </c>
      <c r="U849" s="10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0" t="s">
        <v>8218</v>
      </c>
      <c r="G850" s="10" t="s">
        <v>8223</v>
      </c>
      <c r="H850" s="10" t="s">
        <v>8245</v>
      </c>
      <c r="I850" s="10">
        <v>1429038033</v>
      </c>
      <c r="J850" s="10">
        <v>1426446033</v>
      </c>
      <c r="K850" s="10" t="b">
        <v>0</v>
      </c>
      <c r="L850" s="10">
        <v>16</v>
      </c>
      <c r="M850" t="b">
        <v>1</v>
      </c>
      <c r="N850" s="10" t="s">
        <v>8275</v>
      </c>
      <c r="O850" s="15" t="s">
        <v>8323</v>
      </c>
      <c r="P850" s="10" t="s">
        <v>8325</v>
      </c>
      <c r="Q850" s="10">
        <f t="shared" si="66"/>
        <v>100</v>
      </c>
      <c r="R850" s="10">
        <f t="shared" si="65"/>
        <v>18.75</v>
      </c>
      <c r="S850" s="23">
        <f t="shared" si="67"/>
        <v>42078.792048611111</v>
      </c>
      <c r="T850" s="23">
        <f t="shared" si="68"/>
        <v>42108.792048611111</v>
      </c>
      <c r="U850" s="1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0" t="s">
        <v>8218</v>
      </c>
      <c r="G851" s="10" t="s">
        <v>8223</v>
      </c>
      <c r="H851" s="10" t="s">
        <v>8245</v>
      </c>
      <c r="I851" s="10">
        <v>1426473264</v>
      </c>
      <c r="J851" s="10">
        <v>1424057664</v>
      </c>
      <c r="K851" s="10" t="b">
        <v>0</v>
      </c>
      <c r="L851" s="10">
        <v>115</v>
      </c>
      <c r="M851" t="b">
        <v>1</v>
      </c>
      <c r="N851" s="10" t="s">
        <v>8275</v>
      </c>
      <c r="O851" s="15" t="s">
        <v>8323</v>
      </c>
      <c r="P851" s="10" t="s">
        <v>8325</v>
      </c>
      <c r="Q851" s="10">
        <f t="shared" si="66"/>
        <v>120</v>
      </c>
      <c r="R851" s="10">
        <f t="shared" si="65"/>
        <v>41.7</v>
      </c>
      <c r="S851" s="23">
        <f t="shared" si="67"/>
        <v>42051.148888888885</v>
      </c>
      <c r="T851" s="23">
        <f t="shared" si="68"/>
        <v>42079.107222222221</v>
      </c>
      <c r="U851" s="10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0" t="s">
        <v>8218</v>
      </c>
      <c r="G852" s="10" t="s">
        <v>8223</v>
      </c>
      <c r="H852" s="10" t="s">
        <v>8245</v>
      </c>
      <c r="I852" s="10">
        <v>1461560340</v>
      </c>
      <c r="J852" s="10">
        <v>1458762717</v>
      </c>
      <c r="K852" s="10" t="b">
        <v>0</v>
      </c>
      <c r="L852" s="10">
        <v>133</v>
      </c>
      <c r="M852" t="b">
        <v>1</v>
      </c>
      <c r="N852" s="10" t="s">
        <v>8275</v>
      </c>
      <c r="O852" s="15" t="s">
        <v>8323</v>
      </c>
      <c r="P852" s="10" t="s">
        <v>8325</v>
      </c>
      <c r="Q852" s="10">
        <f t="shared" si="66"/>
        <v>155</v>
      </c>
      <c r="R852" s="10">
        <f t="shared" si="65"/>
        <v>46.67</v>
      </c>
      <c r="S852" s="23">
        <f t="shared" si="67"/>
        <v>42452.827743055561</v>
      </c>
      <c r="T852" s="23">
        <f t="shared" si="68"/>
        <v>42485.207638888889</v>
      </c>
      <c r="U852" s="10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0" t="s">
        <v>8218</v>
      </c>
      <c r="G853" s="10" t="s">
        <v>8229</v>
      </c>
      <c r="H853" s="10" t="s">
        <v>8248</v>
      </c>
      <c r="I853" s="10">
        <v>1469994300</v>
      </c>
      <c r="J853" s="10">
        <v>1464815253</v>
      </c>
      <c r="K853" s="10" t="b">
        <v>0</v>
      </c>
      <c r="L853" s="10">
        <v>70</v>
      </c>
      <c r="M853" t="b">
        <v>1</v>
      </c>
      <c r="N853" s="10" t="s">
        <v>8275</v>
      </c>
      <c r="O853" s="15" t="s">
        <v>8323</v>
      </c>
      <c r="P853" s="10" t="s">
        <v>8325</v>
      </c>
      <c r="Q853" s="10">
        <f t="shared" si="66"/>
        <v>130</v>
      </c>
      <c r="R853" s="10">
        <f t="shared" si="65"/>
        <v>37.270000000000003</v>
      </c>
      <c r="S853" s="23">
        <f t="shared" si="67"/>
        <v>42522.880243055552</v>
      </c>
      <c r="T853" s="23">
        <f t="shared" si="68"/>
        <v>42582.822916666672</v>
      </c>
      <c r="U853" s="10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0" t="s">
        <v>8218</v>
      </c>
      <c r="G854" s="10" t="s">
        <v>8223</v>
      </c>
      <c r="H854" s="10" t="s">
        <v>8245</v>
      </c>
      <c r="I854" s="10">
        <v>1477342800</v>
      </c>
      <c r="J854" s="10">
        <v>1476386395</v>
      </c>
      <c r="K854" s="10" t="b">
        <v>0</v>
      </c>
      <c r="L854" s="10">
        <v>62</v>
      </c>
      <c r="M854" t="b">
        <v>1</v>
      </c>
      <c r="N854" s="10" t="s">
        <v>8275</v>
      </c>
      <c r="O854" s="15" t="s">
        <v>8323</v>
      </c>
      <c r="P854" s="10" t="s">
        <v>8325</v>
      </c>
      <c r="Q854" s="10">
        <f t="shared" si="66"/>
        <v>105</v>
      </c>
      <c r="R854" s="10">
        <f t="shared" si="65"/>
        <v>59.26</v>
      </c>
      <c r="S854" s="23">
        <f t="shared" si="67"/>
        <v>42656.805497685185</v>
      </c>
      <c r="T854" s="23">
        <f t="shared" si="68"/>
        <v>42667.875</v>
      </c>
      <c r="U854" s="10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0" t="s">
        <v>8218</v>
      </c>
      <c r="G855" s="10" t="s">
        <v>8223</v>
      </c>
      <c r="H855" s="10" t="s">
        <v>8245</v>
      </c>
      <c r="I855" s="10">
        <v>1424116709</v>
      </c>
      <c r="J855" s="10">
        <v>1421524709</v>
      </c>
      <c r="K855" s="10" t="b">
        <v>0</v>
      </c>
      <c r="L855" s="10">
        <v>10</v>
      </c>
      <c r="M855" t="b">
        <v>1</v>
      </c>
      <c r="N855" s="10" t="s">
        <v>8275</v>
      </c>
      <c r="O855" s="15" t="s">
        <v>8323</v>
      </c>
      <c r="P855" s="10" t="s">
        <v>8325</v>
      </c>
      <c r="Q855" s="10">
        <f t="shared" si="66"/>
        <v>100</v>
      </c>
      <c r="R855" s="10">
        <f t="shared" si="65"/>
        <v>30</v>
      </c>
      <c r="S855" s="23">
        <f t="shared" si="67"/>
        <v>42021.832280092596</v>
      </c>
      <c r="T855" s="23">
        <f t="shared" si="68"/>
        <v>42051.832280092596</v>
      </c>
      <c r="U855" s="10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0" t="s">
        <v>8218</v>
      </c>
      <c r="G856" s="10" t="s">
        <v>8223</v>
      </c>
      <c r="H856" s="10" t="s">
        <v>8245</v>
      </c>
      <c r="I856" s="10">
        <v>1482901546</v>
      </c>
      <c r="J856" s="10">
        <v>1480309546</v>
      </c>
      <c r="K856" s="10" t="b">
        <v>0</v>
      </c>
      <c r="L856" s="10">
        <v>499</v>
      </c>
      <c r="M856" t="b">
        <v>1</v>
      </c>
      <c r="N856" s="10" t="s">
        <v>8275</v>
      </c>
      <c r="O856" s="15" t="s">
        <v>8323</v>
      </c>
      <c r="P856" s="10" t="s">
        <v>8325</v>
      </c>
      <c r="Q856" s="10">
        <f t="shared" si="66"/>
        <v>118</v>
      </c>
      <c r="R856" s="10">
        <f t="shared" si="65"/>
        <v>65.86</v>
      </c>
      <c r="S856" s="23">
        <f t="shared" si="67"/>
        <v>42702.212337962963</v>
      </c>
      <c r="T856" s="23">
        <f t="shared" si="68"/>
        <v>42732.212337962963</v>
      </c>
      <c r="U856" s="10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0" t="s">
        <v>8218</v>
      </c>
      <c r="G857" s="10" t="s">
        <v>8223</v>
      </c>
      <c r="H857" s="10" t="s">
        <v>8245</v>
      </c>
      <c r="I857" s="10">
        <v>1469329217</v>
      </c>
      <c r="J857" s="10">
        <v>1466737217</v>
      </c>
      <c r="K857" s="10" t="b">
        <v>0</v>
      </c>
      <c r="L857" s="10">
        <v>47</v>
      </c>
      <c r="M857" t="b">
        <v>1</v>
      </c>
      <c r="N857" s="10" t="s">
        <v>8275</v>
      </c>
      <c r="O857" s="15" t="s">
        <v>8323</v>
      </c>
      <c r="P857" s="10" t="s">
        <v>8325</v>
      </c>
      <c r="Q857" s="10">
        <f t="shared" si="66"/>
        <v>103</v>
      </c>
      <c r="R857" s="10">
        <f t="shared" si="65"/>
        <v>31.91</v>
      </c>
      <c r="S857" s="23">
        <f t="shared" si="67"/>
        <v>42545.125196759262</v>
      </c>
      <c r="T857" s="23">
        <f t="shared" si="68"/>
        <v>42575.125196759262</v>
      </c>
      <c r="U857" s="10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0" t="s">
        <v>8218</v>
      </c>
      <c r="G858" s="10" t="s">
        <v>8235</v>
      </c>
      <c r="H858" s="10" t="s">
        <v>8248</v>
      </c>
      <c r="I858" s="10">
        <v>1477422000</v>
      </c>
      <c r="J858" s="10">
        <v>1472282956</v>
      </c>
      <c r="K858" s="10" t="b">
        <v>0</v>
      </c>
      <c r="L858" s="10">
        <v>28</v>
      </c>
      <c r="M858" t="b">
        <v>1</v>
      </c>
      <c r="N858" s="10" t="s">
        <v>8275</v>
      </c>
      <c r="O858" s="15" t="s">
        <v>8323</v>
      </c>
      <c r="P858" s="10" t="s">
        <v>8325</v>
      </c>
      <c r="Q858" s="10">
        <f t="shared" si="66"/>
        <v>218</v>
      </c>
      <c r="R858" s="10">
        <f t="shared" si="65"/>
        <v>19.46</v>
      </c>
      <c r="S858" s="23">
        <f t="shared" si="67"/>
        <v>42609.311990740738</v>
      </c>
      <c r="T858" s="23">
        <f t="shared" si="68"/>
        <v>42668.791666666672</v>
      </c>
      <c r="U858" s="10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0" t="s">
        <v>8218</v>
      </c>
      <c r="G859" s="10" t="s">
        <v>8226</v>
      </c>
      <c r="H859" s="10" t="s">
        <v>8248</v>
      </c>
      <c r="I859" s="10">
        <v>1448463431</v>
      </c>
      <c r="J859" s="10">
        <v>1444831031</v>
      </c>
      <c r="K859" s="10" t="b">
        <v>0</v>
      </c>
      <c r="L859" s="10">
        <v>24</v>
      </c>
      <c r="M859" t="b">
        <v>1</v>
      </c>
      <c r="N859" s="10" t="s">
        <v>8275</v>
      </c>
      <c r="O859" s="15" t="s">
        <v>8323</v>
      </c>
      <c r="P859" s="10" t="s">
        <v>8325</v>
      </c>
      <c r="Q859" s="10">
        <f t="shared" si="66"/>
        <v>100</v>
      </c>
      <c r="R859" s="10">
        <f t="shared" si="65"/>
        <v>50</v>
      </c>
      <c r="S859" s="23">
        <f t="shared" si="67"/>
        <v>42291.581377314811</v>
      </c>
      <c r="T859" s="23">
        <f t="shared" si="68"/>
        <v>42333.623043981483</v>
      </c>
      <c r="U859" s="10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0" t="s">
        <v>8218</v>
      </c>
      <c r="G860" s="10" t="s">
        <v>8224</v>
      </c>
      <c r="H860" s="10" t="s">
        <v>8246</v>
      </c>
      <c r="I860" s="10">
        <v>1429138740</v>
      </c>
      <c r="J860" s="10">
        <v>1426528418</v>
      </c>
      <c r="K860" s="10" t="b">
        <v>0</v>
      </c>
      <c r="L860" s="10">
        <v>76</v>
      </c>
      <c r="M860" t="b">
        <v>1</v>
      </c>
      <c r="N860" s="10" t="s">
        <v>8275</v>
      </c>
      <c r="O860" s="15" t="s">
        <v>8323</v>
      </c>
      <c r="P860" s="10" t="s">
        <v>8325</v>
      </c>
      <c r="Q860" s="10">
        <f t="shared" si="66"/>
        <v>144</v>
      </c>
      <c r="R860" s="10">
        <f t="shared" si="65"/>
        <v>22.74</v>
      </c>
      <c r="S860" s="23">
        <f t="shared" si="67"/>
        <v>42079.745578703703</v>
      </c>
      <c r="T860" s="23">
        <f t="shared" si="68"/>
        <v>42109.957638888889</v>
      </c>
      <c r="U860" s="1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0" t="s">
        <v>8218</v>
      </c>
      <c r="G861" s="10" t="s">
        <v>8223</v>
      </c>
      <c r="H861" s="10" t="s">
        <v>8245</v>
      </c>
      <c r="I861" s="10">
        <v>1433376000</v>
      </c>
      <c r="J861" s="10">
        <v>1430768468</v>
      </c>
      <c r="K861" s="10" t="b">
        <v>0</v>
      </c>
      <c r="L861" s="10">
        <v>98</v>
      </c>
      <c r="M861" t="b">
        <v>1</v>
      </c>
      <c r="N861" s="10" t="s">
        <v>8275</v>
      </c>
      <c r="O861" s="15" t="s">
        <v>8323</v>
      </c>
      <c r="P861" s="10" t="s">
        <v>8325</v>
      </c>
      <c r="Q861" s="10">
        <f t="shared" si="66"/>
        <v>105</v>
      </c>
      <c r="R861" s="10">
        <f t="shared" si="65"/>
        <v>42.72</v>
      </c>
      <c r="S861" s="23">
        <f t="shared" si="67"/>
        <v>42128.820231481484</v>
      </c>
      <c r="T861" s="23">
        <f t="shared" si="68"/>
        <v>42159</v>
      </c>
      <c r="U861" s="10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0" t="s">
        <v>8220</v>
      </c>
      <c r="G862" s="10" t="s">
        <v>8223</v>
      </c>
      <c r="H862" s="10" t="s">
        <v>8245</v>
      </c>
      <c r="I862" s="10">
        <v>1385123713</v>
      </c>
      <c r="J862" s="10">
        <v>1382528113</v>
      </c>
      <c r="K862" s="10" t="b">
        <v>0</v>
      </c>
      <c r="L862" s="10">
        <v>48</v>
      </c>
      <c r="M862" t="b">
        <v>0</v>
      </c>
      <c r="N862" s="10" t="s">
        <v>8276</v>
      </c>
      <c r="O862" s="15" t="s">
        <v>8323</v>
      </c>
      <c r="P862" s="10" t="s">
        <v>8326</v>
      </c>
      <c r="Q862" s="10">
        <f t="shared" si="66"/>
        <v>18</v>
      </c>
      <c r="R862" s="10">
        <f t="shared" si="65"/>
        <v>52.92</v>
      </c>
      <c r="S862" s="23">
        <f t="shared" si="67"/>
        <v>41570.482789351852</v>
      </c>
      <c r="T862" s="23">
        <f t="shared" si="68"/>
        <v>41600.524456018517</v>
      </c>
      <c r="U862" s="10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0" t="s">
        <v>8220</v>
      </c>
      <c r="G863" s="10" t="s">
        <v>8223</v>
      </c>
      <c r="H863" s="10" t="s">
        <v>8245</v>
      </c>
      <c r="I863" s="10">
        <v>1474067404</v>
      </c>
      <c r="J863" s="10">
        <v>1471475404</v>
      </c>
      <c r="K863" s="10" t="b">
        <v>0</v>
      </c>
      <c r="L863" s="10">
        <v>2</v>
      </c>
      <c r="M863" t="b">
        <v>0</v>
      </c>
      <c r="N863" s="10" t="s">
        <v>8276</v>
      </c>
      <c r="O863" s="15" t="s">
        <v>8323</v>
      </c>
      <c r="P863" s="10" t="s">
        <v>8326</v>
      </c>
      <c r="Q863" s="10">
        <f t="shared" si="66"/>
        <v>2</v>
      </c>
      <c r="R863" s="10">
        <f t="shared" si="65"/>
        <v>50.5</v>
      </c>
      <c r="S863" s="23">
        <f t="shared" si="67"/>
        <v>42599.965324074074</v>
      </c>
      <c r="T863" s="23">
        <f t="shared" si="68"/>
        <v>42629.965324074074</v>
      </c>
      <c r="U863" s="10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0" t="s">
        <v>8220</v>
      </c>
      <c r="G864" s="10" t="s">
        <v>8224</v>
      </c>
      <c r="H864" s="10" t="s">
        <v>8246</v>
      </c>
      <c r="I864" s="10">
        <v>1384179548</v>
      </c>
      <c r="J864" s="10">
        <v>1381583948</v>
      </c>
      <c r="K864" s="10" t="b">
        <v>0</v>
      </c>
      <c r="L864" s="10">
        <v>4</v>
      </c>
      <c r="M864" t="b">
        <v>0</v>
      </c>
      <c r="N864" s="10" t="s">
        <v>8276</v>
      </c>
      <c r="O864" s="15" t="s">
        <v>8323</v>
      </c>
      <c r="P864" s="10" t="s">
        <v>8326</v>
      </c>
      <c r="Q864" s="10">
        <f t="shared" si="66"/>
        <v>0</v>
      </c>
      <c r="R864" s="10">
        <f t="shared" si="65"/>
        <v>42.5</v>
      </c>
      <c r="S864" s="23">
        <f t="shared" si="67"/>
        <v>41559.5549537037</v>
      </c>
      <c r="T864" s="23">
        <f t="shared" si="68"/>
        <v>41589.596620370372</v>
      </c>
      <c r="U864" s="10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0" t="s">
        <v>8220</v>
      </c>
      <c r="G865" s="10" t="s">
        <v>8223</v>
      </c>
      <c r="H865" s="10" t="s">
        <v>8245</v>
      </c>
      <c r="I865" s="10">
        <v>1329014966</v>
      </c>
      <c r="J865" s="10">
        <v>1326422966</v>
      </c>
      <c r="K865" s="10" t="b">
        <v>0</v>
      </c>
      <c r="L865" s="10">
        <v>5</v>
      </c>
      <c r="M865" t="b">
        <v>0</v>
      </c>
      <c r="N865" s="10" t="s">
        <v>8276</v>
      </c>
      <c r="O865" s="15" t="s">
        <v>8323</v>
      </c>
      <c r="P865" s="10" t="s">
        <v>8326</v>
      </c>
      <c r="Q865" s="10">
        <f t="shared" si="66"/>
        <v>5</v>
      </c>
      <c r="R865" s="10">
        <f t="shared" si="65"/>
        <v>18</v>
      </c>
      <c r="S865" s="23">
        <f t="shared" si="67"/>
        <v>40921.117662037039</v>
      </c>
      <c r="T865" s="23">
        <f t="shared" si="68"/>
        <v>40951.117662037039</v>
      </c>
      <c r="U865" s="10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0" t="s">
        <v>8220</v>
      </c>
      <c r="G866" s="10" t="s">
        <v>8223</v>
      </c>
      <c r="H866" s="10" t="s">
        <v>8245</v>
      </c>
      <c r="I866" s="10">
        <v>1381917540</v>
      </c>
      <c r="J866" s="10">
        <v>1379990038</v>
      </c>
      <c r="K866" s="10" t="b">
        <v>0</v>
      </c>
      <c r="L866" s="10">
        <v>79</v>
      </c>
      <c r="M866" t="b">
        <v>0</v>
      </c>
      <c r="N866" s="10" t="s">
        <v>8276</v>
      </c>
      <c r="O866" s="15" t="s">
        <v>8323</v>
      </c>
      <c r="P866" s="10" t="s">
        <v>8326</v>
      </c>
      <c r="Q866" s="10">
        <f t="shared" si="66"/>
        <v>42</v>
      </c>
      <c r="R866" s="10">
        <f t="shared" si="65"/>
        <v>34.18</v>
      </c>
      <c r="S866" s="23">
        <f t="shared" si="67"/>
        <v>41541.106921296298</v>
      </c>
      <c r="T866" s="23">
        <f t="shared" si="68"/>
        <v>41563.415972222225</v>
      </c>
      <c r="U866" s="10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0" t="s">
        <v>8220</v>
      </c>
      <c r="G867" s="10" t="s">
        <v>8223</v>
      </c>
      <c r="H867" s="10" t="s">
        <v>8245</v>
      </c>
      <c r="I867" s="10">
        <v>1358361197</v>
      </c>
      <c r="J867" s="10">
        <v>1353177197</v>
      </c>
      <c r="K867" s="10" t="b">
        <v>0</v>
      </c>
      <c r="L867" s="10">
        <v>2</v>
      </c>
      <c r="M867" t="b">
        <v>0</v>
      </c>
      <c r="N867" s="10" t="s">
        <v>8276</v>
      </c>
      <c r="O867" s="15" t="s">
        <v>8323</v>
      </c>
      <c r="P867" s="10" t="s">
        <v>8326</v>
      </c>
      <c r="Q867" s="10">
        <f t="shared" si="66"/>
        <v>2</v>
      </c>
      <c r="R867" s="10">
        <f t="shared" si="65"/>
        <v>22.5</v>
      </c>
      <c r="S867" s="23">
        <f t="shared" si="67"/>
        <v>41230.77311342593</v>
      </c>
      <c r="T867" s="23">
        <f t="shared" si="68"/>
        <v>41290.77311342593</v>
      </c>
      <c r="U867" s="10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0" t="s">
        <v>8220</v>
      </c>
      <c r="G868" s="10" t="s">
        <v>8223</v>
      </c>
      <c r="H868" s="10" t="s">
        <v>8245</v>
      </c>
      <c r="I868" s="10">
        <v>1425136200</v>
      </c>
      <c r="J868" s="10">
        <v>1421853518</v>
      </c>
      <c r="K868" s="10" t="b">
        <v>0</v>
      </c>
      <c r="L868" s="10">
        <v>11</v>
      </c>
      <c r="M868" t="b">
        <v>0</v>
      </c>
      <c r="N868" s="10" t="s">
        <v>8276</v>
      </c>
      <c r="O868" s="15" t="s">
        <v>8323</v>
      </c>
      <c r="P868" s="10" t="s">
        <v>8326</v>
      </c>
      <c r="Q868" s="10">
        <f t="shared" si="66"/>
        <v>18</v>
      </c>
      <c r="R868" s="10">
        <f t="shared" si="65"/>
        <v>58.18</v>
      </c>
      <c r="S868" s="23">
        <f t="shared" si="67"/>
        <v>42025.637939814813</v>
      </c>
      <c r="T868" s="23">
        <f t="shared" si="68"/>
        <v>42063.631944444445</v>
      </c>
      <c r="U868" s="10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0" t="s">
        <v>8220</v>
      </c>
      <c r="G869" s="10" t="s">
        <v>8223</v>
      </c>
      <c r="H869" s="10" t="s">
        <v>8245</v>
      </c>
      <c r="I869" s="10">
        <v>1259643540</v>
      </c>
      <c r="J869" s="10">
        <v>1254450706</v>
      </c>
      <c r="K869" s="10" t="b">
        <v>0</v>
      </c>
      <c r="L869" s="10">
        <v>11</v>
      </c>
      <c r="M869" t="b">
        <v>0</v>
      </c>
      <c r="N869" s="10" t="s">
        <v>8276</v>
      </c>
      <c r="O869" s="15" t="s">
        <v>8323</v>
      </c>
      <c r="P869" s="10" t="s">
        <v>8326</v>
      </c>
      <c r="Q869" s="10">
        <f t="shared" si="66"/>
        <v>24</v>
      </c>
      <c r="R869" s="10">
        <f t="shared" si="65"/>
        <v>109.18</v>
      </c>
      <c r="S869" s="23">
        <f t="shared" si="67"/>
        <v>40088.105393518519</v>
      </c>
      <c r="T869" s="23">
        <f t="shared" si="68"/>
        <v>40148.207638888889</v>
      </c>
      <c r="U869" s="10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0" t="s">
        <v>8220</v>
      </c>
      <c r="G870" s="10" t="s">
        <v>8223</v>
      </c>
      <c r="H870" s="10" t="s">
        <v>8245</v>
      </c>
      <c r="I870" s="10">
        <v>1389055198</v>
      </c>
      <c r="J870" s="10">
        <v>1386463198</v>
      </c>
      <c r="K870" s="10" t="b">
        <v>0</v>
      </c>
      <c r="L870" s="10">
        <v>1</v>
      </c>
      <c r="M870" t="b">
        <v>0</v>
      </c>
      <c r="N870" s="10" t="s">
        <v>8276</v>
      </c>
      <c r="O870" s="15" t="s">
        <v>8323</v>
      </c>
      <c r="P870" s="10" t="s">
        <v>8326</v>
      </c>
      <c r="Q870" s="10">
        <f t="shared" si="66"/>
        <v>0</v>
      </c>
      <c r="R870" s="10">
        <f t="shared" si="65"/>
        <v>50</v>
      </c>
      <c r="S870" s="23">
        <f t="shared" si="67"/>
        <v>41616.027754629627</v>
      </c>
      <c r="T870" s="23">
        <f t="shared" si="68"/>
        <v>41646.027754629627</v>
      </c>
      <c r="U870" s="1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0" t="s">
        <v>8220</v>
      </c>
      <c r="G871" s="10" t="s">
        <v>8223</v>
      </c>
      <c r="H871" s="10" t="s">
        <v>8245</v>
      </c>
      <c r="I871" s="10">
        <v>1365448657</v>
      </c>
      <c r="J871" s="10">
        <v>1362860257</v>
      </c>
      <c r="K871" s="10" t="b">
        <v>0</v>
      </c>
      <c r="L871" s="10">
        <v>3</v>
      </c>
      <c r="M871" t="b">
        <v>0</v>
      </c>
      <c r="N871" s="10" t="s">
        <v>8276</v>
      </c>
      <c r="O871" s="15" t="s">
        <v>8323</v>
      </c>
      <c r="P871" s="10" t="s">
        <v>8326</v>
      </c>
      <c r="Q871" s="10">
        <f t="shared" si="66"/>
        <v>12</v>
      </c>
      <c r="R871" s="10">
        <f t="shared" si="65"/>
        <v>346.67</v>
      </c>
      <c r="S871" s="23">
        <f t="shared" si="67"/>
        <v>41342.845567129632</v>
      </c>
      <c r="T871" s="23">
        <f t="shared" si="68"/>
        <v>41372.803900462961</v>
      </c>
      <c r="U871" s="10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0" t="s">
        <v>8220</v>
      </c>
      <c r="G872" s="10" t="s">
        <v>8224</v>
      </c>
      <c r="H872" s="10" t="s">
        <v>8246</v>
      </c>
      <c r="I872" s="10">
        <v>1377995523</v>
      </c>
      <c r="J872" s="10">
        <v>1375403523</v>
      </c>
      <c r="K872" s="10" t="b">
        <v>0</v>
      </c>
      <c r="L872" s="10">
        <v>5</v>
      </c>
      <c r="M872" t="b">
        <v>0</v>
      </c>
      <c r="N872" s="10" t="s">
        <v>8276</v>
      </c>
      <c r="O872" s="15" t="s">
        <v>8323</v>
      </c>
      <c r="P872" s="10" t="s">
        <v>8326</v>
      </c>
      <c r="Q872" s="10">
        <f t="shared" si="66"/>
        <v>0</v>
      </c>
      <c r="R872" s="10">
        <f t="shared" si="65"/>
        <v>12.4</v>
      </c>
      <c r="S872" s="23">
        <f t="shared" si="67"/>
        <v>41488.022256944445</v>
      </c>
      <c r="T872" s="23">
        <f t="shared" si="68"/>
        <v>41518.022256944445</v>
      </c>
      <c r="U872" s="10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0" t="s">
        <v>8220</v>
      </c>
      <c r="G873" s="10" t="s">
        <v>8223</v>
      </c>
      <c r="H873" s="10" t="s">
        <v>8245</v>
      </c>
      <c r="I873" s="10">
        <v>1385735295</v>
      </c>
      <c r="J873" s="10">
        <v>1383139695</v>
      </c>
      <c r="K873" s="10" t="b">
        <v>0</v>
      </c>
      <c r="L873" s="10">
        <v>12</v>
      </c>
      <c r="M873" t="b">
        <v>0</v>
      </c>
      <c r="N873" s="10" t="s">
        <v>8276</v>
      </c>
      <c r="O873" s="15" t="s">
        <v>8323</v>
      </c>
      <c r="P873" s="10" t="s">
        <v>8326</v>
      </c>
      <c r="Q873" s="10">
        <f t="shared" si="66"/>
        <v>5</v>
      </c>
      <c r="R873" s="10">
        <f t="shared" si="65"/>
        <v>27.08</v>
      </c>
      <c r="S873" s="23">
        <f t="shared" si="67"/>
        <v>41577.561284722222</v>
      </c>
      <c r="T873" s="23">
        <f t="shared" si="68"/>
        <v>41607.602951388886</v>
      </c>
      <c r="U873" s="10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0" t="s">
        <v>8220</v>
      </c>
      <c r="G874" s="10" t="s">
        <v>8223</v>
      </c>
      <c r="H874" s="10" t="s">
        <v>8245</v>
      </c>
      <c r="I874" s="10">
        <v>1299786527</v>
      </c>
      <c r="J874" s="10">
        <v>1295898527</v>
      </c>
      <c r="K874" s="10" t="b">
        <v>0</v>
      </c>
      <c r="L874" s="10">
        <v>2</v>
      </c>
      <c r="M874" t="b">
        <v>0</v>
      </c>
      <c r="N874" s="10" t="s">
        <v>8276</v>
      </c>
      <c r="O874" s="15" t="s">
        <v>8323</v>
      </c>
      <c r="P874" s="10" t="s">
        <v>8326</v>
      </c>
      <c r="Q874" s="10">
        <f t="shared" si="66"/>
        <v>1</v>
      </c>
      <c r="R874" s="10">
        <f t="shared" si="65"/>
        <v>32.5</v>
      </c>
      <c r="S874" s="23">
        <f t="shared" si="67"/>
        <v>40567.825543981482</v>
      </c>
      <c r="T874" s="23">
        <f t="shared" si="68"/>
        <v>40612.825543981482</v>
      </c>
      <c r="U874" s="10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0" t="s">
        <v>8220</v>
      </c>
      <c r="G875" s="10" t="s">
        <v>8223</v>
      </c>
      <c r="H875" s="10" t="s">
        <v>8245</v>
      </c>
      <c r="I875" s="10">
        <v>1352610040</v>
      </c>
      <c r="J875" s="10">
        <v>1349150440</v>
      </c>
      <c r="K875" s="10" t="b">
        <v>0</v>
      </c>
      <c r="L875" s="10">
        <v>5</v>
      </c>
      <c r="M875" t="b">
        <v>0</v>
      </c>
      <c r="N875" s="10" t="s">
        <v>8276</v>
      </c>
      <c r="O875" s="15" t="s">
        <v>8323</v>
      </c>
      <c r="P875" s="10" t="s">
        <v>8326</v>
      </c>
      <c r="Q875" s="10">
        <f t="shared" si="66"/>
        <v>1</v>
      </c>
      <c r="R875" s="10">
        <f t="shared" si="65"/>
        <v>9</v>
      </c>
      <c r="S875" s="23">
        <f t="shared" si="67"/>
        <v>41184.167129629634</v>
      </c>
      <c r="T875" s="23">
        <f t="shared" si="68"/>
        <v>41224.208796296298</v>
      </c>
      <c r="U875" s="10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0" t="s">
        <v>8220</v>
      </c>
      <c r="G876" s="10" t="s">
        <v>8223</v>
      </c>
      <c r="H876" s="10" t="s">
        <v>8245</v>
      </c>
      <c r="I876" s="10">
        <v>1367676034</v>
      </c>
      <c r="J876" s="10">
        <v>1365084034</v>
      </c>
      <c r="K876" s="10" t="b">
        <v>0</v>
      </c>
      <c r="L876" s="10">
        <v>21</v>
      </c>
      <c r="M876" t="b">
        <v>0</v>
      </c>
      <c r="N876" s="10" t="s">
        <v>8276</v>
      </c>
      <c r="O876" s="15" t="s">
        <v>8323</v>
      </c>
      <c r="P876" s="10" t="s">
        <v>8326</v>
      </c>
      <c r="Q876" s="10">
        <f t="shared" si="66"/>
        <v>24</v>
      </c>
      <c r="R876" s="10">
        <f t="shared" si="65"/>
        <v>34.76</v>
      </c>
      <c r="S876" s="23">
        <f t="shared" si="67"/>
        <v>41368.583726851852</v>
      </c>
      <c r="T876" s="23">
        <f t="shared" si="68"/>
        <v>41398.583726851852</v>
      </c>
      <c r="U876" s="10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0" t="s">
        <v>8220</v>
      </c>
      <c r="G877" s="10" t="s">
        <v>8223</v>
      </c>
      <c r="H877" s="10" t="s">
        <v>8245</v>
      </c>
      <c r="I877" s="10">
        <v>1442856131</v>
      </c>
      <c r="J877" s="10">
        <v>1441128131</v>
      </c>
      <c r="K877" s="10" t="b">
        <v>0</v>
      </c>
      <c r="L877" s="10">
        <v>0</v>
      </c>
      <c r="M877" t="b">
        <v>0</v>
      </c>
      <c r="N877" s="10" t="s">
        <v>8276</v>
      </c>
      <c r="O877" s="15" t="s">
        <v>8323</v>
      </c>
      <c r="P877" s="10" t="s">
        <v>8326</v>
      </c>
      <c r="Q877" s="10">
        <f t="shared" si="66"/>
        <v>0</v>
      </c>
      <c r="R877" s="10">
        <f t="shared" si="65"/>
        <v>0</v>
      </c>
      <c r="S877" s="23">
        <f t="shared" si="67"/>
        <v>42248.723738425921</v>
      </c>
      <c r="T877" s="23">
        <f t="shared" si="68"/>
        <v>42268.723738425921</v>
      </c>
      <c r="U877" s="10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0" t="s">
        <v>8220</v>
      </c>
      <c r="G878" s="10" t="s">
        <v>8224</v>
      </c>
      <c r="H878" s="10" t="s">
        <v>8246</v>
      </c>
      <c r="I878" s="10">
        <v>1359978927</v>
      </c>
      <c r="J878" s="10">
        <v>1357127727</v>
      </c>
      <c r="K878" s="10" t="b">
        <v>0</v>
      </c>
      <c r="L878" s="10">
        <v>45</v>
      </c>
      <c r="M878" t="b">
        <v>0</v>
      </c>
      <c r="N878" s="10" t="s">
        <v>8276</v>
      </c>
      <c r="O878" s="15" t="s">
        <v>8323</v>
      </c>
      <c r="P878" s="10" t="s">
        <v>8326</v>
      </c>
      <c r="Q878" s="10">
        <f t="shared" si="66"/>
        <v>41</v>
      </c>
      <c r="R878" s="10">
        <f t="shared" si="65"/>
        <v>28.58</v>
      </c>
      <c r="S878" s="23">
        <f t="shared" si="67"/>
        <v>41276.496840277774</v>
      </c>
      <c r="T878" s="23">
        <f t="shared" si="68"/>
        <v>41309.496840277774</v>
      </c>
      <c r="U878" s="10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0" t="s">
        <v>8220</v>
      </c>
      <c r="G879" s="10" t="s">
        <v>8223</v>
      </c>
      <c r="H879" s="10" t="s">
        <v>8245</v>
      </c>
      <c r="I879" s="10">
        <v>1387479360</v>
      </c>
      <c r="J879" s="10">
        <v>1384887360</v>
      </c>
      <c r="K879" s="10" t="b">
        <v>0</v>
      </c>
      <c r="L879" s="10">
        <v>29</v>
      </c>
      <c r="M879" t="b">
        <v>0</v>
      </c>
      <c r="N879" s="10" t="s">
        <v>8276</v>
      </c>
      <c r="O879" s="15" t="s">
        <v>8323</v>
      </c>
      <c r="P879" s="10" t="s">
        <v>8326</v>
      </c>
      <c r="Q879" s="10">
        <f t="shared" si="66"/>
        <v>68</v>
      </c>
      <c r="R879" s="10">
        <f t="shared" si="65"/>
        <v>46.59</v>
      </c>
      <c r="S879" s="23">
        <f t="shared" si="67"/>
        <v>41597.788888888892</v>
      </c>
      <c r="T879" s="23">
        <f t="shared" si="68"/>
        <v>41627.788888888892</v>
      </c>
      <c r="U879" s="10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0" t="s">
        <v>8220</v>
      </c>
      <c r="G880" s="10" t="s">
        <v>8223</v>
      </c>
      <c r="H880" s="10" t="s">
        <v>8245</v>
      </c>
      <c r="I880" s="10">
        <v>1293082524</v>
      </c>
      <c r="J880" s="10">
        <v>1290490524</v>
      </c>
      <c r="K880" s="10" t="b">
        <v>0</v>
      </c>
      <c r="L880" s="10">
        <v>2</v>
      </c>
      <c r="M880" t="b">
        <v>0</v>
      </c>
      <c r="N880" s="10" t="s">
        <v>8276</v>
      </c>
      <c r="O880" s="15" t="s">
        <v>8323</v>
      </c>
      <c r="P880" s="10" t="s">
        <v>8326</v>
      </c>
      <c r="Q880" s="10">
        <f t="shared" si="66"/>
        <v>1</v>
      </c>
      <c r="R880" s="10">
        <f t="shared" si="65"/>
        <v>32.5</v>
      </c>
      <c r="S880" s="23">
        <f t="shared" si="67"/>
        <v>40505.232916666668</v>
      </c>
      <c r="T880" s="23">
        <f t="shared" si="68"/>
        <v>40535.232916666668</v>
      </c>
      <c r="U880" s="1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0" t="s">
        <v>8220</v>
      </c>
      <c r="G881" s="10" t="s">
        <v>8223</v>
      </c>
      <c r="H881" s="10" t="s">
        <v>8245</v>
      </c>
      <c r="I881" s="10">
        <v>1338321305</v>
      </c>
      <c r="J881" s="10">
        <v>1336506905</v>
      </c>
      <c r="K881" s="10" t="b">
        <v>0</v>
      </c>
      <c r="L881" s="10">
        <v>30</v>
      </c>
      <c r="M881" t="b">
        <v>0</v>
      </c>
      <c r="N881" s="10" t="s">
        <v>8276</v>
      </c>
      <c r="O881" s="15" t="s">
        <v>8323</v>
      </c>
      <c r="P881" s="10" t="s">
        <v>8326</v>
      </c>
      <c r="Q881" s="10">
        <f t="shared" si="66"/>
        <v>31</v>
      </c>
      <c r="R881" s="10">
        <f t="shared" si="65"/>
        <v>21.47</v>
      </c>
      <c r="S881" s="23">
        <f t="shared" si="67"/>
        <v>41037.829918981479</v>
      </c>
      <c r="T881" s="23">
        <f t="shared" si="68"/>
        <v>41058.829918981479</v>
      </c>
      <c r="U881" s="10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0" t="s">
        <v>8220</v>
      </c>
      <c r="G882" s="10" t="s">
        <v>8223</v>
      </c>
      <c r="H882" s="10" t="s">
        <v>8245</v>
      </c>
      <c r="I882" s="10">
        <v>1351582938</v>
      </c>
      <c r="J882" s="10">
        <v>1348731738</v>
      </c>
      <c r="K882" s="10" t="b">
        <v>0</v>
      </c>
      <c r="L882" s="10">
        <v>8</v>
      </c>
      <c r="M882" t="b">
        <v>0</v>
      </c>
      <c r="N882" s="10" t="s">
        <v>8277</v>
      </c>
      <c r="O882" s="15" t="s">
        <v>8323</v>
      </c>
      <c r="P882" s="10" t="s">
        <v>8327</v>
      </c>
      <c r="Q882" s="10">
        <f t="shared" si="66"/>
        <v>3</v>
      </c>
      <c r="R882" s="10">
        <f t="shared" si="65"/>
        <v>14.13</v>
      </c>
      <c r="S882" s="23">
        <f t="shared" si="67"/>
        <v>41179.32104166667</v>
      </c>
      <c r="T882" s="23">
        <f t="shared" si="68"/>
        <v>41212.32104166667</v>
      </c>
      <c r="U882" s="10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0" t="s">
        <v>8220</v>
      </c>
      <c r="G883" s="10" t="s">
        <v>8223</v>
      </c>
      <c r="H883" s="10" t="s">
        <v>8245</v>
      </c>
      <c r="I883" s="10">
        <v>1326520886</v>
      </c>
      <c r="J883" s="10">
        <v>1322632886</v>
      </c>
      <c r="K883" s="10" t="b">
        <v>0</v>
      </c>
      <c r="L883" s="10">
        <v>1</v>
      </c>
      <c r="M883" t="b">
        <v>0</v>
      </c>
      <c r="N883" s="10" t="s">
        <v>8277</v>
      </c>
      <c r="O883" s="15" t="s">
        <v>8323</v>
      </c>
      <c r="P883" s="10" t="s">
        <v>8327</v>
      </c>
      <c r="Q883" s="10">
        <f t="shared" si="66"/>
        <v>1</v>
      </c>
      <c r="R883" s="10">
        <f t="shared" si="65"/>
        <v>30</v>
      </c>
      <c r="S883" s="23">
        <f t="shared" si="67"/>
        <v>40877.25099537037</v>
      </c>
      <c r="T883" s="23">
        <f t="shared" si="68"/>
        <v>40922.25099537037</v>
      </c>
      <c r="U883" s="10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0" t="s">
        <v>8220</v>
      </c>
      <c r="G884" s="10" t="s">
        <v>8223</v>
      </c>
      <c r="H884" s="10" t="s">
        <v>8245</v>
      </c>
      <c r="I884" s="10">
        <v>1315341550</v>
      </c>
      <c r="J884" s="10">
        <v>1312490350</v>
      </c>
      <c r="K884" s="10" t="b">
        <v>0</v>
      </c>
      <c r="L884" s="10">
        <v>14</v>
      </c>
      <c r="M884" t="b">
        <v>0</v>
      </c>
      <c r="N884" s="10" t="s">
        <v>8277</v>
      </c>
      <c r="O884" s="15" t="s">
        <v>8323</v>
      </c>
      <c r="P884" s="10" t="s">
        <v>8327</v>
      </c>
      <c r="Q884" s="10">
        <f t="shared" si="66"/>
        <v>20</v>
      </c>
      <c r="R884" s="10">
        <f t="shared" si="65"/>
        <v>21.57</v>
      </c>
      <c r="S884" s="23">
        <f t="shared" si="67"/>
        <v>40759.860532407409</v>
      </c>
      <c r="T884" s="23">
        <f t="shared" si="68"/>
        <v>40792.860532407409</v>
      </c>
      <c r="U884" s="10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0" t="s">
        <v>8220</v>
      </c>
      <c r="G885" s="10" t="s">
        <v>8223</v>
      </c>
      <c r="H885" s="10" t="s">
        <v>8245</v>
      </c>
      <c r="I885" s="10">
        <v>1456957635</v>
      </c>
      <c r="J885" s="10">
        <v>1451773635</v>
      </c>
      <c r="K885" s="10" t="b">
        <v>0</v>
      </c>
      <c r="L885" s="10">
        <v>24</v>
      </c>
      <c r="M885" t="b">
        <v>0</v>
      </c>
      <c r="N885" s="10" t="s">
        <v>8277</v>
      </c>
      <c r="O885" s="15" t="s">
        <v>8323</v>
      </c>
      <c r="P885" s="10" t="s">
        <v>8327</v>
      </c>
      <c r="Q885" s="10">
        <f t="shared" si="66"/>
        <v>40</v>
      </c>
      <c r="R885" s="10">
        <f t="shared" si="65"/>
        <v>83.38</v>
      </c>
      <c r="S885" s="23">
        <f t="shared" si="67"/>
        <v>42371.935590277775</v>
      </c>
      <c r="T885" s="23">
        <f t="shared" si="68"/>
        <v>42431.935590277775</v>
      </c>
      <c r="U885" s="10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0" t="s">
        <v>8220</v>
      </c>
      <c r="G886" s="10" t="s">
        <v>8223</v>
      </c>
      <c r="H886" s="10" t="s">
        <v>8245</v>
      </c>
      <c r="I886" s="10">
        <v>1336789860</v>
      </c>
      <c r="J886" s="10">
        <v>1331666146</v>
      </c>
      <c r="K886" s="10" t="b">
        <v>0</v>
      </c>
      <c r="L886" s="10">
        <v>2</v>
      </c>
      <c r="M886" t="b">
        <v>0</v>
      </c>
      <c r="N886" s="10" t="s">
        <v>8277</v>
      </c>
      <c r="O886" s="15" t="s">
        <v>8323</v>
      </c>
      <c r="P886" s="10" t="s">
        <v>8327</v>
      </c>
      <c r="Q886" s="10">
        <f t="shared" si="66"/>
        <v>1</v>
      </c>
      <c r="R886" s="10">
        <f t="shared" si="65"/>
        <v>10</v>
      </c>
      <c r="S886" s="23">
        <f t="shared" si="67"/>
        <v>40981.802615740737</v>
      </c>
      <c r="T886" s="23">
        <f t="shared" si="68"/>
        <v>41041.104861111111</v>
      </c>
      <c r="U886" s="10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0" t="s">
        <v>8220</v>
      </c>
      <c r="G887" s="10" t="s">
        <v>8223</v>
      </c>
      <c r="H887" s="10" t="s">
        <v>8245</v>
      </c>
      <c r="I887" s="10">
        <v>1483137311</v>
      </c>
      <c r="J887" s="10">
        <v>1481322911</v>
      </c>
      <c r="K887" s="10" t="b">
        <v>0</v>
      </c>
      <c r="L887" s="10">
        <v>21</v>
      </c>
      <c r="M887" t="b">
        <v>0</v>
      </c>
      <c r="N887" s="10" t="s">
        <v>8277</v>
      </c>
      <c r="O887" s="15" t="s">
        <v>8323</v>
      </c>
      <c r="P887" s="10" t="s">
        <v>8327</v>
      </c>
      <c r="Q887" s="10">
        <f t="shared" si="66"/>
        <v>75</v>
      </c>
      <c r="R887" s="10">
        <f t="shared" si="65"/>
        <v>35.71</v>
      </c>
      <c r="S887" s="23">
        <f t="shared" si="67"/>
        <v>42713.941099537042</v>
      </c>
      <c r="T887" s="23">
        <f t="shared" si="68"/>
        <v>42734.941099537042</v>
      </c>
      <c r="U887" s="10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0" t="s">
        <v>8220</v>
      </c>
      <c r="G888" s="10" t="s">
        <v>8223</v>
      </c>
      <c r="H888" s="10" t="s">
        <v>8245</v>
      </c>
      <c r="I888" s="10">
        <v>1473972813</v>
      </c>
      <c r="J888" s="10">
        <v>1471812813</v>
      </c>
      <c r="K888" s="10" t="b">
        <v>0</v>
      </c>
      <c r="L888" s="10">
        <v>7</v>
      </c>
      <c r="M888" t="b">
        <v>0</v>
      </c>
      <c r="N888" s="10" t="s">
        <v>8277</v>
      </c>
      <c r="O888" s="15" t="s">
        <v>8323</v>
      </c>
      <c r="P888" s="10" t="s">
        <v>8327</v>
      </c>
      <c r="Q888" s="10">
        <f t="shared" si="66"/>
        <v>41</v>
      </c>
      <c r="R888" s="10">
        <f t="shared" si="65"/>
        <v>29.29</v>
      </c>
      <c r="S888" s="23">
        <f t="shared" si="67"/>
        <v>42603.870520833334</v>
      </c>
      <c r="T888" s="23">
        <f t="shared" si="68"/>
        <v>42628.870520833334</v>
      </c>
      <c r="U888" s="10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0" t="s">
        <v>8220</v>
      </c>
      <c r="G889" s="10" t="s">
        <v>8223</v>
      </c>
      <c r="H889" s="10" t="s">
        <v>8245</v>
      </c>
      <c r="I889" s="10">
        <v>1338159655</v>
      </c>
      <c r="J889" s="10">
        <v>1335567655</v>
      </c>
      <c r="K889" s="10" t="b">
        <v>0</v>
      </c>
      <c r="L889" s="10">
        <v>0</v>
      </c>
      <c r="M889" t="b">
        <v>0</v>
      </c>
      <c r="N889" s="10" t="s">
        <v>8277</v>
      </c>
      <c r="O889" s="15" t="s">
        <v>8323</v>
      </c>
      <c r="P889" s="10" t="s">
        <v>8327</v>
      </c>
      <c r="Q889" s="10">
        <f t="shared" si="66"/>
        <v>0</v>
      </c>
      <c r="R889" s="10">
        <f t="shared" si="65"/>
        <v>0</v>
      </c>
      <c r="S889" s="23">
        <f t="shared" si="67"/>
        <v>41026.958969907406</v>
      </c>
      <c r="T889" s="23">
        <f t="shared" si="68"/>
        <v>41056.958969907406</v>
      </c>
      <c r="U889" s="10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0" t="s">
        <v>8220</v>
      </c>
      <c r="G890" s="10" t="s">
        <v>8223</v>
      </c>
      <c r="H890" s="10" t="s">
        <v>8245</v>
      </c>
      <c r="I890" s="10">
        <v>1314856800</v>
      </c>
      <c r="J890" s="10">
        <v>1311789885</v>
      </c>
      <c r="K890" s="10" t="b">
        <v>0</v>
      </c>
      <c r="L890" s="10">
        <v>4</v>
      </c>
      <c r="M890" t="b">
        <v>0</v>
      </c>
      <c r="N890" s="10" t="s">
        <v>8277</v>
      </c>
      <c r="O890" s="15" t="s">
        <v>8323</v>
      </c>
      <c r="P890" s="10" t="s">
        <v>8327</v>
      </c>
      <c r="Q890" s="10">
        <f t="shared" si="66"/>
        <v>7</v>
      </c>
      <c r="R890" s="10">
        <f t="shared" si="65"/>
        <v>18</v>
      </c>
      <c r="S890" s="23">
        <f t="shared" si="67"/>
        <v>40751.753298611111</v>
      </c>
      <c r="T890" s="23">
        <f t="shared" si="68"/>
        <v>40787.25</v>
      </c>
      <c r="U890" s="1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0" t="s">
        <v>8220</v>
      </c>
      <c r="G891" s="10" t="s">
        <v>8223</v>
      </c>
      <c r="H891" s="10" t="s">
        <v>8245</v>
      </c>
      <c r="I891" s="10">
        <v>1412534943</v>
      </c>
      <c r="J891" s="10">
        <v>1409942943</v>
      </c>
      <c r="K891" s="10" t="b">
        <v>0</v>
      </c>
      <c r="L891" s="10">
        <v>32</v>
      </c>
      <c r="M891" t="b">
        <v>0</v>
      </c>
      <c r="N891" s="10" t="s">
        <v>8277</v>
      </c>
      <c r="O891" s="15" t="s">
        <v>8323</v>
      </c>
      <c r="P891" s="10" t="s">
        <v>8327</v>
      </c>
      <c r="Q891" s="10">
        <f t="shared" si="66"/>
        <v>9</v>
      </c>
      <c r="R891" s="10">
        <f t="shared" si="65"/>
        <v>73.760000000000005</v>
      </c>
      <c r="S891" s="23">
        <f t="shared" si="67"/>
        <v>41887.784062500003</v>
      </c>
      <c r="T891" s="23">
        <f t="shared" si="68"/>
        <v>41917.784062500003</v>
      </c>
      <c r="U891" s="10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0" t="s">
        <v>8220</v>
      </c>
      <c r="G892" s="10" t="s">
        <v>8223</v>
      </c>
      <c r="H892" s="10" t="s">
        <v>8245</v>
      </c>
      <c r="I892" s="10">
        <v>1385055979</v>
      </c>
      <c r="J892" s="10">
        <v>1382460379</v>
      </c>
      <c r="K892" s="10" t="b">
        <v>0</v>
      </c>
      <c r="L892" s="10">
        <v>4</v>
      </c>
      <c r="M892" t="b">
        <v>0</v>
      </c>
      <c r="N892" s="10" t="s">
        <v>8277</v>
      </c>
      <c r="O892" s="15" t="s">
        <v>8323</v>
      </c>
      <c r="P892" s="10" t="s">
        <v>8327</v>
      </c>
      <c r="Q892" s="10">
        <f t="shared" si="66"/>
        <v>4</v>
      </c>
      <c r="R892" s="10">
        <f t="shared" si="65"/>
        <v>31.25</v>
      </c>
      <c r="S892" s="23">
        <f t="shared" si="67"/>
        <v>41569.698831018519</v>
      </c>
      <c r="T892" s="23">
        <f t="shared" si="68"/>
        <v>41599.740497685183</v>
      </c>
      <c r="U892" s="10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0" t="s">
        <v>8220</v>
      </c>
      <c r="G893" s="10" t="s">
        <v>8223</v>
      </c>
      <c r="H893" s="10" t="s">
        <v>8245</v>
      </c>
      <c r="I893" s="10">
        <v>1408581930</v>
      </c>
      <c r="J893" s="10">
        <v>1405989930</v>
      </c>
      <c r="K893" s="10" t="b">
        <v>0</v>
      </c>
      <c r="L893" s="10">
        <v>9</v>
      </c>
      <c r="M893" t="b">
        <v>0</v>
      </c>
      <c r="N893" s="10" t="s">
        <v>8277</v>
      </c>
      <c r="O893" s="15" t="s">
        <v>8323</v>
      </c>
      <c r="P893" s="10" t="s">
        <v>8327</v>
      </c>
      <c r="Q893" s="10">
        <f t="shared" si="66"/>
        <v>3</v>
      </c>
      <c r="R893" s="10">
        <f t="shared" si="65"/>
        <v>28.89</v>
      </c>
      <c r="S893" s="23">
        <f t="shared" si="67"/>
        <v>41842.031597222223</v>
      </c>
      <c r="T893" s="23">
        <f t="shared" si="68"/>
        <v>41872.031597222223</v>
      </c>
      <c r="U893" s="10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0" t="s">
        <v>8220</v>
      </c>
      <c r="G894" s="10" t="s">
        <v>8223</v>
      </c>
      <c r="H894" s="10" t="s">
        <v>8245</v>
      </c>
      <c r="I894" s="10">
        <v>1280635200</v>
      </c>
      <c r="J894" s="10">
        <v>1273121283</v>
      </c>
      <c r="K894" s="10" t="b">
        <v>0</v>
      </c>
      <c r="L894" s="10">
        <v>17</v>
      </c>
      <c r="M894" t="b">
        <v>0</v>
      </c>
      <c r="N894" s="10" t="s">
        <v>8277</v>
      </c>
      <c r="O894" s="15" t="s">
        <v>8323</v>
      </c>
      <c r="P894" s="10" t="s">
        <v>8327</v>
      </c>
      <c r="Q894" s="10">
        <f t="shared" si="66"/>
        <v>41</v>
      </c>
      <c r="R894" s="10">
        <f t="shared" si="65"/>
        <v>143.82</v>
      </c>
      <c r="S894" s="23">
        <f t="shared" si="67"/>
        <v>40304.20003472222</v>
      </c>
      <c r="T894" s="23">
        <f t="shared" si="68"/>
        <v>40391.166666666664</v>
      </c>
      <c r="U894" s="10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0" t="s">
        <v>8220</v>
      </c>
      <c r="G895" s="10" t="s">
        <v>8223</v>
      </c>
      <c r="H895" s="10" t="s">
        <v>8245</v>
      </c>
      <c r="I895" s="10">
        <v>1427920363</v>
      </c>
      <c r="J895" s="10">
        <v>1425331963</v>
      </c>
      <c r="K895" s="10" t="b">
        <v>0</v>
      </c>
      <c r="L895" s="10">
        <v>5</v>
      </c>
      <c r="M895" t="b">
        <v>0</v>
      </c>
      <c r="N895" s="10" t="s">
        <v>8277</v>
      </c>
      <c r="O895" s="15" t="s">
        <v>8323</v>
      </c>
      <c r="P895" s="10" t="s">
        <v>8327</v>
      </c>
      <c r="Q895" s="10">
        <f t="shared" si="66"/>
        <v>10</v>
      </c>
      <c r="R895" s="10">
        <f t="shared" si="65"/>
        <v>40</v>
      </c>
      <c r="S895" s="23">
        <f t="shared" si="67"/>
        <v>42065.897719907407</v>
      </c>
      <c r="T895" s="23">
        <f t="shared" si="68"/>
        <v>42095.856053240743</v>
      </c>
      <c r="U895" s="10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0" t="s">
        <v>8220</v>
      </c>
      <c r="G896" s="10" t="s">
        <v>8223</v>
      </c>
      <c r="H896" s="10" t="s">
        <v>8245</v>
      </c>
      <c r="I896" s="10">
        <v>1465169610</v>
      </c>
      <c r="J896" s="10">
        <v>1462577610</v>
      </c>
      <c r="K896" s="10" t="b">
        <v>0</v>
      </c>
      <c r="L896" s="10">
        <v>53</v>
      </c>
      <c r="M896" t="b">
        <v>0</v>
      </c>
      <c r="N896" s="10" t="s">
        <v>8277</v>
      </c>
      <c r="O896" s="15" t="s">
        <v>8323</v>
      </c>
      <c r="P896" s="10" t="s">
        <v>8327</v>
      </c>
      <c r="Q896" s="10">
        <f t="shared" si="66"/>
        <v>39</v>
      </c>
      <c r="R896" s="10">
        <f t="shared" si="65"/>
        <v>147.81</v>
      </c>
      <c r="S896" s="23">
        <f t="shared" si="67"/>
        <v>42496.981597222228</v>
      </c>
      <c r="T896" s="23">
        <f t="shared" si="68"/>
        <v>42526.981597222228</v>
      </c>
      <c r="U896" s="10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0" t="s">
        <v>8220</v>
      </c>
      <c r="G897" s="10" t="s">
        <v>8223</v>
      </c>
      <c r="H897" s="10" t="s">
        <v>8245</v>
      </c>
      <c r="I897" s="10">
        <v>1287975829</v>
      </c>
      <c r="J897" s="10">
        <v>1284087829</v>
      </c>
      <c r="K897" s="10" t="b">
        <v>0</v>
      </c>
      <c r="L897" s="10">
        <v>7</v>
      </c>
      <c r="M897" t="b">
        <v>0</v>
      </c>
      <c r="N897" s="10" t="s">
        <v>8277</v>
      </c>
      <c r="O897" s="15" t="s">
        <v>8323</v>
      </c>
      <c r="P897" s="10" t="s">
        <v>8327</v>
      </c>
      <c r="Q897" s="10">
        <f t="shared" si="66"/>
        <v>2</v>
      </c>
      <c r="R897" s="10">
        <f t="shared" si="65"/>
        <v>27.86</v>
      </c>
      <c r="S897" s="23">
        <f t="shared" si="67"/>
        <v>40431.127650462964</v>
      </c>
      <c r="T897" s="23">
        <f t="shared" si="68"/>
        <v>40476.127650462964</v>
      </c>
      <c r="U897" s="10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0" t="s">
        <v>8220</v>
      </c>
      <c r="G898" s="10" t="s">
        <v>8223</v>
      </c>
      <c r="H898" s="10" t="s">
        <v>8245</v>
      </c>
      <c r="I898" s="10">
        <v>1440734400</v>
      </c>
      <c r="J898" s="10">
        <v>1438549026</v>
      </c>
      <c r="K898" s="10" t="b">
        <v>0</v>
      </c>
      <c r="L898" s="10">
        <v>72</v>
      </c>
      <c r="M898" t="b">
        <v>0</v>
      </c>
      <c r="N898" s="10" t="s">
        <v>8277</v>
      </c>
      <c r="O898" s="15" t="s">
        <v>8323</v>
      </c>
      <c r="P898" s="10" t="s">
        <v>8327</v>
      </c>
      <c r="Q898" s="10">
        <f t="shared" si="66"/>
        <v>40</v>
      </c>
      <c r="R898" s="10">
        <f t="shared" ref="R898:R961" si="70">IFERROR(ROUND(E898/L898,2),0)</f>
        <v>44.44</v>
      </c>
      <c r="S898" s="23">
        <f t="shared" si="67"/>
        <v>42218.872986111113</v>
      </c>
      <c r="T898" s="23">
        <f t="shared" si="68"/>
        <v>42244.166666666672</v>
      </c>
      <c r="U898" s="10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0" t="s">
        <v>8220</v>
      </c>
      <c r="G899" s="10" t="s">
        <v>8223</v>
      </c>
      <c r="H899" s="10" t="s">
        <v>8245</v>
      </c>
      <c r="I899" s="10">
        <v>1354123908</v>
      </c>
      <c r="J899" s="10">
        <v>1351528308</v>
      </c>
      <c r="K899" s="10" t="b">
        <v>0</v>
      </c>
      <c r="L899" s="10">
        <v>0</v>
      </c>
      <c r="M899" t="b">
        <v>0</v>
      </c>
      <c r="N899" s="10" t="s">
        <v>8277</v>
      </c>
      <c r="O899" s="15" t="s">
        <v>8323</v>
      </c>
      <c r="P899" s="10" t="s">
        <v>8327</v>
      </c>
      <c r="Q899" s="10">
        <f t="shared" ref="Q899:Q962" si="71">ROUND(E899/D899*100,0)</f>
        <v>0</v>
      </c>
      <c r="R899" s="10">
        <f t="shared" si="70"/>
        <v>0</v>
      </c>
      <c r="S899" s="23">
        <f t="shared" ref="S899:S962" si="72">(((J899/60)/60)/24)+DATE(1970,1,1)</f>
        <v>41211.688750000001</v>
      </c>
      <c r="T899" s="23">
        <f t="shared" ref="T899:T962" si="73">(((I899/60)/60)/24)+DATE(1970,1,1)</f>
        <v>41241.730416666665</v>
      </c>
      <c r="U899" s="10">
        <f t="shared" si="69"/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0" t="s">
        <v>8220</v>
      </c>
      <c r="G900" s="10" t="s">
        <v>8223</v>
      </c>
      <c r="H900" s="10" t="s">
        <v>8245</v>
      </c>
      <c r="I900" s="10">
        <v>1326651110</v>
      </c>
      <c r="J900" s="10">
        <v>1322763110</v>
      </c>
      <c r="K900" s="10" t="b">
        <v>0</v>
      </c>
      <c r="L900" s="10">
        <v>2</v>
      </c>
      <c r="M900" t="b">
        <v>0</v>
      </c>
      <c r="N900" s="10" t="s">
        <v>8277</v>
      </c>
      <c r="O900" s="15" t="s">
        <v>8323</v>
      </c>
      <c r="P900" s="10" t="s">
        <v>8327</v>
      </c>
      <c r="Q900" s="10">
        <f t="shared" si="71"/>
        <v>3</v>
      </c>
      <c r="R900" s="10">
        <f t="shared" si="70"/>
        <v>35</v>
      </c>
      <c r="S900" s="23">
        <f t="shared" si="72"/>
        <v>40878.758217592593</v>
      </c>
      <c r="T900" s="23">
        <f t="shared" si="73"/>
        <v>40923.758217592593</v>
      </c>
      <c r="U900" s="10">
        <f t="shared" si="69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0" t="s">
        <v>8220</v>
      </c>
      <c r="G901" s="10" t="s">
        <v>8223</v>
      </c>
      <c r="H901" s="10" t="s">
        <v>8245</v>
      </c>
      <c r="I901" s="10">
        <v>1306549362</v>
      </c>
      <c r="J901" s="10">
        <v>1302661362</v>
      </c>
      <c r="K901" s="10" t="b">
        <v>0</v>
      </c>
      <c r="L901" s="10">
        <v>8</v>
      </c>
      <c r="M901" t="b">
        <v>0</v>
      </c>
      <c r="N901" s="10" t="s">
        <v>8277</v>
      </c>
      <c r="O901" s="15" t="s">
        <v>8323</v>
      </c>
      <c r="P901" s="10" t="s">
        <v>8327</v>
      </c>
      <c r="Q901" s="10">
        <f t="shared" si="71"/>
        <v>37</v>
      </c>
      <c r="R901" s="10">
        <f t="shared" si="70"/>
        <v>35</v>
      </c>
      <c r="S901" s="23">
        <f t="shared" si="72"/>
        <v>40646.099097222221</v>
      </c>
      <c r="T901" s="23">
        <f t="shared" si="73"/>
        <v>40691.099097222221</v>
      </c>
      <c r="U901" s="10">
        <f t="shared" si="69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0" t="s">
        <v>8220</v>
      </c>
      <c r="G902" s="10" t="s">
        <v>8223</v>
      </c>
      <c r="H902" s="10" t="s">
        <v>8245</v>
      </c>
      <c r="I902" s="10">
        <v>1459365802</v>
      </c>
      <c r="J902" s="10">
        <v>1456777402</v>
      </c>
      <c r="K902" s="10" t="b">
        <v>0</v>
      </c>
      <c r="L902" s="10">
        <v>2</v>
      </c>
      <c r="M902" t="b">
        <v>0</v>
      </c>
      <c r="N902" s="10" t="s">
        <v>8276</v>
      </c>
      <c r="O902" s="15" t="s">
        <v>8323</v>
      </c>
      <c r="P902" s="10" t="s">
        <v>8326</v>
      </c>
      <c r="Q902" s="10">
        <f t="shared" si="71"/>
        <v>0</v>
      </c>
      <c r="R902" s="10">
        <f t="shared" si="70"/>
        <v>10.5</v>
      </c>
      <c r="S902" s="23">
        <f t="shared" si="72"/>
        <v>42429.84956018519</v>
      </c>
      <c r="T902" s="23">
        <f t="shared" si="73"/>
        <v>42459.807893518519</v>
      </c>
      <c r="U902" s="10">
        <f t="shared" si="69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0" t="s">
        <v>8220</v>
      </c>
      <c r="G903" s="10" t="s">
        <v>8223</v>
      </c>
      <c r="H903" s="10" t="s">
        <v>8245</v>
      </c>
      <c r="I903" s="10">
        <v>1276024260</v>
      </c>
      <c r="J903" s="10">
        <v>1272050914</v>
      </c>
      <c r="K903" s="10" t="b">
        <v>0</v>
      </c>
      <c r="L903" s="10">
        <v>0</v>
      </c>
      <c r="M903" t="b">
        <v>0</v>
      </c>
      <c r="N903" s="10" t="s">
        <v>8276</v>
      </c>
      <c r="O903" s="15" t="s">
        <v>8323</v>
      </c>
      <c r="P903" s="10" t="s">
        <v>8326</v>
      </c>
      <c r="Q903" s="10">
        <f t="shared" si="71"/>
        <v>0</v>
      </c>
      <c r="R903" s="10">
        <f t="shared" si="70"/>
        <v>0</v>
      </c>
      <c r="S903" s="23">
        <f t="shared" si="72"/>
        <v>40291.81150462963</v>
      </c>
      <c r="T903" s="23">
        <f t="shared" si="73"/>
        <v>40337.799305555556</v>
      </c>
      <c r="U903" s="10">
        <f t="shared" si="69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0" t="s">
        <v>8220</v>
      </c>
      <c r="G904" s="10" t="s">
        <v>8223</v>
      </c>
      <c r="H904" s="10" t="s">
        <v>8245</v>
      </c>
      <c r="I904" s="10">
        <v>1409412600</v>
      </c>
      <c r="J904" s="10">
        <v>1404947422</v>
      </c>
      <c r="K904" s="10" t="b">
        <v>0</v>
      </c>
      <c r="L904" s="10">
        <v>3</v>
      </c>
      <c r="M904" t="b">
        <v>0</v>
      </c>
      <c r="N904" s="10" t="s">
        <v>8276</v>
      </c>
      <c r="O904" s="15" t="s">
        <v>8323</v>
      </c>
      <c r="P904" s="10" t="s">
        <v>8326</v>
      </c>
      <c r="Q904" s="10">
        <f t="shared" si="71"/>
        <v>0</v>
      </c>
      <c r="R904" s="10">
        <f t="shared" si="70"/>
        <v>30</v>
      </c>
      <c r="S904" s="23">
        <f t="shared" si="72"/>
        <v>41829.965532407405</v>
      </c>
      <c r="T904" s="23">
        <f t="shared" si="73"/>
        <v>41881.645833333336</v>
      </c>
      <c r="U904" s="10">
        <f t="shared" si="69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0" t="s">
        <v>8220</v>
      </c>
      <c r="G905" s="10" t="s">
        <v>8223</v>
      </c>
      <c r="H905" s="10" t="s">
        <v>8245</v>
      </c>
      <c r="I905" s="10">
        <v>1348367100</v>
      </c>
      <c r="J905" s="10">
        <v>1346180780</v>
      </c>
      <c r="K905" s="10" t="b">
        <v>0</v>
      </c>
      <c r="L905" s="10">
        <v>4</v>
      </c>
      <c r="M905" t="b">
        <v>0</v>
      </c>
      <c r="N905" s="10" t="s">
        <v>8276</v>
      </c>
      <c r="O905" s="15" t="s">
        <v>8323</v>
      </c>
      <c r="P905" s="10" t="s">
        <v>8326</v>
      </c>
      <c r="Q905" s="10">
        <f t="shared" si="71"/>
        <v>3</v>
      </c>
      <c r="R905" s="10">
        <f t="shared" si="70"/>
        <v>40</v>
      </c>
      <c r="S905" s="23">
        <f t="shared" si="72"/>
        <v>41149.796064814815</v>
      </c>
      <c r="T905" s="23">
        <f t="shared" si="73"/>
        <v>41175.100694444445</v>
      </c>
      <c r="U905" s="10">
        <f t="shared" si="69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0" t="s">
        <v>8220</v>
      </c>
      <c r="G906" s="10" t="s">
        <v>8223</v>
      </c>
      <c r="H906" s="10" t="s">
        <v>8245</v>
      </c>
      <c r="I906" s="10">
        <v>1451786137</v>
      </c>
      <c r="J906" s="10">
        <v>1449194137</v>
      </c>
      <c r="K906" s="10" t="b">
        <v>0</v>
      </c>
      <c r="L906" s="10">
        <v>3</v>
      </c>
      <c r="M906" t="b">
        <v>0</v>
      </c>
      <c r="N906" s="10" t="s">
        <v>8276</v>
      </c>
      <c r="O906" s="15" t="s">
        <v>8323</v>
      </c>
      <c r="P906" s="10" t="s">
        <v>8326</v>
      </c>
      <c r="Q906" s="10">
        <f t="shared" si="71"/>
        <v>0</v>
      </c>
      <c r="R906" s="10">
        <f t="shared" si="70"/>
        <v>50.33</v>
      </c>
      <c r="S906" s="23">
        <f t="shared" si="72"/>
        <v>42342.080289351856</v>
      </c>
      <c r="T906" s="23">
        <f t="shared" si="73"/>
        <v>42372.080289351856</v>
      </c>
      <c r="U906" s="10">
        <f t="shared" si="69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0" t="s">
        <v>8220</v>
      </c>
      <c r="G907" s="10" t="s">
        <v>8223</v>
      </c>
      <c r="H907" s="10" t="s">
        <v>8245</v>
      </c>
      <c r="I907" s="10">
        <v>1295847926</v>
      </c>
      <c r="J907" s="10">
        <v>1290663926</v>
      </c>
      <c r="K907" s="10" t="b">
        <v>0</v>
      </c>
      <c r="L907" s="10">
        <v>6</v>
      </c>
      <c r="M907" t="b">
        <v>0</v>
      </c>
      <c r="N907" s="10" t="s">
        <v>8276</v>
      </c>
      <c r="O907" s="15" t="s">
        <v>8323</v>
      </c>
      <c r="P907" s="10" t="s">
        <v>8326</v>
      </c>
      <c r="Q907" s="10">
        <f t="shared" si="71"/>
        <v>3</v>
      </c>
      <c r="R907" s="10">
        <f t="shared" si="70"/>
        <v>32.67</v>
      </c>
      <c r="S907" s="23">
        <f t="shared" si="72"/>
        <v>40507.239884259259</v>
      </c>
      <c r="T907" s="23">
        <f t="shared" si="73"/>
        <v>40567.239884259259</v>
      </c>
      <c r="U907" s="10">
        <f t="shared" si="69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0" t="s">
        <v>8220</v>
      </c>
      <c r="G908" s="10" t="s">
        <v>8223</v>
      </c>
      <c r="H908" s="10" t="s">
        <v>8245</v>
      </c>
      <c r="I908" s="10">
        <v>1394681590</v>
      </c>
      <c r="J908" s="10">
        <v>1392093190</v>
      </c>
      <c r="K908" s="10" t="b">
        <v>0</v>
      </c>
      <c r="L908" s="10">
        <v>0</v>
      </c>
      <c r="M908" t="b">
        <v>0</v>
      </c>
      <c r="N908" s="10" t="s">
        <v>8276</v>
      </c>
      <c r="O908" s="15" t="s">
        <v>8323</v>
      </c>
      <c r="P908" s="10" t="s">
        <v>8326</v>
      </c>
      <c r="Q908" s="10">
        <f t="shared" si="71"/>
        <v>0</v>
      </c>
      <c r="R908" s="10">
        <f t="shared" si="70"/>
        <v>0</v>
      </c>
      <c r="S908" s="23">
        <f t="shared" si="72"/>
        <v>41681.189699074072</v>
      </c>
      <c r="T908" s="23">
        <f t="shared" si="73"/>
        <v>41711.148032407407</v>
      </c>
      <c r="U908" s="10">
        <f t="shared" si="69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0" t="s">
        <v>8220</v>
      </c>
      <c r="G909" s="10" t="s">
        <v>8223</v>
      </c>
      <c r="H909" s="10" t="s">
        <v>8245</v>
      </c>
      <c r="I909" s="10">
        <v>1315715823</v>
      </c>
      <c r="J909" s="10">
        <v>1313123823</v>
      </c>
      <c r="K909" s="10" t="b">
        <v>0</v>
      </c>
      <c r="L909" s="10">
        <v>0</v>
      </c>
      <c r="M909" t="b">
        <v>0</v>
      </c>
      <c r="N909" s="10" t="s">
        <v>8276</v>
      </c>
      <c r="O909" s="15" t="s">
        <v>8323</v>
      </c>
      <c r="P909" s="10" t="s">
        <v>8326</v>
      </c>
      <c r="Q909" s="10">
        <f t="shared" si="71"/>
        <v>0</v>
      </c>
      <c r="R909" s="10">
        <f t="shared" si="70"/>
        <v>0</v>
      </c>
      <c r="S909" s="23">
        <f t="shared" si="72"/>
        <v>40767.192395833335</v>
      </c>
      <c r="T909" s="23">
        <f t="shared" si="73"/>
        <v>40797.192395833335</v>
      </c>
      <c r="U909" s="10">
        <f t="shared" si="69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0" t="s">
        <v>8220</v>
      </c>
      <c r="G910" s="10" t="s">
        <v>8223</v>
      </c>
      <c r="H910" s="10" t="s">
        <v>8245</v>
      </c>
      <c r="I910" s="10">
        <v>1280206740</v>
      </c>
      <c r="J910" s="10">
        <v>1276283655</v>
      </c>
      <c r="K910" s="10" t="b">
        <v>0</v>
      </c>
      <c r="L910" s="10">
        <v>0</v>
      </c>
      <c r="M910" t="b">
        <v>0</v>
      </c>
      <c r="N910" s="10" t="s">
        <v>8276</v>
      </c>
      <c r="O910" s="15" t="s">
        <v>8323</v>
      </c>
      <c r="P910" s="10" t="s">
        <v>8326</v>
      </c>
      <c r="Q910" s="10">
        <f t="shared" si="71"/>
        <v>0</v>
      </c>
      <c r="R910" s="10">
        <f t="shared" si="70"/>
        <v>0</v>
      </c>
      <c r="S910" s="23">
        <f t="shared" si="72"/>
        <v>40340.801562499997</v>
      </c>
      <c r="T910" s="23">
        <f t="shared" si="73"/>
        <v>40386.207638888889</v>
      </c>
      <c r="U910" s="10">
        <f t="shared" si="69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0" t="s">
        <v>8220</v>
      </c>
      <c r="G911" s="10" t="s">
        <v>8223</v>
      </c>
      <c r="H911" s="10" t="s">
        <v>8245</v>
      </c>
      <c r="I911" s="10">
        <v>1343016000</v>
      </c>
      <c r="J911" s="10">
        <v>1340296440</v>
      </c>
      <c r="K911" s="10" t="b">
        <v>0</v>
      </c>
      <c r="L911" s="10">
        <v>8</v>
      </c>
      <c r="M911" t="b">
        <v>0</v>
      </c>
      <c r="N911" s="10" t="s">
        <v>8276</v>
      </c>
      <c r="O911" s="15" t="s">
        <v>8323</v>
      </c>
      <c r="P911" s="10" t="s">
        <v>8326</v>
      </c>
      <c r="Q911" s="10">
        <f t="shared" si="71"/>
        <v>3</v>
      </c>
      <c r="R911" s="10">
        <f t="shared" si="70"/>
        <v>65</v>
      </c>
      <c r="S911" s="23">
        <f t="shared" si="72"/>
        <v>41081.69027777778</v>
      </c>
      <c r="T911" s="23">
        <f t="shared" si="73"/>
        <v>41113.166666666664</v>
      </c>
      <c r="U911" s="10">
        <f t="shared" ref="U911:U974" si="74">YEAR(S:S)</f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0" t="s">
        <v>8220</v>
      </c>
      <c r="G912" s="10" t="s">
        <v>8224</v>
      </c>
      <c r="H912" s="10" t="s">
        <v>8246</v>
      </c>
      <c r="I912" s="10">
        <v>1488546319</v>
      </c>
      <c r="J912" s="10">
        <v>1483362319</v>
      </c>
      <c r="K912" s="10" t="b">
        <v>0</v>
      </c>
      <c r="L912" s="10">
        <v>5</v>
      </c>
      <c r="M912" t="b">
        <v>0</v>
      </c>
      <c r="N912" s="10" t="s">
        <v>8276</v>
      </c>
      <c r="O912" s="15" t="s">
        <v>8323</v>
      </c>
      <c r="P912" s="10" t="s">
        <v>8326</v>
      </c>
      <c r="Q912" s="10">
        <f t="shared" si="71"/>
        <v>22</v>
      </c>
      <c r="R912" s="10">
        <f t="shared" si="70"/>
        <v>24.6</v>
      </c>
      <c r="S912" s="23">
        <f t="shared" si="72"/>
        <v>42737.545358796298</v>
      </c>
      <c r="T912" s="23">
        <f t="shared" si="73"/>
        <v>42797.545358796298</v>
      </c>
      <c r="U912" s="10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0" t="s">
        <v>8220</v>
      </c>
      <c r="G913" s="10" t="s">
        <v>8223</v>
      </c>
      <c r="H913" s="10" t="s">
        <v>8245</v>
      </c>
      <c r="I913" s="10">
        <v>1390522045</v>
      </c>
      <c r="J913" s="10">
        <v>1388707645</v>
      </c>
      <c r="K913" s="10" t="b">
        <v>0</v>
      </c>
      <c r="L913" s="10">
        <v>0</v>
      </c>
      <c r="M913" t="b">
        <v>0</v>
      </c>
      <c r="N913" s="10" t="s">
        <v>8276</v>
      </c>
      <c r="O913" s="15" t="s">
        <v>8323</v>
      </c>
      <c r="P913" s="10" t="s">
        <v>8326</v>
      </c>
      <c r="Q913" s="10">
        <f t="shared" si="71"/>
        <v>0</v>
      </c>
      <c r="R913" s="10">
        <f t="shared" si="70"/>
        <v>0</v>
      </c>
      <c r="S913" s="23">
        <f t="shared" si="72"/>
        <v>41642.005150462966</v>
      </c>
      <c r="T913" s="23">
        <f t="shared" si="73"/>
        <v>41663.005150462966</v>
      </c>
      <c r="U913" s="10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0" t="s">
        <v>8220</v>
      </c>
      <c r="G914" s="10" t="s">
        <v>8223</v>
      </c>
      <c r="H914" s="10" t="s">
        <v>8245</v>
      </c>
      <c r="I914" s="10">
        <v>1355197047</v>
      </c>
      <c r="J914" s="10">
        <v>1350009447</v>
      </c>
      <c r="K914" s="10" t="b">
        <v>0</v>
      </c>
      <c r="L914" s="10">
        <v>2</v>
      </c>
      <c r="M914" t="b">
        <v>0</v>
      </c>
      <c r="N914" s="10" t="s">
        <v>8276</v>
      </c>
      <c r="O914" s="15" t="s">
        <v>8323</v>
      </c>
      <c r="P914" s="10" t="s">
        <v>8326</v>
      </c>
      <c r="Q914" s="10">
        <f t="shared" si="71"/>
        <v>1</v>
      </c>
      <c r="R914" s="10">
        <f t="shared" si="70"/>
        <v>15</v>
      </c>
      <c r="S914" s="23">
        <f t="shared" si="72"/>
        <v>41194.109340277777</v>
      </c>
      <c r="T914" s="23">
        <f t="shared" si="73"/>
        <v>41254.151006944441</v>
      </c>
      <c r="U914" s="10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0" t="s">
        <v>8220</v>
      </c>
      <c r="G915" s="10" t="s">
        <v>8223</v>
      </c>
      <c r="H915" s="10" t="s">
        <v>8245</v>
      </c>
      <c r="I915" s="10">
        <v>1336188019</v>
      </c>
      <c r="J915" s="10">
        <v>1333596019</v>
      </c>
      <c r="K915" s="10" t="b">
        <v>0</v>
      </c>
      <c r="L915" s="10">
        <v>24</v>
      </c>
      <c r="M915" t="b">
        <v>0</v>
      </c>
      <c r="N915" s="10" t="s">
        <v>8276</v>
      </c>
      <c r="O915" s="15" t="s">
        <v>8323</v>
      </c>
      <c r="P915" s="10" t="s">
        <v>8326</v>
      </c>
      <c r="Q915" s="10">
        <f t="shared" si="71"/>
        <v>7</v>
      </c>
      <c r="R915" s="10">
        <f t="shared" si="70"/>
        <v>82.58</v>
      </c>
      <c r="S915" s="23">
        <f t="shared" si="72"/>
        <v>41004.139108796298</v>
      </c>
      <c r="T915" s="23">
        <f t="shared" si="73"/>
        <v>41034.139108796298</v>
      </c>
      <c r="U915" s="10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0" t="s">
        <v>8220</v>
      </c>
      <c r="G916" s="10" t="s">
        <v>8223</v>
      </c>
      <c r="H916" s="10" t="s">
        <v>8245</v>
      </c>
      <c r="I916" s="10">
        <v>1345918747</v>
      </c>
      <c r="J916" s="10">
        <v>1343326747</v>
      </c>
      <c r="K916" s="10" t="b">
        <v>0</v>
      </c>
      <c r="L916" s="10">
        <v>0</v>
      </c>
      <c r="M916" t="b">
        <v>0</v>
      </c>
      <c r="N916" s="10" t="s">
        <v>8276</v>
      </c>
      <c r="O916" s="15" t="s">
        <v>8323</v>
      </c>
      <c r="P916" s="10" t="s">
        <v>8326</v>
      </c>
      <c r="Q916" s="10">
        <f t="shared" si="71"/>
        <v>0</v>
      </c>
      <c r="R916" s="10">
        <f t="shared" si="70"/>
        <v>0</v>
      </c>
      <c r="S916" s="23">
        <f t="shared" si="72"/>
        <v>41116.763275462967</v>
      </c>
      <c r="T916" s="23">
        <f t="shared" si="73"/>
        <v>41146.763275462967</v>
      </c>
      <c r="U916" s="10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0" t="s">
        <v>8220</v>
      </c>
      <c r="G917" s="10" t="s">
        <v>8223</v>
      </c>
      <c r="H917" s="10" t="s">
        <v>8245</v>
      </c>
      <c r="I917" s="10">
        <v>1330577940</v>
      </c>
      <c r="J917" s="10">
        <v>1327853914</v>
      </c>
      <c r="K917" s="10" t="b">
        <v>0</v>
      </c>
      <c r="L917" s="10">
        <v>9</v>
      </c>
      <c r="M917" t="b">
        <v>0</v>
      </c>
      <c r="N917" s="10" t="s">
        <v>8276</v>
      </c>
      <c r="O917" s="15" t="s">
        <v>8323</v>
      </c>
      <c r="P917" s="10" t="s">
        <v>8326</v>
      </c>
      <c r="Q917" s="10">
        <f t="shared" si="71"/>
        <v>6</v>
      </c>
      <c r="R917" s="10">
        <f t="shared" si="70"/>
        <v>41.67</v>
      </c>
      <c r="S917" s="23">
        <f t="shared" si="72"/>
        <v>40937.679560185185</v>
      </c>
      <c r="T917" s="23">
        <f t="shared" si="73"/>
        <v>40969.207638888889</v>
      </c>
      <c r="U917" s="10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0" t="s">
        <v>8220</v>
      </c>
      <c r="G918" s="10" t="s">
        <v>8223</v>
      </c>
      <c r="H918" s="10" t="s">
        <v>8245</v>
      </c>
      <c r="I918" s="10">
        <v>1287723600</v>
      </c>
      <c r="J918" s="10">
        <v>1284409734</v>
      </c>
      <c r="K918" s="10" t="b">
        <v>0</v>
      </c>
      <c r="L918" s="10">
        <v>0</v>
      </c>
      <c r="M918" t="b">
        <v>0</v>
      </c>
      <c r="N918" s="10" t="s">
        <v>8276</v>
      </c>
      <c r="O918" s="15" t="s">
        <v>8323</v>
      </c>
      <c r="P918" s="10" t="s">
        <v>8326</v>
      </c>
      <c r="Q918" s="10">
        <f t="shared" si="71"/>
        <v>0</v>
      </c>
      <c r="R918" s="10">
        <f t="shared" si="70"/>
        <v>0</v>
      </c>
      <c r="S918" s="23">
        <f t="shared" si="72"/>
        <v>40434.853402777779</v>
      </c>
      <c r="T918" s="23">
        <f t="shared" si="73"/>
        <v>40473.208333333336</v>
      </c>
      <c r="U918" s="10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0" t="s">
        <v>8220</v>
      </c>
      <c r="G919" s="10" t="s">
        <v>8223</v>
      </c>
      <c r="H919" s="10" t="s">
        <v>8245</v>
      </c>
      <c r="I919" s="10">
        <v>1405305000</v>
      </c>
      <c r="J919" s="10">
        <v>1402612730</v>
      </c>
      <c r="K919" s="10" t="b">
        <v>0</v>
      </c>
      <c r="L919" s="10">
        <v>1</v>
      </c>
      <c r="M919" t="b">
        <v>0</v>
      </c>
      <c r="N919" s="10" t="s">
        <v>8276</v>
      </c>
      <c r="O919" s="15" t="s">
        <v>8323</v>
      </c>
      <c r="P919" s="10" t="s">
        <v>8326</v>
      </c>
      <c r="Q919" s="10">
        <f t="shared" si="71"/>
        <v>1</v>
      </c>
      <c r="R919" s="10">
        <f t="shared" si="70"/>
        <v>30</v>
      </c>
      <c r="S919" s="23">
        <f t="shared" si="72"/>
        <v>41802.94363425926</v>
      </c>
      <c r="T919" s="23">
        <f t="shared" si="73"/>
        <v>41834.104166666664</v>
      </c>
      <c r="U919" s="10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0" t="s">
        <v>8220</v>
      </c>
      <c r="G920" s="10" t="s">
        <v>8224</v>
      </c>
      <c r="H920" s="10" t="s">
        <v>8246</v>
      </c>
      <c r="I920" s="10">
        <v>1417474761</v>
      </c>
      <c r="J920" s="10">
        <v>1414879161</v>
      </c>
      <c r="K920" s="10" t="b">
        <v>0</v>
      </c>
      <c r="L920" s="10">
        <v>10</v>
      </c>
      <c r="M920" t="b">
        <v>0</v>
      </c>
      <c r="N920" s="10" t="s">
        <v>8276</v>
      </c>
      <c r="O920" s="15" t="s">
        <v>8323</v>
      </c>
      <c r="P920" s="10" t="s">
        <v>8326</v>
      </c>
      <c r="Q920" s="10">
        <f t="shared" si="71"/>
        <v>5</v>
      </c>
      <c r="R920" s="10">
        <f t="shared" si="70"/>
        <v>19.600000000000001</v>
      </c>
      <c r="S920" s="23">
        <f t="shared" si="72"/>
        <v>41944.916215277779</v>
      </c>
      <c r="T920" s="23">
        <f t="shared" si="73"/>
        <v>41974.957881944443</v>
      </c>
      <c r="U920" s="1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0" t="s">
        <v>8220</v>
      </c>
      <c r="G921" s="10" t="s">
        <v>8223</v>
      </c>
      <c r="H921" s="10" t="s">
        <v>8245</v>
      </c>
      <c r="I921" s="10">
        <v>1355930645</v>
      </c>
      <c r="J921" s="10">
        <v>1352906645</v>
      </c>
      <c r="K921" s="10" t="b">
        <v>0</v>
      </c>
      <c r="L921" s="10">
        <v>1</v>
      </c>
      <c r="M921" t="b">
        <v>0</v>
      </c>
      <c r="N921" s="10" t="s">
        <v>8276</v>
      </c>
      <c r="O921" s="15" t="s">
        <v>8323</v>
      </c>
      <c r="P921" s="10" t="s">
        <v>8326</v>
      </c>
      <c r="Q921" s="10">
        <f t="shared" si="71"/>
        <v>1</v>
      </c>
      <c r="R921" s="10">
        <f t="shared" si="70"/>
        <v>100</v>
      </c>
      <c r="S921" s="23">
        <f t="shared" si="72"/>
        <v>41227.641724537039</v>
      </c>
      <c r="T921" s="23">
        <f t="shared" si="73"/>
        <v>41262.641724537039</v>
      </c>
      <c r="U921" s="10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0" t="s">
        <v>8220</v>
      </c>
      <c r="G922" s="10" t="s">
        <v>8223</v>
      </c>
      <c r="H922" s="10" t="s">
        <v>8245</v>
      </c>
      <c r="I922" s="10">
        <v>1384448822</v>
      </c>
      <c r="J922" s="10">
        <v>1381853222</v>
      </c>
      <c r="K922" s="10" t="b">
        <v>0</v>
      </c>
      <c r="L922" s="10">
        <v>0</v>
      </c>
      <c r="M922" t="b">
        <v>0</v>
      </c>
      <c r="N922" s="10" t="s">
        <v>8276</v>
      </c>
      <c r="O922" s="15" t="s">
        <v>8323</v>
      </c>
      <c r="P922" s="10" t="s">
        <v>8326</v>
      </c>
      <c r="Q922" s="10">
        <f t="shared" si="71"/>
        <v>0</v>
      </c>
      <c r="R922" s="10">
        <f t="shared" si="70"/>
        <v>0</v>
      </c>
      <c r="S922" s="23">
        <f t="shared" si="72"/>
        <v>41562.67155092593</v>
      </c>
      <c r="T922" s="23">
        <f t="shared" si="73"/>
        <v>41592.713217592594</v>
      </c>
      <c r="U922" s="10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0" t="s">
        <v>8220</v>
      </c>
      <c r="G923" s="10" t="s">
        <v>8223</v>
      </c>
      <c r="H923" s="10" t="s">
        <v>8245</v>
      </c>
      <c r="I923" s="10">
        <v>1323666376</v>
      </c>
      <c r="J923" s="10">
        <v>1320033976</v>
      </c>
      <c r="K923" s="10" t="b">
        <v>0</v>
      </c>
      <c r="L923" s="10">
        <v>20</v>
      </c>
      <c r="M923" t="b">
        <v>0</v>
      </c>
      <c r="N923" s="10" t="s">
        <v>8276</v>
      </c>
      <c r="O923" s="15" t="s">
        <v>8323</v>
      </c>
      <c r="P923" s="10" t="s">
        <v>8326</v>
      </c>
      <c r="Q923" s="10">
        <f t="shared" si="71"/>
        <v>31</v>
      </c>
      <c r="R923" s="10">
        <f t="shared" si="70"/>
        <v>231.75</v>
      </c>
      <c r="S923" s="23">
        <f t="shared" si="72"/>
        <v>40847.171018518515</v>
      </c>
      <c r="T923" s="23">
        <f t="shared" si="73"/>
        <v>40889.212685185186</v>
      </c>
      <c r="U923" s="10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0" t="s">
        <v>8220</v>
      </c>
      <c r="G924" s="10" t="s">
        <v>8223</v>
      </c>
      <c r="H924" s="10" t="s">
        <v>8245</v>
      </c>
      <c r="I924" s="10">
        <v>1412167393</v>
      </c>
      <c r="J924" s="10">
        <v>1409143393</v>
      </c>
      <c r="K924" s="10" t="b">
        <v>0</v>
      </c>
      <c r="L924" s="10">
        <v>30</v>
      </c>
      <c r="M924" t="b">
        <v>0</v>
      </c>
      <c r="N924" s="10" t="s">
        <v>8276</v>
      </c>
      <c r="O924" s="15" t="s">
        <v>8323</v>
      </c>
      <c r="P924" s="10" t="s">
        <v>8326</v>
      </c>
      <c r="Q924" s="10">
        <f t="shared" si="71"/>
        <v>21</v>
      </c>
      <c r="R924" s="10">
        <f t="shared" si="70"/>
        <v>189.33</v>
      </c>
      <c r="S924" s="23">
        <f t="shared" si="72"/>
        <v>41878.530011574076</v>
      </c>
      <c r="T924" s="23">
        <f t="shared" si="73"/>
        <v>41913.530011574076</v>
      </c>
      <c r="U924" s="10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0" t="s">
        <v>8220</v>
      </c>
      <c r="G925" s="10" t="s">
        <v>8223</v>
      </c>
      <c r="H925" s="10" t="s">
        <v>8245</v>
      </c>
      <c r="I925" s="10">
        <v>1416614523</v>
      </c>
      <c r="J925" s="10">
        <v>1414018923</v>
      </c>
      <c r="K925" s="10" t="b">
        <v>0</v>
      </c>
      <c r="L925" s="10">
        <v>6</v>
      </c>
      <c r="M925" t="b">
        <v>0</v>
      </c>
      <c r="N925" s="10" t="s">
        <v>8276</v>
      </c>
      <c r="O925" s="15" t="s">
        <v>8323</v>
      </c>
      <c r="P925" s="10" t="s">
        <v>8326</v>
      </c>
      <c r="Q925" s="10">
        <f t="shared" si="71"/>
        <v>2</v>
      </c>
      <c r="R925" s="10">
        <f t="shared" si="70"/>
        <v>55</v>
      </c>
      <c r="S925" s="23">
        <f t="shared" si="72"/>
        <v>41934.959756944445</v>
      </c>
      <c r="T925" s="23">
        <f t="shared" si="73"/>
        <v>41965.001423611116</v>
      </c>
      <c r="U925" s="10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0" t="s">
        <v>8220</v>
      </c>
      <c r="G926" s="10" t="s">
        <v>8223</v>
      </c>
      <c r="H926" s="10" t="s">
        <v>8245</v>
      </c>
      <c r="I926" s="10">
        <v>1360795069</v>
      </c>
      <c r="J926" s="10">
        <v>1358203069</v>
      </c>
      <c r="K926" s="10" t="b">
        <v>0</v>
      </c>
      <c r="L926" s="10">
        <v>15</v>
      </c>
      <c r="M926" t="b">
        <v>0</v>
      </c>
      <c r="N926" s="10" t="s">
        <v>8276</v>
      </c>
      <c r="O926" s="15" t="s">
        <v>8323</v>
      </c>
      <c r="P926" s="10" t="s">
        <v>8326</v>
      </c>
      <c r="Q926" s="10">
        <f t="shared" si="71"/>
        <v>11</v>
      </c>
      <c r="R926" s="10">
        <f t="shared" si="70"/>
        <v>21.8</v>
      </c>
      <c r="S926" s="23">
        <f t="shared" si="72"/>
        <v>41288.942928240744</v>
      </c>
      <c r="T926" s="23">
        <f t="shared" si="73"/>
        <v>41318.942928240744</v>
      </c>
      <c r="U926" s="10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0" t="s">
        <v>8220</v>
      </c>
      <c r="G927" s="10" t="s">
        <v>8223</v>
      </c>
      <c r="H927" s="10" t="s">
        <v>8245</v>
      </c>
      <c r="I927" s="10">
        <v>1385590111</v>
      </c>
      <c r="J927" s="10">
        <v>1382994511</v>
      </c>
      <c r="K927" s="10" t="b">
        <v>0</v>
      </c>
      <c r="L927" s="10">
        <v>5</v>
      </c>
      <c r="M927" t="b">
        <v>0</v>
      </c>
      <c r="N927" s="10" t="s">
        <v>8276</v>
      </c>
      <c r="O927" s="15" t="s">
        <v>8323</v>
      </c>
      <c r="P927" s="10" t="s">
        <v>8326</v>
      </c>
      <c r="Q927" s="10">
        <f t="shared" si="71"/>
        <v>3</v>
      </c>
      <c r="R927" s="10">
        <f t="shared" si="70"/>
        <v>32</v>
      </c>
      <c r="S927" s="23">
        <f t="shared" si="72"/>
        <v>41575.880914351852</v>
      </c>
      <c r="T927" s="23">
        <f t="shared" si="73"/>
        <v>41605.922581018516</v>
      </c>
      <c r="U927" s="10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0" t="s">
        <v>8220</v>
      </c>
      <c r="G928" s="10" t="s">
        <v>8223</v>
      </c>
      <c r="H928" s="10" t="s">
        <v>8245</v>
      </c>
      <c r="I928" s="10">
        <v>1278628800</v>
      </c>
      <c r="J928" s="10">
        <v>1276043330</v>
      </c>
      <c r="K928" s="10" t="b">
        <v>0</v>
      </c>
      <c r="L928" s="10">
        <v>0</v>
      </c>
      <c r="M928" t="b">
        <v>0</v>
      </c>
      <c r="N928" s="10" t="s">
        <v>8276</v>
      </c>
      <c r="O928" s="15" t="s">
        <v>8323</v>
      </c>
      <c r="P928" s="10" t="s">
        <v>8326</v>
      </c>
      <c r="Q928" s="10">
        <f t="shared" si="71"/>
        <v>0</v>
      </c>
      <c r="R928" s="10">
        <f t="shared" si="70"/>
        <v>0</v>
      </c>
      <c r="S928" s="23">
        <f t="shared" si="72"/>
        <v>40338.02002314815</v>
      </c>
      <c r="T928" s="23">
        <f t="shared" si="73"/>
        <v>40367.944444444445</v>
      </c>
      <c r="U928" s="10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0" t="s">
        <v>8220</v>
      </c>
      <c r="G929" s="10" t="s">
        <v>8223</v>
      </c>
      <c r="H929" s="10" t="s">
        <v>8245</v>
      </c>
      <c r="I929" s="10">
        <v>1337024695</v>
      </c>
      <c r="J929" s="10">
        <v>1334432695</v>
      </c>
      <c r="K929" s="10" t="b">
        <v>0</v>
      </c>
      <c r="L929" s="10">
        <v>0</v>
      </c>
      <c r="M929" t="b">
        <v>0</v>
      </c>
      <c r="N929" s="10" t="s">
        <v>8276</v>
      </c>
      <c r="O929" s="15" t="s">
        <v>8323</v>
      </c>
      <c r="P929" s="10" t="s">
        <v>8326</v>
      </c>
      <c r="Q929" s="10">
        <f t="shared" si="71"/>
        <v>0</v>
      </c>
      <c r="R929" s="10">
        <f t="shared" si="70"/>
        <v>0</v>
      </c>
      <c r="S929" s="23">
        <f t="shared" si="72"/>
        <v>41013.822858796295</v>
      </c>
      <c r="T929" s="23">
        <f t="shared" si="73"/>
        <v>41043.822858796295</v>
      </c>
      <c r="U929" s="10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0" t="s">
        <v>8220</v>
      </c>
      <c r="G930" s="10" t="s">
        <v>8223</v>
      </c>
      <c r="H930" s="10" t="s">
        <v>8245</v>
      </c>
      <c r="I930" s="10">
        <v>1353196800</v>
      </c>
      <c r="J930" s="10">
        <v>1348864913</v>
      </c>
      <c r="K930" s="10" t="b">
        <v>0</v>
      </c>
      <c r="L930" s="10">
        <v>28</v>
      </c>
      <c r="M930" t="b">
        <v>0</v>
      </c>
      <c r="N930" s="10" t="s">
        <v>8276</v>
      </c>
      <c r="O930" s="15" t="s">
        <v>8323</v>
      </c>
      <c r="P930" s="10" t="s">
        <v>8326</v>
      </c>
      <c r="Q930" s="10">
        <f t="shared" si="71"/>
        <v>11</v>
      </c>
      <c r="R930" s="10">
        <f t="shared" si="70"/>
        <v>56.25</v>
      </c>
      <c r="S930" s="23">
        <f t="shared" si="72"/>
        <v>41180.86241898148</v>
      </c>
      <c r="T930" s="23">
        <f t="shared" si="73"/>
        <v>41231</v>
      </c>
      <c r="U930" s="1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0" t="s">
        <v>8220</v>
      </c>
      <c r="G931" s="10" t="s">
        <v>8223</v>
      </c>
      <c r="H931" s="10" t="s">
        <v>8245</v>
      </c>
      <c r="I931" s="10">
        <v>1333946569</v>
      </c>
      <c r="J931" s="10">
        <v>1331358169</v>
      </c>
      <c r="K931" s="10" t="b">
        <v>0</v>
      </c>
      <c r="L931" s="10">
        <v>0</v>
      </c>
      <c r="M931" t="b">
        <v>0</v>
      </c>
      <c r="N931" s="10" t="s">
        <v>8276</v>
      </c>
      <c r="O931" s="15" t="s">
        <v>8323</v>
      </c>
      <c r="P931" s="10" t="s">
        <v>8326</v>
      </c>
      <c r="Q931" s="10">
        <f t="shared" si="71"/>
        <v>0</v>
      </c>
      <c r="R931" s="10">
        <f t="shared" si="70"/>
        <v>0</v>
      </c>
      <c r="S931" s="23">
        <f t="shared" si="72"/>
        <v>40978.238067129627</v>
      </c>
      <c r="T931" s="23">
        <f t="shared" si="73"/>
        <v>41008.196400462963</v>
      </c>
      <c r="U931" s="10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0" t="s">
        <v>8220</v>
      </c>
      <c r="G932" s="10" t="s">
        <v>8223</v>
      </c>
      <c r="H932" s="10" t="s">
        <v>8245</v>
      </c>
      <c r="I932" s="10">
        <v>1277501520</v>
      </c>
      <c r="J932" s="10">
        <v>1273874306</v>
      </c>
      <c r="K932" s="10" t="b">
        <v>0</v>
      </c>
      <c r="L932" s="10">
        <v>5</v>
      </c>
      <c r="M932" t="b">
        <v>0</v>
      </c>
      <c r="N932" s="10" t="s">
        <v>8276</v>
      </c>
      <c r="O932" s="15" t="s">
        <v>8323</v>
      </c>
      <c r="P932" s="10" t="s">
        <v>8326</v>
      </c>
      <c r="Q932" s="10">
        <f t="shared" si="71"/>
        <v>38</v>
      </c>
      <c r="R932" s="10">
        <f t="shared" si="70"/>
        <v>69</v>
      </c>
      <c r="S932" s="23">
        <f t="shared" si="72"/>
        <v>40312.915578703702</v>
      </c>
      <c r="T932" s="23">
        <f t="shared" si="73"/>
        <v>40354.897222222222</v>
      </c>
      <c r="U932" s="10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0" t="s">
        <v>8220</v>
      </c>
      <c r="G933" s="10" t="s">
        <v>8224</v>
      </c>
      <c r="H933" s="10" t="s">
        <v>8246</v>
      </c>
      <c r="I933" s="10">
        <v>1395007200</v>
      </c>
      <c r="J933" s="10">
        <v>1392021502</v>
      </c>
      <c r="K933" s="10" t="b">
        <v>0</v>
      </c>
      <c r="L933" s="10">
        <v>7</v>
      </c>
      <c r="M933" t="b">
        <v>0</v>
      </c>
      <c r="N933" s="10" t="s">
        <v>8276</v>
      </c>
      <c r="O933" s="15" t="s">
        <v>8323</v>
      </c>
      <c r="P933" s="10" t="s">
        <v>8326</v>
      </c>
      <c r="Q933" s="10">
        <f t="shared" si="71"/>
        <v>7</v>
      </c>
      <c r="R933" s="10">
        <f t="shared" si="70"/>
        <v>18.71</v>
      </c>
      <c r="S933" s="23">
        <f t="shared" si="72"/>
        <v>41680.359976851854</v>
      </c>
      <c r="T933" s="23">
        <f t="shared" si="73"/>
        <v>41714.916666666664</v>
      </c>
      <c r="U933" s="10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0" t="s">
        <v>8220</v>
      </c>
      <c r="G934" s="10" t="s">
        <v>8223</v>
      </c>
      <c r="H934" s="10" t="s">
        <v>8245</v>
      </c>
      <c r="I934" s="10">
        <v>1363990545</v>
      </c>
      <c r="J934" s="10">
        <v>1360106145</v>
      </c>
      <c r="K934" s="10" t="b">
        <v>0</v>
      </c>
      <c r="L934" s="10">
        <v>30</v>
      </c>
      <c r="M934" t="b">
        <v>0</v>
      </c>
      <c r="N934" s="10" t="s">
        <v>8276</v>
      </c>
      <c r="O934" s="15" t="s">
        <v>8323</v>
      </c>
      <c r="P934" s="10" t="s">
        <v>8326</v>
      </c>
      <c r="Q934" s="10">
        <f t="shared" si="71"/>
        <v>15</v>
      </c>
      <c r="R934" s="10">
        <f t="shared" si="70"/>
        <v>46.03</v>
      </c>
      <c r="S934" s="23">
        <f t="shared" si="72"/>
        <v>41310.969270833331</v>
      </c>
      <c r="T934" s="23">
        <f t="shared" si="73"/>
        <v>41355.927604166667</v>
      </c>
      <c r="U934" s="10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0" t="s">
        <v>8220</v>
      </c>
      <c r="G935" s="10" t="s">
        <v>8223</v>
      </c>
      <c r="H935" s="10" t="s">
        <v>8245</v>
      </c>
      <c r="I935" s="10">
        <v>1399867409</v>
      </c>
      <c r="J935" s="10">
        <v>1394683409</v>
      </c>
      <c r="K935" s="10" t="b">
        <v>0</v>
      </c>
      <c r="L935" s="10">
        <v>2</v>
      </c>
      <c r="M935" t="b">
        <v>0</v>
      </c>
      <c r="N935" s="10" t="s">
        <v>8276</v>
      </c>
      <c r="O935" s="15" t="s">
        <v>8323</v>
      </c>
      <c r="P935" s="10" t="s">
        <v>8326</v>
      </c>
      <c r="Q935" s="10">
        <f t="shared" si="71"/>
        <v>6</v>
      </c>
      <c r="R935" s="10">
        <f t="shared" si="70"/>
        <v>60</v>
      </c>
      <c r="S935" s="23">
        <f t="shared" si="72"/>
        <v>41711.169085648151</v>
      </c>
      <c r="T935" s="23">
        <f t="shared" si="73"/>
        <v>41771.169085648151</v>
      </c>
      <c r="U935" s="10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0" t="s">
        <v>8220</v>
      </c>
      <c r="G936" s="10" t="s">
        <v>8228</v>
      </c>
      <c r="H936" s="10" t="s">
        <v>8250</v>
      </c>
      <c r="I936" s="10">
        <v>1399183200</v>
      </c>
      <c r="J936" s="10">
        <v>1396633284</v>
      </c>
      <c r="K936" s="10" t="b">
        <v>0</v>
      </c>
      <c r="L936" s="10">
        <v>30</v>
      </c>
      <c r="M936" t="b">
        <v>0</v>
      </c>
      <c r="N936" s="10" t="s">
        <v>8276</v>
      </c>
      <c r="O936" s="15" t="s">
        <v>8323</v>
      </c>
      <c r="P936" s="10" t="s">
        <v>8326</v>
      </c>
      <c r="Q936" s="10">
        <f t="shared" si="71"/>
        <v>30</v>
      </c>
      <c r="R936" s="10">
        <f t="shared" si="70"/>
        <v>50.67</v>
      </c>
      <c r="S936" s="23">
        <f t="shared" si="72"/>
        <v>41733.737083333333</v>
      </c>
      <c r="T936" s="23">
        <f t="shared" si="73"/>
        <v>41763.25</v>
      </c>
      <c r="U936" s="10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0" t="s">
        <v>8220</v>
      </c>
      <c r="G937" s="10" t="s">
        <v>8223</v>
      </c>
      <c r="H937" s="10" t="s">
        <v>8245</v>
      </c>
      <c r="I937" s="10">
        <v>1454054429</v>
      </c>
      <c r="J937" s="10">
        <v>1451462429</v>
      </c>
      <c r="K937" s="10" t="b">
        <v>0</v>
      </c>
      <c r="L937" s="10">
        <v>2</v>
      </c>
      <c r="M937" t="b">
        <v>0</v>
      </c>
      <c r="N937" s="10" t="s">
        <v>8276</v>
      </c>
      <c r="O937" s="15" t="s">
        <v>8323</v>
      </c>
      <c r="P937" s="10" t="s">
        <v>8326</v>
      </c>
      <c r="Q937" s="10">
        <f t="shared" si="71"/>
        <v>1</v>
      </c>
      <c r="R937" s="10">
        <f t="shared" si="70"/>
        <v>25</v>
      </c>
      <c r="S937" s="23">
        <f t="shared" si="72"/>
        <v>42368.333668981482</v>
      </c>
      <c r="T937" s="23">
        <f t="shared" si="73"/>
        <v>42398.333668981482</v>
      </c>
      <c r="U937" s="10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0" t="s">
        <v>8220</v>
      </c>
      <c r="G938" s="10" t="s">
        <v>8223</v>
      </c>
      <c r="H938" s="10" t="s">
        <v>8245</v>
      </c>
      <c r="I938" s="10">
        <v>1326916800</v>
      </c>
      <c r="J938" s="10">
        <v>1323131689</v>
      </c>
      <c r="K938" s="10" t="b">
        <v>0</v>
      </c>
      <c r="L938" s="10">
        <v>0</v>
      </c>
      <c r="M938" t="b">
        <v>0</v>
      </c>
      <c r="N938" s="10" t="s">
        <v>8276</v>
      </c>
      <c r="O938" s="15" t="s">
        <v>8323</v>
      </c>
      <c r="P938" s="10" t="s">
        <v>8326</v>
      </c>
      <c r="Q938" s="10">
        <f t="shared" si="71"/>
        <v>0</v>
      </c>
      <c r="R938" s="10">
        <f t="shared" si="70"/>
        <v>0</v>
      </c>
      <c r="S938" s="23">
        <f t="shared" si="72"/>
        <v>40883.024178240739</v>
      </c>
      <c r="T938" s="23">
        <f t="shared" si="73"/>
        <v>40926.833333333336</v>
      </c>
      <c r="U938" s="10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0" t="s">
        <v>8220</v>
      </c>
      <c r="G939" s="10" t="s">
        <v>8223</v>
      </c>
      <c r="H939" s="10" t="s">
        <v>8245</v>
      </c>
      <c r="I939" s="10">
        <v>1383509357</v>
      </c>
      <c r="J939" s="10">
        <v>1380913757</v>
      </c>
      <c r="K939" s="10" t="b">
        <v>0</v>
      </c>
      <c r="L939" s="10">
        <v>2</v>
      </c>
      <c r="M939" t="b">
        <v>0</v>
      </c>
      <c r="N939" s="10" t="s">
        <v>8276</v>
      </c>
      <c r="O939" s="15" t="s">
        <v>8323</v>
      </c>
      <c r="P939" s="10" t="s">
        <v>8326</v>
      </c>
      <c r="Q939" s="10">
        <f t="shared" si="71"/>
        <v>1</v>
      </c>
      <c r="R939" s="10">
        <f t="shared" si="70"/>
        <v>20</v>
      </c>
      <c r="S939" s="23">
        <f t="shared" si="72"/>
        <v>41551.798113425924</v>
      </c>
      <c r="T939" s="23">
        <f t="shared" si="73"/>
        <v>41581.839780092596</v>
      </c>
      <c r="U939" s="10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0" t="s">
        <v>8220</v>
      </c>
      <c r="G940" s="10" t="s">
        <v>8223</v>
      </c>
      <c r="H940" s="10" t="s">
        <v>8245</v>
      </c>
      <c r="I940" s="10">
        <v>1346585448</v>
      </c>
      <c r="J940" s="10">
        <v>1343993448</v>
      </c>
      <c r="K940" s="10" t="b">
        <v>0</v>
      </c>
      <c r="L940" s="10">
        <v>1</v>
      </c>
      <c r="M940" t="b">
        <v>0</v>
      </c>
      <c r="N940" s="10" t="s">
        <v>8276</v>
      </c>
      <c r="O940" s="15" t="s">
        <v>8323</v>
      </c>
      <c r="P940" s="10" t="s">
        <v>8326</v>
      </c>
      <c r="Q940" s="10">
        <f t="shared" si="71"/>
        <v>0</v>
      </c>
      <c r="R940" s="10">
        <f t="shared" si="70"/>
        <v>25</v>
      </c>
      <c r="S940" s="23">
        <f t="shared" si="72"/>
        <v>41124.479722222226</v>
      </c>
      <c r="T940" s="23">
        <f t="shared" si="73"/>
        <v>41154.479722222226</v>
      </c>
      <c r="U940" s="1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0" t="s">
        <v>8220</v>
      </c>
      <c r="G941" s="10" t="s">
        <v>8223</v>
      </c>
      <c r="H941" s="10" t="s">
        <v>8245</v>
      </c>
      <c r="I941" s="10">
        <v>1372622280</v>
      </c>
      <c r="J941" s="10">
        <v>1369246738</v>
      </c>
      <c r="K941" s="10" t="b">
        <v>0</v>
      </c>
      <c r="L941" s="10">
        <v>2</v>
      </c>
      <c r="M941" t="b">
        <v>0</v>
      </c>
      <c r="N941" s="10" t="s">
        <v>8276</v>
      </c>
      <c r="O941" s="15" t="s">
        <v>8323</v>
      </c>
      <c r="P941" s="10" t="s">
        <v>8326</v>
      </c>
      <c r="Q941" s="10">
        <f t="shared" si="71"/>
        <v>1</v>
      </c>
      <c r="R941" s="10">
        <f t="shared" si="70"/>
        <v>20</v>
      </c>
      <c r="S941" s="23">
        <f t="shared" si="72"/>
        <v>41416.763171296298</v>
      </c>
      <c r="T941" s="23">
        <f t="shared" si="73"/>
        <v>41455.831944444442</v>
      </c>
      <c r="U941" s="10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0" t="s">
        <v>8220</v>
      </c>
      <c r="G942" s="10" t="s">
        <v>8223</v>
      </c>
      <c r="H942" s="10" t="s">
        <v>8245</v>
      </c>
      <c r="I942" s="10">
        <v>1439251926</v>
      </c>
      <c r="J942" s="10">
        <v>1435363926</v>
      </c>
      <c r="K942" s="10" t="b">
        <v>0</v>
      </c>
      <c r="L942" s="10">
        <v>14</v>
      </c>
      <c r="M942" t="b">
        <v>0</v>
      </c>
      <c r="N942" s="10" t="s">
        <v>8271</v>
      </c>
      <c r="O942" s="15" t="s">
        <v>8317</v>
      </c>
      <c r="P942" s="10" t="s">
        <v>8319</v>
      </c>
      <c r="Q942" s="10">
        <f t="shared" si="71"/>
        <v>17</v>
      </c>
      <c r="R942" s="10">
        <f t="shared" si="70"/>
        <v>110.29</v>
      </c>
      <c r="S942" s="23">
        <f t="shared" si="72"/>
        <v>42182.008402777778</v>
      </c>
      <c r="T942" s="23">
        <f t="shared" si="73"/>
        <v>42227.008402777778</v>
      </c>
      <c r="U942" s="10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0" t="s">
        <v>8220</v>
      </c>
      <c r="G943" s="10" t="s">
        <v>8223</v>
      </c>
      <c r="H943" s="10" t="s">
        <v>8245</v>
      </c>
      <c r="I943" s="10">
        <v>1486693145</v>
      </c>
      <c r="J943" s="10">
        <v>1484101145</v>
      </c>
      <c r="K943" s="10" t="b">
        <v>0</v>
      </c>
      <c r="L943" s="10">
        <v>31</v>
      </c>
      <c r="M943" t="b">
        <v>0</v>
      </c>
      <c r="N943" s="10" t="s">
        <v>8271</v>
      </c>
      <c r="O943" s="15" t="s">
        <v>8317</v>
      </c>
      <c r="P943" s="10" t="s">
        <v>8319</v>
      </c>
      <c r="Q943" s="10">
        <f t="shared" si="71"/>
        <v>2</v>
      </c>
      <c r="R943" s="10">
        <f t="shared" si="70"/>
        <v>37.450000000000003</v>
      </c>
      <c r="S943" s="23">
        <f t="shared" si="72"/>
        <v>42746.096585648149</v>
      </c>
      <c r="T943" s="23">
        <f t="shared" si="73"/>
        <v>42776.096585648149</v>
      </c>
      <c r="U943" s="10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0" t="s">
        <v>8220</v>
      </c>
      <c r="G944" s="10" t="s">
        <v>8223</v>
      </c>
      <c r="H944" s="10" t="s">
        <v>8245</v>
      </c>
      <c r="I944" s="10">
        <v>1455826460</v>
      </c>
      <c r="J944" s="10">
        <v>1452716060</v>
      </c>
      <c r="K944" s="10" t="b">
        <v>0</v>
      </c>
      <c r="L944" s="10">
        <v>16</v>
      </c>
      <c r="M944" t="b">
        <v>0</v>
      </c>
      <c r="N944" s="10" t="s">
        <v>8271</v>
      </c>
      <c r="O944" s="15" t="s">
        <v>8317</v>
      </c>
      <c r="P944" s="10" t="s">
        <v>8319</v>
      </c>
      <c r="Q944" s="10">
        <f t="shared" si="71"/>
        <v>9</v>
      </c>
      <c r="R944" s="10">
        <f t="shared" si="70"/>
        <v>41.75</v>
      </c>
      <c r="S944" s="23">
        <f t="shared" si="72"/>
        <v>42382.843287037031</v>
      </c>
      <c r="T944" s="23">
        <f t="shared" si="73"/>
        <v>42418.843287037031</v>
      </c>
      <c r="U944" s="10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0" t="s">
        <v>8220</v>
      </c>
      <c r="G945" s="10" t="s">
        <v>8223</v>
      </c>
      <c r="H945" s="10" t="s">
        <v>8245</v>
      </c>
      <c r="I945" s="10">
        <v>1480438905</v>
      </c>
      <c r="J945" s="10">
        <v>1477843305</v>
      </c>
      <c r="K945" s="10" t="b">
        <v>0</v>
      </c>
      <c r="L945" s="10">
        <v>12</v>
      </c>
      <c r="M945" t="b">
        <v>0</v>
      </c>
      <c r="N945" s="10" t="s">
        <v>8271</v>
      </c>
      <c r="O945" s="15" t="s">
        <v>8317</v>
      </c>
      <c r="P945" s="10" t="s">
        <v>8319</v>
      </c>
      <c r="Q945" s="10">
        <f t="shared" si="71"/>
        <v>10</v>
      </c>
      <c r="R945" s="10">
        <f t="shared" si="70"/>
        <v>24.08</v>
      </c>
      <c r="S945" s="23">
        <f t="shared" si="72"/>
        <v>42673.66788194445</v>
      </c>
      <c r="T945" s="23">
        <f t="shared" si="73"/>
        <v>42703.709548611107</v>
      </c>
      <c r="U945" s="10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0" t="s">
        <v>8220</v>
      </c>
      <c r="G946" s="10" t="s">
        <v>8223</v>
      </c>
      <c r="H946" s="10" t="s">
        <v>8245</v>
      </c>
      <c r="I946" s="10">
        <v>1460988000</v>
      </c>
      <c r="J946" s="10">
        <v>1458050450</v>
      </c>
      <c r="K946" s="10" t="b">
        <v>0</v>
      </c>
      <c r="L946" s="10">
        <v>96</v>
      </c>
      <c r="M946" t="b">
        <v>0</v>
      </c>
      <c r="N946" s="10" t="s">
        <v>8271</v>
      </c>
      <c r="O946" s="15" t="s">
        <v>8317</v>
      </c>
      <c r="P946" s="10" t="s">
        <v>8319</v>
      </c>
      <c r="Q946" s="10">
        <f t="shared" si="71"/>
        <v>13</v>
      </c>
      <c r="R946" s="10">
        <f t="shared" si="70"/>
        <v>69.41</v>
      </c>
      <c r="S946" s="23">
        <f t="shared" si="72"/>
        <v>42444.583912037036</v>
      </c>
      <c r="T946" s="23">
        <f t="shared" si="73"/>
        <v>42478.583333333328</v>
      </c>
      <c r="U946" s="10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0" t="s">
        <v>8220</v>
      </c>
      <c r="G947" s="10" t="s">
        <v>8229</v>
      </c>
      <c r="H947" s="10" t="s">
        <v>8248</v>
      </c>
      <c r="I947" s="10">
        <v>1487462340</v>
      </c>
      <c r="J947" s="10">
        <v>1482958626</v>
      </c>
      <c r="K947" s="10" t="b">
        <v>0</v>
      </c>
      <c r="L947" s="10">
        <v>16</v>
      </c>
      <c r="M947" t="b">
        <v>0</v>
      </c>
      <c r="N947" s="10" t="s">
        <v>8271</v>
      </c>
      <c r="O947" s="15" t="s">
        <v>8317</v>
      </c>
      <c r="P947" s="10" t="s">
        <v>8319</v>
      </c>
      <c r="Q947" s="10">
        <f t="shared" si="71"/>
        <v>2</v>
      </c>
      <c r="R947" s="10">
        <f t="shared" si="70"/>
        <v>155.25</v>
      </c>
      <c r="S947" s="23">
        <f t="shared" si="72"/>
        <v>42732.872986111113</v>
      </c>
      <c r="T947" s="23">
        <f t="shared" si="73"/>
        <v>42784.999305555553</v>
      </c>
      <c r="U947" s="10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0" t="s">
        <v>8220</v>
      </c>
      <c r="G948" s="10" t="s">
        <v>8223</v>
      </c>
      <c r="H948" s="10" t="s">
        <v>8245</v>
      </c>
      <c r="I948" s="10">
        <v>1473444048</v>
      </c>
      <c r="J948" s="10">
        <v>1470852048</v>
      </c>
      <c r="K948" s="10" t="b">
        <v>0</v>
      </c>
      <c r="L948" s="10">
        <v>5</v>
      </c>
      <c r="M948" t="b">
        <v>0</v>
      </c>
      <c r="N948" s="10" t="s">
        <v>8271</v>
      </c>
      <c r="O948" s="15" t="s">
        <v>8317</v>
      </c>
      <c r="P948" s="10" t="s">
        <v>8319</v>
      </c>
      <c r="Q948" s="10">
        <f t="shared" si="71"/>
        <v>2</v>
      </c>
      <c r="R948" s="10">
        <f t="shared" si="70"/>
        <v>57.2</v>
      </c>
      <c r="S948" s="23">
        <f t="shared" si="72"/>
        <v>42592.750555555554</v>
      </c>
      <c r="T948" s="23">
        <f t="shared" si="73"/>
        <v>42622.750555555554</v>
      </c>
      <c r="U948" s="10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0" t="s">
        <v>8220</v>
      </c>
      <c r="G949" s="10" t="s">
        <v>8223</v>
      </c>
      <c r="H949" s="10" t="s">
        <v>8245</v>
      </c>
      <c r="I949" s="10">
        <v>1467312306</v>
      </c>
      <c r="J949" s="10">
        <v>1462128306</v>
      </c>
      <c r="K949" s="10" t="b">
        <v>0</v>
      </c>
      <c r="L949" s="10">
        <v>0</v>
      </c>
      <c r="M949" t="b">
        <v>0</v>
      </c>
      <c r="N949" s="10" t="s">
        <v>8271</v>
      </c>
      <c r="O949" s="15" t="s">
        <v>8317</v>
      </c>
      <c r="P949" s="10" t="s">
        <v>8319</v>
      </c>
      <c r="Q949" s="10">
        <f t="shared" si="71"/>
        <v>0</v>
      </c>
      <c r="R949" s="10">
        <f t="shared" si="70"/>
        <v>0</v>
      </c>
      <c r="S949" s="23">
        <f t="shared" si="72"/>
        <v>42491.781319444446</v>
      </c>
      <c r="T949" s="23">
        <f t="shared" si="73"/>
        <v>42551.781319444446</v>
      </c>
      <c r="U949" s="10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0" t="s">
        <v>8220</v>
      </c>
      <c r="G950" s="10" t="s">
        <v>8232</v>
      </c>
      <c r="H950" s="10" t="s">
        <v>8248</v>
      </c>
      <c r="I950" s="10">
        <v>1457812364</v>
      </c>
      <c r="J950" s="10">
        <v>1455220364</v>
      </c>
      <c r="K950" s="10" t="b">
        <v>0</v>
      </c>
      <c r="L950" s="10">
        <v>8</v>
      </c>
      <c r="M950" t="b">
        <v>0</v>
      </c>
      <c r="N950" s="10" t="s">
        <v>8271</v>
      </c>
      <c r="O950" s="15" t="s">
        <v>8317</v>
      </c>
      <c r="P950" s="10" t="s">
        <v>8319</v>
      </c>
      <c r="Q950" s="10">
        <f t="shared" si="71"/>
        <v>12</v>
      </c>
      <c r="R950" s="10">
        <f t="shared" si="70"/>
        <v>60</v>
      </c>
      <c r="S950" s="23">
        <f t="shared" si="72"/>
        <v>42411.828287037039</v>
      </c>
      <c r="T950" s="23">
        <f t="shared" si="73"/>
        <v>42441.828287037039</v>
      </c>
      <c r="U950" s="1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0" t="s">
        <v>8220</v>
      </c>
      <c r="G951" s="10" t="s">
        <v>8235</v>
      </c>
      <c r="H951" s="10" t="s">
        <v>8248</v>
      </c>
      <c r="I951" s="10">
        <v>1456016576</v>
      </c>
      <c r="J951" s="10">
        <v>1450832576</v>
      </c>
      <c r="K951" s="10" t="b">
        <v>0</v>
      </c>
      <c r="L951" s="10">
        <v>7</v>
      </c>
      <c r="M951" t="b">
        <v>0</v>
      </c>
      <c r="N951" s="10" t="s">
        <v>8271</v>
      </c>
      <c r="O951" s="15" t="s">
        <v>8317</v>
      </c>
      <c r="P951" s="10" t="s">
        <v>8319</v>
      </c>
      <c r="Q951" s="10">
        <f t="shared" si="71"/>
        <v>1</v>
      </c>
      <c r="R951" s="10">
        <f t="shared" si="70"/>
        <v>39</v>
      </c>
      <c r="S951" s="23">
        <f t="shared" si="72"/>
        <v>42361.043703703705</v>
      </c>
      <c r="T951" s="23">
        <f t="shared" si="73"/>
        <v>42421.043703703705</v>
      </c>
      <c r="U951" s="10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0" t="s">
        <v>8220</v>
      </c>
      <c r="G952" s="10" t="s">
        <v>8228</v>
      </c>
      <c r="H952" s="10" t="s">
        <v>8250</v>
      </c>
      <c r="I952" s="10">
        <v>1453053661</v>
      </c>
      <c r="J952" s="10">
        <v>1450461661</v>
      </c>
      <c r="K952" s="10" t="b">
        <v>0</v>
      </c>
      <c r="L952" s="10">
        <v>24</v>
      </c>
      <c r="M952" t="b">
        <v>0</v>
      </c>
      <c r="N952" s="10" t="s">
        <v>8271</v>
      </c>
      <c r="O952" s="15" t="s">
        <v>8317</v>
      </c>
      <c r="P952" s="10" t="s">
        <v>8319</v>
      </c>
      <c r="Q952" s="10">
        <f t="shared" si="71"/>
        <v>28</v>
      </c>
      <c r="R952" s="10">
        <f t="shared" si="70"/>
        <v>58.42</v>
      </c>
      <c r="S952" s="23">
        <f t="shared" si="72"/>
        <v>42356.750706018516</v>
      </c>
      <c r="T952" s="23">
        <f t="shared" si="73"/>
        <v>42386.750706018516</v>
      </c>
      <c r="U952" s="10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0" t="s">
        <v>8220</v>
      </c>
      <c r="G953" s="10" t="s">
        <v>8223</v>
      </c>
      <c r="H953" s="10" t="s">
        <v>8245</v>
      </c>
      <c r="I953" s="10">
        <v>1465054872</v>
      </c>
      <c r="J953" s="10">
        <v>1461166872</v>
      </c>
      <c r="K953" s="10" t="b">
        <v>0</v>
      </c>
      <c r="L953" s="10">
        <v>121</v>
      </c>
      <c r="M953" t="b">
        <v>0</v>
      </c>
      <c r="N953" s="10" t="s">
        <v>8271</v>
      </c>
      <c r="O953" s="15" t="s">
        <v>8317</v>
      </c>
      <c r="P953" s="10" t="s">
        <v>8319</v>
      </c>
      <c r="Q953" s="10">
        <f t="shared" si="71"/>
        <v>38</v>
      </c>
      <c r="R953" s="10">
        <f t="shared" si="70"/>
        <v>158.63999999999999</v>
      </c>
      <c r="S953" s="23">
        <f t="shared" si="72"/>
        <v>42480.653611111105</v>
      </c>
      <c r="T953" s="23">
        <f t="shared" si="73"/>
        <v>42525.653611111105</v>
      </c>
      <c r="U953" s="10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0" t="s">
        <v>8220</v>
      </c>
      <c r="G954" s="10" t="s">
        <v>8223</v>
      </c>
      <c r="H954" s="10" t="s">
        <v>8245</v>
      </c>
      <c r="I954" s="10">
        <v>1479483812</v>
      </c>
      <c r="J954" s="10">
        <v>1476888212</v>
      </c>
      <c r="K954" s="10" t="b">
        <v>0</v>
      </c>
      <c r="L954" s="10">
        <v>196</v>
      </c>
      <c r="M954" t="b">
        <v>0</v>
      </c>
      <c r="N954" s="10" t="s">
        <v>8271</v>
      </c>
      <c r="O954" s="15" t="s">
        <v>8317</v>
      </c>
      <c r="P954" s="10" t="s">
        <v>8319</v>
      </c>
      <c r="Q954" s="10">
        <f t="shared" si="71"/>
        <v>40</v>
      </c>
      <c r="R954" s="10">
        <f t="shared" si="70"/>
        <v>99.86</v>
      </c>
      <c r="S954" s="23">
        <f t="shared" si="72"/>
        <v>42662.613564814819</v>
      </c>
      <c r="T954" s="23">
        <f t="shared" si="73"/>
        <v>42692.655231481483</v>
      </c>
      <c r="U954" s="10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0" t="s">
        <v>8220</v>
      </c>
      <c r="G955" s="10" t="s">
        <v>8223</v>
      </c>
      <c r="H955" s="10" t="s">
        <v>8245</v>
      </c>
      <c r="I955" s="10">
        <v>1422158199</v>
      </c>
      <c r="J955" s="10">
        <v>1419566199</v>
      </c>
      <c r="K955" s="10" t="b">
        <v>0</v>
      </c>
      <c r="L955" s="10">
        <v>5</v>
      </c>
      <c r="M955" t="b">
        <v>0</v>
      </c>
      <c r="N955" s="10" t="s">
        <v>8271</v>
      </c>
      <c r="O955" s="15" t="s">
        <v>8317</v>
      </c>
      <c r="P955" s="10" t="s">
        <v>8319</v>
      </c>
      <c r="Q955" s="10">
        <f t="shared" si="71"/>
        <v>1</v>
      </c>
      <c r="R955" s="10">
        <f t="shared" si="70"/>
        <v>25.2</v>
      </c>
      <c r="S955" s="23">
        <f t="shared" si="72"/>
        <v>41999.164340277777</v>
      </c>
      <c r="T955" s="23">
        <f t="shared" si="73"/>
        <v>42029.164340277777</v>
      </c>
      <c r="U955" s="10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0" t="s">
        <v>8220</v>
      </c>
      <c r="G956" s="10" t="s">
        <v>8223</v>
      </c>
      <c r="H956" s="10" t="s">
        <v>8245</v>
      </c>
      <c r="I956" s="10">
        <v>1440100839</v>
      </c>
      <c r="J956" s="10">
        <v>1436472039</v>
      </c>
      <c r="K956" s="10" t="b">
        <v>0</v>
      </c>
      <c r="L956" s="10">
        <v>73</v>
      </c>
      <c r="M956" t="b">
        <v>0</v>
      </c>
      <c r="N956" s="10" t="s">
        <v>8271</v>
      </c>
      <c r="O956" s="15" t="s">
        <v>8317</v>
      </c>
      <c r="P956" s="10" t="s">
        <v>8319</v>
      </c>
      <c r="Q956" s="10">
        <f t="shared" si="71"/>
        <v>43</v>
      </c>
      <c r="R956" s="10">
        <f t="shared" si="70"/>
        <v>89.19</v>
      </c>
      <c r="S956" s="23">
        <f t="shared" si="72"/>
        <v>42194.833784722221</v>
      </c>
      <c r="T956" s="23">
        <f t="shared" si="73"/>
        <v>42236.833784722221</v>
      </c>
      <c r="U956" s="10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0" t="s">
        <v>8220</v>
      </c>
      <c r="G957" s="10" t="s">
        <v>8223</v>
      </c>
      <c r="H957" s="10" t="s">
        <v>8245</v>
      </c>
      <c r="I957" s="10">
        <v>1473750300</v>
      </c>
      <c r="J957" s="10">
        <v>1470294300</v>
      </c>
      <c r="K957" s="10" t="b">
        <v>0</v>
      </c>
      <c r="L957" s="10">
        <v>93</v>
      </c>
      <c r="M957" t="b">
        <v>0</v>
      </c>
      <c r="N957" s="10" t="s">
        <v>8271</v>
      </c>
      <c r="O957" s="15" t="s">
        <v>8317</v>
      </c>
      <c r="P957" s="10" t="s">
        <v>8319</v>
      </c>
      <c r="Q957" s="10">
        <f t="shared" si="71"/>
        <v>6</v>
      </c>
      <c r="R957" s="10">
        <f t="shared" si="70"/>
        <v>182.62</v>
      </c>
      <c r="S957" s="23">
        <f t="shared" si="72"/>
        <v>42586.295138888891</v>
      </c>
      <c r="T957" s="23">
        <f t="shared" si="73"/>
        <v>42626.295138888891</v>
      </c>
      <c r="U957" s="10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0" t="s">
        <v>8220</v>
      </c>
      <c r="G958" s="10" t="s">
        <v>8223</v>
      </c>
      <c r="H958" s="10" t="s">
        <v>8245</v>
      </c>
      <c r="I958" s="10">
        <v>1430081759</v>
      </c>
      <c r="J958" s="10">
        <v>1424901359</v>
      </c>
      <c r="K958" s="10" t="b">
        <v>0</v>
      </c>
      <c r="L958" s="10">
        <v>17</v>
      </c>
      <c r="M958" t="b">
        <v>0</v>
      </c>
      <c r="N958" s="10" t="s">
        <v>8271</v>
      </c>
      <c r="O958" s="15" t="s">
        <v>8317</v>
      </c>
      <c r="P958" s="10" t="s">
        <v>8319</v>
      </c>
      <c r="Q958" s="10">
        <f t="shared" si="71"/>
        <v>2</v>
      </c>
      <c r="R958" s="10">
        <f t="shared" si="70"/>
        <v>50.65</v>
      </c>
      <c r="S958" s="23">
        <f t="shared" si="72"/>
        <v>42060.913877314815</v>
      </c>
      <c r="T958" s="23">
        <f t="shared" si="73"/>
        <v>42120.872210648144</v>
      </c>
      <c r="U958" s="10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0" t="s">
        <v>8220</v>
      </c>
      <c r="G959" s="10" t="s">
        <v>8223</v>
      </c>
      <c r="H959" s="10" t="s">
        <v>8245</v>
      </c>
      <c r="I959" s="10">
        <v>1479392133</v>
      </c>
      <c r="J959" s="10">
        <v>1476710133</v>
      </c>
      <c r="K959" s="10" t="b">
        <v>0</v>
      </c>
      <c r="L959" s="10">
        <v>7</v>
      </c>
      <c r="M959" t="b">
        <v>0</v>
      </c>
      <c r="N959" s="10" t="s">
        <v>8271</v>
      </c>
      <c r="O959" s="15" t="s">
        <v>8317</v>
      </c>
      <c r="P959" s="10" t="s">
        <v>8319</v>
      </c>
      <c r="Q959" s="10">
        <f t="shared" si="71"/>
        <v>2</v>
      </c>
      <c r="R959" s="10">
        <f t="shared" si="70"/>
        <v>33.29</v>
      </c>
      <c r="S959" s="23">
        <f t="shared" si="72"/>
        <v>42660.552465277782</v>
      </c>
      <c r="T959" s="23">
        <f t="shared" si="73"/>
        <v>42691.594131944439</v>
      </c>
      <c r="U959" s="10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0" t="s">
        <v>8220</v>
      </c>
      <c r="G960" s="10" t="s">
        <v>8223</v>
      </c>
      <c r="H960" s="10" t="s">
        <v>8245</v>
      </c>
      <c r="I960" s="10">
        <v>1428641940</v>
      </c>
      <c r="J960" s="10">
        <v>1426792563</v>
      </c>
      <c r="K960" s="10" t="b">
        <v>0</v>
      </c>
      <c r="L960" s="10">
        <v>17</v>
      </c>
      <c r="M960" t="b">
        <v>0</v>
      </c>
      <c r="N960" s="10" t="s">
        <v>8271</v>
      </c>
      <c r="O960" s="15" t="s">
        <v>8317</v>
      </c>
      <c r="P960" s="10" t="s">
        <v>8319</v>
      </c>
      <c r="Q960" s="10">
        <f t="shared" si="71"/>
        <v>11</v>
      </c>
      <c r="R960" s="10">
        <f t="shared" si="70"/>
        <v>51.82</v>
      </c>
      <c r="S960" s="23">
        <f t="shared" si="72"/>
        <v>42082.802812499998</v>
      </c>
      <c r="T960" s="23">
        <f t="shared" si="73"/>
        <v>42104.207638888889</v>
      </c>
      <c r="U960" s="1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0" t="s">
        <v>8220</v>
      </c>
      <c r="G961" s="10" t="s">
        <v>8223</v>
      </c>
      <c r="H961" s="10" t="s">
        <v>8245</v>
      </c>
      <c r="I961" s="10">
        <v>1421640665</v>
      </c>
      <c r="J961" s="10">
        <v>1419048665</v>
      </c>
      <c r="K961" s="10" t="b">
        <v>0</v>
      </c>
      <c r="L961" s="10">
        <v>171</v>
      </c>
      <c r="M961" t="b">
        <v>0</v>
      </c>
      <c r="N961" s="10" t="s">
        <v>8271</v>
      </c>
      <c r="O961" s="15" t="s">
        <v>8317</v>
      </c>
      <c r="P961" s="10" t="s">
        <v>8319</v>
      </c>
      <c r="Q961" s="10">
        <f t="shared" si="71"/>
        <v>39</v>
      </c>
      <c r="R961" s="10">
        <f t="shared" si="70"/>
        <v>113.63</v>
      </c>
      <c r="S961" s="23">
        <f t="shared" si="72"/>
        <v>41993.174363425926</v>
      </c>
      <c r="T961" s="23">
        <f t="shared" si="73"/>
        <v>42023.174363425926</v>
      </c>
      <c r="U961" s="10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0" t="s">
        <v>8220</v>
      </c>
      <c r="G962" s="10" t="s">
        <v>8223</v>
      </c>
      <c r="H962" s="10" t="s">
        <v>8245</v>
      </c>
      <c r="I962" s="10">
        <v>1489500155</v>
      </c>
      <c r="J962" s="10">
        <v>1485874955</v>
      </c>
      <c r="K962" s="10" t="b">
        <v>0</v>
      </c>
      <c r="L962" s="10">
        <v>188</v>
      </c>
      <c r="M962" t="b">
        <v>0</v>
      </c>
      <c r="N962" s="10" t="s">
        <v>8271</v>
      </c>
      <c r="O962" s="15" t="s">
        <v>8317</v>
      </c>
      <c r="P962" s="10" t="s">
        <v>8319</v>
      </c>
      <c r="Q962" s="10">
        <f t="shared" si="71"/>
        <v>46</v>
      </c>
      <c r="R962" s="10">
        <f t="shared" ref="R962:R1025" si="75">IFERROR(ROUND(E962/L962,2),0)</f>
        <v>136.46</v>
      </c>
      <c r="S962" s="23">
        <f t="shared" si="72"/>
        <v>42766.626793981486</v>
      </c>
      <c r="T962" s="23">
        <f t="shared" si="73"/>
        <v>42808.585127314815</v>
      </c>
      <c r="U962" s="10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0" t="s">
        <v>8220</v>
      </c>
      <c r="G963" s="10" t="s">
        <v>8223</v>
      </c>
      <c r="H963" s="10" t="s">
        <v>8245</v>
      </c>
      <c r="I963" s="10">
        <v>1487617200</v>
      </c>
      <c r="J963" s="10">
        <v>1483634335</v>
      </c>
      <c r="K963" s="10" t="b">
        <v>0</v>
      </c>
      <c r="L963" s="10">
        <v>110</v>
      </c>
      <c r="M963" t="b">
        <v>0</v>
      </c>
      <c r="N963" s="10" t="s">
        <v>8271</v>
      </c>
      <c r="O963" s="15" t="s">
        <v>8317</v>
      </c>
      <c r="P963" s="10" t="s">
        <v>8319</v>
      </c>
      <c r="Q963" s="10">
        <f t="shared" ref="Q963:Q1026" si="76">ROUND(E963/D963*100,0)</f>
        <v>42</v>
      </c>
      <c r="R963" s="10">
        <f t="shared" si="75"/>
        <v>364.35</v>
      </c>
      <c r="S963" s="23">
        <f t="shared" ref="S963:S1026" si="77">(((J963/60)/60)/24)+DATE(1970,1,1)</f>
        <v>42740.693692129629</v>
      </c>
      <c r="T963" s="23">
        <f t="shared" ref="T963:T1026" si="78">(((I963/60)/60)/24)+DATE(1970,1,1)</f>
        <v>42786.791666666672</v>
      </c>
      <c r="U963" s="10">
        <f t="shared" si="74"/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0" t="s">
        <v>8220</v>
      </c>
      <c r="G964" s="10" t="s">
        <v>8223</v>
      </c>
      <c r="H964" s="10" t="s">
        <v>8245</v>
      </c>
      <c r="I964" s="10">
        <v>1455210353</v>
      </c>
      <c r="J964" s="10">
        <v>1451927153</v>
      </c>
      <c r="K964" s="10" t="b">
        <v>0</v>
      </c>
      <c r="L964" s="10">
        <v>37</v>
      </c>
      <c r="M964" t="b">
        <v>0</v>
      </c>
      <c r="N964" s="10" t="s">
        <v>8271</v>
      </c>
      <c r="O964" s="15" t="s">
        <v>8317</v>
      </c>
      <c r="P964" s="10" t="s">
        <v>8319</v>
      </c>
      <c r="Q964" s="10">
        <f t="shared" si="76"/>
        <v>28</v>
      </c>
      <c r="R964" s="10">
        <f t="shared" si="75"/>
        <v>19.239999999999998</v>
      </c>
      <c r="S964" s="23">
        <f t="shared" si="77"/>
        <v>42373.712418981479</v>
      </c>
      <c r="T964" s="23">
        <f t="shared" si="78"/>
        <v>42411.712418981479</v>
      </c>
      <c r="U964" s="10">
        <f t="shared" si="74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0" t="s">
        <v>8220</v>
      </c>
      <c r="G965" s="10" t="s">
        <v>8223</v>
      </c>
      <c r="H965" s="10" t="s">
        <v>8245</v>
      </c>
      <c r="I965" s="10">
        <v>1476717319</v>
      </c>
      <c r="J965" s="10">
        <v>1473693319</v>
      </c>
      <c r="K965" s="10" t="b">
        <v>0</v>
      </c>
      <c r="L965" s="10">
        <v>9</v>
      </c>
      <c r="M965" t="b">
        <v>0</v>
      </c>
      <c r="N965" s="10" t="s">
        <v>8271</v>
      </c>
      <c r="O965" s="15" t="s">
        <v>8317</v>
      </c>
      <c r="P965" s="10" t="s">
        <v>8319</v>
      </c>
      <c r="Q965" s="10">
        <f t="shared" si="76"/>
        <v>1</v>
      </c>
      <c r="R965" s="10">
        <f t="shared" si="75"/>
        <v>41.89</v>
      </c>
      <c r="S965" s="23">
        <f t="shared" si="77"/>
        <v>42625.635636574079</v>
      </c>
      <c r="T965" s="23">
        <f t="shared" si="78"/>
        <v>42660.635636574079</v>
      </c>
      <c r="U965" s="10">
        <f t="shared" si="74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0" t="s">
        <v>8220</v>
      </c>
      <c r="G966" s="10" t="s">
        <v>8228</v>
      </c>
      <c r="H966" s="10" t="s">
        <v>8250</v>
      </c>
      <c r="I966" s="10">
        <v>1441119919</v>
      </c>
      <c r="J966" s="10">
        <v>1437663919</v>
      </c>
      <c r="K966" s="10" t="b">
        <v>0</v>
      </c>
      <c r="L966" s="10">
        <v>29</v>
      </c>
      <c r="M966" t="b">
        <v>0</v>
      </c>
      <c r="N966" s="10" t="s">
        <v>8271</v>
      </c>
      <c r="O966" s="15" t="s">
        <v>8317</v>
      </c>
      <c r="P966" s="10" t="s">
        <v>8319</v>
      </c>
      <c r="Q966" s="10">
        <f t="shared" si="76"/>
        <v>1</v>
      </c>
      <c r="R966" s="10">
        <f t="shared" si="75"/>
        <v>30.31</v>
      </c>
      <c r="S966" s="23">
        <f t="shared" si="77"/>
        <v>42208.628692129627</v>
      </c>
      <c r="T966" s="23">
        <f t="shared" si="78"/>
        <v>42248.628692129627</v>
      </c>
      <c r="U966" s="10">
        <f t="shared" si="74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0" t="s">
        <v>8220</v>
      </c>
      <c r="G967" s="10" t="s">
        <v>8223</v>
      </c>
      <c r="H967" s="10" t="s">
        <v>8245</v>
      </c>
      <c r="I967" s="10">
        <v>1477454340</v>
      </c>
      <c r="J967" s="10">
        <v>1474676646</v>
      </c>
      <c r="K967" s="10" t="b">
        <v>0</v>
      </c>
      <c r="L967" s="10">
        <v>6</v>
      </c>
      <c r="M967" t="b">
        <v>0</v>
      </c>
      <c r="N967" s="10" t="s">
        <v>8271</v>
      </c>
      <c r="O967" s="15" t="s">
        <v>8317</v>
      </c>
      <c r="P967" s="10" t="s">
        <v>8319</v>
      </c>
      <c r="Q967" s="10">
        <f t="shared" si="76"/>
        <v>1</v>
      </c>
      <c r="R967" s="10">
        <f t="shared" si="75"/>
        <v>49.67</v>
      </c>
      <c r="S967" s="23">
        <f t="shared" si="77"/>
        <v>42637.016736111109</v>
      </c>
      <c r="T967" s="23">
        <f t="shared" si="78"/>
        <v>42669.165972222225</v>
      </c>
      <c r="U967" s="10">
        <f t="shared" si="74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0" t="s">
        <v>8220</v>
      </c>
      <c r="G968" s="10" t="s">
        <v>8223</v>
      </c>
      <c r="H968" s="10" t="s">
        <v>8245</v>
      </c>
      <c r="I968" s="10">
        <v>1475766932</v>
      </c>
      <c r="J968" s="10">
        <v>1473174932</v>
      </c>
      <c r="K968" s="10" t="b">
        <v>0</v>
      </c>
      <c r="L968" s="10">
        <v>30</v>
      </c>
      <c r="M968" t="b">
        <v>0</v>
      </c>
      <c r="N968" s="10" t="s">
        <v>8271</v>
      </c>
      <c r="O968" s="15" t="s">
        <v>8317</v>
      </c>
      <c r="P968" s="10" t="s">
        <v>8319</v>
      </c>
      <c r="Q968" s="10">
        <f t="shared" si="76"/>
        <v>15</v>
      </c>
      <c r="R968" s="10">
        <f t="shared" si="75"/>
        <v>59.2</v>
      </c>
      <c r="S968" s="23">
        <f t="shared" si="77"/>
        <v>42619.635787037041</v>
      </c>
      <c r="T968" s="23">
        <f t="shared" si="78"/>
        <v>42649.635787037041</v>
      </c>
      <c r="U968" s="10">
        <f t="shared" si="74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0" t="s">
        <v>8220</v>
      </c>
      <c r="G969" s="10" t="s">
        <v>8223</v>
      </c>
      <c r="H969" s="10" t="s">
        <v>8245</v>
      </c>
      <c r="I969" s="10">
        <v>1461301574</v>
      </c>
      <c r="J969" s="10">
        <v>1456121174</v>
      </c>
      <c r="K969" s="10" t="b">
        <v>0</v>
      </c>
      <c r="L969" s="10">
        <v>81</v>
      </c>
      <c r="M969" t="b">
        <v>0</v>
      </c>
      <c r="N969" s="10" t="s">
        <v>8271</v>
      </c>
      <c r="O969" s="15" t="s">
        <v>8317</v>
      </c>
      <c r="P969" s="10" t="s">
        <v>8319</v>
      </c>
      <c r="Q969" s="10">
        <f t="shared" si="76"/>
        <v>18</v>
      </c>
      <c r="R969" s="10">
        <f t="shared" si="75"/>
        <v>43.98</v>
      </c>
      <c r="S969" s="23">
        <f t="shared" si="77"/>
        <v>42422.254328703704</v>
      </c>
      <c r="T969" s="23">
        <f t="shared" si="78"/>
        <v>42482.21266203704</v>
      </c>
      <c r="U969" s="10">
        <f t="shared" si="74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0" t="s">
        <v>8220</v>
      </c>
      <c r="G970" s="10" t="s">
        <v>8223</v>
      </c>
      <c r="H970" s="10" t="s">
        <v>8245</v>
      </c>
      <c r="I970" s="10">
        <v>1408134034</v>
      </c>
      <c r="J970" s="10">
        <v>1405542034</v>
      </c>
      <c r="K970" s="10" t="b">
        <v>0</v>
      </c>
      <c r="L970" s="10">
        <v>4</v>
      </c>
      <c r="M970" t="b">
        <v>0</v>
      </c>
      <c r="N970" s="10" t="s">
        <v>8271</v>
      </c>
      <c r="O970" s="15" t="s">
        <v>8317</v>
      </c>
      <c r="P970" s="10" t="s">
        <v>8319</v>
      </c>
      <c r="Q970" s="10">
        <f t="shared" si="76"/>
        <v>1</v>
      </c>
      <c r="R970" s="10">
        <f t="shared" si="75"/>
        <v>26.5</v>
      </c>
      <c r="S970" s="23">
        <f t="shared" si="77"/>
        <v>41836.847615740742</v>
      </c>
      <c r="T970" s="23">
        <f t="shared" si="78"/>
        <v>41866.847615740742</v>
      </c>
      <c r="U970" s="10">
        <f t="shared" si="74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0" t="s">
        <v>8220</v>
      </c>
      <c r="G971" s="10" t="s">
        <v>8237</v>
      </c>
      <c r="H971" s="10" t="s">
        <v>8255</v>
      </c>
      <c r="I971" s="10">
        <v>1486624607</v>
      </c>
      <c r="J971" s="10">
        <v>1483773407</v>
      </c>
      <c r="K971" s="10" t="b">
        <v>0</v>
      </c>
      <c r="L971" s="10">
        <v>11</v>
      </c>
      <c r="M971" t="b">
        <v>0</v>
      </c>
      <c r="N971" s="10" t="s">
        <v>8271</v>
      </c>
      <c r="O971" s="15" t="s">
        <v>8317</v>
      </c>
      <c r="P971" s="10" t="s">
        <v>8319</v>
      </c>
      <c r="Q971" s="10">
        <f t="shared" si="76"/>
        <v>47</v>
      </c>
      <c r="R971" s="10">
        <f t="shared" si="75"/>
        <v>1272.73</v>
      </c>
      <c r="S971" s="23">
        <f t="shared" si="77"/>
        <v>42742.30332175926</v>
      </c>
      <c r="T971" s="23">
        <f t="shared" si="78"/>
        <v>42775.30332175926</v>
      </c>
      <c r="U971" s="10">
        <f t="shared" si="74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0" t="s">
        <v>8220</v>
      </c>
      <c r="G972" s="10" t="s">
        <v>8228</v>
      </c>
      <c r="H972" s="10" t="s">
        <v>8250</v>
      </c>
      <c r="I972" s="10">
        <v>1485147540</v>
      </c>
      <c r="J972" s="10">
        <v>1481951853</v>
      </c>
      <c r="K972" s="10" t="b">
        <v>0</v>
      </c>
      <c r="L972" s="10">
        <v>14</v>
      </c>
      <c r="M972" t="b">
        <v>0</v>
      </c>
      <c r="N972" s="10" t="s">
        <v>8271</v>
      </c>
      <c r="O972" s="15" t="s">
        <v>8317</v>
      </c>
      <c r="P972" s="10" t="s">
        <v>8319</v>
      </c>
      <c r="Q972" s="10">
        <f t="shared" si="76"/>
        <v>46</v>
      </c>
      <c r="R972" s="10">
        <f t="shared" si="75"/>
        <v>164</v>
      </c>
      <c r="S972" s="23">
        <f t="shared" si="77"/>
        <v>42721.220520833333</v>
      </c>
      <c r="T972" s="23">
        <f t="shared" si="78"/>
        <v>42758.207638888889</v>
      </c>
      <c r="U972" s="10">
        <f t="shared" si="74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0" t="s">
        <v>8220</v>
      </c>
      <c r="G973" s="10" t="s">
        <v>8223</v>
      </c>
      <c r="H973" s="10" t="s">
        <v>8245</v>
      </c>
      <c r="I973" s="10">
        <v>1433178060</v>
      </c>
      <c r="J973" s="10">
        <v>1429290060</v>
      </c>
      <c r="K973" s="10" t="b">
        <v>0</v>
      </c>
      <c r="L973" s="10">
        <v>5</v>
      </c>
      <c r="M973" t="b">
        <v>0</v>
      </c>
      <c r="N973" s="10" t="s">
        <v>8271</v>
      </c>
      <c r="O973" s="15" t="s">
        <v>8317</v>
      </c>
      <c r="P973" s="10" t="s">
        <v>8319</v>
      </c>
      <c r="Q973" s="10">
        <f t="shared" si="76"/>
        <v>0</v>
      </c>
      <c r="R973" s="10">
        <f t="shared" si="75"/>
        <v>45.2</v>
      </c>
      <c r="S973" s="23">
        <f t="shared" si="77"/>
        <v>42111.709027777775</v>
      </c>
      <c r="T973" s="23">
        <f t="shared" si="78"/>
        <v>42156.709027777775</v>
      </c>
      <c r="U973" s="10">
        <f t="shared" si="74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0" t="s">
        <v>8220</v>
      </c>
      <c r="G974" s="10" t="s">
        <v>8223</v>
      </c>
      <c r="H974" s="10" t="s">
        <v>8245</v>
      </c>
      <c r="I974" s="10">
        <v>1409813940</v>
      </c>
      <c r="J974" s="10">
        <v>1407271598</v>
      </c>
      <c r="K974" s="10" t="b">
        <v>0</v>
      </c>
      <c r="L974" s="10">
        <v>45</v>
      </c>
      <c r="M974" t="b">
        <v>0</v>
      </c>
      <c r="N974" s="10" t="s">
        <v>8271</v>
      </c>
      <c r="O974" s="15" t="s">
        <v>8317</v>
      </c>
      <c r="P974" s="10" t="s">
        <v>8319</v>
      </c>
      <c r="Q974" s="10">
        <f t="shared" si="76"/>
        <v>35</v>
      </c>
      <c r="R974" s="10">
        <f t="shared" si="75"/>
        <v>153.88999999999999</v>
      </c>
      <c r="S974" s="23">
        <f t="shared" si="77"/>
        <v>41856.865717592591</v>
      </c>
      <c r="T974" s="23">
        <f t="shared" si="78"/>
        <v>41886.290972222225</v>
      </c>
      <c r="U974" s="10">
        <f t="shared" si="74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0" t="s">
        <v>8220</v>
      </c>
      <c r="G975" s="10" t="s">
        <v>8223</v>
      </c>
      <c r="H975" s="10" t="s">
        <v>8245</v>
      </c>
      <c r="I975" s="10">
        <v>1447032093</v>
      </c>
      <c r="J975" s="10">
        <v>1441844493</v>
      </c>
      <c r="K975" s="10" t="b">
        <v>0</v>
      </c>
      <c r="L975" s="10">
        <v>8</v>
      </c>
      <c r="M975" t="b">
        <v>0</v>
      </c>
      <c r="N975" s="10" t="s">
        <v>8271</v>
      </c>
      <c r="O975" s="15" t="s">
        <v>8317</v>
      </c>
      <c r="P975" s="10" t="s">
        <v>8319</v>
      </c>
      <c r="Q975" s="10">
        <f t="shared" si="76"/>
        <v>2</v>
      </c>
      <c r="R975" s="10">
        <f t="shared" si="75"/>
        <v>51.38</v>
      </c>
      <c r="S975" s="23">
        <f t="shared" si="77"/>
        <v>42257.014965277776</v>
      </c>
      <c r="T975" s="23">
        <f t="shared" si="78"/>
        <v>42317.056631944448</v>
      </c>
      <c r="U975" s="10">
        <f t="shared" ref="U975:U1038" si="79">YEAR(S:S)</f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0" t="s">
        <v>8220</v>
      </c>
      <c r="G976" s="10" t="s">
        <v>8223</v>
      </c>
      <c r="H976" s="10" t="s">
        <v>8245</v>
      </c>
      <c r="I976" s="10">
        <v>1458925156</v>
      </c>
      <c r="J976" s="10">
        <v>1456336756</v>
      </c>
      <c r="K976" s="10" t="b">
        <v>0</v>
      </c>
      <c r="L976" s="10">
        <v>3</v>
      </c>
      <c r="M976" t="b">
        <v>0</v>
      </c>
      <c r="N976" s="10" t="s">
        <v>8271</v>
      </c>
      <c r="O976" s="15" t="s">
        <v>8317</v>
      </c>
      <c r="P976" s="10" t="s">
        <v>8319</v>
      </c>
      <c r="Q976" s="10">
        <f t="shared" si="76"/>
        <v>1</v>
      </c>
      <c r="R976" s="10">
        <f t="shared" si="75"/>
        <v>93.33</v>
      </c>
      <c r="S976" s="23">
        <f t="shared" si="77"/>
        <v>42424.749490740738</v>
      </c>
      <c r="T976" s="23">
        <f t="shared" si="78"/>
        <v>42454.707824074074</v>
      </c>
      <c r="U976" s="10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0" t="s">
        <v>8220</v>
      </c>
      <c r="G977" s="10" t="s">
        <v>8223</v>
      </c>
      <c r="H977" s="10" t="s">
        <v>8245</v>
      </c>
      <c r="I977" s="10">
        <v>1467132185</v>
      </c>
      <c r="J977" s="10">
        <v>1461948185</v>
      </c>
      <c r="K977" s="10" t="b">
        <v>0</v>
      </c>
      <c r="L977" s="10">
        <v>24</v>
      </c>
      <c r="M977" t="b">
        <v>0</v>
      </c>
      <c r="N977" s="10" t="s">
        <v>8271</v>
      </c>
      <c r="O977" s="15" t="s">
        <v>8317</v>
      </c>
      <c r="P977" s="10" t="s">
        <v>8319</v>
      </c>
      <c r="Q977" s="10">
        <f t="shared" si="76"/>
        <v>3</v>
      </c>
      <c r="R977" s="10">
        <f t="shared" si="75"/>
        <v>108.63</v>
      </c>
      <c r="S977" s="23">
        <f t="shared" si="77"/>
        <v>42489.696585648147</v>
      </c>
      <c r="T977" s="23">
        <f t="shared" si="78"/>
        <v>42549.696585648147</v>
      </c>
      <c r="U977" s="10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0" t="s">
        <v>8220</v>
      </c>
      <c r="G978" s="10" t="s">
        <v>8225</v>
      </c>
      <c r="H978" s="10" t="s">
        <v>8247</v>
      </c>
      <c r="I978" s="10">
        <v>1439515497</v>
      </c>
      <c r="J978" s="10">
        <v>1435627497</v>
      </c>
      <c r="K978" s="10" t="b">
        <v>0</v>
      </c>
      <c r="L978" s="10">
        <v>18</v>
      </c>
      <c r="M978" t="b">
        <v>0</v>
      </c>
      <c r="N978" s="10" t="s">
        <v>8271</v>
      </c>
      <c r="O978" s="15" t="s">
        <v>8317</v>
      </c>
      <c r="P978" s="10" t="s">
        <v>8319</v>
      </c>
      <c r="Q978" s="10">
        <f t="shared" si="76"/>
        <v>2</v>
      </c>
      <c r="R978" s="10">
        <f t="shared" si="75"/>
        <v>160.5</v>
      </c>
      <c r="S978" s="23">
        <f t="shared" si="77"/>
        <v>42185.058993055558</v>
      </c>
      <c r="T978" s="23">
        <f t="shared" si="78"/>
        <v>42230.058993055558</v>
      </c>
      <c r="U978" s="10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0" t="s">
        <v>8220</v>
      </c>
      <c r="G979" s="10" t="s">
        <v>8238</v>
      </c>
      <c r="H979" s="10" t="s">
        <v>8248</v>
      </c>
      <c r="I979" s="10">
        <v>1456094197</v>
      </c>
      <c r="J979" s="10">
        <v>1453502197</v>
      </c>
      <c r="K979" s="10" t="b">
        <v>0</v>
      </c>
      <c r="L979" s="10">
        <v>12</v>
      </c>
      <c r="M979" t="b">
        <v>0</v>
      </c>
      <c r="N979" s="10" t="s">
        <v>8271</v>
      </c>
      <c r="O979" s="15" t="s">
        <v>8317</v>
      </c>
      <c r="P979" s="10" t="s">
        <v>8319</v>
      </c>
      <c r="Q979" s="10">
        <f t="shared" si="76"/>
        <v>34</v>
      </c>
      <c r="R979" s="10">
        <f t="shared" si="75"/>
        <v>75.75</v>
      </c>
      <c r="S979" s="23">
        <f t="shared" si="77"/>
        <v>42391.942094907412</v>
      </c>
      <c r="T979" s="23">
        <f t="shared" si="78"/>
        <v>42421.942094907412</v>
      </c>
      <c r="U979" s="10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0" t="s">
        <v>8220</v>
      </c>
      <c r="G980" s="10" t="s">
        <v>8234</v>
      </c>
      <c r="H980" s="10" t="s">
        <v>8254</v>
      </c>
      <c r="I980" s="10">
        <v>1456385101</v>
      </c>
      <c r="J980" s="10">
        <v>1453793101</v>
      </c>
      <c r="K980" s="10" t="b">
        <v>0</v>
      </c>
      <c r="L980" s="10">
        <v>123</v>
      </c>
      <c r="M980" t="b">
        <v>0</v>
      </c>
      <c r="N980" s="10" t="s">
        <v>8271</v>
      </c>
      <c r="O980" s="15" t="s">
        <v>8317</v>
      </c>
      <c r="P980" s="10" t="s">
        <v>8319</v>
      </c>
      <c r="Q980" s="10">
        <f t="shared" si="76"/>
        <v>56</v>
      </c>
      <c r="R980" s="10">
        <f t="shared" si="75"/>
        <v>790.84</v>
      </c>
      <c r="S980" s="23">
        <f t="shared" si="77"/>
        <v>42395.309039351851</v>
      </c>
      <c r="T980" s="23">
        <f t="shared" si="78"/>
        <v>42425.309039351851</v>
      </c>
      <c r="U980" s="1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0" t="s">
        <v>8220</v>
      </c>
      <c r="G981" s="10" t="s">
        <v>8223</v>
      </c>
      <c r="H981" s="10" t="s">
        <v>8245</v>
      </c>
      <c r="I981" s="10">
        <v>1466449140</v>
      </c>
      <c r="J981" s="10">
        <v>1463392828</v>
      </c>
      <c r="K981" s="10" t="b">
        <v>0</v>
      </c>
      <c r="L981" s="10">
        <v>96</v>
      </c>
      <c r="M981" t="b">
        <v>0</v>
      </c>
      <c r="N981" s="10" t="s">
        <v>8271</v>
      </c>
      <c r="O981" s="15" t="s">
        <v>8317</v>
      </c>
      <c r="P981" s="10" t="s">
        <v>8319</v>
      </c>
      <c r="Q981" s="10">
        <f t="shared" si="76"/>
        <v>83</v>
      </c>
      <c r="R981" s="10">
        <f t="shared" si="75"/>
        <v>301.94</v>
      </c>
      <c r="S981" s="23">
        <f t="shared" si="77"/>
        <v>42506.416990740734</v>
      </c>
      <c r="T981" s="23">
        <f t="shared" si="78"/>
        <v>42541.790972222225</v>
      </c>
      <c r="U981" s="10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0" t="s">
        <v>8220</v>
      </c>
      <c r="G982" s="10" t="s">
        <v>8223</v>
      </c>
      <c r="H982" s="10" t="s">
        <v>8245</v>
      </c>
      <c r="I982" s="10">
        <v>1417387322</v>
      </c>
      <c r="J982" s="10">
        <v>1413495722</v>
      </c>
      <c r="K982" s="10" t="b">
        <v>0</v>
      </c>
      <c r="L982" s="10">
        <v>31</v>
      </c>
      <c r="M982" t="b">
        <v>0</v>
      </c>
      <c r="N982" s="10" t="s">
        <v>8271</v>
      </c>
      <c r="O982" s="15" t="s">
        <v>8317</v>
      </c>
      <c r="P982" s="10" t="s">
        <v>8319</v>
      </c>
      <c r="Q982" s="10">
        <f t="shared" si="76"/>
        <v>15</v>
      </c>
      <c r="R982" s="10">
        <f t="shared" si="75"/>
        <v>47.94</v>
      </c>
      <c r="S982" s="23">
        <f t="shared" si="77"/>
        <v>41928.904189814813</v>
      </c>
      <c r="T982" s="23">
        <f t="shared" si="78"/>
        <v>41973.945856481485</v>
      </c>
      <c r="U982" s="10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0" t="s">
        <v>8220</v>
      </c>
      <c r="G983" s="10" t="s">
        <v>8223</v>
      </c>
      <c r="H983" s="10" t="s">
        <v>8245</v>
      </c>
      <c r="I983" s="10">
        <v>1407624222</v>
      </c>
      <c r="J983" s="10">
        <v>1405032222</v>
      </c>
      <c r="K983" s="10" t="b">
        <v>0</v>
      </c>
      <c r="L983" s="10">
        <v>4</v>
      </c>
      <c r="M983" t="b">
        <v>0</v>
      </c>
      <c r="N983" s="10" t="s">
        <v>8271</v>
      </c>
      <c r="O983" s="15" t="s">
        <v>8317</v>
      </c>
      <c r="P983" s="10" t="s">
        <v>8319</v>
      </c>
      <c r="Q983" s="10">
        <f t="shared" si="76"/>
        <v>0</v>
      </c>
      <c r="R983" s="10">
        <f t="shared" si="75"/>
        <v>2.75</v>
      </c>
      <c r="S983" s="23">
        <f t="shared" si="77"/>
        <v>41830.947013888886</v>
      </c>
      <c r="T983" s="23">
        <f t="shared" si="78"/>
        <v>41860.947013888886</v>
      </c>
      <c r="U983" s="10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0" t="s">
        <v>8220</v>
      </c>
      <c r="G984" s="10" t="s">
        <v>8223</v>
      </c>
      <c r="H984" s="10" t="s">
        <v>8245</v>
      </c>
      <c r="I984" s="10">
        <v>1475431486</v>
      </c>
      <c r="J984" s="10">
        <v>1472839486</v>
      </c>
      <c r="K984" s="10" t="b">
        <v>0</v>
      </c>
      <c r="L984" s="10">
        <v>3</v>
      </c>
      <c r="M984" t="b">
        <v>0</v>
      </c>
      <c r="N984" s="10" t="s">
        <v>8271</v>
      </c>
      <c r="O984" s="15" t="s">
        <v>8317</v>
      </c>
      <c r="P984" s="10" t="s">
        <v>8319</v>
      </c>
      <c r="Q984" s="10">
        <f t="shared" si="76"/>
        <v>0</v>
      </c>
      <c r="R984" s="10">
        <f t="shared" si="75"/>
        <v>1</v>
      </c>
      <c r="S984" s="23">
        <f t="shared" si="77"/>
        <v>42615.753310185188</v>
      </c>
      <c r="T984" s="23">
        <f t="shared" si="78"/>
        <v>42645.753310185188</v>
      </c>
      <c r="U984" s="10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0" t="s">
        <v>8220</v>
      </c>
      <c r="G985" s="10" t="s">
        <v>8226</v>
      </c>
      <c r="H985" s="10" t="s">
        <v>8248</v>
      </c>
      <c r="I985" s="10">
        <v>1471985640</v>
      </c>
      <c r="J985" s="10">
        <v>1469289685</v>
      </c>
      <c r="K985" s="10" t="b">
        <v>0</v>
      </c>
      <c r="L985" s="10">
        <v>179</v>
      </c>
      <c r="M985" t="b">
        <v>0</v>
      </c>
      <c r="N985" s="10" t="s">
        <v>8271</v>
      </c>
      <c r="O985" s="15" t="s">
        <v>8317</v>
      </c>
      <c r="P985" s="10" t="s">
        <v>8319</v>
      </c>
      <c r="Q985" s="10">
        <f t="shared" si="76"/>
        <v>30</v>
      </c>
      <c r="R985" s="10">
        <f t="shared" si="75"/>
        <v>171.79</v>
      </c>
      <c r="S985" s="23">
        <f t="shared" si="77"/>
        <v>42574.667650462965</v>
      </c>
      <c r="T985" s="23">
        <f t="shared" si="78"/>
        <v>42605.870833333334</v>
      </c>
      <c r="U985" s="10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0" t="s">
        <v>8220</v>
      </c>
      <c r="G986" s="10" t="s">
        <v>8223</v>
      </c>
      <c r="H986" s="10" t="s">
        <v>8245</v>
      </c>
      <c r="I986" s="10">
        <v>1427507208</v>
      </c>
      <c r="J986" s="10">
        <v>1424918808</v>
      </c>
      <c r="K986" s="10" t="b">
        <v>0</v>
      </c>
      <c r="L986" s="10">
        <v>3</v>
      </c>
      <c r="M986" t="b">
        <v>0</v>
      </c>
      <c r="N986" s="10" t="s">
        <v>8271</v>
      </c>
      <c r="O986" s="15" t="s">
        <v>8317</v>
      </c>
      <c r="P986" s="10" t="s">
        <v>8319</v>
      </c>
      <c r="Q986" s="10">
        <f t="shared" si="76"/>
        <v>1</v>
      </c>
      <c r="R986" s="10">
        <f t="shared" si="75"/>
        <v>35.33</v>
      </c>
      <c r="S986" s="23">
        <f t="shared" si="77"/>
        <v>42061.11583333333</v>
      </c>
      <c r="T986" s="23">
        <f t="shared" si="78"/>
        <v>42091.074166666673</v>
      </c>
      <c r="U986" s="10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0" t="s">
        <v>8220</v>
      </c>
      <c r="G987" s="10" t="s">
        <v>8235</v>
      </c>
      <c r="H987" s="10" t="s">
        <v>8248</v>
      </c>
      <c r="I987" s="10">
        <v>1451602800</v>
      </c>
      <c r="J987" s="10">
        <v>1449011610</v>
      </c>
      <c r="K987" s="10" t="b">
        <v>0</v>
      </c>
      <c r="L987" s="10">
        <v>23</v>
      </c>
      <c r="M987" t="b">
        <v>0</v>
      </c>
      <c r="N987" s="10" t="s">
        <v>8271</v>
      </c>
      <c r="O987" s="15" t="s">
        <v>8317</v>
      </c>
      <c r="P987" s="10" t="s">
        <v>8319</v>
      </c>
      <c r="Q987" s="10">
        <f t="shared" si="76"/>
        <v>6</v>
      </c>
      <c r="R987" s="10">
        <f t="shared" si="75"/>
        <v>82.09</v>
      </c>
      <c r="S987" s="23">
        <f t="shared" si="77"/>
        <v>42339.967708333337</v>
      </c>
      <c r="T987" s="23">
        <f t="shared" si="78"/>
        <v>42369.958333333328</v>
      </c>
      <c r="U987" s="10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0" t="s">
        <v>8220</v>
      </c>
      <c r="G988" s="10" t="s">
        <v>8224</v>
      </c>
      <c r="H988" s="10" t="s">
        <v>8246</v>
      </c>
      <c r="I988" s="10">
        <v>1452384000</v>
      </c>
      <c r="J988" s="10">
        <v>1447698300</v>
      </c>
      <c r="K988" s="10" t="b">
        <v>0</v>
      </c>
      <c r="L988" s="10">
        <v>23</v>
      </c>
      <c r="M988" t="b">
        <v>0</v>
      </c>
      <c r="N988" s="10" t="s">
        <v>8271</v>
      </c>
      <c r="O988" s="15" t="s">
        <v>8317</v>
      </c>
      <c r="P988" s="10" t="s">
        <v>8319</v>
      </c>
      <c r="Q988" s="10">
        <f t="shared" si="76"/>
        <v>13</v>
      </c>
      <c r="R988" s="10">
        <f t="shared" si="75"/>
        <v>110.87</v>
      </c>
      <c r="S988" s="23">
        <f t="shared" si="77"/>
        <v>42324.767361111109</v>
      </c>
      <c r="T988" s="23">
        <f t="shared" si="78"/>
        <v>42379</v>
      </c>
      <c r="U988" s="10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0" t="s">
        <v>8220</v>
      </c>
      <c r="G989" s="10" t="s">
        <v>8232</v>
      </c>
      <c r="H989" s="10" t="s">
        <v>8248</v>
      </c>
      <c r="I989" s="10">
        <v>1403507050</v>
      </c>
      <c r="J989" s="10">
        <v>1400051050</v>
      </c>
      <c r="K989" s="10" t="b">
        <v>0</v>
      </c>
      <c r="L989" s="10">
        <v>41</v>
      </c>
      <c r="M989" t="b">
        <v>0</v>
      </c>
      <c r="N989" s="10" t="s">
        <v>8271</v>
      </c>
      <c r="O989" s="15" t="s">
        <v>8317</v>
      </c>
      <c r="P989" s="10" t="s">
        <v>8319</v>
      </c>
      <c r="Q989" s="10">
        <f t="shared" si="76"/>
        <v>13</v>
      </c>
      <c r="R989" s="10">
        <f t="shared" si="75"/>
        <v>161.22</v>
      </c>
      <c r="S989" s="23">
        <f t="shared" si="77"/>
        <v>41773.294560185182</v>
      </c>
      <c r="T989" s="23">
        <f t="shared" si="78"/>
        <v>41813.294560185182</v>
      </c>
      <c r="U989" s="10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0" t="s">
        <v>8220</v>
      </c>
      <c r="G990" s="10" t="s">
        <v>8236</v>
      </c>
      <c r="H990" s="10" t="s">
        <v>8248</v>
      </c>
      <c r="I990" s="10">
        <v>1475310825</v>
      </c>
      <c r="J990" s="10">
        <v>1472718825</v>
      </c>
      <c r="K990" s="10" t="b">
        <v>0</v>
      </c>
      <c r="L990" s="10">
        <v>0</v>
      </c>
      <c r="M990" t="b">
        <v>0</v>
      </c>
      <c r="N990" s="10" t="s">
        <v>8271</v>
      </c>
      <c r="O990" s="15" t="s">
        <v>8317</v>
      </c>
      <c r="P990" s="10" t="s">
        <v>8319</v>
      </c>
      <c r="Q990" s="10">
        <f t="shared" si="76"/>
        <v>0</v>
      </c>
      <c r="R990" s="10">
        <f t="shared" si="75"/>
        <v>0</v>
      </c>
      <c r="S990" s="23">
        <f t="shared" si="77"/>
        <v>42614.356770833328</v>
      </c>
      <c r="T990" s="23">
        <f t="shared" si="78"/>
        <v>42644.356770833328</v>
      </c>
      <c r="U990" s="1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0" t="s">
        <v>8220</v>
      </c>
      <c r="G991" s="10" t="s">
        <v>8223</v>
      </c>
      <c r="H991" s="10" t="s">
        <v>8245</v>
      </c>
      <c r="I991" s="10">
        <v>1475101495</v>
      </c>
      <c r="J991" s="10">
        <v>1472509495</v>
      </c>
      <c r="K991" s="10" t="b">
        <v>0</v>
      </c>
      <c r="L991" s="10">
        <v>32</v>
      </c>
      <c r="M991" t="b">
        <v>0</v>
      </c>
      <c r="N991" s="10" t="s">
        <v>8271</v>
      </c>
      <c r="O991" s="15" t="s">
        <v>8317</v>
      </c>
      <c r="P991" s="10" t="s">
        <v>8319</v>
      </c>
      <c r="Q991" s="10">
        <f t="shared" si="76"/>
        <v>17</v>
      </c>
      <c r="R991" s="10">
        <f t="shared" si="75"/>
        <v>52.41</v>
      </c>
      <c r="S991" s="23">
        <f t="shared" si="77"/>
        <v>42611.933969907404</v>
      </c>
      <c r="T991" s="23">
        <f t="shared" si="78"/>
        <v>42641.933969907404</v>
      </c>
      <c r="U991" s="10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0" t="s">
        <v>8220</v>
      </c>
      <c r="G992" s="10" t="s">
        <v>8223</v>
      </c>
      <c r="H992" s="10" t="s">
        <v>8245</v>
      </c>
      <c r="I992" s="10">
        <v>1409770164</v>
      </c>
      <c r="J992" s="10">
        <v>1407178164</v>
      </c>
      <c r="K992" s="10" t="b">
        <v>0</v>
      </c>
      <c r="L992" s="10">
        <v>2</v>
      </c>
      <c r="M992" t="b">
        <v>0</v>
      </c>
      <c r="N992" s="10" t="s">
        <v>8271</v>
      </c>
      <c r="O992" s="15" t="s">
        <v>8317</v>
      </c>
      <c r="P992" s="10" t="s">
        <v>8319</v>
      </c>
      <c r="Q992" s="10">
        <f t="shared" si="76"/>
        <v>0</v>
      </c>
      <c r="R992" s="10">
        <f t="shared" si="75"/>
        <v>13</v>
      </c>
      <c r="S992" s="23">
        <f t="shared" si="77"/>
        <v>41855.784305555557</v>
      </c>
      <c r="T992" s="23">
        <f t="shared" si="78"/>
        <v>41885.784305555557</v>
      </c>
      <c r="U992" s="10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0" t="s">
        <v>8220</v>
      </c>
      <c r="G993" s="10" t="s">
        <v>8224</v>
      </c>
      <c r="H993" s="10" t="s">
        <v>8246</v>
      </c>
      <c r="I993" s="10">
        <v>1468349460</v>
      </c>
      <c r="J993" s="10">
        <v>1466186988</v>
      </c>
      <c r="K993" s="10" t="b">
        <v>0</v>
      </c>
      <c r="L993" s="10">
        <v>7</v>
      </c>
      <c r="M993" t="b">
        <v>0</v>
      </c>
      <c r="N993" s="10" t="s">
        <v>8271</v>
      </c>
      <c r="O993" s="15" t="s">
        <v>8317</v>
      </c>
      <c r="P993" s="10" t="s">
        <v>8319</v>
      </c>
      <c r="Q993" s="10">
        <f t="shared" si="76"/>
        <v>4</v>
      </c>
      <c r="R993" s="10">
        <f t="shared" si="75"/>
        <v>30.29</v>
      </c>
      <c r="S993" s="23">
        <f t="shared" si="77"/>
        <v>42538.75680555556</v>
      </c>
      <c r="T993" s="23">
        <f t="shared" si="78"/>
        <v>42563.785416666666</v>
      </c>
      <c r="U993" s="10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0" t="s">
        <v>8220</v>
      </c>
      <c r="G994" s="10" t="s">
        <v>8223</v>
      </c>
      <c r="H994" s="10" t="s">
        <v>8245</v>
      </c>
      <c r="I994" s="10">
        <v>1462655519</v>
      </c>
      <c r="J994" s="10">
        <v>1457475119</v>
      </c>
      <c r="K994" s="10" t="b">
        <v>0</v>
      </c>
      <c r="L994" s="10">
        <v>4</v>
      </c>
      <c r="M994" t="b">
        <v>0</v>
      </c>
      <c r="N994" s="10" t="s">
        <v>8271</v>
      </c>
      <c r="O994" s="15" t="s">
        <v>8317</v>
      </c>
      <c r="P994" s="10" t="s">
        <v>8319</v>
      </c>
      <c r="Q994" s="10">
        <f t="shared" si="76"/>
        <v>0</v>
      </c>
      <c r="R994" s="10">
        <f t="shared" si="75"/>
        <v>116.75</v>
      </c>
      <c r="S994" s="23">
        <f t="shared" si="77"/>
        <v>42437.924988425926</v>
      </c>
      <c r="T994" s="23">
        <f t="shared" si="78"/>
        <v>42497.883321759262</v>
      </c>
      <c r="U994" s="10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0" t="s">
        <v>8220</v>
      </c>
      <c r="G995" s="10" t="s">
        <v>8223</v>
      </c>
      <c r="H995" s="10" t="s">
        <v>8245</v>
      </c>
      <c r="I995" s="10">
        <v>1478926800</v>
      </c>
      <c r="J995" s="10">
        <v>1476054568</v>
      </c>
      <c r="K995" s="10" t="b">
        <v>0</v>
      </c>
      <c r="L995" s="10">
        <v>196</v>
      </c>
      <c r="M995" t="b">
        <v>0</v>
      </c>
      <c r="N995" s="10" t="s">
        <v>8271</v>
      </c>
      <c r="O995" s="15" t="s">
        <v>8317</v>
      </c>
      <c r="P995" s="10" t="s">
        <v>8319</v>
      </c>
      <c r="Q995" s="10">
        <f t="shared" si="76"/>
        <v>25</v>
      </c>
      <c r="R995" s="10">
        <f t="shared" si="75"/>
        <v>89.6</v>
      </c>
      <c r="S995" s="23">
        <f t="shared" si="77"/>
        <v>42652.964907407411</v>
      </c>
      <c r="T995" s="23">
        <f t="shared" si="78"/>
        <v>42686.208333333328</v>
      </c>
      <c r="U995" s="10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0" t="s">
        <v>8220</v>
      </c>
      <c r="G996" s="10" t="s">
        <v>8223</v>
      </c>
      <c r="H996" s="10" t="s">
        <v>8245</v>
      </c>
      <c r="I996" s="10">
        <v>1417388340</v>
      </c>
      <c r="J996" s="10">
        <v>1412835530</v>
      </c>
      <c r="K996" s="10" t="b">
        <v>0</v>
      </c>
      <c r="L996" s="10">
        <v>11</v>
      </c>
      <c r="M996" t="b">
        <v>0</v>
      </c>
      <c r="N996" s="10" t="s">
        <v>8271</v>
      </c>
      <c r="O996" s="15" t="s">
        <v>8317</v>
      </c>
      <c r="P996" s="10" t="s">
        <v>8319</v>
      </c>
      <c r="Q996" s="10">
        <f t="shared" si="76"/>
        <v>2</v>
      </c>
      <c r="R996" s="10">
        <f t="shared" si="75"/>
        <v>424.45</v>
      </c>
      <c r="S996" s="23">
        <f t="shared" si="77"/>
        <v>41921.263078703705</v>
      </c>
      <c r="T996" s="23">
        <f t="shared" si="78"/>
        <v>41973.957638888889</v>
      </c>
      <c r="U996" s="10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0" t="s">
        <v>8220</v>
      </c>
      <c r="G997" s="10" t="s">
        <v>8223</v>
      </c>
      <c r="H997" s="10" t="s">
        <v>8245</v>
      </c>
      <c r="I997" s="10">
        <v>1417276800</v>
      </c>
      <c r="J997" s="10">
        <v>1415140480</v>
      </c>
      <c r="K997" s="10" t="b">
        <v>0</v>
      </c>
      <c r="L997" s="10">
        <v>9</v>
      </c>
      <c r="M997" t="b">
        <v>0</v>
      </c>
      <c r="N997" s="10" t="s">
        <v>8271</v>
      </c>
      <c r="O997" s="15" t="s">
        <v>8317</v>
      </c>
      <c r="P997" s="10" t="s">
        <v>8319</v>
      </c>
      <c r="Q997" s="10">
        <f t="shared" si="76"/>
        <v>7</v>
      </c>
      <c r="R997" s="10">
        <f t="shared" si="75"/>
        <v>80.67</v>
      </c>
      <c r="S997" s="23">
        <f t="shared" si="77"/>
        <v>41947.940740740742</v>
      </c>
      <c r="T997" s="23">
        <f t="shared" si="78"/>
        <v>41972.666666666672</v>
      </c>
      <c r="U997" s="10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0" t="s">
        <v>8220</v>
      </c>
      <c r="G998" s="10" t="s">
        <v>8223</v>
      </c>
      <c r="H998" s="10" t="s">
        <v>8245</v>
      </c>
      <c r="I998" s="10">
        <v>1406474820</v>
      </c>
      <c r="J998" s="10">
        <v>1403902060</v>
      </c>
      <c r="K998" s="10" t="b">
        <v>0</v>
      </c>
      <c r="L998" s="10">
        <v>5</v>
      </c>
      <c r="M998" t="b">
        <v>0</v>
      </c>
      <c r="N998" s="10" t="s">
        <v>8271</v>
      </c>
      <c r="O998" s="15" t="s">
        <v>8317</v>
      </c>
      <c r="P998" s="10" t="s">
        <v>8319</v>
      </c>
      <c r="Q998" s="10">
        <f t="shared" si="76"/>
        <v>2</v>
      </c>
      <c r="R998" s="10">
        <f t="shared" si="75"/>
        <v>13</v>
      </c>
      <c r="S998" s="23">
        <f t="shared" si="77"/>
        <v>41817.866435185184</v>
      </c>
      <c r="T998" s="23">
        <f t="shared" si="78"/>
        <v>41847.643750000003</v>
      </c>
      <c r="U998" s="10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0" t="s">
        <v>8220</v>
      </c>
      <c r="G999" s="10" t="s">
        <v>8223</v>
      </c>
      <c r="H999" s="10" t="s">
        <v>8245</v>
      </c>
      <c r="I999" s="10">
        <v>1417145297</v>
      </c>
      <c r="J999" s="10">
        <v>1414549697</v>
      </c>
      <c r="K999" s="10" t="b">
        <v>0</v>
      </c>
      <c r="L999" s="10">
        <v>8</v>
      </c>
      <c r="M999" t="b">
        <v>0</v>
      </c>
      <c r="N999" s="10" t="s">
        <v>8271</v>
      </c>
      <c r="O999" s="15" t="s">
        <v>8317</v>
      </c>
      <c r="P999" s="10" t="s">
        <v>8319</v>
      </c>
      <c r="Q999" s="10">
        <f t="shared" si="76"/>
        <v>1</v>
      </c>
      <c r="R999" s="10">
        <f t="shared" si="75"/>
        <v>8.1300000000000008</v>
      </c>
      <c r="S999" s="23">
        <f t="shared" si="77"/>
        <v>41941.10297453704</v>
      </c>
      <c r="T999" s="23">
        <f t="shared" si="78"/>
        <v>41971.144641203704</v>
      </c>
      <c r="U999" s="10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0" t="s">
        <v>8220</v>
      </c>
      <c r="G1000" s="10" t="s">
        <v>8228</v>
      </c>
      <c r="H1000" s="10" t="s">
        <v>8250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t="b">
        <v>0</v>
      </c>
      <c r="N1000" s="10" t="s">
        <v>8271</v>
      </c>
      <c r="O1000" s="15" t="s">
        <v>8317</v>
      </c>
      <c r="P1000" s="10" t="s">
        <v>8319</v>
      </c>
      <c r="Q1000" s="10">
        <f t="shared" si="76"/>
        <v>59</v>
      </c>
      <c r="R1000" s="10">
        <f t="shared" si="75"/>
        <v>153.43</v>
      </c>
      <c r="S1000" s="23">
        <f t="shared" si="77"/>
        <v>42282.168993055559</v>
      </c>
      <c r="T1000" s="23">
        <f t="shared" si="78"/>
        <v>42327.210659722223</v>
      </c>
      <c r="U1000" s="1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0" t="s">
        <v>8220</v>
      </c>
      <c r="G1001" s="10" t="s">
        <v>8228</v>
      </c>
      <c r="H1001" s="10" t="s">
        <v>8250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t="b">
        <v>0</v>
      </c>
      <c r="N1001" s="10" t="s">
        <v>8271</v>
      </c>
      <c r="O1001" s="15" t="s">
        <v>8317</v>
      </c>
      <c r="P1001" s="10" t="s">
        <v>8319</v>
      </c>
      <c r="Q1001" s="10">
        <f t="shared" si="76"/>
        <v>8</v>
      </c>
      <c r="R1001" s="10">
        <f t="shared" si="75"/>
        <v>292.08</v>
      </c>
      <c r="S1001" s="23">
        <f t="shared" si="77"/>
        <v>41926.29965277778</v>
      </c>
      <c r="T1001" s="23">
        <f t="shared" si="78"/>
        <v>41956.334722222222</v>
      </c>
      <c r="U1001" s="10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0" t="s">
        <v>8219</v>
      </c>
      <c r="G1002" s="10" t="s">
        <v>8223</v>
      </c>
      <c r="H1002" s="10" t="s">
        <v>8245</v>
      </c>
      <c r="I1002" s="10">
        <v>1489537560</v>
      </c>
      <c r="J1002" s="10">
        <v>1484357160</v>
      </c>
      <c r="K1002" s="10" t="b">
        <v>0</v>
      </c>
      <c r="L1002" s="10">
        <v>6</v>
      </c>
      <c r="M1002" t="b">
        <v>0</v>
      </c>
      <c r="N1002" s="10" t="s">
        <v>8271</v>
      </c>
      <c r="O1002" s="15" t="s">
        <v>8317</v>
      </c>
      <c r="P1002" s="10" t="s">
        <v>8319</v>
      </c>
      <c r="Q1002" s="10">
        <f t="shared" si="76"/>
        <v>2</v>
      </c>
      <c r="R1002" s="10">
        <f t="shared" si="75"/>
        <v>3304</v>
      </c>
      <c r="S1002" s="23">
        <f t="shared" si="77"/>
        <v>42749.059722222228</v>
      </c>
      <c r="T1002" s="23">
        <f t="shared" si="78"/>
        <v>42809.018055555556</v>
      </c>
      <c r="U1002" s="10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0" t="s">
        <v>8219</v>
      </c>
      <c r="G1003" s="10" t="s">
        <v>8224</v>
      </c>
      <c r="H1003" s="10" t="s">
        <v>8246</v>
      </c>
      <c r="I1003" s="10">
        <v>1485796613</v>
      </c>
      <c r="J1003" s="10">
        <v>1481908613</v>
      </c>
      <c r="K1003" s="10" t="b">
        <v>0</v>
      </c>
      <c r="L1003" s="10">
        <v>4</v>
      </c>
      <c r="M1003" t="b">
        <v>0</v>
      </c>
      <c r="N1003" s="10" t="s">
        <v>8271</v>
      </c>
      <c r="O1003" s="15" t="s">
        <v>8317</v>
      </c>
      <c r="P1003" s="10" t="s">
        <v>8319</v>
      </c>
      <c r="Q1003" s="10">
        <f t="shared" si="76"/>
        <v>104</v>
      </c>
      <c r="R1003" s="10">
        <f t="shared" si="75"/>
        <v>1300</v>
      </c>
      <c r="S1003" s="23">
        <f t="shared" si="77"/>
        <v>42720.720057870371</v>
      </c>
      <c r="T1003" s="23">
        <f t="shared" si="78"/>
        <v>42765.720057870371</v>
      </c>
      <c r="U1003" s="10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0" t="s">
        <v>8219</v>
      </c>
      <c r="G1004" s="10" t="s">
        <v>8223</v>
      </c>
      <c r="H1004" s="10" t="s">
        <v>8245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t="b">
        <v>0</v>
      </c>
      <c r="N1004" s="10" t="s">
        <v>8271</v>
      </c>
      <c r="O1004" s="15" t="s">
        <v>8317</v>
      </c>
      <c r="P1004" s="10" t="s">
        <v>8319</v>
      </c>
      <c r="Q1004" s="10">
        <f t="shared" si="76"/>
        <v>30</v>
      </c>
      <c r="R1004" s="10">
        <f t="shared" si="75"/>
        <v>134.55000000000001</v>
      </c>
      <c r="S1004" s="23">
        <f t="shared" si="77"/>
        <v>42325.684189814812</v>
      </c>
      <c r="T1004" s="23">
        <f t="shared" si="78"/>
        <v>42355.249305555553</v>
      </c>
      <c r="U1004" s="10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0" t="s">
        <v>8219</v>
      </c>
      <c r="G1005" s="10" t="s">
        <v>8229</v>
      </c>
      <c r="H1005" s="10" t="s">
        <v>8248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t="b">
        <v>0</v>
      </c>
      <c r="N1005" s="10" t="s">
        <v>8271</v>
      </c>
      <c r="O1005" s="15" t="s">
        <v>8317</v>
      </c>
      <c r="P1005" s="10" t="s">
        <v>8319</v>
      </c>
      <c r="Q1005" s="10">
        <f t="shared" si="76"/>
        <v>16</v>
      </c>
      <c r="R1005" s="10">
        <f t="shared" si="75"/>
        <v>214.07</v>
      </c>
      <c r="S1005" s="23">
        <f t="shared" si="77"/>
        <v>42780.709039351852</v>
      </c>
      <c r="T1005" s="23">
        <f t="shared" si="78"/>
        <v>42810.667372685188</v>
      </c>
      <c r="U1005" s="10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0" t="s">
        <v>8219</v>
      </c>
      <c r="G1006" s="10" t="s">
        <v>8223</v>
      </c>
      <c r="H1006" s="10" t="s">
        <v>8245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t="b">
        <v>0</v>
      </c>
      <c r="N1006" s="10" t="s">
        <v>8271</v>
      </c>
      <c r="O1006" s="15" t="s">
        <v>8317</v>
      </c>
      <c r="P1006" s="10" t="s">
        <v>8319</v>
      </c>
      <c r="Q1006" s="10">
        <f t="shared" si="76"/>
        <v>82</v>
      </c>
      <c r="R1006" s="10">
        <f t="shared" si="75"/>
        <v>216.34</v>
      </c>
      <c r="S1006" s="23">
        <f t="shared" si="77"/>
        <v>42388.708645833336</v>
      </c>
      <c r="T1006" s="23">
        <f t="shared" si="78"/>
        <v>42418.708645833336</v>
      </c>
      <c r="U1006" s="10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0" t="s">
        <v>8219</v>
      </c>
      <c r="G1007" s="10" t="s">
        <v>8223</v>
      </c>
      <c r="H1007" s="10" t="s">
        <v>8245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t="b">
        <v>0</v>
      </c>
      <c r="N1007" s="10" t="s">
        <v>8271</v>
      </c>
      <c r="O1007" s="15" t="s">
        <v>8317</v>
      </c>
      <c r="P1007" s="10" t="s">
        <v>8319</v>
      </c>
      <c r="Q1007" s="10">
        <f t="shared" si="76"/>
        <v>75</v>
      </c>
      <c r="R1007" s="10">
        <f t="shared" si="75"/>
        <v>932.31</v>
      </c>
      <c r="S1007" s="23">
        <f t="shared" si="77"/>
        <v>42276.624803240738</v>
      </c>
      <c r="T1007" s="23">
        <f t="shared" si="78"/>
        <v>42307.624803240738</v>
      </c>
      <c r="U1007" s="10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0" t="s">
        <v>8219</v>
      </c>
      <c r="G1008" s="10" t="s">
        <v>8223</v>
      </c>
      <c r="H1008" s="10" t="s">
        <v>8245</v>
      </c>
      <c r="I1008" s="10">
        <v>1418368260</v>
      </c>
      <c r="J1008" s="10">
        <v>1417654672</v>
      </c>
      <c r="K1008" s="10" t="b">
        <v>0</v>
      </c>
      <c r="L1008" s="10">
        <v>8</v>
      </c>
      <c r="M1008" t="b">
        <v>0</v>
      </c>
      <c r="N1008" s="10" t="s">
        <v>8271</v>
      </c>
      <c r="O1008" s="15" t="s">
        <v>8317</v>
      </c>
      <c r="P1008" s="10" t="s">
        <v>8319</v>
      </c>
      <c r="Q1008" s="10">
        <f t="shared" si="76"/>
        <v>6</v>
      </c>
      <c r="R1008" s="10">
        <f t="shared" si="75"/>
        <v>29.25</v>
      </c>
      <c r="S1008" s="23">
        <f t="shared" si="77"/>
        <v>41977.040185185186</v>
      </c>
      <c r="T1008" s="23">
        <f t="shared" si="78"/>
        <v>41985.299305555556</v>
      </c>
      <c r="U1008" s="10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0" t="s">
        <v>8219</v>
      </c>
      <c r="G1009" s="10" t="s">
        <v>8223</v>
      </c>
      <c r="H1009" s="10" t="s">
        <v>8245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t="b">
        <v>0</v>
      </c>
      <c r="N1009" s="10" t="s">
        <v>8271</v>
      </c>
      <c r="O1009" s="15" t="s">
        <v>8317</v>
      </c>
      <c r="P1009" s="10" t="s">
        <v>8319</v>
      </c>
      <c r="Q1009" s="10">
        <f t="shared" si="76"/>
        <v>44</v>
      </c>
      <c r="R1009" s="10">
        <f t="shared" si="75"/>
        <v>174.95</v>
      </c>
      <c r="S1009" s="23">
        <f t="shared" si="77"/>
        <v>42676.583599537036</v>
      </c>
      <c r="T1009" s="23">
        <f t="shared" si="78"/>
        <v>42718.6252662037</v>
      </c>
      <c r="U1009" s="10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0" t="s">
        <v>8219</v>
      </c>
      <c r="G1010" s="10" t="s">
        <v>8237</v>
      </c>
      <c r="H1010" s="10" t="s">
        <v>8255</v>
      </c>
      <c r="I1010" s="10">
        <v>1482953115</v>
      </c>
      <c r="J1010" s="10">
        <v>1480361115</v>
      </c>
      <c r="K1010" s="10" t="b">
        <v>0</v>
      </c>
      <c r="L1010" s="10">
        <v>1</v>
      </c>
      <c r="M1010" t="b">
        <v>0</v>
      </c>
      <c r="N1010" s="10" t="s">
        <v>8271</v>
      </c>
      <c r="O1010" s="15" t="s">
        <v>8317</v>
      </c>
      <c r="P1010" s="10" t="s">
        <v>8319</v>
      </c>
      <c r="Q1010" s="10">
        <f t="shared" si="76"/>
        <v>0</v>
      </c>
      <c r="R1010" s="10">
        <f t="shared" si="75"/>
        <v>250</v>
      </c>
      <c r="S1010" s="23">
        <f t="shared" si="77"/>
        <v>42702.809201388889</v>
      </c>
      <c r="T1010" s="23">
        <f t="shared" si="78"/>
        <v>42732.809201388889</v>
      </c>
      <c r="U1010" s="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0" t="s">
        <v>8219</v>
      </c>
      <c r="G1011" s="10" t="s">
        <v>8223</v>
      </c>
      <c r="H1011" s="10" t="s">
        <v>8245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t="b">
        <v>0</v>
      </c>
      <c r="N1011" s="10" t="s">
        <v>8271</v>
      </c>
      <c r="O1011" s="15" t="s">
        <v>8317</v>
      </c>
      <c r="P1011" s="10" t="s">
        <v>8319</v>
      </c>
      <c r="Q1011" s="10">
        <f t="shared" si="76"/>
        <v>13</v>
      </c>
      <c r="R1011" s="10">
        <f t="shared" si="75"/>
        <v>65</v>
      </c>
      <c r="S1011" s="23">
        <f t="shared" si="77"/>
        <v>42510.604699074072</v>
      </c>
      <c r="T1011" s="23">
        <f t="shared" si="78"/>
        <v>42540.604699074072</v>
      </c>
      <c r="U1011" s="10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0" t="s">
        <v>8219</v>
      </c>
      <c r="G1012" s="10" t="s">
        <v>8223</v>
      </c>
      <c r="H1012" s="10" t="s">
        <v>8245</v>
      </c>
      <c r="I1012" s="10">
        <v>1473044340</v>
      </c>
      <c r="J1012" s="10">
        <v>1468180462</v>
      </c>
      <c r="K1012" s="10" t="b">
        <v>0</v>
      </c>
      <c r="L1012" s="10">
        <v>4</v>
      </c>
      <c r="M1012" t="b">
        <v>0</v>
      </c>
      <c r="N1012" s="10" t="s">
        <v>8271</v>
      </c>
      <c r="O1012" s="15" t="s">
        <v>8317</v>
      </c>
      <c r="P1012" s="10" t="s">
        <v>8319</v>
      </c>
      <c r="Q1012" s="10">
        <f t="shared" si="76"/>
        <v>0</v>
      </c>
      <c r="R1012" s="10">
        <f t="shared" si="75"/>
        <v>55</v>
      </c>
      <c r="S1012" s="23">
        <f t="shared" si="77"/>
        <v>42561.829421296294</v>
      </c>
      <c r="T1012" s="23">
        <f t="shared" si="78"/>
        <v>42618.124305555553</v>
      </c>
      <c r="U1012" s="10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0" t="s">
        <v>8219</v>
      </c>
      <c r="G1013" s="10" t="s">
        <v>8223</v>
      </c>
      <c r="H1013" s="10" t="s">
        <v>8245</v>
      </c>
      <c r="I1013" s="10">
        <v>1418938395</v>
      </c>
      <c r="J1013" s="10">
        <v>1415050395</v>
      </c>
      <c r="K1013" s="10" t="b">
        <v>0</v>
      </c>
      <c r="L1013" s="10">
        <v>1</v>
      </c>
      <c r="M1013" t="b">
        <v>0</v>
      </c>
      <c r="N1013" s="10" t="s">
        <v>8271</v>
      </c>
      <c r="O1013" s="15" t="s">
        <v>8317</v>
      </c>
      <c r="P1013" s="10" t="s">
        <v>8319</v>
      </c>
      <c r="Q1013" s="10">
        <f t="shared" si="76"/>
        <v>0</v>
      </c>
      <c r="R1013" s="10">
        <f t="shared" si="75"/>
        <v>75</v>
      </c>
      <c r="S1013" s="23">
        <f t="shared" si="77"/>
        <v>41946.898090277777</v>
      </c>
      <c r="T1013" s="23">
        <f t="shared" si="78"/>
        <v>41991.898090277777</v>
      </c>
      <c r="U1013" s="10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0" t="s">
        <v>8219</v>
      </c>
      <c r="G1014" s="10" t="s">
        <v>8223</v>
      </c>
      <c r="H1014" s="10" t="s">
        <v>8245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t="b">
        <v>0</v>
      </c>
      <c r="N1014" s="10" t="s">
        <v>8271</v>
      </c>
      <c r="O1014" s="15" t="s">
        <v>8317</v>
      </c>
      <c r="P1014" s="10" t="s">
        <v>8319</v>
      </c>
      <c r="Q1014" s="10">
        <f t="shared" si="76"/>
        <v>21535</v>
      </c>
      <c r="R1014" s="10">
        <f t="shared" si="75"/>
        <v>1389.36</v>
      </c>
      <c r="S1014" s="23">
        <f t="shared" si="77"/>
        <v>42714.440416666665</v>
      </c>
      <c r="T1014" s="23">
        <f t="shared" si="78"/>
        <v>42759.440416666665</v>
      </c>
      <c r="U1014" s="10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0" t="s">
        <v>8219</v>
      </c>
      <c r="G1015" s="10" t="s">
        <v>8223</v>
      </c>
      <c r="H1015" s="10" t="s">
        <v>8245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t="b">
        <v>0</v>
      </c>
      <c r="N1015" s="10" t="s">
        <v>8271</v>
      </c>
      <c r="O1015" s="15" t="s">
        <v>8317</v>
      </c>
      <c r="P1015" s="10" t="s">
        <v>8319</v>
      </c>
      <c r="Q1015" s="10">
        <f t="shared" si="76"/>
        <v>35</v>
      </c>
      <c r="R1015" s="10">
        <f t="shared" si="75"/>
        <v>95.91</v>
      </c>
      <c r="S1015" s="23">
        <f t="shared" si="77"/>
        <v>42339.833981481483</v>
      </c>
      <c r="T1015" s="23">
        <f t="shared" si="78"/>
        <v>42367.833333333328</v>
      </c>
      <c r="U1015" s="10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0" t="s">
        <v>8219</v>
      </c>
      <c r="G1016" s="10" t="s">
        <v>8223</v>
      </c>
      <c r="H1016" s="10" t="s">
        <v>8245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t="b">
        <v>0</v>
      </c>
      <c r="N1016" s="10" t="s">
        <v>8271</v>
      </c>
      <c r="O1016" s="15" t="s">
        <v>8317</v>
      </c>
      <c r="P1016" s="10" t="s">
        <v>8319</v>
      </c>
      <c r="Q1016" s="10">
        <f t="shared" si="76"/>
        <v>31</v>
      </c>
      <c r="R1016" s="10">
        <f t="shared" si="75"/>
        <v>191.25</v>
      </c>
      <c r="S1016" s="23">
        <f t="shared" si="77"/>
        <v>41955.002488425926</v>
      </c>
      <c r="T1016" s="23">
        <f t="shared" si="78"/>
        <v>42005.002488425926</v>
      </c>
      <c r="U1016" s="10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0" t="s">
        <v>8219</v>
      </c>
      <c r="G1017" s="10" t="s">
        <v>8239</v>
      </c>
      <c r="H1017" s="10" t="s">
        <v>8256</v>
      </c>
      <c r="I1017" s="10">
        <v>1448489095</v>
      </c>
      <c r="J1017" s="10">
        <v>1445893495</v>
      </c>
      <c r="K1017" s="10" t="b">
        <v>0</v>
      </c>
      <c r="L1017" s="10">
        <v>6</v>
      </c>
      <c r="M1017" t="b">
        <v>0</v>
      </c>
      <c r="N1017" s="10" t="s">
        <v>8271</v>
      </c>
      <c r="O1017" s="15" t="s">
        <v>8317</v>
      </c>
      <c r="P1017" s="10" t="s">
        <v>8319</v>
      </c>
      <c r="Q1017" s="10">
        <f t="shared" si="76"/>
        <v>3</v>
      </c>
      <c r="R1017" s="10">
        <f t="shared" si="75"/>
        <v>40</v>
      </c>
      <c r="S1017" s="23">
        <f t="shared" si="77"/>
        <v>42303.878414351857</v>
      </c>
      <c r="T1017" s="23">
        <f t="shared" si="78"/>
        <v>42333.920081018514</v>
      </c>
      <c r="U1017" s="10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0" t="s">
        <v>8219</v>
      </c>
      <c r="G1018" s="10" t="s">
        <v>8223</v>
      </c>
      <c r="H1018" s="10" t="s">
        <v>8245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t="b">
        <v>0</v>
      </c>
      <c r="N1018" s="10" t="s">
        <v>8271</v>
      </c>
      <c r="O1018" s="15" t="s">
        <v>8317</v>
      </c>
      <c r="P1018" s="10" t="s">
        <v>8319</v>
      </c>
      <c r="Q1018" s="10">
        <f t="shared" si="76"/>
        <v>3</v>
      </c>
      <c r="R1018" s="10">
        <f t="shared" si="75"/>
        <v>74.790000000000006</v>
      </c>
      <c r="S1018" s="23">
        <f t="shared" si="77"/>
        <v>42422.107129629629</v>
      </c>
      <c r="T1018" s="23">
        <f t="shared" si="78"/>
        <v>42467.065462962957</v>
      </c>
      <c r="U1018" s="10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0" t="s">
        <v>8219</v>
      </c>
      <c r="G1019" s="10" t="s">
        <v>8223</v>
      </c>
      <c r="H1019" s="10" t="s">
        <v>8245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t="b">
        <v>0</v>
      </c>
      <c r="N1019" s="10" t="s">
        <v>8271</v>
      </c>
      <c r="O1019" s="15" t="s">
        <v>8317</v>
      </c>
      <c r="P1019" s="10" t="s">
        <v>8319</v>
      </c>
      <c r="Q1019" s="10">
        <f t="shared" si="76"/>
        <v>23</v>
      </c>
      <c r="R1019" s="10">
        <f t="shared" si="75"/>
        <v>161.12</v>
      </c>
      <c r="S1019" s="23">
        <f t="shared" si="77"/>
        <v>42289.675173611111</v>
      </c>
      <c r="T1019" s="23">
        <f t="shared" si="78"/>
        <v>42329.716840277775</v>
      </c>
      <c r="U1019" s="10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0" t="s">
        <v>8219</v>
      </c>
      <c r="G1020" s="10" t="s">
        <v>8223</v>
      </c>
      <c r="H1020" s="10" t="s">
        <v>8245</v>
      </c>
      <c r="I1020" s="10">
        <v>1468496933</v>
      </c>
      <c r="J1020" s="10">
        <v>1465904933</v>
      </c>
      <c r="K1020" s="10" t="b">
        <v>0</v>
      </c>
      <c r="L1020" s="10">
        <v>7</v>
      </c>
      <c r="M1020" t="b">
        <v>0</v>
      </c>
      <c r="N1020" s="10" t="s">
        <v>8271</v>
      </c>
      <c r="O1020" s="15" t="s">
        <v>8317</v>
      </c>
      <c r="P1020" s="10" t="s">
        <v>8319</v>
      </c>
      <c r="Q1020" s="10">
        <f t="shared" si="76"/>
        <v>3</v>
      </c>
      <c r="R1020" s="10">
        <f t="shared" si="75"/>
        <v>88.71</v>
      </c>
      <c r="S1020" s="23">
        <f t="shared" si="77"/>
        <v>42535.492280092592</v>
      </c>
      <c r="T1020" s="23">
        <f t="shared" si="78"/>
        <v>42565.492280092592</v>
      </c>
      <c r="U1020" s="1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0" t="s">
        <v>8219</v>
      </c>
      <c r="G1021" s="10" t="s">
        <v>8223</v>
      </c>
      <c r="H1021" s="10" t="s">
        <v>8245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t="b">
        <v>0</v>
      </c>
      <c r="N1021" s="10" t="s">
        <v>8271</v>
      </c>
      <c r="O1021" s="15" t="s">
        <v>8317</v>
      </c>
      <c r="P1021" s="10" t="s">
        <v>8319</v>
      </c>
      <c r="Q1021" s="10">
        <f t="shared" si="76"/>
        <v>47</v>
      </c>
      <c r="R1021" s="10">
        <f t="shared" si="75"/>
        <v>53.25</v>
      </c>
      <c r="S1021" s="23">
        <f t="shared" si="77"/>
        <v>42009.973946759259</v>
      </c>
      <c r="T1021" s="23">
        <f t="shared" si="78"/>
        <v>42039.973946759259</v>
      </c>
      <c r="U1021" s="10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0" t="s">
        <v>8218</v>
      </c>
      <c r="G1022" s="10" t="s">
        <v>8228</v>
      </c>
      <c r="H1022" s="10" t="s">
        <v>8250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t="b">
        <v>1</v>
      </c>
      <c r="N1022" s="10" t="s">
        <v>8278</v>
      </c>
      <c r="O1022" s="15" t="s">
        <v>8323</v>
      </c>
      <c r="P1022" s="10" t="s">
        <v>8328</v>
      </c>
      <c r="Q1022" s="10">
        <f t="shared" si="76"/>
        <v>206</v>
      </c>
      <c r="R1022" s="10">
        <f t="shared" si="75"/>
        <v>106.2</v>
      </c>
      <c r="S1022" s="23">
        <f t="shared" si="77"/>
        <v>42127.069548611107</v>
      </c>
      <c r="T1022" s="23">
        <f t="shared" si="78"/>
        <v>42157.032638888893</v>
      </c>
      <c r="U1022" s="10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0" t="s">
        <v>8218</v>
      </c>
      <c r="G1023" s="10" t="s">
        <v>8223</v>
      </c>
      <c r="H1023" s="10" t="s">
        <v>8245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t="b">
        <v>1</v>
      </c>
      <c r="N1023" s="10" t="s">
        <v>8278</v>
      </c>
      <c r="O1023" s="15" t="s">
        <v>8323</v>
      </c>
      <c r="P1023" s="10" t="s">
        <v>8328</v>
      </c>
      <c r="Q1023" s="10">
        <f t="shared" si="76"/>
        <v>352</v>
      </c>
      <c r="R1023" s="10">
        <f t="shared" si="75"/>
        <v>22.08</v>
      </c>
      <c r="S1023" s="23">
        <f t="shared" si="77"/>
        <v>42271.251979166671</v>
      </c>
      <c r="T1023" s="23">
        <f t="shared" si="78"/>
        <v>42294.166666666672</v>
      </c>
      <c r="U1023" s="10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0" t="s">
        <v>8218</v>
      </c>
      <c r="G1024" s="10" t="s">
        <v>8223</v>
      </c>
      <c r="H1024" s="10" t="s">
        <v>8245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t="b">
        <v>1</v>
      </c>
      <c r="N1024" s="10" t="s">
        <v>8278</v>
      </c>
      <c r="O1024" s="15" t="s">
        <v>8323</v>
      </c>
      <c r="P1024" s="10" t="s">
        <v>8328</v>
      </c>
      <c r="Q1024" s="10">
        <f t="shared" si="76"/>
        <v>115</v>
      </c>
      <c r="R1024" s="10">
        <f t="shared" si="75"/>
        <v>31.05</v>
      </c>
      <c r="S1024" s="23">
        <f t="shared" si="77"/>
        <v>42111.646724537044</v>
      </c>
      <c r="T1024" s="23">
        <f t="shared" si="78"/>
        <v>42141.646724537044</v>
      </c>
      <c r="U1024" s="10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0" t="s">
        <v>8218</v>
      </c>
      <c r="G1025" s="10" t="s">
        <v>8224</v>
      </c>
      <c r="H1025" s="10" t="s">
        <v>8246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t="b">
        <v>1</v>
      </c>
      <c r="N1025" s="10" t="s">
        <v>8278</v>
      </c>
      <c r="O1025" s="15" t="s">
        <v>8323</v>
      </c>
      <c r="P1025" s="10" t="s">
        <v>8328</v>
      </c>
      <c r="Q1025" s="10">
        <f t="shared" si="76"/>
        <v>237</v>
      </c>
      <c r="R1025" s="10">
        <f t="shared" si="75"/>
        <v>36.21</v>
      </c>
      <c r="S1025" s="23">
        <f t="shared" si="77"/>
        <v>42145.919687500005</v>
      </c>
      <c r="T1025" s="23">
        <f t="shared" si="78"/>
        <v>42175.919687500005</v>
      </c>
      <c r="U1025" s="10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0" t="s">
        <v>8218</v>
      </c>
      <c r="G1026" s="10" t="s">
        <v>8234</v>
      </c>
      <c r="H1026" s="10" t="s">
        <v>8254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t="b">
        <v>1</v>
      </c>
      <c r="N1026" s="10" t="s">
        <v>8278</v>
      </c>
      <c r="O1026" s="15" t="s">
        <v>8323</v>
      </c>
      <c r="P1026" s="10" t="s">
        <v>8328</v>
      </c>
      <c r="Q1026" s="10">
        <f t="shared" si="76"/>
        <v>119</v>
      </c>
      <c r="R1026" s="10">
        <f t="shared" ref="R1026:R1089" si="80">IFERROR(ROUND(E1026/L1026,2),0)</f>
        <v>388.98</v>
      </c>
      <c r="S1026" s="23">
        <f t="shared" si="77"/>
        <v>42370.580590277779</v>
      </c>
      <c r="T1026" s="23">
        <f t="shared" si="78"/>
        <v>42400.580590277779</v>
      </c>
      <c r="U1026" s="10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0" t="s">
        <v>8218</v>
      </c>
      <c r="G1027" s="10" t="s">
        <v>8223</v>
      </c>
      <c r="H1027" s="10" t="s">
        <v>8245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t="b">
        <v>1</v>
      </c>
      <c r="N1027" s="10" t="s">
        <v>8278</v>
      </c>
      <c r="O1027" s="15" t="s">
        <v>8323</v>
      </c>
      <c r="P1027" s="10" t="s">
        <v>8328</v>
      </c>
      <c r="Q1027" s="10">
        <f t="shared" ref="Q1027:Q1090" si="81">ROUND(E1027/D1027*100,0)</f>
        <v>110</v>
      </c>
      <c r="R1027" s="10">
        <f t="shared" si="80"/>
        <v>71.849999999999994</v>
      </c>
      <c r="S1027" s="23">
        <f t="shared" ref="S1027:S1090" si="82">(((J1027/60)/60)/24)+DATE(1970,1,1)</f>
        <v>42049.833761574075</v>
      </c>
      <c r="T1027" s="23">
        <f t="shared" ref="T1027:T1090" si="83">(((I1027/60)/60)/24)+DATE(1970,1,1)</f>
        <v>42079.792094907403</v>
      </c>
      <c r="U1027" s="10">
        <f t="shared" si="79"/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0" t="s">
        <v>8218</v>
      </c>
      <c r="G1028" s="10" t="s">
        <v>8224</v>
      </c>
      <c r="H1028" s="10" t="s">
        <v>8246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t="b">
        <v>1</v>
      </c>
      <c r="N1028" s="10" t="s">
        <v>8278</v>
      </c>
      <c r="O1028" s="15" t="s">
        <v>8323</v>
      </c>
      <c r="P1028" s="10" t="s">
        <v>8328</v>
      </c>
      <c r="Q1028" s="10">
        <f t="shared" si="81"/>
        <v>100</v>
      </c>
      <c r="R1028" s="10">
        <f t="shared" si="80"/>
        <v>57.38</v>
      </c>
      <c r="S1028" s="23">
        <f t="shared" si="82"/>
        <v>42426.407592592594</v>
      </c>
      <c r="T1028" s="23">
        <f t="shared" si="83"/>
        <v>42460.365925925929</v>
      </c>
      <c r="U1028" s="10">
        <f t="shared" si="79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0" t="s">
        <v>8218</v>
      </c>
      <c r="G1029" s="10" t="s">
        <v>8223</v>
      </c>
      <c r="H1029" s="10" t="s">
        <v>8245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t="b">
        <v>1</v>
      </c>
      <c r="N1029" s="10" t="s">
        <v>8278</v>
      </c>
      <c r="O1029" s="15" t="s">
        <v>8323</v>
      </c>
      <c r="P1029" s="10" t="s">
        <v>8328</v>
      </c>
      <c r="Q1029" s="10">
        <f t="shared" si="81"/>
        <v>103</v>
      </c>
      <c r="R1029" s="10">
        <f t="shared" si="80"/>
        <v>69.67</v>
      </c>
      <c r="S1029" s="23">
        <f t="shared" si="82"/>
        <v>41905.034108796295</v>
      </c>
      <c r="T1029" s="23">
        <f t="shared" si="83"/>
        <v>41935.034108796295</v>
      </c>
      <c r="U1029" s="10">
        <f t="shared" si="79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0" t="s">
        <v>8218</v>
      </c>
      <c r="G1030" s="10" t="s">
        <v>8224</v>
      </c>
      <c r="H1030" s="10" t="s">
        <v>8246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t="b">
        <v>1</v>
      </c>
      <c r="N1030" s="10" t="s">
        <v>8278</v>
      </c>
      <c r="O1030" s="15" t="s">
        <v>8323</v>
      </c>
      <c r="P1030" s="10" t="s">
        <v>8328</v>
      </c>
      <c r="Q1030" s="10">
        <f t="shared" si="81"/>
        <v>117</v>
      </c>
      <c r="R1030" s="10">
        <f t="shared" si="80"/>
        <v>45.99</v>
      </c>
      <c r="S1030" s="23">
        <f t="shared" si="82"/>
        <v>42755.627372685187</v>
      </c>
      <c r="T1030" s="23">
        <f t="shared" si="83"/>
        <v>42800.833333333328</v>
      </c>
      <c r="U1030" s="10">
        <f t="shared" si="79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0" t="s">
        <v>8218</v>
      </c>
      <c r="G1031" s="10" t="s">
        <v>8234</v>
      </c>
      <c r="H1031" s="10" t="s">
        <v>8254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t="b">
        <v>1</v>
      </c>
      <c r="N1031" s="10" t="s">
        <v>8278</v>
      </c>
      <c r="O1031" s="15" t="s">
        <v>8323</v>
      </c>
      <c r="P1031" s="10" t="s">
        <v>8328</v>
      </c>
      <c r="Q1031" s="10">
        <f t="shared" si="81"/>
        <v>112</v>
      </c>
      <c r="R1031" s="10">
        <f t="shared" si="80"/>
        <v>79.260000000000005</v>
      </c>
      <c r="S1031" s="23">
        <f t="shared" si="82"/>
        <v>42044.711886574078</v>
      </c>
      <c r="T1031" s="23">
        <f t="shared" si="83"/>
        <v>42098.915972222225</v>
      </c>
      <c r="U1031" s="10">
        <f t="shared" si="79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0" t="s">
        <v>8218</v>
      </c>
      <c r="G1032" s="10" t="s">
        <v>8223</v>
      </c>
      <c r="H1032" s="10" t="s">
        <v>8245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t="b">
        <v>1</v>
      </c>
      <c r="N1032" s="10" t="s">
        <v>8278</v>
      </c>
      <c r="O1032" s="15" t="s">
        <v>8323</v>
      </c>
      <c r="P1032" s="10" t="s">
        <v>8328</v>
      </c>
      <c r="Q1032" s="10">
        <f t="shared" si="81"/>
        <v>342</v>
      </c>
      <c r="R1032" s="10">
        <f t="shared" si="80"/>
        <v>43.03</v>
      </c>
      <c r="S1032" s="23">
        <f t="shared" si="82"/>
        <v>42611.483206018514</v>
      </c>
      <c r="T1032" s="23">
        <f t="shared" si="83"/>
        <v>42625.483206018514</v>
      </c>
      <c r="U1032" s="10">
        <f t="shared" si="79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0" t="s">
        <v>8218</v>
      </c>
      <c r="G1033" s="10" t="s">
        <v>8223</v>
      </c>
      <c r="H1033" s="10" t="s">
        <v>8245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t="b">
        <v>1</v>
      </c>
      <c r="N1033" s="10" t="s">
        <v>8278</v>
      </c>
      <c r="O1033" s="15" t="s">
        <v>8323</v>
      </c>
      <c r="P1033" s="10" t="s">
        <v>8328</v>
      </c>
      <c r="Q1033" s="10">
        <f t="shared" si="81"/>
        <v>107</v>
      </c>
      <c r="R1033" s="10">
        <f t="shared" si="80"/>
        <v>108.48</v>
      </c>
      <c r="S1033" s="23">
        <f t="shared" si="82"/>
        <v>42324.764004629629</v>
      </c>
      <c r="T1033" s="23">
        <f t="shared" si="83"/>
        <v>42354.764004629629</v>
      </c>
      <c r="U1033" s="10">
        <f t="shared" si="79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0" t="s">
        <v>8218</v>
      </c>
      <c r="G1034" s="10" t="s">
        <v>8223</v>
      </c>
      <c r="H1034" s="10" t="s">
        <v>8245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t="b">
        <v>1</v>
      </c>
      <c r="N1034" s="10" t="s">
        <v>8278</v>
      </c>
      <c r="O1034" s="15" t="s">
        <v>8323</v>
      </c>
      <c r="P1034" s="10" t="s">
        <v>8328</v>
      </c>
      <c r="Q1034" s="10">
        <f t="shared" si="81"/>
        <v>108</v>
      </c>
      <c r="R1034" s="10">
        <f t="shared" si="80"/>
        <v>61.03</v>
      </c>
      <c r="S1034" s="23">
        <f t="shared" si="82"/>
        <v>42514.666956018518</v>
      </c>
      <c r="T1034" s="23">
        <f t="shared" si="83"/>
        <v>42544.666956018518</v>
      </c>
      <c r="U1034" s="10">
        <f t="shared" si="79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0" t="s">
        <v>8218</v>
      </c>
      <c r="G1035" s="10" t="s">
        <v>8224</v>
      </c>
      <c r="H1035" s="10" t="s">
        <v>8246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t="b">
        <v>1</v>
      </c>
      <c r="N1035" s="10" t="s">
        <v>8278</v>
      </c>
      <c r="O1035" s="15" t="s">
        <v>8323</v>
      </c>
      <c r="P1035" s="10" t="s">
        <v>8328</v>
      </c>
      <c r="Q1035" s="10">
        <f t="shared" si="81"/>
        <v>103</v>
      </c>
      <c r="R1035" s="10">
        <f t="shared" si="80"/>
        <v>50.59</v>
      </c>
      <c r="S1035" s="23">
        <f t="shared" si="82"/>
        <v>42688.732407407413</v>
      </c>
      <c r="T1035" s="23">
        <f t="shared" si="83"/>
        <v>42716.732407407413</v>
      </c>
      <c r="U1035" s="10">
        <f t="shared" si="79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0" t="s">
        <v>8218</v>
      </c>
      <c r="G1036" s="10" t="s">
        <v>8223</v>
      </c>
      <c r="H1036" s="10" t="s">
        <v>8245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t="b">
        <v>1</v>
      </c>
      <c r="N1036" s="10" t="s">
        <v>8278</v>
      </c>
      <c r="O1036" s="15" t="s">
        <v>8323</v>
      </c>
      <c r="P1036" s="10" t="s">
        <v>8328</v>
      </c>
      <c r="Q1036" s="10">
        <f t="shared" si="81"/>
        <v>130</v>
      </c>
      <c r="R1036" s="10">
        <f t="shared" si="80"/>
        <v>39.159999999999997</v>
      </c>
      <c r="S1036" s="23">
        <f t="shared" si="82"/>
        <v>42555.166712962964</v>
      </c>
      <c r="T1036" s="23">
        <f t="shared" si="83"/>
        <v>42587.165972222225</v>
      </c>
      <c r="U1036" s="10">
        <f t="shared" si="79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0" t="s">
        <v>8218</v>
      </c>
      <c r="G1037" s="10" t="s">
        <v>8223</v>
      </c>
      <c r="H1037" s="10" t="s">
        <v>8245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t="b">
        <v>1</v>
      </c>
      <c r="N1037" s="10" t="s">
        <v>8278</v>
      </c>
      <c r="O1037" s="15" t="s">
        <v>8323</v>
      </c>
      <c r="P1037" s="10" t="s">
        <v>8328</v>
      </c>
      <c r="Q1037" s="10">
        <f t="shared" si="81"/>
        <v>108</v>
      </c>
      <c r="R1037" s="10">
        <f t="shared" si="80"/>
        <v>65.16</v>
      </c>
      <c r="S1037" s="23">
        <f t="shared" si="82"/>
        <v>42016.641435185185</v>
      </c>
      <c r="T1037" s="23">
        <f t="shared" si="83"/>
        <v>42046.641435185185</v>
      </c>
      <c r="U1037" s="10">
        <f t="shared" si="79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0" t="s">
        <v>8218</v>
      </c>
      <c r="G1038" s="10" t="s">
        <v>8223</v>
      </c>
      <c r="H1038" s="10" t="s">
        <v>8245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t="b">
        <v>1</v>
      </c>
      <c r="N1038" s="10" t="s">
        <v>8278</v>
      </c>
      <c r="O1038" s="15" t="s">
        <v>8323</v>
      </c>
      <c r="P1038" s="10" t="s">
        <v>8328</v>
      </c>
      <c r="Q1038" s="10">
        <f t="shared" si="81"/>
        <v>112</v>
      </c>
      <c r="R1038" s="10">
        <f t="shared" si="80"/>
        <v>23.96</v>
      </c>
      <c r="S1038" s="23">
        <f t="shared" si="82"/>
        <v>41249.448958333334</v>
      </c>
      <c r="T1038" s="23">
        <f t="shared" si="83"/>
        <v>41281.333333333336</v>
      </c>
      <c r="U1038" s="10">
        <f t="shared" si="79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0" t="s">
        <v>8218</v>
      </c>
      <c r="G1039" s="10" t="s">
        <v>8223</v>
      </c>
      <c r="H1039" s="10" t="s">
        <v>8245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t="b">
        <v>1</v>
      </c>
      <c r="N1039" s="10" t="s">
        <v>8278</v>
      </c>
      <c r="O1039" s="15" t="s">
        <v>8323</v>
      </c>
      <c r="P1039" s="10" t="s">
        <v>8328</v>
      </c>
      <c r="Q1039" s="10">
        <f t="shared" si="81"/>
        <v>102</v>
      </c>
      <c r="R1039" s="10">
        <f t="shared" si="80"/>
        <v>48.62</v>
      </c>
      <c r="S1039" s="23">
        <f t="shared" si="82"/>
        <v>42119.822476851856</v>
      </c>
      <c r="T1039" s="23">
        <f t="shared" si="83"/>
        <v>42142.208333333328</v>
      </c>
      <c r="U1039" s="10">
        <f t="shared" ref="U1039:U1102" si="84">YEAR(S:S)</f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0" t="s">
        <v>8218</v>
      </c>
      <c r="G1040" s="10" t="s">
        <v>8223</v>
      </c>
      <c r="H1040" s="10" t="s">
        <v>8245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t="b">
        <v>1</v>
      </c>
      <c r="N1040" s="10" t="s">
        <v>8278</v>
      </c>
      <c r="O1040" s="15" t="s">
        <v>8323</v>
      </c>
      <c r="P1040" s="10" t="s">
        <v>8328</v>
      </c>
      <c r="Q1040" s="10">
        <f t="shared" si="81"/>
        <v>145</v>
      </c>
      <c r="R1040" s="10">
        <f t="shared" si="80"/>
        <v>35.74</v>
      </c>
      <c r="S1040" s="23">
        <f t="shared" si="82"/>
        <v>42418.231747685189</v>
      </c>
      <c r="T1040" s="23">
        <f t="shared" si="83"/>
        <v>42448.190081018518</v>
      </c>
      <c r="U1040" s="1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0" t="s">
        <v>8218</v>
      </c>
      <c r="G1041" s="10" t="s">
        <v>8223</v>
      </c>
      <c r="H1041" s="10" t="s">
        <v>8245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t="b">
        <v>1</v>
      </c>
      <c r="N1041" s="10" t="s">
        <v>8278</v>
      </c>
      <c r="O1041" s="15" t="s">
        <v>8323</v>
      </c>
      <c r="P1041" s="10" t="s">
        <v>8328</v>
      </c>
      <c r="Q1041" s="10">
        <f t="shared" si="81"/>
        <v>128</v>
      </c>
      <c r="R1041" s="10">
        <f t="shared" si="80"/>
        <v>21.37</v>
      </c>
      <c r="S1041" s="23">
        <f t="shared" si="82"/>
        <v>42692.109328703707</v>
      </c>
      <c r="T1041" s="23">
        <f t="shared" si="83"/>
        <v>42717.332638888889</v>
      </c>
      <c r="U1041" s="10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0" t="s">
        <v>8219</v>
      </c>
      <c r="G1042" s="10" t="s">
        <v>8223</v>
      </c>
      <c r="H1042" s="10" t="s">
        <v>8245</v>
      </c>
      <c r="I1042" s="10">
        <v>1472317209</v>
      </c>
      <c r="J1042" s="10">
        <v>1469725209</v>
      </c>
      <c r="K1042" s="10" t="b">
        <v>0</v>
      </c>
      <c r="L1042" s="10">
        <v>1</v>
      </c>
      <c r="M1042" t="b">
        <v>0</v>
      </c>
      <c r="N1042" s="10" t="s">
        <v>8279</v>
      </c>
      <c r="O1042" s="15" t="s">
        <v>8329</v>
      </c>
      <c r="P1042" s="10" t="s">
        <v>8330</v>
      </c>
      <c r="Q1042" s="10">
        <f t="shared" si="81"/>
        <v>0</v>
      </c>
      <c r="R1042" s="10">
        <f t="shared" si="80"/>
        <v>250</v>
      </c>
      <c r="S1042" s="23">
        <f t="shared" si="82"/>
        <v>42579.708437499998</v>
      </c>
      <c r="T1042" s="23">
        <f t="shared" si="83"/>
        <v>42609.708437499998</v>
      </c>
      <c r="U1042" s="10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0" t="s">
        <v>8219</v>
      </c>
      <c r="G1043" s="10" t="s">
        <v>8223</v>
      </c>
      <c r="H1043" s="10" t="s">
        <v>8245</v>
      </c>
      <c r="I1043" s="10">
        <v>1406769992</v>
      </c>
      <c r="J1043" s="10">
        <v>1405041992</v>
      </c>
      <c r="K1043" s="10" t="b">
        <v>0</v>
      </c>
      <c r="L1043" s="10">
        <v>0</v>
      </c>
      <c r="M1043" t="b">
        <v>0</v>
      </c>
      <c r="N1043" s="10" t="s">
        <v>8279</v>
      </c>
      <c r="O1043" s="15" t="s">
        <v>8329</v>
      </c>
      <c r="P1043" s="10" t="s">
        <v>8330</v>
      </c>
      <c r="Q1043" s="10">
        <f t="shared" si="81"/>
        <v>0</v>
      </c>
      <c r="R1043" s="10">
        <f t="shared" si="80"/>
        <v>0</v>
      </c>
      <c r="S1043" s="23">
        <f t="shared" si="82"/>
        <v>41831.060092592597</v>
      </c>
      <c r="T1043" s="23">
        <f t="shared" si="83"/>
        <v>41851.060092592597</v>
      </c>
      <c r="U1043" s="10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0" t="s">
        <v>8219</v>
      </c>
      <c r="G1044" s="10" t="s">
        <v>8223</v>
      </c>
      <c r="H1044" s="10" t="s">
        <v>8245</v>
      </c>
      <c r="I1044" s="10">
        <v>1410516000</v>
      </c>
      <c r="J1044" s="10">
        <v>1406824948</v>
      </c>
      <c r="K1044" s="10" t="b">
        <v>0</v>
      </c>
      <c r="L1044" s="10">
        <v>1</v>
      </c>
      <c r="M1044" t="b">
        <v>0</v>
      </c>
      <c r="N1044" s="10" t="s">
        <v>8279</v>
      </c>
      <c r="O1044" s="15" t="s">
        <v>8329</v>
      </c>
      <c r="P1044" s="10" t="s">
        <v>8330</v>
      </c>
      <c r="Q1044" s="10">
        <f t="shared" si="81"/>
        <v>2</v>
      </c>
      <c r="R1044" s="10">
        <f t="shared" si="80"/>
        <v>10</v>
      </c>
      <c r="S1044" s="23">
        <f t="shared" si="82"/>
        <v>41851.696157407408</v>
      </c>
      <c r="T1044" s="23">
        <f t="shared" si="83"/>
        <v>41894.416666666664</v>
      </c>
      <c r="U1044" s="10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0" t="s">
        <v>8219</v>
      </c>
      <c r="G1045" s="10" t="s">
        <v>8223</v>
      </c>
      <c r="H1045" s="10" t="s">
        <v>8245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t="b">
        <v>0</v>
      </c>
      <c r="N1045" s="10" t="s">
        <v>8279</v>
      </c>
      <c r="O1045" s="15" t="s">
        <v>8329</v>
      </c>
      <c r="P1045" s="10" t="s">
        <v>8330</v>
      </c>
      <c r="Q1045" s="10">
        <f t="shared" si="81"/>
        <v>9</v>
      </c>
      <c r="R1045" s="10">
        <f t="shared" si="80"/>
        <v>29.24</v>
      </c>
      <c r="S1045" s="23">
        <f t="shared" si="82"/>
        <v>42114.252951388888</v>
      </c>
      <c r="T1045" s="23">
        <f t="shared" si="83"/>
        <v>42144.252951388888</v>
      </c>
      <c r="U1045" s="10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0" t="s">
        <v>8219</v>
      </c>
      <c r="G1046" s="10" t="s">
        <v>8223</v>
      </c>
      <c r="H1046" s="10" t="s">
        <v>8245</v>
      </c>
      <c r="I1046" s="10">
        <v>1425587220</v>
      </c>
      <c r="J1046" s="10">
        <v>1420668801</v>
      </c>
      <c r="K1046" s="10" t="b">
        <v>0</v>
      </c>
      <c r="L1046" s="10">
        <v>2</v>
      </c>
      <c r="M1046" t="b">
        <v>0</v>
      </c>
      <c r="N1046" s="10" t="s">
        <v>8279</v>
      </c>
      <c r="O1046" s="15" t="s">
        <v>8329</v>
      </c>
      <c r="P1046" s="10" t="s">
        <v>8330</v>
      </c>
      <c r="Q1046" s="10">
        <f t="shared" si="81"/>
        <v>0</v>
      </c>
      <c r="R1046" s="10">
        <f t="shared" si="80"/>
        <v>3</v>
      </c>
      <c r="S1046" s="23">
        <f t="shared" si="82"/>
        <v>42011.925937499997</v>
      </c>
      <c r="T1046" s="23">
        <f t="shared" si="83"/>
        <v>42068.852083333331</v>
      </c>
      <c r="U1046" s="10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0" t="s">
        <v>8219</v>
      </c>
      <c r="G1047" s="10" t="s">
        <v>8223</v>
      </c>
      <c r="H1047" s="10" t="s">
        <v>8245</v>
      </c>
      <c r="I1047" s="10">
        <v>1408827550</v>
      </c>
      <c r="J1047" s="10">
        <v>1406235550</v>
      </c>
      <c r="K1047" s="10" t="b">
        <v>0</v>
      </c>
      <c r="L1047" s="10">
        <v>8</v>
      </c>
      <c r="M1047" t="b">
        <v>0</v>
      </c>
      <c r="N1047" s="10" t="s">
        <v>8279</v>
      </c>
      <c r="O1047" s="15" t="s">
        <v>8329</v>
      </c>
      <c r="P1047" s="10" t="s">
        <v>8330</v>
      </c>
      <c r="Q1047" s="10">
        <f t="shared" si="81"/>
        <v>3</v>
      </c>
      <c r="R1047" s="10">
        <f t="shared" si="80"/>
        <v>33.25</v>
      </c>
      <c r="S1047" s="23">
        <f t="shared" si="82"/>
        <v>41844.874421296299</v>
      </c>
      <c r="T1047" s="23">
        <f t="shared" si="83"/>
        <v>41874.874421296299</v>
      </c>
      <c r="U1047" s="10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0" t="s">
        <v>8219</v>
      </c>
      <c r="G1048" s="10" t="s">
        <v>8235</v>
      </c>
      <c r="H1048" s="10" t="s">
        <v>8248</v>
      </c>
      <c r="I1048" s="10">
        <v>1451161560</v>
      </c>
      <c r="J1048" s="10">
        <v>1447273560</v>
      </c>
      <c r="K1048" s="10" t="b">
        <v>0</v>
      </c>
      <c r="L1048" s="10">
        <v>0</v>
      </c>
      <c r="M1048" t="b">
        <v>0</v>
      </c>
      <c r="N1048" s="10" t="s">
        <v>8279</v>
      </c>
      <c r="O1048" s="15" t="s">
        <v>8329</v>
      </c>
      <c r="P1048" s="10" t="s">
        <v>8330</v>
      </c>
      <c r="Q1048" s="10">
        <f t="shared" si="81"/>
        <v>0</v>
      </c>
      <c r="R1048" s="10">
        <f t="shared" si="80"/>
        <v>0</v>
      </c>
      <c r="S1048" s="23">
        <f t="shared" si="82"/>
        <v>42319.851388888885</v>
      </c>
      <c r="T1048" s="23">
        <f t="shared" si="83"/>
        <v>42364.851388888885</v>
      </c>
      <c r="U1048" s="10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0" t="s">
        <v>8219</v>
      </c>
      <c r="G1049" s="10" t="s">
        <v>8223</v>
      </c>
      <c r="H1049" s="10" t="s">
        <v>8245</v>
      </c>
      <c r="I1049" s="10">
        <v>1415219915</v>
      </c>
      <c r="J1049" s="10">
        <v>1412624315</v>
      </c>
      <c r="K1049" s="10" t="b">
        <v>0</v>
      </c>
      <c r="L1049" s="10">
        <v>1</v>
      </c>
      <c r="M1049" t="b">
        <v>0</v>
      </c>
      <c r="N1049" s="10" t="s">
        <v>8279</v>
      </c>
      <c r="O1049" s="15" t="s">
        <v>8329</v>
      </c>
      <c r="P1049" s="10" t="s">
        <v>8330</v>
      </c>
      <c r="Q1049" s="10">
        <f t="shared" si="81"/>
        <v>0</v>
      </c>
      <c r="R1049" s="10">
        <f t="shared" si="80"/>
        <v>1</v>
      </c>
      <c r="S1049" s="23">
        <f t="shared" si="82"/>
        <v>41918.818460648145</v>
      </c>
      <c r="T1049" s="23">
        <f t="shared" si="83"/>
        <v>41948.860127314816</v>
      </c>
      <c r="U1049" s="10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0" t="s">
        <v>8219</v>
      </c>
      <c r="G1050" s="10" t="s">
        <v>8223</v>
      </c>
      <c r="H1050" s="10" t="s">
        <v>8245</v>
      </c>
      <c r="I1050" s="10">
        <v>1474766189</v>
      </c>
      <c r="J1050" s="10">
        <v>1471310189</v>
      </c>
      <c r="K1050" s="10" t="b">
        <v>0</v>
      </c>
      <c r="L1050" s="10">
        <v>4</v>
      </c>
      <c r="M1050" t="b">
        <v>0</v>
      </c>
      <c r="N1050" s="10" t="s">
        <v>8279</v>
      </c>
      <c r="O1050" s="15" t="s">
        <v>8329</v>
      </c>
      <c r="P1050" s="10" t="s">
        <v>8330</v>
      </c>
      <c r="Q1050" s="10">
        <f t="shared" si="81"/>
        <v>1</v>
      </c>
      <c r="R1050" s="10">
        <f t="shared" si="80"/>
        <v>53</v>
      </c>
      <c r="S1050" s="23">
        <f t="shared" si="82"/>
        <v>42598.053113425922</v>
      </c>
      <c r="T1050" s="23">
        <f t="shared" si="83"/>
        <v>42638.053113425922</v>
      </c>
      <c r="U1050" s="1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0" t="s">
        <v>8219</v>
      </c>
      <c r="G1051" s="10" t="s">
        <v>8223</v>
      </c>
      <c r="H1051" s="10" t="s">
        <v>8245</v>
      </c>
      <c r="I1051" s="10">
        <v>1455272445</v>
      </c>
      <c r="J1051" s="10">
        <v>1452680445</v>
      </c>
      <c r="K1051" s="10" t="b">
        <v>0</v>
      </c>
      <c r="L1051" s="10">
        <v>0</v>
      </c>
      <c r="M1051" t="b">
        <v>0</v>
      </c>
      <c r="N1051" s="10" t="s">
        <v>8279</v>
      </c>
      <c r="O1051" s="15" t="s">
        <v>8329</v>
      </c>
      <c r="P1051" s="10" t="s">
        <v>8330</v>
      </c>
      <c r="Q1051" s="10">
        <f t="shared" si="81"/>
        <v>0</v>
      </c>
      <c r="R1051" s="10">
        <f t="shared" si="80"/>
        <v>0</v>
      </c>
      <c r="S1051" s="23">
        <f t="shared" si="82"/>
        <v>42382.431076388893</v>
      </c>
      <c r="T1051" s="23">
        <f t="shared" si="83"/>
        <v>42412.431076388893</v>
      </c>
      <c r="U1051" s="10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0" t="s">
        <v>8219</v>
      </c>
      <c r="G1052" s="10" t="s">
        <v>8223</v>
      </c>
      <c r="H1052" s="10" t="s">
        <v>8245</v>
      </c>
      <c r="I1052" s="10">
        <v>1442257677</v>
      </c>
      <c r="J1052" s="10">
        <v>1439665677</v>
      </c>
      <c r="K1052" s="10" t="b">
        <v>0</v>
      </c>
      <c r="L1052" s="10">
        <v>0</v>
      </c>
      <c r="M1052" t="b">
        <v>0</v>
      </c>
      <c r="N1052" s="10" t="s">
        <v>8279</v>
      </c>
      <c r="O1052" s="15" t="s">
        <v>8329</v>
      </c>
      <c r="P1052" s="10" t="s">
        <v>8330</v>
      </c>
      <c r="Q1052" s="10">
        <f t="shared" si="81"/>
        <v>0</v>
      </c>
      <c r="R1052" s="10">
        <f t="shared" si="80"/>
        <v>0</v>
      </c>
      <c r="S1052" s="23">
        <f t="shared" si="82"/>
        <v>42231.7971875</v>
      </c>
      <c r="T1052" s="23">
        <f t="shared" si="83"/>
        <v>42261.7971875</v>
      </c>
      <c r="U1052" s="10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0" t="s">
        <v>8219</v>
      </c>
      <c r="G1053" s="10" t="s">
        <v>8223</v>
      </c>
      <c r="H1053" s="10" t="s">
        <v>8245</v>
      </c>
      <c r="I1053" s="10">
        <v>1409098825</v>
      </c>
      <c r="J1053" s="10">
        <v>1406679625</v>
      </c>
      <c r="K1053" s="10" t="b">
        <v>0</v>
      </c>
      <c r="L1053" s="10">
        <v>0</v>
      </c>
      <c r="M1053" t="b">
        <v>0</v>
      </c>
      <c r="N1053" s="10" t="s">
        <v>8279</v>
      </c>
      <c r="O1053" s="15" t="s">
        <v>8329</v>
      </c>
      <c r="P1053" s="10" t="s">
        <v>8330</v>
      </c>
      <c r="Q1053" s="10">
        <f t="shared" si="81"/>
        <v>0</v>
      </c>
      <c r="R1053" s="10">
        <f t="shared" si="80"/>
        <v>0</v>
      </c>
      <c r="S1053" s="23">
        <f t="shared" si="82"/>
        <v>41850.014178240745</v>
      </c>
      <c r="T1053" s="23">
        <f t="shared" si="83"/>
        <v>41878.014178240745</v>
      </c>
      <c r="U1053" s="10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0" t="s">
        <v>8219</v>
      </c>
      <c r="G1054" s="10" t="s">
        <v>8223</v>
      </c>
      <c r="H1054" s="10" t="s">
        <v>8245</v>
      </c>
      <c r="I1054" s="10">
        <v>1465243740</v>
      </c>
      <c r="J1054" s="10">
        <v>1461438495</v>
      </c>
      <c r="K1054" s="10" t="b">
        <v>0</v>
      </c>
      <c r="L1054" s="10">
        <v>0</v>
      </c>
      <c r="M1054" t="b">
        <v>0</v>
      </c>
      <c r="N1054" s="10" t="s">
        <v>8279</v>
      </c>
      <c r="O1054" s="15" t="s">
        <v>8329</v>
      </c>
      <c r="P1054" s="10" t="s">
        <v>8330</v>
      </c>
      <c r="Q1054" s="10">
        <f t="shared" si="81"/>
        <v>0</v>
      </c>
      <c r="R1054" s="10">
        <f t="shared" si="80"/>
        <v>0</v>
      </c>
      <c r="S1054" s="23">
        <f t="shared" si="82"/>
        <v>42483.797395833331</v>
      </c>
      <c r="T1054" s="23">
        <f t="shared" si="83"/>
        <v>42527.839583333334</v>
      </c>
      <c r="U1054" s="10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0" t="s">
        <v>8219</v>
      </c>
      <c r="G1055" s="10" t="s">
        <v>8223</v>
      </c>
      <c r="H1055" s="10" t="s">
        <v>8245</v>
      </c>
      <c r="I1055" s="10">
        <v>1488773332</v>
      </c>
      <c r="J1055" s="10">
        <v>1486613332</v>
      </c>
      <c r="K1055" s="10" t="b">
        <v>0</v>
      </c>
      <c r="L1055" s="10">
        <v>1</v>
      </c>
      <c r="M1055" t="b">
        <v>0</v>
      </c>
      <c r="N1055" s="10" t="s">
        <v>8279</v>
      </c>
      <c r="O1055" s="15" t="s">
        <v>8329</v>
      </c>
      <c r="P1055" s="10" t="s">
        <v>8330</v>
      </c>
      <c r="Q1055" s="10">
        <f t="shared" si="81"/>
        <v>1</v>
      </c>
      <c r="R1055" s="10">
        <f t="shared" si="80"/>
        <v>15</v>
      </c>
      <c r="S1055" s="23">
        <f t="shared" si="82"/>
        <v>42775.172824074078</v>
      </c>
      <c r="T1055" s="23">
        <f t="shared" si="83"/>
        <v>42800.172824074078</v>
      </c>
      <c r="U1055" s="10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0" t="s">
        <v>8219</v>
      </c>
      <c r="G1056" s="10" t="s">
        <v>8223</v>
      </c>
      <c r="H1056" s="10" t="s">
        <v>8245</v>
      </c>
      <c r="I1056" s="10">
        <v>1407708000</v>
      </c>
      <c r="J1056" s="10">
        <v>1405110399</v>
      </c>
      <c r="K1056" s="10" t="b">
        <v>0</v>
      </c>
      <c r="L1056" s="10">
        <v>0</v>
      </c>
      <c r="M1056" t="b">
        <v>0</v>
      </c>
      <c r="N1056" s="10" t="s">
        <v>8279</v>
      </c>
      <c r="O1056" s="15" t="s">
        <v>8329</v>
      </c>
      <c r="P1056" s="10" t="s">
        <v>8330</v>
      </c>
      <c r="Q1056" s="10">
        <f t="shared" si="81"/>
        <v>0</v>
      </c>
      <c r="R1056" s="10">
        <f t="shared" si="80"/>
        <v>0</v>
      </c>
      <c r="S1056" s="23">
        <f t="shared" si="82"/>
        <v>41831.851840277777</v>
      </c>
      <c r="T1056" s="23">
        <f t="shared" si="83"/>
        <v>41861.916666666664</v>
      </c>
      <c r="U1056" s="10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0" t="s">
        <v>8219</v>
      </c>
      <c r="G1057" s="10" t="s">
        <v>8223</v>
      </c>
      <c r="H1057" s="10" t="s">
        <v>8245</v>
      </c>
      <c r="I1057" s="10">
        <v>1457394545</v>
      </c>
      <c r="J1057" s="10">
        <v>1454802545</v>
      </c>
      <c r="K1057" s="10" t="b">
        <v>0</v>
      </c>
      <c r="L1057" s="10">
        <v>0</v>
      </c>
      <c r="M1057" t="b">
        <v>0</v>
      </c>
      <c r="N1057" s="10" t="s">
        <v>8279</v>
      </c>
      <c r="O1057" s="15" t="s">
        <v>8329</v>
      </c>
      <c r="P1057" s="10" t="s">
        <v>8330</v>
      </c>
      <c r="Q1057" s="10">
        <f t="shared" si="81"/>
        <v>0</v>
      </c>
      <c r="R1057" s="10">
        <f t="shared" si="80"/>
        <v>0</v>
      </c>
      <c r="S1057" s="23">
        <f t="shared" si="82"/>
        <v>42406.992418981477</v>
      </c>
      <c r="T1057" s="23">
        <f t="shared" si="83"/>
        <v>42436.992418981477</v>
      </c>
      <c r="U1057" s="10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0" t="s">
        <v>8219</v>
      </c>
      <c r="G1058" s="10" t="s">
        <v>8223</v>
      </c>
      <c r="H1058" s="10" t="s">
        <v>8245</v>
      </c>
      <c r="I1058" s="10">
        <v>1429892177</v>
      </c>
      <c r="J1058" s="10">
        <v>1424711777</v>
      </c>
      <c r="K1058" s="10" t="b">
        <v>0</v>
      </c>
      <c r="L1058" s="10">
        <v>0</v>
      </c>
      <c r="M1058" t="b">
        <v>0</v>
      </c>
      <c r="N1058" s="10" t="s">
        <v>8279</v>
      </c>
      <c r="O1058" s="15" t="s">
        <v>8329</v>
      </c>
      <c r="P1058" s="10" t="s">
        <v>8330</v>
      </c>
      <c r="Q1058" s="10">
        <f t="shared" si="81"/>
        <v>0</v>
      </c>
      <c r="R1058" s="10">
        <f t="shared" si="80"/>
        <v>0</v>
      </c>
      <c r="S1058" s="23">
        <f t="shared" si="82"/>
        <v>42058.719641203701</v>
      </c>
      <c r="T1058" s="23">
        <f t="shared" si="83"/>
        <v>42118.677974537044</v>
      </c>
      <c r="U1058" s="10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0" t="s">
        <v>8219</v>
      </c>
      <c r="G1059" s="10" t="s">
        <v>8223</v>
      </c>
      <c r="H1059" s="10" t="s">
        <v>8245</v>
      </c>
      <c r="I1059" s="10">
        <v>1480888483</v>
      </c>
      <c r="J1059" s="10">
        <v>1478292883</v>
      </c>
      <c r="K1059" s="10" t="b">
        <v>0</v>
      </c>
      <c r="L1059" s="10">
        <v>0</v>
      </c>
      <c r="M1059" t="b">
        <v>0</v>
      </c>
      <c r="N1059" s="10" t="s">
        <v>8279</v>
      </c>
      <c r="O1059" s="15" t="s">
        <v>8329</v>
      </c>
      <c r="P1059" s="10" t="s">
        <v>8330</v>
      </c>
      <c r="Q1059" s="10">
        <f t="shared" si="81"/>
        <v>0</v>
      </c>
      <c r="R1059" s="10">
        <f t="shared" si="80"/>
        <v>0</v>
      </c>
      <c r="S1059" s="23">
        <f t="shared" si="82"/>
        <v>42678.871331018512</v>
      </c>
      <c r="T1059" s="23">
        <f t="shared" si="83"/>
        <v>42708.912997685184</v>
      </c>
      <c r="U1059" s="10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0" t="s">
        <v>8219</v>
      </c>
      <c r="G1060" s="10" t="s">
        <v>8223</v>
      </c>
      <c r="H1060" s="10" t="s">
        <v>8245</v>
      </c>
      <c r="I1060" s="10">
        <v>1427328000</v>
      </c>
      <c r="J1060" s="10">
        <v>1423777043</v>
      </c>
      <c r="K1060" s="10" t="b">
        <v>0</v>
      </c>
      <c r="L1060" s="10">
        <v>0</v>
      </c>
      <c r="M1060" t="b">
        <v>0</v>
      </c>
      <c r="N1060" s="10" t="s">
        <v>8279</v>
      </c>
      <c r="O1060" s="15" t="s">
        <v>8329</v>
      </c>
      <c r="P1060" s="10" t="s">
        <v>8330</v>
      </c>
      <c r="Q1060" s="10">
        <f t="shared" si="81"/>
        <v>0</v>
      </c>
      <c r="R1060" s="10">
        <f t="shared" si="80"/>
        <v>0</v>
      </c>
      <c r="S1060" s="23">
        <f t="shared" si="82"/>
        <v>42047.900960648149</v>
      </c>
      <c r="T1060" s="23">
        <f t="shared" si="83"/>
        <v>42089</v>
      </c>
      <c r="U1060" s="1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0" t="s">
        <v>8219</v>
      </c>
      <c r="G1061" s="10" t="s">
        <v>8223</v>
      </c>
      <c r="H1061" s="10" t="s">
        <v>8245</v>
      </c>
      <c r="I1061" s="10">
        <v>1426269456</v>
      </c>
      <c r="J1061" s="10">
        <v>1423681056</v>
      </c>
      <c r="K1061" s="10" t="b">
        <v>0</v>
      </c>
      <c r="L1061" s="10">
        <v>0</v>
      </c>
      <c r="M1061" t="b">
        <v>0</v>
      </c>
      <c r="N1061" s="10" t="s">
        <v>8279</v>
      </c>
      <c r="O1061" s="15" t="s">
        <v>8329</v>
      </c>
      <c r="P1061" s="10" t="s">
        <v>8330</v>
      </c>
      <c r="Q1061" s="10">
        <f t="shared" si="81"/>
        <v>0</v>
      </c>
      <c r="R1061" s="10">
        <f t="shared" si="80"/>
        <v>0</v>
      </c>
      <c r="S1061" s="23">
        <f t="shared" si="82"/>
        <v>42046.79</v>
      </c>
      <c r="T1061" s="23">
        <f t="shared" si="83"/>
        <v>42076.748333333337</v>
      </c>
      <c r="U1061" s="10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0" t="s">
        <v>8219</v>
      </c>
      <c r="G1062" s="10" t="s">
        <v>8223</v>
      </c>
      <c r="H1062" s="10" t="s">
        <v>8245</v>
      </c>
      <c r="I1062" s="10">
        <v>1429134893</v>
      </c>
      <c r="J1062" s="10">
        <v>1426542893</v>
      </c>
      <c r="K1062" s="10" t="b">
        <v>0</v>
      </c>
      <c r="L1062" s="10">
        <v>1</v>
      </c>
      <c r="M1062" t="b">
        <v>0</v>
      </c>
      <c r="N1062" s="10" t="s">
        <v>8279</v>
      </c>
      <c r="O1062" s="15" t="s">
        <v>8329</v>
      </c>
      <c r="P1062" s="10" t="s">
        <v>8330</v>
      </c>
      <c r="Q1062" s="10">
        <f t="shared" si="81"/>
        <v>1</v>
      </c>
      <c r="R1062" s="10">
        <f t="shared" si="80"/>
        <v>50</v>
      </c>
      <c r="S1062" s="23">
        <f t="shared" si="82"/>
        <v>42079.913113425922</v>
      </c>
      <c r="T1062" s="23">
        <f t="shared" si="83"/>
        <v>42109.913113425922</v>
      </c>
      <c r="U1062" s="10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0" t="s">
        <v>8219</v>
      </c>
      <c r="G1063" s="10" t="s">
        <v>8223</v>
      </c>
      <c r="H1063" s="10" t="s">
        <v>8245</v>
      </c>
      <c r="I1063" s="10">
        <v>1462150800</v>
      </c>
      <c r="J1063" s="10">
        <v>1456987108</v>
      </c>
      <c r="K1063" s="10" t="b">
        <v>0</v>
      </c>
      <c r="L1063" s="10">
        <v>0</v>
      </c>
      <c r="M1063" t="b">
        <v>0</v>
      </c>
      <c r="N1063" s="10" t="s">
        <v>8279</v>
      </c>
      <c r="O1063" s="15" t="s">
        <v>8329</v>
      </c>
      <c r="P1063" s="10" t="s">
        <v>8330</v>
      </c>
      <c r="Q1063" s="10">
        <f t="shared" si="81"/>
        <v>0</v>
      </c>
      <c r="R1063" s="10">
        <f t="shared" si="80"/>
        <v>0</v>
      </c>
      <c r="S1063" s="23">
        <f t="shared" si="82"/>
        <v>42432.276712962965</v>
      </c>
      <c r="T1063" s="23">
        <f t="shared" si="83"/>
        <v>42492.041666666672</v>
      </c>
      <c r="U1063" s="10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0" t="s">
        <v>8219</v>
      </c>
      <c r="G1064" s="10" t="s">
        <v>8223</v>
      </c>
      <c r="H1064" s="10" t="s">
        <v>8245</v>
      </c>
      <c r="I1064" s="10">
        <v>1468351341</v>
      </c>
      <c r="J1064" s="10">
        <v>1467746541</v>
      </c>
      <c r="K1064" s="10" t="b">
        <v>0</v>
      </c>
      <c r="L1064" s="10">
        <v>4</v>
      </c>
      <c r="M1064" t="b">
        <v>0</v>
      </c>
      <c r="N1064" s="10" t="s">
        <v>8279</v>
      </c>
      <c r="O1064" s="15" t="s">
        <v>8329</v>
      </c>
      <c r="P1064" s="10" t="s">
        <v>8330</v>
      </c>
      <c r="Q1064" s="10">
        <f t="shared" si="81"/>
        <v>95</v>
      </c>
      <c r="R1064" s="10">
        <f t="shared" si="80"/>
        <v>47.5</v>
      </c>
      <c r="S1064" s="23">
        <f t="shared" si="82"/>
        <v>42556.807187500002</v>
      </c>
      <c r="T1064" s="23">
        <f t="shared" si="83"/>
        <v>42563.807187500002</v>
      </c>
      <c r="U1064" s="10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0" t="s">
        <v>8219</v>
      </c>
      <c r="G1065" s="10" t="s">
        <v>8223</v>
      </c>
      <c r="H1065" s="10" t="s">
        <v>8245</v>
      </c>
      <c r="I1065" s="10">
        <v>1472604262</v>
      </c>
      <c r="J1065" s="10">
        <v>1470012262</v>
      </c>
      <c r="K1065" s="10" t="b">
        <v>0</v>
      </c>
      <c r="L1065" s="10">
        <v>0</v>
      </c>
      <c r="M1065" t="b">
        <v>0</v>
      </c>
      <c r="N1065" s="10" t="s">
        <v>8279</v>
      </c>
      <c r="O1065" s="15" t="s">
        <v>8329</v>
      </c>
      <c r="P1065" s="10" t="s">
        <v>8330</v>
      </c>
      <c r="Q1065" s="10">
        <f t="shared" si="81"/>
        <v>0</v>
      </c>
      <c r="R1065" s="10">
        <f t="shared" si="80"/>
        <v>0</v>
      </c>
      <c r="S1065" s="23">
        <f t="shared" si="82"/>
        <v>42583.030810185184</v>
      </c>
      <c r="T1065" s="23">
        <f t="shared" si="83"/>
        <v>42613.030810185184</v>
      </c>
      <c r="U1065" s="10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0" t="s">
        <v>8220</v>
      </c>
      <c r="G1066" s="10" t="s">
        <v>8223</v>
      </c>
      <c r="H1066" s="10" t="s">
        <v>8245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t="b">
        <v>0</v>
      </c>
      <c r="N1066" s="10" t="s">
        <v>8280</v>
      </c>
      <c r="O1066" s="15" t="s">
        <v>8331</v>
      </c>
      <c r="P1066" s="10" t="s">
        <v>8332</v>
      </c>
      <c r="Q1066" s="10">
        <f t="shared" si="81"/>
        <v>9</v>
      </c>
      <c r="R1066" s="10">
        <f t="shared" si="80"/>
        <v>65.67</v>
      </c>
      <c r="S1066" s="23">
        <f t="shared" si="82"/>
        <v>41417.228043981479</v>
      </c>
      <c r="T1066" s="23">
        <f t="shared" si="83"/>
        <v>41462.228043981479</v>
      </c>
      <c r="U1066" s="10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0" t="s">
        <v>8220</v>
      </c>
      <c r="G1067" s="10" t="s">
        <v>8225</v>
      </c>
      <c r="H1067" s="10" t="s">
        <v>8247</v>
      </c>
      <c r="I1067" s="10">
        <v>1392800922</v>
      </c>
      <c r="J1067" s="10">
        <v>1390381722</v>
      </c>
      <c r="K1067" s="10" t="b">
        <v>0</v>
      </c>
      <c r="L1067" s="10">
        <v>5</v>
      </c>
      <c r="M1067" t="b">
        <v>0</v>
      </c>
      <c r="N1067" s="10" t="s">
        <v>8280</v>
      </c>
      <c r="O1067" s="15" t="s">
        <v>8331</v>
      </c>
      <c r="P1067" s="10" t="s">
        <v>8332</v>
      </c>
      <c r="Q1067" s="10">
        <f t="shared" si="81"/>
        <v>3</v>
      </c>
      <c r="R1067" s="10">
        <f t="shared" si="80"/>
        <v>16.2</v>
      </c>
      <c r="S1067" s="23">
        <f t="shared" si="82"/>
        <v>41661.381041666667</v>
      </c>
      <c r="T1067" s="23">
        <f t="shared" si="83"/>
        <v>41689.381041666667</v>
      </c>
      <c r="U1067" s="10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0" t="s">
        <v>8220</v>
      </c>
      <c r="G1068" s="10" t="s">
        <v>8223</v>
      </c>
      <c r="H1068" s="10" t="s">
        <v>8245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t="b">
        <v>0</v>
      </c>
      <c r="N1068" s="10" t="s">
        <v>8280</v>
      </c>
      <c r="O1068" s="15" t="s">
        <v>8331</v>
      </c>
      <c r="P1068" s="10" t="s">
        <v>8332</v>
      </c>
      <c r="Q1068" s="10">
        <f t="shared" si="81"/>
        <v>3</v>
      </c>
      <c r="R1068" s="10">
        <f t="shared" si="80"/>
        <v>34.130000000000003</v>
      </c>
      <c r="S1068" s="23">
        <f t="shared" si="82"/>
        <v>41445.962754629632</v>
      </c>
      <c r="T1068" s="23">
        <f t="shared" si="83"/>
        <v>41490.962754629632</v>
      </c>
      <c r="U1068" s="10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0" t="s">
        <v>8220</v>
      </c>
      <c r="G1069" s="10" t="s">
        <v>8223</v>
      </c>
      <c r="H1069" s="10" t="s">
        <v>8245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t="b">
        <v>0</v>
      </c>
      <c r="N1069" s="10" t="s">
        <v>8280</v>
      </c>
      <c r="O1069" s="15" t="s">
        <v>8331</v>
      </c>
      <c r="P1069" s="10" t="s">
        <v>8332</v>
      </c>
      <c r="Q1069" s="10">
        <f t="shared" si="81"/>
        <v>26</v>
      </c>
      <c r="R1069" s="10">
        <f t="shared" si="80"/>
        <v>13</v>
      </c>
      <c r="S1069" s="23">
        <f t="shared" si="82"/>
        <v>41599.855682870373</v>
      </c>
      <c r="T1069" s="23">
        <f t="shared" si="83"/>
        <v>41629.855682870373</v>
      </c>
      <c r="U1069" s="10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0" t="s">
        <v>8220</v>
      </c>
      <c r="G1070" s="10" t="s">
        <v>8223</v>
      </c>
      <c r="H1070" s="10" t="s">
        <v>8245</v>
      </c>
      <c r="I1070" s="10">
        <v>1460274864</v>
      </c>
      <c r="J1070" s="10">
        <v>1457686464</v>
      </c>
      <c r="K1070" s="10" t="b">
        <v>0</v>
      </c>
      <c r="L1070" s="10">
        <v>4</v>
      </c>
      <c r="M1070" t="b">
        <v>0</v>
      </c>
      <c r="N1070" s="10" t="s">
        <v>8280</v>
      </c>
      <c r="O1070" s="15" t="s">
        <v>8331</v>
      </c>
      <c r="P1070" s="10" t="s">
        <v>8332</v>
      </c>
      <c r="Q1070" s="10">
        <f t="shared" si="81"/>
        <v>0</v>
      </c>
      <c r="R1070" s="10">
        <f t="shared" si="80"/>
        <v>11.25</v>
      </c>
      <c r="S1070" s="23">
        <f t="shared" si="82"/>
        <v>42440.371111111104</v>
      </c>
      <c r="T1070" s="23">
        <f t="shared" si="83"/>
        <v>42470.329444444447</v>
      </c>
      <c r="U1070" s="1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0" t="s">
        <v>8220</v>
      </c>
      <c r="G1071" s="10" t="s">
        <v>8223</v>
      </c>
      <c r="H1071" s="10" t="s">
        <v>8245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t="b">
        <v>0</v>
      </c>
      <c r="N1071" s="10" t="s">
        <v>8280</v>
      </c>
      <c r="O1071" s="15" t="s">
        <v>8331</v>
      </c>
      <c r="P1071" s="10" t="s">
        <v>8332</v>
      </c>
      <c r="Q1071" s="10">
        <f t="shared" si="81"/>
        <v>39</v>
      </c>
      <c r="R1071" s="10">
        <f t="shared" si="80"/>
        <v>40.479999999999997</v>
      </c>
      <c r="S1071" s="23">
        <f t="shared" si="82"/>
        <v>41572.229849537034</v>
      </c>
      <c r="T1071" s="23">
        <f t="shared" si="83"/>
        <v>41604.271516203706</v>
      </c>
      <c r="U1071" s="10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0" t="s">
        <v>8220</v>
      </c>
      <c r="G1072" s="10" t="s">
        <v>8223</v>
      </c>
      <c r="H1072" s="10" t="s">
        <v>8245</v>
      </c>
      <c r="I1072" s="10">
        <v>1349050622</v>
      </c>
      <c r="J1072" s="10">
        <v>1347322622</v>
      </c>
      <c r="K1072" s="10" t="b">
        <v>0</v>
      </c>
      <c r="L1072" s="10">
        <v>2</v>
      </c>
      <c r="M1072" t="b">
        <v>0</v>
      </c>
      <c r="N1072" s="10" t="s">
        <v>8280</v>
      </c>
      <c r="O1072" s="15" t="s">
        <v>8331</v>
      </c>
      <c r="P1072" s="10" t="s">
        <v>8332</v>
      </c>
      <c r="Q1072" s="10">
        <f t="shared" si="81"/>
        <v>1</v>
      </c>
      <c r="R1072" s="10">
        <f t="shared" si="80"/>
        <v>35</v>
      </c>
      <c r="S1072" s="23">
        <f t="shared" si="82"/>
        <v>41163.011828703704</v>
      </c>
      <c r="T1072" s="23">
        <f t="shared" si="83"/>
        <v>41183.011828703704</v>
      </c>
      <c r="U1072" s="10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0" t="s">
        <v>8220</v>
      </c>
      <c r="G1073" s="10" t="s">
        <v>8233</v>
      </c>
      <c r="H1073" s="10" t="s">
        <v>8253</v>
      </c>
      <c r="I1073" s="10">
        <v>1447787093</v>
      </c>
      <c r="J1073" s="10">
        <v>1445191493</v>
      </c>
      <c r="K1073" s="10" t="b">
        <v>0</v>
      </c>
      <c r="L1073" s="10">
        <v>0</v>
      </c>
      <c r="M1073" t="b">
        <v>0</v>
      </c>
      <c r="N1073" s="10" t="s">
        <v>8280</v>
      </c>
      <c r="O1073" s="15" t="s">
        <v>8331</v>
      </c>
      <c r="P1073" s="10" t="s">
        <v>8332</v>
      </c>
      <c r="Q1073" s="10">
        <f t="shared" si="81"/>
        <v>0</v>
      </c>
      <c r="R1073" s="10">
        <f t="shared" si="80"/>
        <v>0</v>
      </c>
      <c r="S1073" s="23">
        <f t="shared" si="82"/>
        <v>42295.753391203703</v>
      </c>
      <c r="T1073" s="23">
        <f t="shared" si="83"/>
        <v>42325.795057870375</v>
      </c>
      <c r="U1073" s="10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0" t="s">
        <v>8220</v>
      </c>
      <c r="G1074" s="10" t="s">
        <v>8223</v>
      </c>
      <c r="H1074" s="10" t="s">
        <v>8245</v>
      </c>
      <c r="I1074" s="10">
        <v>1391630297</v>
      </c>
      <c r="J1074" s="10">
        <v>1389038297</v>
      </c>
      <c r="K1074" s="10" t="b">
        <v>0</v>
      </c>
      <c r="L1074" s="10">
        <v>4</v>
      </c>
      <c r="M1074" t="b">
        <v>0</v>
      </c>
      <c r="N1074" s="10" t="s">
        <v>8280</v>
      </c>
      <c r="O1074" s="15" t="s">
        <v>8331</v>
      </c>
      <c r="P1074" s="10" t="s">
        <v>8332</v>
      </c>
      <c r="Q1074" s="10">
        <f t="shared" si="81"/>
        <v>0</v>
      </c>
      <c r="R1074" s="10">
        <f t="shared" si="80"/>
        <v>12.75</v>
      </c>
      <c r="S1074" s="23">
        <f t="shared" si="82"/>
        <v>41645.832141203704</v>
      </c>
      <c r="T1074" s="23">
        <f t="shared" si="83"/>
        <v>41675.832141203704</v>
      </c>
      <c r="U1074" s="10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0" t="s">
        <v>8220</v>
      </c>
      <c r="G1075" s="10" t="s">
        <v>8223</v>
      </c>
      <c r="H1075" s="10" t="s">
        <v>8245</v>
      </c>
      <c r="I1075" s="10">
        <v>1318806541</v>
      </c>
      <c r="J1075" s="10">
        <v>1316214541</v>
      </c>
      <c r="K1075" s="10" t="b">
        <v>0</v>
      </c>
      <c r="L1075" s="10">
        <v>1</v>
      </c>
      <c r="M1075" t="b">
        <v>0</v>
      </c>
      <c r="N1075" s="10" t="s">
        <v>8280</v>
      </c>
      <c r="O1075" s="15" t="s">
        <v>8331</v>
      </c>
      <c r="P1075" s="10" t="s">
        <v>8332</v>
      </c>
      <c r="Q1075" s="10">
        <f t="shared" si="81"/>
        <v>1</v>
      </c>
      <c r="R1075" s="10">
        <f t="shared" si="80"/>
        <v>10</v>
      </c>
      <c r="S1075" s="23">
        <f t="shared" si="82"/>
        <v>40802.964594907404</v>
      </c>
      <c r="T1075" s="23">
        <f t="shared" si="83"/>
        <v>40832.964594907404</v>
      </c>
      <c r="U1075" s="10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0" t="s">
        <v>8220</v>
      </c>
      <c r="G1076" s="10" t="s">
        <v>8223</v>
      </c>
      <c r="H1076" s="10" t="s">
        <v>8245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t="b">
        <v>0</v>
      </c>
      <c r="N1076" s="10" t="s">
        <v>8280</v>
      </c>
      <c r="O1076" s="15" t="s">
        <v>8331</v>
      </c>
      <c r="P1076" s="10" t="s">
        <v>8332</v>
      </c>
      <c r="Q1076" s="10">
        <f t="shared" si="81"/>
        <v>6</v>
      </c>
      <c r="R1076" s="10">
        <f t="shared" si="80"/>
        <v>113.57</v>
      </c>
      <c r="S1076" s="23">
        <f t="shared" si="82"/>
        <v>41613.172974537039</v>
      </c>
      <c r="T1076" s="23">
        <f t="shared" si="83"/>
        <v>41643.172974537039</v>
      </c>
      <c r="U1076" s="10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0" t="s">
        <v>8220</v>
      </c>
      <c r="G1077" s="10" t="s">
        <v>8223</v>
      </c>
      <c r="H1077" s="10" t="s">
        <v>8245</v>
      </c>
      <c r="I1077" s="10">
        <v>1336340516</v>
      </c>
      <c r="J1077" s="10">
        <v>1333748516</v>
      </c>
      <c r="K1077" s="10" t="b">
        <v>0</v>
      </c>
      <c r="L1077" s="10">
        <v>3</v>
      </c>
      <c r="M1077" t="b">
        <v>0</v>
      </c>
      <c r="N1077" s="10" t="s">
        <v>8280</v>
      </c>
      <c r="O1077" s="15" t="s">
        <v>8331</v>
      </c>
      <c r="P1077" s="10" t="s">
        <v>8332</v>
      </c>
      <c r="Q1077" s="10">
        <f t="shared" si="81"/>
        <v>5</v>
      </c>
      <c r="R1077" s="10">
        <f t="shared" si="80"/>
        <v>15</v>
      </c>
      <c r="S1077" s="23">
        <f t="shared" si="82"/>
        <v>41005.904120370367</v>
      </c>
      <c r="T1077" s="23">
        <f t="shared" si="83"/>
        <v>41035.904120370367</v>
      </c>
      <c r="U1077" s="10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0" t="s">
        <v>8220</v>
      </c>
      <c r="G1078" s="10" t="s">
        <v>8223</v>
      </c>
      <c r="H1078" s="10" t="s">
        <v>8245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t="b">
        <v>0</v>
      </c>
      <c r="N1078" s="10" t="s">
        <v>8280</v>
      </c>
      <c r="O1078" s="15" t="s">
        <v>8331</v>
      </c>
      <c r="P1078" s="10" t="s">
        <v>8332</v>
      </c>
      <c r="Q1078" s="10">
        <f t="shared" si="81"/>
        <v>63</v>
      </c>
      <c r="R1078" s="10">
        <f t="shared" si="80"/>
        <v>48.28</v>
      </c>
      <c r="S1078" s="23">
        <f t="shared" si="82"/>
        <v>41838.377893518518</v>
      </c>
      <c r="T1078" s="23">
        <f t="shared" si="83"/>
        <v>41893.377893518518</v>
      </c>
      <c r="U1078" s="10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0" t="s">
        <v>8220</v>
      </c>
      <c r="G1079" s="10" t="s">
        <v>8223</v>
      </c>
      <c r="H1079" s="10" t="s">
        <v>8245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t="b">
        <v>0</v>
      </c>
      <c r="N1079" s="10" t="s">
        <v>8280</v>
      </c>
      <c r="O1079" s="15" t="s">
        <v>8331</v>
      </c>
      <c r="P1079" s="10" t="s">
        <v>8332</v>
      </c>
      <c r="Q1079" s="10">
        <f t="shared" si="81"/>
        <v>29</v>
      </c>
      <c r="R1079" s="10">
        <f t="shared" si="80"/>
        <v>43.98</v>
      </c>
      <c r="S1079" s="23">
        <f t="shared" si="82"/>
        <v>42353.16679398148</v>
      </c>
      <c r="T1079" s="23">
        <f t="shared" si="83"/>
        <v>42383.16679398148</v>
      </c>
      <c r="U1079" s="10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0" t="s">
        <v>8220</v>
      </c>
      <c r="G1080" s="10" t="s">
        <v>8223</v>
      </c>
      <c r="H1080" s="10" t="s">
        <v>8245</v>
      </c>
      <c r="I1080" s="10">
        <v>1311309721</v>
      </c>
      <c r="J1080" s="10">
        <v>1307421721</v>
      </c>
      <c r="K1080" s="10" t="b">
        <v>0</v>
      </c>
      <c r="L1080" s="10">
        <v>5</v>
      </c>
      <c r="M1080" t="b">
        <v>0</v>
      </c>
      <c r="N1080" s="10" t="s">
        <v>8280</v>
      </c>
      <c r="O1080" s="15" t="s">
        <v>8331</v>
      </c>
      <c r="P1080" s="10" t="s">
        <v>8332</v>
      </c>
      <c r="Q1080" s="10">
        <f t="shared" si="81"/>
        <v>8</v>
      </c>
      <c r="R1080" s="10">
        <f t="shared" si="80"/>
        <v>9</v>
      </c>
      <c r="S1080" s="23">
        <f t="shared" si="82"/>
        <v>40701.195844907408</v>
      </c>
      <c r="T1080" s="23">
        <f t="shared" si="83"/>
        <v>40746.195844907408</v>
      </c>
      <c r="U1080" s="1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0" t="s">
        <v>8220</v>
      </c>
      <c r="G1081" s="10" t="s">
        <v>8235</v>
      </c>
      <c r="H1081" s="10" t="s">
        <v>8248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t="b">
        <v>0</v>
      </c>
      <c r="N1081" s="10" t="s">
        <v>8280</v>
      </c>
      <c r="O1081" s="15" t="s">
        <v>8331</v>
      </c>
      <c r="P1081" s="10" t="s">
        <v>8332</v>
      </c>
      <c r="Q1081" s="10">
        <f t="shared" si="81"/>
        <v>3</v>
      </c>
      <c r="R1081" s="10">
        <f t="shared" si="80"/>
        <v>37.67</v>
      </c>
      <c r="S1081" s="23">
        <f t="shared" si="82"/>
        <v>42479.566388888896</v>
      </c>
      <c r="T1081" s="23">
        <f t="shared" si="83"/>
        <v>42504.566388888896</v>
      </c>
      <c r="U1081" s="10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0" t="s">
        <v>8220</v>
      </c>
      <c r="G1082" s="10" t="s">
        <v>8223</v>
      </c>
      <c r="H1082" s="10" t="s">
        <v>8245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t="b">
        <v>0</v>
      </c>
      <c r="N1082" s="10" t="s">
        <v>8280</v>
      </c>
      <c r="O1082" s="15" t="s">
        <v>8331</v>
      </c>
      <c r="P1082" s="10" t="s">
        <v>8332</v>
      </c>
      <c r="Q1082" s="10">
        <f t="shared" si="81"/>
        <v>9</v>
      </c>
      <c r="R1082" s="10">
        <f t="shared" si="80"/>
        <v>18.579999999999998</v>
      </c>
      <c r="S1082" s="23">
        <f t="shared" si="82"/>
        <v>41740.138113425928</v>
      </c>
      <c r="T1082" s="23">
        <f t="shared" si="83"/>
        <v>41770.138113425928</v>
      </c>
      <c r="U1082" s="10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0" t="s">
        <v>8220</v>
      </c>
      <c r="G1083" s="10" t="s">
        <v>8223</v>
      </c>
      <c r="H1083" s="10" t="s">
        <v>8245</v>
      </c>
      <c r="I1083" s="10">
        <v>1422483292</v>
      </c>
      <c r="J1083" s="10">
        <v>1419891292</v>
      </c>
      <c r="K1083" s="10" t="b">
        <v>0</v>
      </c>
      <c r="L1083" s="10">
        <v>4</v>
      </c>
      <c r="M1083" t="b">
        <v>0</v>
      </c>
      <c r="N1083" s="10" t="s">
        <v>8280</v>
      </c>
      <c r="O1083" s="15" t="s">
        <v>8331</v>
      </c>
      <c r="P1083" s="10" t="s">
        <v>8332</v>
      </c>
      <c r="Q1083" s="10">
        <f t="shared" si="81"/>
        <v>0</v>
      </c>
      <c r="R1083" s="10">
        <f t="shared" si="80"/>
        <v>3</v>
      </c>
      <c r="S1083" s="23">
        <f t="shared" si="82"/>
        <v>42002.926990740743</v>
      </c>
      <c r="T1083" s="23">
        <f t="shared" si="83"/>
        <v>42032.926990740743</v>
      </c>
      <c r="U1083" s="10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0" t="s">
        <v>8220</v>
      </c>
      <c r="G1084" s="10" t="s">
        <v>8223</v>
      </c>
      <c r="H1084" s="10" t="s">
        <v>8245</v>
      </c>
      <c r="I1084" s="10">
        <v>1344635088</v>
      </c>
      <c r="J1084" s="10">
        <v>1342043088</v>
      </c>
      <c r="K1084" s="10" t="b">
        <v>0</v>
      </c>
      <c r="L1084" s="10">
        <v>3</v>
      </c>
      <c r="M1084" t="b">
        <v>0</v>
      </c>
      <c r="N1084" s="10" t="s">
        <v>8280</v>
      </c>
      <c r="O1084" s="15" t="s">
        <v>8331</v>
      </c>
      <c r="P1084" s="10" t="s">
        <v>8332</v>
      </c>
      <c r="Q1084" s="10">
        <f t="shared" si="81"/>
        <v>1</v>
      </c>
      <c r="R1084" s="10">
        <f t="shared" si="80"/>
        <v>18.670000000000002</v>
      </c>
      <c r="S1084" s="23">
        <f t="shared" si="82"/>
        <v>41101.906111111115</v>
      </c>
      <c r="T1084" s="23">
        <f t="shared" si="83"/>
        <v>41131.906111111115</v>
      </c>
      <c r="U1084" s="10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0" t="s">
        <v>8220</v>
      </c>
      <c r="G1085" s="10" t="s">
        <v>8228</v>
      </c>
      <c r="H1085" s="10" t="s">
        <v>8250</v>
      </c>
      <c r="I1085" s="10">
        <v>1406994583</v>
      </c>
      <c r="J1085" s="10">
        <v>1401810583</v>
      </c>
      <c r="K1085" s="10" t="b">
        <v>0</v>
      </c>
      <c r="L1085" s="10">
        <v>1</v>
      </c>
      <c r="M1085" t="b">
        <v>0</v>
      </c>
      <c r="N1085" s="10" t="s">
        <v>8280</v>
      </c>
      <c r="O1085" s="15" t="s">
        <v>8331</v>
      </c>
      <c r="P1085" s="10" t="s">
        <v>8332</v>
      </c>
      <c r="Q1085" s="10">
        <f t="shared" si="81"/>
        <v>1</v>
      </c>
      <c r="R1085" s="10">
        <f t="shared" si="80"/>
        <v>410</v>
      </c>
      <c r="S1085" s="23">
        <f t="shared" si="82"/>
        <v>41793.659525462965</v>
      </c>
      <c r="T1085" s="23">
        <f t="shared" si="83"/>
        <v>41853.659525462965</v>
      </c>
      <c r="U1085" s="10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0" t="s">
        <v>8220</v>
      </c>
      <c r="G1086" s="10" t="s">
        <v>8223</v>
      </c>
      <c r="H1086" s="10" t="s">
        <v>8245</v>
      </c>
      <c r="I1086" s="10">
        <v>1407534804</v>
      </c>
      <c r="J1086" s="10">
        <v>1404942804</v>
      </c>
      <c r="K1086" s="10" t="b">
        <v>0</v>
      </c>
      <c r="L1086" s="10">
        <v>0</v>
      </c>
      <c r="M1086" t="b">
        <v>0</v>
      </c>
      <c r="N1086" s="10" t="s">
        <v>8280</v>
      </c>
      <c r="O1086" s="15" t="s">
        <v>8331</v>
      </c>
      <c r="P1086" s="10" t="s">
        <v>8332</v>
      </c>
      <c r="Q1086" s="10">
        <f t="shared" si="81"/>
        <v>0</v>
      </c>
      <c r="R1086" s="10">
        <f t="shared" si="80"/>
        <v>0</v>
      </c>
      <c r="S1086" s="23">
        <f t="shared" si="82"/>
        <v>41829.912083333329</v>
      </c>
      <c r="T1086" s="23">
        <f t="shared" si="83"/>
        <v>41859.912083333329</v>
      </c>
      <c r="U1086" s="10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0" t="s">
        <v>8220</v>
      </c>
      <c r="G1087" s="10" t="s">
        <v>8228</v>
      </c>
      <c r="H1087" s="10" t="s">
        <v>8250</v>
      </c>
      <c r="I1087" s="10">
        <v>1457967975</v>
      </c>
      <c r="J1087" s="10">
        <v>1455379575</v>
      </c>
      <c r="K1087" s="10" t="b">
        <v>0</v>
      </c>
      <c r="L1087" s="10">
        <v>9</v>
      </c>
      <c r="M1087" t="b">
        <v>0</v>
      </c>
      <c r="N1087" s="10" t="s">
        <v>8280</v>
      </c>
      <c r="O1087" s="15" t="s">
        <v>8331</v>
      </c>
      <c r="P1087" s="10" t="s">
        <v>8332</v>
      </c>
      <c r="Q1087" s="10">
        <f t="shared" si="81"/>
        <v>3</v>
      </c>
      <c r="R1087" s="10">
        <f t="shared" si="80"/>
        <v>114</v>
      </c>
      <c r="S1087" s="23">
        <f t="shared" si="82"/>
        <v>42413.671006944445</v>
      </c>
      <c r="T1087" s="23">
        <f t="shared" si="83"/>
        <v>42443.629340277781</v>
      </c>
      <c r="U1087" s="10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0" t="s">
        <v>8220</v>
      </c>
      <c r="G1088" s="10" t="s">
        <v>8223</v>
      </c>
      <c r="H1088" s="10" t="s">
        <v>8245</v>
      </c>
      <c r="I1088" s="10">
        <v>1408913291</v>
      </c>
      <c r="J1088" s="10">
        <v>1406321291</v>
      </c>
      <c r="K1088" s="10" t="b">
        <v>0</v>
      </c>
      <c r="L1088" s="10">
        <v>2</v>
      </c>
      <c r="M1088" t="b">
        <v>0</v>
      </c>
      <c r="N1088" s="10" t="s">
        <v>8280</v>
      </c>
      <c r="O1088" s="15" t="s">
        <v>8331</v>
      </c>
      <c r="P1088" s="10" t="s">
        <v>8332</v>
      </c>
      <c r="Q1088" s="10">
        <f t="shared" si="81"/>
        <v>0</v>
      </c>
      <c r="R1088" s="10">
        <f t="shared" si="80"/>
        <v>7.5</v>
      </c>
      <c r="S1088" s="23">
        <f t="shared" si="82"/>
        <v>41845.866793981484</v>
      </c>
      <c r="T1088" s="23">
        <f t="shared" si="83"/>
        <v>41875.866793981484</v>
      </c>
      <c r="U1088" s="10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0" t="s">
        <v>8220</v>
      </c>
      <c r="G1089" s="10" t="s">
        <v>8223</v>
      </c>
      <c r="H1089" s="10" t="s">
        <v>8245</v>
      </c>
      <c r="I1089" s="10">
        <v>1402852087</v>
      </c>
      <c r="J1089" s="10">
        <v>1400260087</v>
      </c>
      <c r="K1089" s="10" t="b">
        <v>0</v>
      </c>
      <c r="L1089" s="10">
        <v>0</v>
      </c>
      <c r="M1089" t="b">
        <v>0</v>
      </c>
      <c r="N1089" s="10" t="s">
        <v>8280</v>
      </c>
      <c r="O1089" s="15" t="s">
        <v>8331</v>
      </c>
      <c r="P1089" s="10" t="s">
        <v>8332</v>
      </c>
      <c r="Q1089" s="10">
        <f t="shared" si="81"/>
        <v>0</v>
      </c>
      <c r="R1089" s="10">
        <f t="shared" si="80"/>
        <v>0</v>
      </c>
      <c r="S1089" s="23">
        <f t="shared" si="82"/>
        <v>41775.713969907411</v>
      </c>
      <c r="T1089" s="23">
        <f t="shared" si="83"/>
        <v>41805.713969907411</v>
      </c>
      <c r="U1089" s="10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0" t="s">
        <v>8220</v>
      </c>
      <c r="G1090" s="10" t="s">
        <v>8223</v>
      </c>
      <c r="H1090" s="10" t="s">
        <v>8245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t="b">
        <v>0</v>
      </c>
      <c r="N1090" s="10" t="s">
        <v>8280</v>
      </c>
      <c r="O1090" s="15" t="s">
        <v>8331</v>
      </c>
      <c r="P1090" s="10" t="s">
        <v>8332</v>
      </c>
      <c r="Q1090" s="10">
        <f t="shared" si="81"/>
        <v>14</v>
      </c>
      <c r="R1090" s="10">
        <f t="shared" ref="R1090:R1153" si="85">IFERROR(ROUND(E1090/L1090,2),0)</f>
        <v>43.42</v>
      </c>
      <c r="S1090" s="23">
        <f t="shared" si="82"/>
        <v>41723.799386574072</v>
      </c>
      <c r="T1090" s="23">
        <f t="shared" si="83"/>
        <v>41753.799386574072</v>
      </c>
      <c r="U1090" s="1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0" t="s">
        <v>8220</v>
      </c>
      <c r="G1091" s="10" t="s">
        <v>8229</v>
      </c>
      <c r="H1091" s="10" t="s">
        <v>8248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t="b">
        <v>0</v>
      </c>
      <c r="N1091" s="10" t="s">
        <v>8280</v>
      </c>
      <c r="O1091" s="15" t="s">
        <v>8331</v>
      </c>
      <c r="P1091" s="10" t="s">
        <v>8332</v>
      </c>
      <c r="Q1091" s="10">
        <f t="shared" ref="Q1091:Q1154" si="86">ROUND(E1091/D1091*100,0)</f>
        <v>8</v>
      </c>
      <c r="R1091" s="10">
        <f t="shared" si="85"/>
        <v>23.96</v>
      </c>
      <c r="S1091" s="23">
        <f t="shared" ref="S1091:S1154" si="87">(((J1091/60)/60)/24)+DATE(1970,1,1)</f>
        <v>42151.189525462964</v>
      </c>
      <c r="T1091" s="23">
        <f t="shared" ref="T1091:T1154" si="88">(((I1091/60)/60)/24)+DATE(1970,1,1)</f>
        <v>42181.189525462964</v>
      </c>
      <c r="U1091" s="10">
        <f t="shared" si="84"/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0" t="s">
        <v>8220</v>
      </c>
      <c r="G1092" s="10" t="s">
        <v>8225</v>
      </c>
      <c r="H1092" s="10" t="s">
        <v>8247</v>
      </c>
      <c r="I1092" s="10">
        <v>1432873653</v>
      </c>
      <c r="J1092" s="10">
        <v>1430281653</v>
      </c>
      <c r="K1092" s="10" t="b">
        <v>0</v>
      </c>
      <c r="L1092" s="10">
        <v>1</v>
      </c>
      <c r="M1092" t="b">
        <v>0</v>
      </c>
      <c r="N1092" s="10" t="s">
        <v>8280</v>
      </c>
      <c r="O1092" s="15" t="s">
        <v>8331</v>
      </c>
      <c r="P1092" s="10" t="s">
        <v>8332</v>
      </c>
      <c r="Q1092" s="10">
        <f t="shared" si="86"/>
        <v>0</v>
      </c>
      <c r="R1092" s="10">
        <f t="shared" si="85"/>
        <v>5</v>
      </c>
      <c r="S1092" s="23">
        <f t="shared" si="87"/>
        <v>42123.185798611114</v>
      </c>
      <c r="T1092" s="23">
        <f t="shared" si="88"/>
        <v>42153.185798611114</v>
      </c>
      <c r="U1092" s="10">
        <f t="shared" si="84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0" t="s">
        <v>8220</v>
      </c>
      <c r="G1093" s="10" t="s">
        <v>8224</v>
      </c>
      <c r="H1093" s="10" t="s">
        <v>8246</v>
      </c>
      <c r="I1093" s="10">
        <v>1460313672</v>
      </c>
      <c r="J1093" s="10">
        <v>1457725272</v>
      </c>
      <c r="K1093" s="10" t="b">
        <v>0</v>
      </c>
      <c r="L1093" s="10">
        <v>2</v>
      </c>
      <c r="M1093" t="b">
        <v>0</v>
      </c>
      <c r="N1093" s="10" t="s">
        <v>8280</v>
      </c>
      <c r="O1093" s="15" t="s">
        <v>8331</v>
      </c>
      <c r="P1093" s="10" t="s">
        <v>8332</v>
      </c>
      <c r="Q1093" s="10">
        <f t="shared" si="86"/>
        <v>13</v>
      </c>
      <c r="R1093" s="10">
        <f t="shared" si="85"/>
        <v>12.5</v>
      </c>
      <c r="S1093" s="23">
        <f t="shared" si="87"/>
        <v>42440.820277777777</v>
      </c>
      <c r="T1093" s="23">
        <f t="shared" si="88"/>
        <v>42470.778611111105</v>
      </c>
      <c r="U1093" s="10">
        <f t="shared" si="84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0" t="s">
        <v>8220</v>
      </c>
      <c r="G1094" s="10" t="s">
        <v>8223</v>
      </c>
      <c r="H1094" s="10" t="s">
        <v>8245</v>
      </c>
      <c r="I1094" s="10">
        <v>1357432638</v>
      </c>
      <c r="J1094" s="10">
        <v>1354840638</v>
      </c>
      <c r="K1094" s="10" t="b">
        <v>0</v>
      </c>
      <c r="L1094" s="10">
        <v>7</v>
      </c>
      <c r="M1094" t="b">
        <v>0</v>
      </c>
      <c r="N1094" s="10" t="s">
        <v>8280</v>
      </c>
      <c r="O1094" s="15" t="s">
        <v>8331</v>
      </c>
      <c r="P1094" s="10" t="s">
        <v>8332</v>
      </c>
      <c r="Q1094" s="10">
        <f t="shared" si="86"/>
        <v>1</v>
      </c>
      <c r="R1094" s="10">
        <f t="shared" si="85"/>
        <v>3</v>
      </c>
      <c r="S1094" s="23">
        <f t="shared" si="87"/>
        <v>41250.025902777779</v>
      </c>
      <c r="T1094" s="23">
        <f t="shared" si="88"/>
        <v>41280.025902777779</v>
      </c>
      <c r="U1094" s="10">
        <f t="shared" si="84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0" t="s">
        <v>8220</v>
      </c>
      <c r="G1095" s="10" t="s">
        <v>8228</v>
      </c>
      <c r="H1095" s="10" t="s">
        <v>8250</v>
      </c>
      <c r="I1095" s="10">
        <v>1455232937</v>
      </c>
      <c r="J1095" s="10">
        <v>1453936937</v>
      </c>
      <c r="K1095" s="10" t="b">
        <v>0</v>
      </c>
      <c r="L1095" s="10">
        <v>4</v>
      </c>
      <c r="M1095" t="b">
        <v>0</v>
      </c>
      <c r="N1095" s="10" t="s">
        <v>8280</v>
      </c>
      <c r="O1095" s="15" t="s">
        <v>8331</v>
      </c>
      <c r="P1095" s="10" t="s">
        <v>8332</v>
      </c>
      <c r="Q1095" s="10">
        <f t="shared" si="86"/>
        <v>14</v>
      </c>
      <c r="R1095" s="10">
        <f t="shared" si="85"/>
        <v>10.56</v>
      </c>
      <c r="S1095" s="23">
        <f t="shared" si="87"/>
        <v>42396.973807870367</v>
      </c>
      <c r="T1095" s="23">
        <f t="shared" si="88"/>
        <v>42411.973807870367</v>
      </c>
      <c r="U1095" s="10">
        <f t="shared" si="84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0" t="s">
        <v>8220</v>
      </c>
      <c r="G1096" s="10" t="s">
        <v>8223</v>
      </c>
      <c r="H1096" s="10" t="s">
        <v>8245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t="b">
        <v>0</v>
      </c>
      <c r="N1096" s="10" t="s">
        <v>8280</v>
      </c>
      <c r="O1096" s="15" t="s">
        <v>8331</v>
      </c>
      <c r="P1096" s="10" t="s">
        <v>8332</v>
      </c>
      <c r="Q1096" s="10">
        <f t="shared" si="86"/>
        <v>18</v>
      </c>
      <c r="R1096" s="10">
        <f t="shared" si="85"/>
        <v>122</v>
      </c>
      <c r="S1096" s="23">
        <f t="shared" si="87"/>
        <v>40795.713344907403</v>
      </c>
      <c r="T1096" s="23">
        <f t="shared" si="88"/>
        <v>40825.713344907403</v>
      </c>
      <c r="U1096" s="10">
        <f t="shared" si="84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0" t="s">
        <v>8220</v>
      </c>
      <c r="G1097" s="10" t="s">
        <v>8223</v>
      </c>
      <c r="H1097" s="10" t="s">
        <v>8245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t="b">
        <v>0</v>
      </c>
      <c r="N1097" s="10" t="s">
        <v>8280</v>
      </c>
      <c r="O1097" s="15" t="s">
        <v>8331</v>
      </c>
      <c r="P1097" s="10" t="s">
        <v>8332</v>
      </c>
      <c r="Q1097" s="10">
        <f t="shared" si="86"/>
        <v>5</v>
      </c>
      <c r="R1097" s="10">
        <f t="shared" si="85"/>
        <v>267.81</v>
      </c>
      <c r="S1097" s="23">
        <f t="shared" si="87"/>
        <v>41486.537268518521</v>
      </c>
      <c r="T1097" s="23">
        <f t="shared" si="88"/>
        <v>41516.537268518521</v>
      </c>
      <c r="U1097" s="10">
        <f t="shared" si="84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0" t="s">
        <v>8220</v>
      </c>
      <c r="G1098" s="10" t="s">
        <v>8223</v>
      </c>
      <c r="H1098" s="10" t="s">
        <v>8245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t="b">
        <v>0</v>
      </c>
      <c r="N1098" s="10" t="s">
        <v>8280</v>
      </c>
      <c r="O1098" s="15" t="s">
        <v>8331</v>
      </c>
      <c r="P1098" s="10" t="s">
        <v>8332</v>
      </c>
      <c r="Q1098" s="10">
        <f t="shared" si="86"/>
        <v>18</v>
      </c>
      <c r="R1098" s="10">
        <f t="shared" si="85"/>
        <v>74.209999999999994</v>
      </c>
      <c r="S1098" s="23">
        <f t="shared" si="87"/>
        <v>41885.51798611111</v>
      </c>
      <c r="T1098" s="23">
        <f t="shared" si="88"/>
        <v>41916.145833333336</v>
      </c>
      <c r="U1098" s="10">
        <f t="shared" si="84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0" t="s">
        <v>8220</v>
      </c>
      <c r="G1099" s="10" t="s">
        <v>8223</v>
      </c>
      <c r="H1099" s="10" t="s">
        <v>8245</v>
      </c>
      <c r="I1099" s="10">
        <v>1393786877</v>
      </c>
      <c r="J1099" s="10">
        <v>1390330877</v>
      </c>
      <c r="K1099" s="10" t="b">
        <v>0</v>
      </c>
      <c r="L1099" s="10">
        <v>7</v>
      </c>
      <c r="M1099" t="b">
        <v>0</v>
      </c>
      <c r="N1099" s="10" t="s">
        <v>8280</v>
      </c>
      <c r="O1099" s="15" t="s">
        <v>8331</v>
      </c>
      <c r="P1099" s="10" t="s">
        <v>8332</v>
      </c>
      <c r="Q1099" s="10">
        <f t="shared" si="86"/>
        <v>0</v>
      </c>
      <c r="R1099" s="10">
        <f t="shared" si="85"/>
        <v>6.71</v>
      </c>
      <c r="S1099" s="23">
        <f t="shared" si="87"/>
        <v>41660.792557870373</v>
      </c>
      <c r="T1099" s="23">
        <f t="shared" si="88"/>
        <v>41700.792557870373</v>
      </c>
      <c r="U1099" s="10">
        <f t="shared" si="84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0" t="s">
        <v>8220</v>
      </c>
      <c r="G1100" s="10" t="s">
        <v>8223</v>
      </c>
      <c r="H1100" s="10" t="s">
        <v>8245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t="b">
        <v>0</v>
      </c>
      <c r="N1100" s="10" t="s">
        <v>8280</v>
      </c>
      <c r="O1100" s="15" t="s">
        <v>8331</v>
      </c>
      <c r="P1100" s="10" t="s">
        <v>8332</v>
      </c>
      <c r="Q1100" s="10">
        <f t="shared" si="86"/>
        <v>7</v>
      </c>
      <c r="R1100" s="10">
        <f t="shared" si="85"/>
        <v>81.95</v>
      </c>
      <c r="S1100" s="23">
        <f t="shared" si="87"/>
        <v>41712.762673611112</v>
      </c>
      <c r="T1100" s="23">
        <f t="shared" si="88"/>
        <v>41742.762673611112</v>
      </c>
      <c r="U1100" s="10">
        <f t="shared" si="84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0" t="s">
        <v>8220</v>
      </c>
      <c r="G1101" s="10" t="s">
        <v>8224</v>
      </c>
      <c r="H1101" s="10" t="s">
        <v>8246</v>
      </c>
      <c r="I1101" s="10">
        <v>1431547468</v>
      </c>
      <c r="J1101" s="10">
        <v>1428955468</v>
      </c>
      <c r="K1101" s="10" t="b">
        <v>0</v>
      </c>
      <c r="L1101" s="10">
        <v>1</v>
      </c>
      <c r="M1101" t="b">
        <v>0</v>
      </c>
      <c r="N1101" s="10" t="s">
        <v>8280</v>
      </c>
      <c r="O1101" s="15" t="s">
        <v>8331</v>
      </c>
      <c r="P1101" s="10" t="s">
        <v>8332</v>
      </c>
      <c r="Q1101" s="10">
        <f t="shared" si="86"/>
        <v>1</v>
      </c>
      <c r="R1101" s="10">
        <f t="shared" si="85"/>
        <v>25</v>
      </c>
      <c r="S1101" s="23">
        <f t="shared" si="87"/>
        <v>42107.836435185185</v>
      </c>
      <c r="T1101" s="23">
        <f t="shared" si="88"/>
        <v>42137.836435185185</v>
      </c>
      <c r="U1101" s="10">
        <f t="shared" si="84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0" t="s">
        <v>8220</v>
      </c>
      <c r="G1102" s="10" t="s">
        <v>8235</v>
      </c>
      <c r="H1102" s="10" t="s">
        <v>8248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t="b">
        <v>0</v>
      </c>
      <c r="N1102" s="10" t="s">
        <v>8280</v>
      </c>
      <c r="O1102" s="15" t="s">
        <v>8331</v>
      </c>
      <c r="P1102" s="10" t="s">
        <v>8332</v>
      </c>
      <c r="Q1102" s="10">
        <f t="shared" si="86"/>
        <v>3</v>
      </c>
      <c r="R1102" s="10">
        <f t="shared" si="85"/>
        <v>10</v>
      </c>
      <c r="S1102" s="23">
        <f t="shared" si="87"/>
        <v>42384.110775462963</v>
      </c>
      <c r="T1102" s="23">
        <f t="shared" si="88"/>
        <v>42414.110775462963</v>
      </c>
      <c r="U1102" s="10">
        <f t="shared" si="84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0" t="s">
        <v>8220</v>
      </c>
      <c r="G1103" s="10" t="s">
        <v>8223</v>
      </c>
      <c r="H1103" s="10" t="s">
        <v>8245</v>
      </c>
      <c r="I1103" s="10">
        <v>1468519920</v>
      </c>
      <c r="J1103" s="10">
        <v>1466188338</v>
      </c>
      <c r="K1103" s="10" t="b">
        <v>0</v>
      </c>
      <c r="L1103" s="10">
        <v>6</v>
      </c>
      <c r="M1103" t="b">
        <v>0</v>
      </c>
      <c r="N1103" s="10" t="s">
        <v>8280</v>
      </c>
      <c r="O1103" s="15" t="s">
        <v>8331</v>
      </c>
      <c r="P1103" s="10" t="s">
        <v>8332</v>
      </c>
      <c r="Q1103" s="10">
        <f t="shared" si="86"/>
        <v>0</v>
      </c>
      <c r="R1103" s="10">
        <f t="shared" si="85"/>
        <v>6.83</v>
      </c>
      <c r="S1103" s="23">
        <f t="shared" si="87"/>
        <v>42538.77243055556</v>
      </c>
      <c r="T1103" s="23">
        <f t="shared" si="88"/>
        <v>42565.758333333331</v>
      </c>
      <c r="U1103" s="10">
        <f t="shared" ref="U1103:U1166" si="89">YEAR(S:S)</f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0" t="s">
        <v>8220</v>
      </c>
      <c r="G1104" s="10" t="s">
        <v>8223</v>
      </c>
      <c r="H1104" s="10" t="s">
        <v>8245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t="b">
        <v>0</v>
      </c>
      <c r="N1104" s="10" t="s">
        <v>8280</v>
      </c>
      <c r="O1104" s="15" t="s">
        <v>8331</v>
      </c>
      <c r="P1104" s="10" t="s">
        <v>8332</v>
      </c>
      <c r="Q1104" s="10">
        <f t="shared" si="86"/>
        <v>5</v>
      </c>
      <c r="R1104" s="10">
        <f t="shared" si="85"/>
        <v>17.71</v>
      </c>
      <c r="S1104" s="23">
        <f t="shared" si="87"/>
        <v>41577.045428240745</v>
      </c>
      <c r="T1104" s="23">
        <f t="shared" si="88"/>
        <v>41617.249305555553</v>
      </c>
      <c r="U1104" s="10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0" t="s">
        <v>8220</v>
      </c>
      <c r="G1105" s="10" t="s">
        <v>8223</v>
      </c>
      <c r="H1105" s="10" t="s">
        <v>8245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t="b">
        <v>0</v>
      </c>
      <c r="N1105" s="10" t="s">
        <v>8280</v>
      </c>
      <c r="O1105" s="15" t="s">
        <v>8331</v>
      </c>
      <c r="P1105" s="10" t="s">
        <v>8332</v>
      </c>
      <c r="Q1105" s="10">
        <f t="shared" si="86"/>
        <v>2</v>
      </c>
      <c r="R1105" s="10">
        <f t="shared" si="85"/>
        <v>16.2</v>
      </c>
      <c r="S1105" s="23">
        <f t="shared" si="87"/>
        <v>42479.22210648148</v>
      </c>
      <c r="T1105" s="23">
        <f t="shared" si="88"/>
        <v>42539.22210648148</v>
      </c>
      <c r="U1105" s="10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0" t="s">
        <v>8220</v>
      </c>
      <c r="G1106" s="10" t="s">
        <v>8224</v>
      </c>
      <c r="H1106" s="10" t="s">
        <v>8246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t="b">
        <v>0</v>
      </c>
      <c r="N1106" s="10" t="s">
        <v>8280</v>
      </c>
      <c r="O1106" s="15" t="s">
        <v>8331</v>
      </c>
      <c r="P1106" s="10" t="s">
        <v>8332</v>
      </c>
      <c r="Q1106" s="10">
        <f t="shared" si="86"/>
        <v>5</v>
      </c>
      <c r="R1106" s="10">
        <f t="shared" si="85"/>
        <v>80.3</v>
      </c>
      <c r="S1106" s="23">
        <f t="shared" si="87"/>
        <v>41771.40996527778</v>
      </c>
      <c r="T1106" s="23">
        <f t="shared" si="88"/>
        <v>41801.40996527778</v>
      </c>
      <c r="U1106" s="10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0" t="s">
        <v>8220</v>
      </c>
      <c r="G1107" s="10" t="s">
        <v>8223</v>
      </c>
      <c r="H1107" s="10" t="s">
        <v>8245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t="b">
        <v>0</v>
      </c>
      <c r="N1107" s="10" t="s">
        <v>8280</v>
      </c>
      <c r="O1107" s="15" t="s">
        <v>8331</v>
      </c>
      <c r="P1107" s="10" t="s">
        <v>8332</v>
      </c>
      <c r="Q1107" s="10">
        <f t="shared" si="86"/>
        <v>0</v>
      </c>
      <c r="R1107" s="10">
        <f t="shared" si="85"/>
        <v>71.55</v>
      </c>
      <c r="S1107" s="23">
        <f t="shared" si="87"/>
        <v>41692.135729166665</v>
      </c>
      <c r="T1107" s="23">
        <f t="shared" si="88"/>
        <v>41722.0940625</v>
      </c>
      <c r="U1107" s="10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0" t="s">
        <v>8220</v>
      </c>
      <c r="G1108" s="10" t="s">
        <v>8223</v>
      </c>
      <c r="H1108" s="10" t="s">
        <v>8245</v>
      </c>
      <c r="I1108" s="10">
        <v>1333557975</v>
      </c>
      <c r="J1108" s="10">
        <v>1330969575</v>
      </c>
      <c r="K1108" s="10" t="b">
        <v>0</v>
      </c>
      <c r="L1108" s="10">
        <v>7</v>
      </c>
      <c r="M1108" t="b">
        <v>0</v>
      </c>
      <c r="N1108" s="10" t="s">
        <v>8280</v>
      </c>
      <c r="O1108" s="15" t="s">
        <v>8331</v>
      </c>
      <c r="P1108" s="10" t="s">
        <v>8332</v>
      </c>
      <c r="Q1108" s="10">
        <f t="shared" si="86"/>
        <v>41</v>
      </c>
      <c r="R1108" s="10">
        <f t="shared" si="85"/>
        <v>23.57</v>
      </c>
      <c r="S1108" s="23">
        <f t="shared" si="87"/>
        <v>40973.740451388891</v>
      </c>
      <c r="T1108" s="23">
        <f t="shared" si="88"/>
        <v>41003.698784722219</v>
      </c>
      <c r="U1108" s="10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0" t="s">
        <v>8220</v>
      </c>
      <c r="G1109" s="10" t="s">
        <v>8223</v>
      </c>
      <c r="H1109" s="10" t="s">
        <v>8245</v>
      </c>
      <c r="I1109" s="10">
        <v>1406148024</v>
      </c>
      <c r="J1109" s="10">
        <v>1403556024</v>
      </c>
      <c r="K1109" s="10" t="b">
        <v>0</v>
      </c>
      <c r="L1109" s="10">
        <v>0</v>
      </c>
      <c r="M1109" t="b">
        <v>0</v>
      </c>
      <c r="N1109" s="10" t="s">
        <v>8280</v>
      </c>
      <c r="O1109" s="15" t="s">
        <v>8331</v>
      </c>
      <c r="P1109" s="10" t="s">
        <v>8332</v>
      </c>
      <c r="Q1109" s="10">
        <f t="shared" si="86"/>
        <v>0</v>
      </c>
      <c r="R1109" s="10">
        <f t="shared" si="85"/>
        <v>0</v>
      </c>
      <c r="S1109" s="23">
        <f t="shared" si="87"/>
        <v>41813.861388888887</v>
      </c>
      <c r="T1109" s="23">
        <f t="shared" si="88"/>
        <v>41843.861388888887</v>
      </c>
      <c r="U1109" s="10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0" t="s">
        <v>8220</v>
      </c>
      <c r="G1110" s="10" t="s">
        <v>8223</v>
      </c>
      <c r="H1110" s="10" t="s">
        <v>8245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t="b">
        <v>0</v>
      </c>
      <c r="N1110" s="10" t="s">
        <v>8280</v>
      </c>
      <c r="O1110" s="15" t="s">
        <v>8331</v>
      </c>
      <c r="P1110" s="10" t="s">
        <v>8332</v>
      </c>
      <c r="Q1110" s="10">
        <f t="shared" si="86"/>
        <v>3</v>
      </c>
      <c r="R1110" s="10">
        <f t="shared" si="85"/>
        <v>34.880000000000003</v>
      </c>
      <c r="S1110" s="23">
        <f t="shared" si="87"/>
        <v>40952.636979166666</v>
      </c>
      <c r="T1110" s="23">
        <f t="shared" si="88"/>
        <v>41012.595312500001</v>
      </c>
      <c r="U1110" s="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0" t="s">
        <v>8220</v>
      </c>
      <c r="G1111" s="10" t="s">
        <v>8223</v>
      </c>
      <c r="H1111" s="10" t="s">
        <v>8245</v>
      </c>
      <c r="I1111" s="10">
        <v>1479495790</v>
      </c>
      <c r="J1111" s="10">
        <v>1476900190</v>
      </c>
      <c r="K1111" s="10" t="b">
        <v>0</v>
      </c>
      <c r="L1111" s="10">
        <v>3</v>
      </c>
      <c r="M1111" t="b">
        <v>0</v>
      </c>
      <c r="N1111" s="10" t="s">
        <v>8280</v>
      </c>
      <c r="O1111" s="15" t="s">
        <v>8331</v>
      </c>
      <c r="P1111" s="10" t="s">
        <v>8332</v>
      </c>
      <c r="Q1111" s="10">
        <f t="shared" si="86"/>
        <v>0</v>
      </c>
      <c r="R1111" s="10">
        <f t="shared" si="85"/>
        <v>15</v>
      </c>
      <c r="S1111" s="23">
        <f t="shared" si="87"/>
        <v>42662.752199074079</v>
      </c>
      <c r="T1111" s="23">
        <f t="shared" si="88"/>
        <v>42692.793865740736</v>
      </c>
      <c r="U1111" s="10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0" t="s">
        <v>8220</v>
      </c>
      <c r="G1112" s="10" t="s">
        <v>8223</v>
      </c>
      <c r="H1112" s="10" t="s">
        <v>8245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t="b">
        <v>0</v>
      </c>
      <c r="N1112" s="10" t="s">
        <v>8280</v>
      </c>
      <c r="O1112" s="15" t="s">
        <v>8331</v>
      </c>
      <c r="P1112" s="10" t="s">
        <v>8332</v>
      </c>
      <c r="Q1112" s="10">
        <f t="shared" si="86"/>
        <v>1</v>
      </c>
      <c r="R1112" s="10">
        <f t="shared" si="85"/>
        <v>23.18</v>
      </c>
      <c r="S1112" s="23">
        <f t="shared" si="87"/>
        <v>41220.933124999996</v>
      </c>
      <c r="T1112" s="23">
        <f t="shared" si="88"/>
        <v>41250.933124999996</v>
      </c>
      <c r="U1112" s="10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0" t="s">
        <v>8220</v>
      </c>
      <c r="G1113" s="10" t="s">
        <v>8223</v>
      </c>
      <c r="H1113" s="10" t="s">
        <v>8245</v>
      </c>
      <c r="I1113" s="10">
        <v>1452228790</v>
      </c>
      <c r="J1113" s="10">
        <v>1449636790</v>
      </c>
      <c r="K1113" s="10" t="b">
        <v>0</v>
      </c>
      <c r="L1113" s="10">
        <v>1</v>
      </c>
      <c r="M1113" t="b">
        <v>0</v>
      </c>
      <c r="N1113" s="10" t="s">
        <v>8280</v>
      </c>
      <c r="O1113" s="15" t="s">
        <v>8331</v>
      </c>
      <c r="P1113" s="10" t="s">
        <v>8332</v>
      </c>
      <c r="Q1113" s="10">
        <f t="shared" si="86"/>
        <v>0</v>
      </c>
      <c r="R1113" s="10">
        <f t="shared" si="85"/>
        <v>1</v>
      </c>
      <c r="S1113" s="23">
        <f t="shared" si="87"/>
        <v>42347.203587962969</v>
      </c>
      <c r="T1113" s="23">
        <f t="shared" si="88"/>
        <v>42377.203587962969</v>
      </c>
      <c r="U1113" s="10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0" t="s">
        <v>8220</v>
      </c>
      <c r="G1114" s="10" t="s">
        <v>8223</v>
      </c>
      <c r="H1114" s="10" t="s">
        <v>8245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t="b">
        <v>0</v>
      </c>
      <c r="N1114" s="10" t="s">
        <v>8280</v>
      </c>
      <c r="O1114" s="15" t="s">
        <v>8331</v>
      </c>
      <c r="P1114" s="10" t="s">
        <v>8332</v>
      </c>
      <c r="Q1114" s="10">
        <f t="shared" si="86"/>
        <v>36</v>
      </c>
      <c r="R1114" s="10">
        <f t="shared" si="85"/>
        <v>100.23</v>
      </c>
      <c r="S1114" s="23">
        <f t="shared" si="87"/>
        <v>41963.759386574078</v>
      </c>
      <c r="T1114" s="23">
        <f t="shared" si="88"/>
        <v>42023.354166666672</v>
      </c>
      <c r="U1114" s="10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0" t="s">
        <v>8220</v>
      </c>
      <c r="G1115" s="10" t="s">
        <v>8224</v>
      </c>
      <c r="H1115" s="10" t="s">
        <v>8246</v>
      </c>
      <c r="I1115" s="10">
        <v>1408058820</v>
      </c>
      <c r="J1115" s="10">
        <v>1405466820</v>
      </c>
      <c r="K1115" s="10" t="b">
        <v>0</v>
      </c>
      <c r="L1115" s="10">
        <v>1</v>
      </c>
      <c r="M1115" t="b">
        <v>0</v>
      </c>
      <c r="N1115" s="10" t="s">
        <v>8280</v>
      </c>
      <c r="O1115" s="15" t="s">
        <v>8331</v>
      </c>
      <c r="P1115" s="10" t="s">
        <v>8332</v>
      </c>
      <c r="Q1115" s="10">
        <f t="shared" si="86"/>
        <v>1</v>
      </c>
      <c r="R1115" s="10">
        <f t="shared" si="85"/>
        <v>5</v>
      </c>
      <c r="S1115" s="23">
        <f t="shared" si="87"/>
        <v>41835.977083333331</v>
      </c>
      <c r="T1115" s="23">
        <f t="shared" si="88"/>
        <v>41865.977083333331</v>
      </c>
      <c r="U1115" s="10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0" t="s">
        <v>8220</v>
      </c>
      <c r="G1116" s="10" t="s">
        <v>8224</v>
      </c>
      <c r="H1116" s="10" t="s">
        <v>8246</v>
      </c>
      <c r="I1116" s="10">
        <v>1381306687</v>
      </c>
      <c r="J1116" s="10">
        <v>1378714687</v>
      </c>
      <c r="K1116" s="10" t="b">
        <v>0</v>
      </c>
      <c r="L1116" s="10">
        <v>3</v>
      </c>
      <c r="M1116" t="b">
        <v>0</v>
      </c>
      <c r="N1116" s="10" t="s">
        <v>8280</v>
      </c>
      <c r="O1116" s="15" t="s">
        <v>8331</v>
      </c>
      <c r="P1116" s="10" t="s">
        <v>8332</v>
      </c>
      <c r="Q1116" s="10">
        <f t="shared" si="86"/>
        <v>0</v>
      </c>
      <c r="R1116" s="10">
        <f t="shared" si="85"/>
        <v>3.33</v>
      </c>
      <c r="S1116" s="23">
        <f t="shared" si="87"/>
        <v>41526.345914351856</v>
      </c>
      <c r="T1116" s="23">
        <f t="shared" si="88"/>
        <v>41556.345914351856</v>
      </c>
      <c r="U1116" s="10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0" t="s">
        <v>8220</v>
      </c>
      <c r="G1117" s="10" t="s">
        <v>8223</v>
      </c>
      <c r="H1117" s="10" t="s">
        <v>8245</v>
      </c>
      <c r="I1117" s="10">
        <v>1459352495</v>
      </c>
      <c r="J1117" s="10">
        <v>1456764095</v>
      </c>
      <c r="K1117" s="10" t="b">
        <v>0</v>
      </c>
      <c r="L1117" s="10">
        <v>4</v>
      </c>
      <c r="M1117" t="b">
        <v>0</v>
      </c>
      <c r="N1117" s="10" t="s">
        <v>8280</v>
      </c>
      <c r="O1117" s="15" t="s">
        <v>8331</v>
      </c>
      <c r="P1117" s="10" t="s">
        <v>8332</v>
      </c>
      <c r="Q1117" s="10">
        <f t="shared" si="86"/>
        <v>0</v>
      </c>
      <c r="R1117" s="10">
        <f t="shared" si="85"/>
        <v>13.25</v>
      </c>
      <c r="S1117" s="23">
        <f t="shared" si="87"/>
        <v>42429.695543981477</v>
      </c>
      <c r="T1117" s="23">
        <f t="shared" si="88"/>
        <v>42459.653877314813</v>
      </c>
      <c r="U1117" s="10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0" t="s">
        <v>8220</v>
      </c>
      <c r="G1118" s="10" t="s">
        <v>8223</v>
      </c>
      <c r="H1118" s="10" t="s">
        <v>8245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t="b">
        <v>0</v>
      </c>
      <c r="N1118" s="10" t="s">
        <v>8280</v>
      </c>
      <c r="O1118" s="15" t="s">
        <v>8331</v>
      </c>
      <c r="P1118" s="10" t="s">
        <v>8332</v>
      </c>
      <c r="Q1118" s="10">
        <f t="shared" si="86"/>
        <v>0</v>
      </c>
      <c r="R1118" s="10">
        <f t="shared" si="85"/>
        <v>17.850000000000001</v>
      </c>
      <c r="S1118" s="23">
        <f t="shared" si="87"/>
        <v>41009.847314814811</v>
      </c>
      <c r="T1118" s="23">
        <f t="shared" si="88"/>
        <v>41069.847314814811</v>
      </c>
      <c r="U1118" s="10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0" t="s">
        <v>8220</v>
      </c>
      <c r="G1119" s="10" t="s">
        <v>8235</v>
      </c>
      <c r="H1119" s="10" t="s">
        <v>8248</v>
      </c>
      <c r="I1119" s="10">
        <v>1451053313</v>
      </c>
      <c r="J1119" s="10">
        <v>1448461313</v>
      </c>
      <c r="K1119" s="10" t="b">
        <v>0</v>
      </c>
      <c r="L1119" s="10">
        <v>8</v>
      </c>
      <c r="M1119" t="b">
        <v>0</v>
      </c>
      <c r="N1119" s="10" t="s">
        <v>8280</v>
      </c>
      <c r="O1119" s="15" t="s">
        <v>8331</v>
      </c>
      <c r="P1119" s="10" t="s">
        <v>8332</v>
      </c>
      <c r="Q1119" s="10">
        <f t="shared" si="86"/>
        <v>8</v>
      </c>
      <c r="R1119" s="10">
        <f t="shared" si="85"/>
        <v>10.38</v>
      </c>
      <c r="S1119" s="23">
        <f t="shared" si="87"/>
        <v>42333.598530092597</v>
      </c>
      <c r="T1119" s="23">
        <f t="shared" si="88"/>
        <v>42363.598530092597</v>
      </c>
      <c r="U1119" s="10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0" t="s">
        <v>8220</v>
      </c>
      <c r="G1120" s="10" t="s">
        <v>8225</v>
      </c>
      <c r="H1120" s="10" t="s">
        <v>8247</v>
      </c>
      <c r="I1120" s="10">
        <v>1396666779</v>
      </c>
      <c r="J1120" s="10">
        <v>1394078379</v>
      </c>
      <c r="K1120" s="10" t="b">
        <v>0</v>
      </c>
      <c r="L1120" s="10">
        <v>3</v>
      </c>
      <c r="M1120" t="b">
        <v>0</v>
      </c>
      <c r="N1120" s="10" t="s">
        <v>8280</v>
      </c>
      <c r="O1120" s="15" t="s">
        <v>8331</v>
      </c>
      <c r="P1120" s="10" t="s">
        <v>8332</v>
      </c>
      <c r="Q1120" s="10">
        <f t="shared" si="86"/>
        <v>2</v>
      </c>
      <c r="R1120" s="10">
        <f t="shared" si="85"/>
        <v>36.33</v>
      </c>
      <c r="S1120" s="23">
        <f t="shared" si="87"/>
        <v>41704.16642361111</v>
      </c>
      <c r="T1120" s="23">
        <f t="shared" si="88"/>
        <v>41734.124756944446</v>
      </c>
      <c r="U1120" s="1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0" t="s">
        <v>8220</v>
      </c>
      <c r="G1121" s="10" t="s">
        <v>8223</v>
      </c>
      <c r="H1121" s="10" t="s">
        <v>8245</v>
      </c>
      <c r="I1121" s="10">
        <v>1396810864</v>
      </c>
      <c r="J1121" s="10">
        <v>1395687664</v>
      </c>
      <c r="K1121" s="10" t="b">
        <v>0</v>
      </c>
      <c r="L1121" s="10">
        <v>1</v>
      </c>
      <c r="M1121" t="b">
        <v>0</v>
      </c>
      <c r="N1121" s="10" t="s">
        <v>8280</v>
      </c>
      <c r="O1121" s="15" t="s">
        <v>8331</v>
      </c>
      <c r="P1121" s="10" t="s">
        <v>8332</v>
      </c>
      <c r="Q1121" s="10">
        <f t="shared" si="86"/>
        <v>0</v>
      </c>
      <c r="R1121" s="10">
        <f t="shared" si="85"/>
        <v>5</v>
      </c>
      <c r="S1121" s="23">
        <f t="shared" si="87"/>
        <v>41722.792407407411</v>
      </c>
      <c r="T1121" s="23">
        <f t="shared" si="88"/>
        <v>41735.792407407411</v>
      </c>
      <c r="U1121" s="10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0" t="s">
        <v>8220</v>
      </c>
      <c r="G1122" s="10" t="s">
        <v>8223</v>
      </c>
      <c r="H1122" s="10" t="s">
        <v>8245</v>
      </c>
      <c r="I1122" s="10">
        <v>1319835400</v>
      </c>
      <c r="J1122" s="10">
        <v>1315947400</v>
      </c>
      <c r="K1122" s="10" t="b">
        <v>0</v>
      </c>
      <c r="L1122" s="10">
        <v>0</v>
      </c>
      <c r="M1122" t="b">
        <v>0</v>
      </c>
      <c r="N1122" s="10" t="s">
        <v>8280</v>
      </c>
      <c r="O1122" s="15" t="s">
        <v>8331</v>
      </c>
      <c r="P1122" s="10" t="s">
        <v>8332</v>
      </c>
      <c r="Q1122" s="10">
        <f t="shared" si="86"/>
        <v>0</v>
      </c>
      <c r="R1122" s="10">
        <f t="shared" si="85"/>
        <v>0</v>
      </c>
      <c r="S1122" s="23">
        <f t="shared" si="87"/>
        <v>40799.872685185182</v>
      </c>
      <c r="T1122" s="23">
        <f t="shared" si="88"/>
        <v>40844.872685185182</v>
      </c>
      <c r="U1122" s="10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0" t="s">
        <v>8220</v>
      </c>
      <c r="G1123" s="10" t="s">
        <v>8223</v>
      </c>
      <c r="H1123" s="10" t="s">
        <v>8245</v>
      </c>
      <c r="I1123" s="10">
        <v>1457904316</v>
      </c>
      <c r="J1123" s="10">
        <v>1455315916</v>
      </c>
      <c r="K1123" s="10" t="b">
        <v>0</v>
      </c>
      <c r="L1123" s="10">
        <v>5</v>
      </c>
      <c r="M1123" t="b">
        <v>0</v>
      </c>
      <c r="N1123" s="10" t="s">
        <v>8280</v>
      </c>
      <c r="O1123" s="15" t="s">
        <v>8331</v>
      </c>
      <c r="P1123" s="10" t="s">
        <v>8332</v>
      </c>
      <c r="Q1123" s="10">
        <f t="shared" si="86"/>
        <v>0</v>
      </c>
      <c r="R1123" s="10">
        <f t="shared" si="85"/>
        <v>5.8</v>
      </c>
      <c r="S1123" s="23">
        <f t="shared" si="87"/>
        <v>42412.934212962966</v>
      </c>
      <c r="T1123" s="23">
        <f t="shared" si="88"/>
        <v>42442.892546296294</v>
      </c>
      <c r="U1123" s="10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0" t="s">
        <v>8220</v>
      </c>
      <c r="G1124" s="10" t="s">
        <v>8224</v>
      </c>
      <c r="H1124" s="10" t="s">
        <v>8246</v>
      </c>
      <c r="I1124" s="10">
        <v>1369932825</v>
      </c>
      <c r="J1124" s="10">
        <v>1368723225</v>
      </c>
      <c r="K1124" s="10" t="b">
        <v>0</v>
      </c>
      <c r="L1124" s="10">
        <v>0</v>
      </c>
      <c r="M1124" t="b">
        <v>0</v>
      </c>
      <c r="N1124" s="10" t="s">
        <v>8280</v>
      </c>
      <c r="O1124" s="15" t="s">
        <v>8331</v>
      </c>
      <c r="P1124" s="10" t="s">
        <v>8332</v>
      </c>
      <c r="Q1124" s="10">
        <f t="shared" si="86"/>
        <v>0</v>
      </c>
      <c r="R1124" s="10">
        <f t="shared" si="85"/>
        <v>0</v>
      </c>
      <c r="S1124" s="23">
        <f t="shared" si="87"/>
        <v>41410.703993055555</v>
      </c>
      <c r="T1124" s="23">
        <f t="shared" si="88"/>
        <v>41424.703993055555</v>
      </c>
      <c r="U1124" s="10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0" t="s">
        <v>8220</v>
      </c>
      <c r="G1125" s="10" t="s">
        <v>8223</v>
      </c>
      <c r="H1125" s="10" t="s">
        <v>8245</v>
      </c>
      <c r="I1125" s="10">
        <v>1397910848</v>
      </c>
      <c r="J1125" s="10">
        <v>1395318848</v>
      </c>
      <c r="K1125" s="10" t="b">
        <v>0</v>
      </c>
      <c r="L1125" s="10">
        <v>3</v>
      </c>
      <c r="M1125" t="b">
        <v>0</v>
      </c>
      <c r="N1125" s="10" t="s">
        <v>8280</v>
      </c>
      <c r="O1125" s="15" t="s">
        <v>8331</v>
      </c>
      <c r="P1125" s="10" t="s">
        <v>8332</v>
      </c>
      <c r="Q1125" s="10">
        <f t="shared" si="86"/>
        <v>0</v>
      </c>
      <c r="R1125" s="10">
        <f t="shared" si="85"/>
        <v>3.67</v>
      </c>
      <c r="S1125" s="23">
        <f t="shared" si="87"/>
        <v>41718.5237037037</v>
      </c>
      <c r="T1125" s="23">
        <f t="shared" si="88"/>
        <v>41748.5237037037</v>
      </c>
      <c r="U1125" s="10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0" t="s">
        <v>8220</v>
      </c>
      <c r="G1126" s="10" t="s">
        <v>8223</v>
      </c>
      <c r="H1126" s="10" t="s">
        <v>8245</v>
      </c>
      <c r="I1126" s="10">
        <v>1430409651</v>
      </c>
      <c r="J1126" s="10">
        <v>1427817651</v>
      </c>
      <c r="K1126" s="10" t="b">
        <v>0</v>
      </c>
      <c r="L1126" s="10">
        <v>7</v>
      </c>
      <c r="M1126" t="b">
        <v>0</v>
      </c>
      <c r="N1126" s="10" t="s">
        <v>8281</v>
      </c>
      <c r="O1126" s="15" t="s">
        <v>8331</v>
      </c>
      <c r="P1126" s="10" t="s">
        <v>8333</v>
      </c>
      <c r="Q1126" s="10">
        <f t="shared" si="86"/>
        <v>0</v>
      </c>
      <c r="R1126" s="10">
        <f t="shared" si="85"/>
        <v>60.71</v>
      </c>
      <c r="S1126" s="23">
        <f t="shared" si="87"/>
        <v>42094.667256944449</v>
      </c>
      <c r="T1126" s="23">
        <f t="shared" si="88"/>
        <v>42124.667256944449</v>
      </c>
      <c r="U1126" s="10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0" t="s">
        <v>8220</v>
      </c>
      <c r="G1127" s="10" t="s">
        <v>8224</v>
      </c>
      <c r="H1127" s="10" t="s">
        <v>8246</v>
      </c>
      <c r="I1127" s="10">
        <v>1443193130</v>
      </c>
      <c r="J1127" s="10">
        <v>1438009130</v>
      </c>
      <c r="K1127" s="10" t="b">
        <v>0</v>
      </c>
      <c r="L1127" s="10">
        <v>0</v>
      </c>
      <c r="M1127" t="b">
        <v>0</v>
      </c>
      <c r="N1127" s="10" t="s">
        <v>8281</v>
      </c>
      <c r="O1127" s="15" t="s">
        <v>8331</v>
      </c>
      <c r="P1127" s="10" t="s">
        <v>8333</v>
      </c>
      <c r="Q1127" s="10">
        <f t="shared" si="86"/>
        <v>0</v>
      </c>
      <c r="R1127" s="10">
        <f t="shared" si="85"/>
        <v>0</v>
      </c>
      <c r="S1127" s="23">
        <f t="shared" si="87"/>
        <v>42212.624189814815</v>
      </c>
      <c r="T1127" s="23">
        <f t="shared" si="88"/>
        <v>42272.624189814815</v>
      </c>
      <c r="U1127" s="10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0" t="s">
        <v>8220</v>
      </c>
      <c r="G1128" s="10" t="s">
        <v>8223</v>
      </c>
      <c r="H1128" s="10" t="s">
        <v>8245</v>
      </c>
      <c r="I1128" s="10">
        <v>1468482694</v>
      </c>
      <c r="J1128" s="10">
        <v>1465890694</v>
      </c>
      <c r="K1128" s="10" t="b">
        <v>0</v>
      </c>
      <c r="L1128" s="10">
        <v>2</v>
      </c>
      <c r="M1128" t="b">
        <v>0</v>
      </c>
      <c r="N1128" s="10" t="s">
        <v>8281</v>
      </c>
      <c r="O1128" s="15" t="s">
        <v>8331</v>
      </c>
      <c r="P1128" s="10" t="s">
        <v>8333</v>
      </c>
      <c r="Q1128" s="10">
        <f t="shared" si="86"/>
        <v>1</v>
      </c>
      <c r="R1128" s="10">
        <f t="shared" si="85"/>
        <v>5</v>
      </c>
      <c r="S1128" s="23">
        <f t="shared" si="87"/>
        <v>42535.327476851846</v>
      </c>
      <c r="T1128" s="23">
        <f t="shared" si="88"/>
        <v>42565.327476851846</v>
      </c>
      <c r="U1128" s="10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0" t="s">
        <v>8220</v>
      </c>
      <c r="G1129" s="10" t="s">
        <v>8223</v>
      </c>
      <c r="H1129" s="10" t="s">
        <v>8245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t="b">
        <v>0</v>
      </c>
      <c r="N1129" s="10" t="s">
        <v>8281</v>
      </c>
      <c r="O1129" s="15" t="s">
        <v>8331</v>
      </c>
      <c r="P1129" s="10" t="s">
        <v>8333</v>
      </c>
      <c r="Q1129" s="10">
        <f t="shared" si="86"/>
        <v>2</v>
      </c>
      <c r="R1129" s="10">
        <f t="shared" si="85"/>
        <v>25.43</v>
      </c>
      <c r="S1129" s="23">
        <f t="shared" si="87"/>
        <v>41926.854166666664</v>
      </c>
      <c r="T1129" s="23">
        <f t="shared" si="88"/>
        <v>41957.895833333328</v>
      </c>
      <c r="U1129" s="10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0" t="s">
        <v>8220</v>
      </c>
      <c r="G1130" s="10" t="s">
        <v>8224</v>
      </c>
      <c r="H1130" s="10" t="s">
        <v>8246</v>
      </c>
      <c r="I1130" s="10">
        <v>1407425717</v>
      </c>
      <c r="J1130" s="10">
        <v>1404833717</v>
      </c>
      <c r="K1130" s="10" t="b">
        <v>0</v>
      </c>
      <c r="L1130" s="10">
        <v>1</v>
      </c>
      <c r="M1130" t="b">
        <v>0</v>
      </c>
      <c r="N1130" s="10" t="s">
        <v>8281</v>
      </c>
      <c r="O1130" s="15" t="s">
        <v>8331</v>
      </c>
      <c r="P1130" s="10" t="s">
        <v>8333</v>
      </c>
      <c r="Q1130" s="10">
        <f t="shared" si="86"/>
        <v>0</v>
      </c>
      <c r="R1130" s="10">
        <f t="shared" si="85"/>
        <v>1</v>
      </c>
      <c r="S1130" s="23">
        <f t="shared" si="87"/>
        <v>41828.649502314816</v>
      </c>
      <c r="T1130" s="23">
        <f t="shared" si="88"/>
        <v>41858.649502314816</v>
      </c>
      <c r="U1130" s="1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0" t="s">
        <v>8220</v>
      </c>
      <c r="G1131" s="10" t="s">
        <v>8223</v>
      </c>
      <c r="H1131" s="10" t="s">
        <v>8245</v>
      </c>
      <c r="I1131" s="10">
        <v>1465107693</v>
      </c>
      <c r="J1131" s="10">
        <v>1462515693</v>
      </c>
      <c r="K1131" s="10" t="b">
        <v>0</v>
      </c>
      <c r="L1131" s="10">
        <v>2</v>
      </c>
      <c r="M1131" t="b">
        <v>0</v>
      </c>
      <c r="N1131" s="10" t="s">
        <v>8281</v>
      </c>
      <c r="O1131" s="15" t="s">
        <v>8331</v>
      </c>
      <c r="P1131" s="10" t="s">
        <v>8333</v>
      </c>
      <c r="Q1131" s="10">
        <f t="shared" si="86"/>
        <v>0</v>
      </c>
      <c r="R1131" s="10">
        <f t="shared" si="85"/>
        <v>10.5</v>
      </c>
      <c r="S1131" s="23">
        <f t="shared" si="87"/>
        <v>42496.264965277776</v>
      </c>
      <c r="T1131" s="23">
        <f t="shared" si="88"/>
        <v>42526.264965277776</v>
      </c>
      <c r="U1131" s="10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0" t="s">
        <v>8220</v>
      </c>
      <c r="G1132" s="10" t="s">
        <v>8223</v>
      </c>
      <c r="H1132" s="10" t="s">
        <v>8245</v>
      </c>
      <c r="I1132" s="10">
        <v>1416963300</v>
      </c>
      <c r="J1132" s="10">
        <v>1411775700</v>
      </c>
      <c r="K1132" s="10" t="b">
        <v>0</v>
      </c>
      <c r="L1132" s="10">
        <v>3</v>
      </c>
      <c r="M1132" t="b">
        <v>0</v>
      </c>
      <c r="N1132" s="10" t="s">
        <v>8281</v>
      </c>
      <c r="O1132" s="15" t="s">
        <v>8331</v>
      </c>
      <c r="P1132" s="10" t="s">
        <v>8333</v>
      </c>
      <c r="Q1132" s="10">
        <f t="shared" si="86"/>
        <v>0</v>
      </c>
      <c r="R1132" s="10">
        <f t="shared" si="85"/>
        <v>3.67</v>
      </c>
      <c r="S1132" s="23">
        <f t="shared" si="87"/>
        <v>41908.996527777781</v>
      </c>
      <c r="T1132" s="23">
        <f t="shared" si="88"/>
        <v>41969.038194444445</v>
      </c>
      <c r="U1132" s="10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0" t="s">
        <v>8220</v>
      </c>
      <c r="G1133" s="10" t="s">
        <v>8225</v>
      </c>
      <c r="H1133" s="10" t="s">
        <v>8247</v>
      </c>
      <c r="I1133" s="10">
        <v>1450993668</v>
      </c>
      <c r="J1133" s="10">
        <v>1448401668</v>
      </c>
      <c r="K1133" s="10" t="b">
        <v>0</v>
      </c>
      <c r="L1133" s="10">
        <v>0</v>
      </c>
      <c r="M1133" t="b">
        <v>0</v>
      </c>
      <c r="N1133" s="10" t="s">
        <v>8281</v>
      </c>
      <c r="O1133" s="15" t="s">
        <v>8331</v>
      </c>
      <c r="P1133" s="10" t="s">
        <v>8333</v>
      </c>
      <c r="Q1133" s="10">
        <f t="shared" si="86"/>
        <v>0</v>
      </c>
      <c r="R1133" s="10">
        <f t="shared" si="85"/>
        <v>0</v>
      </c>
      <c r="S1133" s="23">
        <f t="shared" si="87"/>
        <v>42332.908194444448</v>
      </c>
      <c r="T1133" s="23">
        <f t="shared" si="88"/>
        <v>42362.908194444448</v>
      </c>
      <c r="U1133" s="10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0" t="s">
        <v>8220</v>
      </c>
      <c r="G1134" s="10" t="s">
        <v>8228</v>
      </c>
      <c r="H1134" s="10" t="s">
        <v>8250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t="b">
        <v>0</v>
      </c>
      <c r="N1134" s="10" t="s">
        <v>8281</v>
      </c>
      <c r="O1134" s="15" t="s">
        <v>8331</v>
      </c>
      <c r="P1134" s="10" t="s">
        <v>8333</v>
      </c>
      <c r="Q1134" s="10">
        <f t="shared" si="86"/>
        <v>14</v>
      </c>
      <c r="R1134" s="10">
        <f t="shared" si="85"/>
        <v>110.62</v>
      </c>
      <c r="S1134" s="23">
        <f t="shared" si="87"/>
        <v>42706.115405092598</v>
      </c>
      <c r="T1134" s="23">
        <f t="shared" si="88"/>
        <v>42736.115405092598</v>
      </c>
      <c r="U1134" s="10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0" t="s">
        <v>8220</v>
      </c>
      <c r="G1135" s="10" t="s">
        <v>8224</v>
      </c>
      <c r="H1135" s="10" t="s">
        <v>8246</v>
      </c>
      <c r="I1135" s="10">
        <v>1406799981</v>
      </c>
      <c r="J1135" s="10">
        <v>1404207981</v>
      </c>
      <c r="K1135" s="10" t="b">
        <v>0</v>
      </c>
      <c r="L1135" s="10">
        <v>1</v>
      </c>
      <c r="M1135" t="b">
        <v>0</v>
      </c>
      <c r="N1135" s="10" t="s">
        <v>8281</v>
      </c>
      <c r="O1135" s="15" t="s">
        <v>8331</v>
      </c>
      <c r="P1135" s="10" t="s">
        <v>8333</v>
      </c>
      <c r="Q1135" s="10">
        <f t="shared" si="86"/>
        <v>1</v>
      </c>
      <c r="R1135" s="10">
        <f t="shared" si="85"/>
        <v>20</v>
      </c>
      <c r="S1135" s="23">
        <f t="shared" si="87"/>
        <v>41821.407187500001</v>
      </c>
      <c r="T1135" s="23">
        <f t="shared" si="88"/>
        <v>41851.407187500001</v>
      </c>
      <c r="U1135" s="10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0" t="s">
        <v>8220</v>
      </c>
      <c r="G1136" s="10" t="s">
        <v>8225</v>
      </c>
      <c r="H1136" s="10" t="s">
        <v>8247</v>
      </c>
      <c r="I1136" s="10">
        <v>1417235580</v>
      </c>
      <c r="J1136" s="10">
        <v>1416034228</v>
      </c>
      <c r="K1136" s="10" t="b">
        <v>0</v>
      </c>
      <c r="L1136" s="10">
        <v>1</v>
      </c>
      <c r="M1136" t="b">
        <v>0</v>
      </c>
      <c r="N1136" s="10" t="s">
        <v>8281</v>
      </c>
      <c r="O1136" s="15" t="s">
        <v>8331</v>
      </c>
      <c r="P1136" s="10" t="s">
        <v>8333</v>
      </c>
      <c r="Q1136" s="10">
        <f t="shared" si="86"/>
        <v>0</v>
      </c>
      <c r="R1136" s="10">
        <f t="shared" si="85"/>
        <v>1</v>
      </c>
      <c r="S1136" s="23">
        <f t="shared" si="87"/>
        <v>41958.285046296296</v>
      </c>
      <c r="T1136" s="23">
        <f t="shared" si="88"/>
        <v>41972.189583333333</v>
      </c>
      <c r="U1136" s="10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0" t="s">
        <v>8220</v>
      </c>
      <c r="G1137" s="10" t="s">
        <v>8235</v>
      </c>
      <c r="H1137" s="10" t="s">
        <v>8248</v>
      </c>
      <c r="I1137" s="10">
        <v>1470527094</v>
      </c>
      <c r="J1137" s="10">
        <v>1467935094</v>
      </c>
      <c r="K1137" s="10" t="b">
        <v>0</v>
      </c>
      <c r="L1137" s="10">
        <v>1</v>
      </c>
      <c r="M1137" t="b">
        <v>0</v>
      </c>
      <c r="N1137" s="10" t="s">
        <v>8281</v>
      </c>
      <c r="O1137" s="15" t="s">
        <v>8331</v>
      </c>
      <c r="P1137" s="10" t="s">
        <v>8333</v>
      </c>
      <c r="Q1137" s="10">
        <f t="shared" si="86"/>
        <v>5</v>
      </c>
      <c r="R1137" s="10">
        <f t="shared" si="85"/>
        <v>50</v>
      </c>
      <c r="S1137" s="23">
        <f t="shared" si="87"/>
        <v>42558.989513888882</v>
      </c>
      <c r="T1137" s="23">
        <f t="shared" si="88"/>
        <v>42588.989513888882</v>
      </c>
      <c r="U1137" s="10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0" t="s">
        <v>8220</v>
      </c>
      <c r="G1138" s="10" t="s">
        <v>8229</v>
      </c>
      <c r="H1138" s="10" t="s">
        <v>8248</v>
      </c>
      <c r="I1138" s="10">
        <v>1450541229</v>
      </c>
      <c r="J1138" s="10">
        <v>1447949229</v>
      </c>
      <c r="K1138" s="10" t="b">
        <v>0</v>
      </c>
      <c r="L1138" s="10">
        <v>6</v>
      </c>
      <c r="M1138" t="b">
        <v>0</v>
      </c>
      <c r="N1138" s="10" t="s">
        <v>8281</v>
      </c>
      <c r="O1138" s="15" t="s">
        <v>8331</v>
      </c>
      <c r="P1138" s="10" t="s">
        <v>8333</v>
      </c>
      <c r="Q1138" s="10">
        <f t="shared" si="86"/>
        <v>6</v>
      </c>
      <c r="R1138" s="10">
        <f t="shared" si="85"/>
        <v>45</v>
      </c>
      <c r="S1138" s="23">
        <f t="shared" si="87"/>
        <v>42327.671631944439</v>
      </c>
      <c r="T1138" s="23">
        <f t="shared" si="88"/>
        <v>42357.671631944439</v>
      </c>
      <c r="U1138" s="10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0" t="s">
        <v>8220</v>
      </c>
      <c r="G1139" s="10" t="s">
        <v>8223</v>
      </c>
      <c r="H1139" s="10" t="s">
        <v>8245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t="b">
        <v>0</v>
      </c>
      <c r="N1139" s="10" t="s">
        <v>8281</v>
      </c>
      <c r="O1139" s="15" t="s">
        <v>8331</v>
      </c>
      <c r="P1139" s="10" t="s">
        <v>8333</v>
      </c>
      <c r="Q1139" s="10">
        <f t="shared" si="86"/>
        <v>40</v>
      </c>
      <c r="R1139" s="10">
        <f t="shared" si="85"/>
        <v>253.21</v>
      </c>
      <c r="S1139" s="23">
        <f t="shared" si="87"/>
        <v>42453.819687499999</v>
      </c>
      <c r="T1139" s="23">
        <f t="shared" si="88"/>
        <v>42483.819687499999</v>
      </c>
      <c r="U1139" s="10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0" t="s">
        <v>8220</v>
      </c>
      <c r="G1140" s="10" t="s">
        <v>8223</v>
      </c>
      <c r="H1140" s="10" t="s">
        <v>8245</v>
      </c>
      <c r="I1140" s="10">
        <v>1485035131</v>
      </c>
      <c r="J1140" s="10">
        <v>1483307131</v>
      </c>
      <c r="K1140" s="10" t="b">
        <v>0</v>
      </c>
      <c r="L1140" s="10">
        <v>4</v>
      </c>
      <c r="M1140" t="b">
        <v>0</v>
      </c>
      <c r="N1140" s="10" t="s">
        <v>8281</v>
      </c>
      <c r="O1140" s="15" t="s">
        <v>8331</v>
      </c>
      <c r="P1140" s="10" t="s">
        <v>8333</v>
      </c>
      <c r="Q1140" s="10">
        <f t="shared" si="86"/>
        <v>0</v>
      </c>
      <c r="R1140" s="10">
        <f t="shared" si="85"/>
        <v>31.25</v>
      </c>
      <c r="S1140" s="23">
        <f t="shared" si="87"/>
        <v>42736.9066087963</v>
      </c>
      <c r="T1140" s="23">
        <f t="shared" si="88"/>
        <v>42756.9066087963</v>
      </c>
      <c r="U1140" s="1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0" t="s">
        <v>8220</v>
      </c>
      <c r="G1141" s="10" t="s">
        <v>8223</v>
      </c>
      <c r="H1141" s="10" t="s">
        <v>8245</v>
      </c>
      <c r="I1141" s="10">
        <v>1420100426</v>
      </c>
      <c r="J1141" s="10">
        <v>1417508426</v>
      </c>
      <c r="K1141" s="10" t="b">
        <v>0</v>
      </c>
      <c r="L1141" s="10">
        <v>1</v>
      </c>
      <c r="M1141" t="b">
        <v>0</v>
      </c>
      <c r="N1141" s="10" t="s">
        <v>8281</v>
      </c>
      <c r="O1141" s="15" t="s">
        <v>8331</v>
      </c>
      <c r="P1141" s="10" t="s">
        <v>8333</v>
      </c>
      <c r="Q1141" s="10">
        <f t="shared" si="86"/>
        <v>0</v>
      </c>
      <c r="R1141" s="10">
        <f t="shared" si="85"/>
        <v>5</v>
      </c>
      <c r="S1141" s="23">
        <f t="shared" si="87"/>
        <v>41975.347523148142</v>
      </c>
      <c r="T1141" s="23">
        <f t="shared" si="88"/>
        <v>42005.347523148142</v>
      </c>
      <c r="U1141" s="10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0" t="s">
        <v>8220</v>
      </c>
      <c r="G1142" s="10" t="s">
        <v>8224</v>
      </c>
      <c r="H1142" s="10" t="s">
        <v>8246</v>
      </c>
      <c r="I1142" s="10">
        <v>1438859121</v>
      </c>
      <c r="J1142" s="10">
        <v>1436267121</v>
      </c>
      <c r="K1142" s="10" t="b">
        <v>0</v>
      </c>
      <c r="L1142" s="10">
        <v>0</v>
      </c>
      <c r="M1142" t="b">
        <v>0</v>
      </c>
      <c r="N1142" s="10" t="s">
        <v>8281</v>
      </c>
      <c r="O1142" s="15" t="s">
        <v>8331</v>
      </c>
      <c r="P1142" s="10" t="s">
        <v>8333</v>
      </c>
      <c r="Q1142" s="10">
        <f t="shared" si="86"/>
        <v>0</v>
      </c>
      <c r="R1142" s="10">
        <f t="shared" si="85"/>
        <v>0</v>
      </c>
      <c r="S1142" s="23">
        <f t="shared" si="87"/>
        <v>42192.462048611109</v>
      </c>
      <c r="T1142" s="23">
        <f t="shared" si="88"/>
        <v>42222.462048611109</v>
      </c>
      <c r="U1142" s="10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0" t="s">
        <v>8220</v>
      </c>
      <c r="G1143" s="10" t="s">
        <v>8235</v>
      </c>
      <c r="H1143" s="10" t="s">
        <v>8248</v>
      </c>
      <c r="I1143" s="10">
        <v>1436460450</v>
      </c>
      <c r="J1143" s="10">
        <v>1433868450</v>
      </c>
      <c r="K1143" s="10" t="b">
        <v>0</v>
      </c>
      <c r="L1143" s="10">
        <v>0</v>
      </c>
      <c r="M1143" t="b">
        <v>0</v>
      </c>
      <c r="N1143" s="10" t="s">
        <v>8281</v>
      </c>
      <c r="O1143" s="15" t="s">
        <v>8331</v>
      </c>
      <c r="P1143" s="10" t="s">
        <v>8333</v>
      </c>
      <c r="Q1143" s="10">
        <f t="shared" si="86"/>
        <v>0</v>
      </c>
      <c r="R1143" s="10">
        <f t="shared" si="85"/>
        <v>0</v>
      </c>
      <c r="S1143" s="23">
        <f t="shared" si="87"/>
        <v>42164.699652777781</v>
      </c>
      <c r="T1143" s="23">
        <f t="shared" si="88"/>
        <v>42194.699652777781</v>
      </c>
      <c r="U1143" s="10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0" t="s">
        <v>8220</v>
      </c>
      <c r="G1144" s="10" t="s">
        <v>8223</v>
      </c>
      <c r="H1144" s="10" t="s">
        <v>8245</v>
      </c>
      <c r="I1144" s="10">
        <v>1424131727</v>
      </c>
      <c r="J1144" s="10">
        <v>1421539727</v>
      </c>
      <c r="K1144" s="10" t="b">
        <v>0</v>
      </c>
      <c r="L1144" s="10">
        <v>0</v>
      </c>
      <c r="M1144" t="b">
        <v>0</v>
      </c>
      <c r="N1144" s="10" t="s">
        <v>8281</v>
      </c>
      <c r="O1144" s="15" t="s">
        <v>8331</v>
      </c>
      <c r="P1144" s="10" t="s">
        <v>8333</v>
      </c>
      <c r="Q1144" s="10">
        <f t="shared" si="86"/>
        <v>0</v>
      </c>
      <c r="R1144" s="10">
        <f t="shared" si="85"/>
        <v>0</v>
      </c>
      <c r="S1144" s="23">
        <f t="shared" si="87"/>
        <v>42022.006099537044</v>
      </c>
      <c r="T1144" s="23">
        <f t="shared" si="88"/>
        <v>42052.006099537044</v>
      </c>
      <c r="U1144" s="10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0" t="s">
        <v>8220</v>
      </c>
      <c r="G1145" s="10" t="s">
        <v>8223</v>
      </c>
      <c r="H1145" s="10" t="s">
        <v>8245</v>
      </c>
      <c r="I1145" s="10">
        <v>1450327126</v>
      </c>
      <c r="J1145" s="10">
        <v>1447735126</v>
      </c>
      <c r="K1145" s="10" t="b">
        <v>0</v>
      </c>
      <c r="L1145" s="10">
        <v>8</v>
      </c>
      <c r="M1145" t="b">
        <v>0</v>
      </c>
      <c r="N1145" s="10" t="s">
        <v>8281</v>
      </c>
      <c r="O1145" s="15" t="s">
        <v>8331</v>
      </c>
      <c r="P1145" s="10" t="s">
        <v>8333</v>
      </c>
      <c r="Q1145" s="10">
        <f t="shared" si="86"/>
        <v>0</v>
      </c>
      <c r="R1145" s="10">
        <f t="shared" si="85"/>
        <v>23.25</v>
      </c>
      <c r="S1145" s="23">
        <f t="shared" si="87"/>
        <v>42325.19358796296</v>
      </c>
      <c r="T1145" s="23">
        <f t="shared" si="88"/>
        <v>42355.19358796296</v>
      </c>
      <c r="U1145" s="10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0" t="s">
        <v>8220</v>
      </c>
      <c r="G1146" s="10" t="s">
        <v>8223</v>
      </c>
      <c r="H1146" s="10" t="s">
        <v>8245</v>
      </c>
      <c r="I1146" s="10">
        <v>1430281320</v>
      </c>
      <c r="J1146" s="10">
        <v>1427689320</v>
      </c>
      <c r="K1146" s="10" t="b">
        <v>0</v>
      </c>
      <c r="L1146" s="10">
        <v>0</v>
      </c>
      <c r="M1146" t="b">
        <v>0</v>
      </c>
      <c r="N1146" s="10" t="s">
        <v>8282</v>
      </c>
      <c r="O1146" s="15" t="s">
        <v>8334</v>
      </c>
      <c r="P1146" s="10" t="s">
        <v>8335</v>
      </c>
      <c r="Q1146" s="10">
        <f t="shared" si="86"/>
        <v>0</v>
      </c>
      <c r="R1146" s="10">
        <f t="shared" si="85"/>
        <v>0</v>
      </c>
      <c r="S1146" s="23">
        <f t="shared" si="87"/>
        <v>42093.181944444441</v>
      </c>
      <c r="T1146" s="23">
        <f t="shared" si="88"/>
        <v>42123.181944444441</v>
      </c>
      <c r="U1146" s="10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0" t="s">
        <v>8220</v>
      </c>
      <c r="G1147" s="10" t="s">
        <v>8223</v>
      </c>
      <c r="H1147" s="10" t="s">
        <v>8245</v>
      </c>
      <c r="I1147" s="10">
        <v>1412272592</v>
      </c>
      <c r="J1147" s="10">
        <v>1407088592</v>
      </c>
      <c r="K1147" s="10" t="b">
        <v>0</v>
      </c>
      <c r="L1147" s="10">
        <v>1</v>
      </c>
      <c r="M1147" t="b">
        <v>0</v>
      </c>
      <c r="N1147" s="10" t="s">
        <v>8282</v>
      </c>
      <c r="O1147" s="15" t="s">
        <v>8334</v>
      </c>
      <c r="P1147" s="10" t="s">
        <v>8335</v>
      </c>
      <c r="Q1147" s="10">
        <f t="shared" si="86"/>
        <v>0</v>
      </c>
      <c r="R1147" s="10">
        <f t="shared" si="85"/>
        <v>100</v>
      </c>
      <c r="S1147" s="23">
        <f t="shared" si="87"/>
        <v>41854.747592592597</v>
      </c>
      <c r="T1147" s="23">
        <f t="shared" si="88"/>
        <v>41914.747592592597</v>
      </c>
      <c r="U1147" s="10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0" t="s">
        <v>8220</v>
      </c>
      <c r="G1148" s="10" t="s">
        <v>8223</v>
      </c>
      <c r="H1148" s="10" t="s">
        <v>8245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t="b">
        <v>0</v>
      </c>
      <c r="N1148" s="10" t="s">
        <v>8282</v>
      </c>
      <c r="O1148" s="15" t="s">
        <v>8334</v>
      </c>
      <c r="P1148" s="10" t="s">
        <v>8335</v>
      </c>
      <c r="Q1148" s="10">
        <f t="shared" si="86"/>
        <v>9</v>
      </c>
      <c r="R1148" s="10">
        <f t="shared" si="85"/>
        <v>44.17</v>
      </c>
      <c r="S1148" s="23">
        <f t="shared" si="87"/>
        <v>41723.9533912037</v>
      </c>
      <c r="T1148" s="23">
        <f t="shared" si="88"/>
        <v>41761.9533912037</v>
      </c>
      <c r="U1148" s="10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0" t="s">
        <v>8220</v>
      </c>
      <c r="G1149" s="10" t="s">
        <v>8228</v>
      </c>
      <c r="H1149" s="10" t="s">
        <v>8250</v>
      </c>
      <c r="I1149" s="10">
        <v>1413760783</v>
      </c>
      <c r="J1149" s="10">
        <v>1408576783</v>
      </c>
      <c r="K1149" s="10" t="b">
        <v>0</v>
      </c>
      <c r="L1149" s="10">
        <v>0</v>
      </c>
      <c r="M1149" t="b">
        <v>0</v>
      </c>
      <c r="N1149" s="10" t="s">
        <v>8282</v>
      </c>
      <c r="O1149" s="15" t="s">
        <v>8334</v>
      </c>
      <c r="P1149" s="10" t="s">
        <v>8335</v>
      </c>
      <c r="Q1149" s="10">
        <f t="shared" si="86"/>
        <v>0</v>
      </c>
      <c r="R1149" s="10">
        <f t="shared" si="85"/>
        <v>0</v>
      </c>
      <c r="S1149" s="23">
        <f t="shared" si="87"/>
        <v>41871.972025462965</v>
      </c>
      <c r="T1149" s="23">
        <f t="shared" si="88"/>
        <v>41931.972025462965</v>
      </c>
      <c r="U1149" s="10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0" t="s">
        <v>8220</v>
      </c>
      <c r="G1150" s="10" t="s">
        <v>8223</v>
      </c>
      <c r="H1150" s="10" t="s">
        <v>8245</v>
      </c>
      <c r="I1150" s="10">
        <v>1480568781</v>
      </c>
      <c r="J1150" s="10">
        <v>1477973181</v>
      </c>
      <c r="K1150" s="10" t="b">
        <v>0</v>
      </c>
      <c r="L1150" s="10">
        <v>3</v>
      </c>
      <c r="M1150" t="b">
        <v>0</v>
      </c>
      <c r="N1150" s="10" t="s">
        <v>8282</v>
      </c>
      <c r="O1150" s="15" t="s">
        <v>8334</v>
      </c>
      <c r="P1150" s="10" t="s">
        <v>8335</v>
      </c>
      <c r="Q1150" s="10">
        <f t="shared" si="86"/>
        <v>0</v>
      </c>
      <c r="R1150" s="10">
        <f t="shared" si="85"/>
        <v>24.33</v>
      </c>
      <c r="S1150" s="23">
        <f t="shared" si="87"/>
        <v>42675.171076388884</v>
      </c>
      <c r="T1150" s="23">
        <f t="shared" si="88"/>
        <v>42705.212743055556</v>
      </c>
      <c r="U1150" s="1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0" t="s">
        <v>8220</v>
      </c>
      <c r="G1151" s="10" t="s">
        <v>8223</v>
      </c>
      <c r="H1151" s="10" t="s">
        <v>8245</v>
      </c>
      <c r="I1151" s="10">
        <v>1466096566</v>
      </c>
      <c r="J1151" s="10">
        <v>1463504566</v>
      </c>
      <c r="K1151" s="10" t="b">
        <v>0</v>
      </c>
      <c r="L1151" s="10">
        <v>2</v>
      </c>
      <c r="M1151" t="b">
        <v>0</v>
      </c>
      <c r="N1151" s="10" t="s">
        <v>8282</v>
      </c>
      <c r="O1151" s="15" t="s">
        <v>8334</v>
      </c>
      <c r="P1151" s="10" t="s">
        <v>8335</v>
      </c>
      <c r="Q1151" s="10">
        <f t="shared" si="86"/>
        <v>0</v>
      </c>
      <c r="R1151" s="10">
        <f t="shared" si="85"/>
        <v>37.5</v>
      </c>
      <c r="S1151" s="23">
        <f t="shared" si="87"/>
        <v>42507.71025462963</v>
      </c>
      <c r="T1151" s="23">
        <f t="shared" si="88"/>
        <v>42537.71025462963</v>
      </c>
      <c r="U1151" s="10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0" t="s">
        <v>8220</v>
      </c>
      <c r="G1152" s="10" t="s">
        <v>8223</v>
      </c>
      <c r="H1152" s="10" t="s">
        <v>8245</v>
      </c>
      <c r="I1152" s="10">
        <v>1452293675</v>
      </c>
      <c r="J1152" s="10">
        <v>1447109675</v>
      </c>
      <c r="K1152" s="10" t="b">
        <v>0</v>
      </c>
      <c r="L1152" s="10">
        <v>6</v>
      </c>
      <c r="M1152" t="b">
        <v>0</v>
      </c>
      <c r="N1152" s="10" t="s">
        <v>8282</v>
      </c>
      <c r="O1152" s="15" t="s">
        <v>8334</v>
      </c>
      <c r="P1152" s="10" t="s">
        <v>8335</v>
      </c>
      <c r="Q1152" s="10">
        <f t="shared" si="86"/>
        <v>10</v>
      </c>
      <c r="R1152" s="10">
        <f t="shared" si="85"/>
        <v>42</v>
      </c>
      <c r="S1152" s="23">
        <f t="shared" si="87"/>
        <v>42317.954571759255</v>
      </c>
      <c r="T1152" s="23">
        <f t="shared" si="88"/>
        <v>42377.954571759255</v>
      </c>
      <c r="U1152" s="10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0" t="s">
        <v>8220</v>
      </c>
      <c r="G1153" s="10" t="s">
        <v>8223</v>
      </c>
      <c r="H1153" s="10" t="s">
        <v>8245</v>
      </c>
      <c r="I1153" s="10">
        <v>1441592863</v>
      </c>
      <c r="J1153" s="10">
        <v>1439000863</v>
      </c>
      <c r="K1153" s="10" t="b">
        <v>0</v>
      </c>
      <c r="L1153" s="10">
        <v>0</v>
      </c>
      <c r="M1153" t="b">
        <v>0</v>
      </c>
      <c r="N1153" s="10" t="s">
        <v>8282</v>
      </c>
      <c r="O1153" s="15" t="s">
        <v>8334</v>
      </c>
      <c r="P1153" s="10" t="s">
        <v>8335</v>
      </c>
      <c r="Q1153" s="10">
        <f t="shared" si="86"/>
        <v>0</v>
      </c>
      <c r="R1153" s="10">
        <f t="shared" si="85"/>
        <v>0</v>
      </c>
      <c r="S1153" s="23">
        <f t="shared" si="87"/>
        <v>42224.102581018517</v>
      </c>
      <c r="T1153" s="23">
        <f t="shared" si="88"/>
        <v>42254.102581018517</v>
      </c>
      <c r="U1153" s="10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0" t="s">
        <v>8220</v>
      </c>
      <c r="G1154" s="10" t="s">
        <v>8223</v>
      </c>
      <c r="H1154" s="10" t="s">
        <v>8245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t="b">
        <v>0</v>
      </c>
      <c r="N1154" s="10" t="s">
        <v>8282</v>
      </c>
      <c r="O1154" s="15" t="s">
        <v>8334</v>
      </c>
      <c r="P1154" s="10" t="s">
        <v>8335</v>
      </c>
      <c r="Q1154" s="10">
        <f t="shared" si="86"/>
        <v>6</v>
      </c>
      <c r="R1154" s="10">
        <f t="shared" ref="R1154:R1217" si="90">IFERROR(ROUND(E1154/L1154,2),0)</f>
        <v>60.73</v>
      </c>
      <c r="S1154" s="23">
        <f t="shared" si="87"/>
        <v>42109.709629629629</v>
      </c>
      <c r="T1154" s="23">
        <f t="shared" si="88"/>
        <v>42139.709629629629</v>
      </c>
      <c r="U1154" s="10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0" t="s">
        <v>8220</v>
      </c>
      <c r="G1155" s="10" t="s">
        <v>8223</v>
      </c>
      <c r="H1155" s="10" t="s">
        <v>8245</v>
      </c>
      <c r="I1155" s="10">
        <v>1434647305</v>
      </c>
      <c r="J1155" s="10">
        <v>1432055305</v>
      </c>
      <c r="K1155" s="10" t="b">
        <v>0</v>
      </c>
      <c r="L1155" s="10">
        <v>1</v>
      </c>
      <c r="M1155" t="b">
        <v>0</v>
      </c>
      <c r="N1155" s="10" t="s">
        <v>8282</v>
      </c>
      <c r="O1155" s="15" t="s">
        <v>8334</v>
      </c>
      <c r="P1155" s="10" t="s">
        <v>8335</v>
      </c>
      <c r="Q1155" s="10">
        <f t="shared" ref="Q1155:Q1218" si="91">ROUND(E1155/D1155*100,0)</f>
        <v>1</v>
      </c>
      <c r="R1155" s="10">
        <f t="shared" si="90"/>
        <v>50</v>
      </c>
      <c r="S1155" s="23">
        <f t="shared" ref="S1155:S1218" si="92">(((J1155/60)/60)/24)+DATE(1970,1,1)</f>
        <v>42143.714178240742</v>
      </c>
      <c r="T1155" s="23">
        <f t="shared" ref="T1155:T1218" si="93">(((I1155/60)/60)/24)+DATE(1970,1,1)</f>
        <v>42173.714178240742</v>
      </c>
      <c r="U1155" s="10">
        <f t="shared" si="89"/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0" t="s">
        <v>8220</v>
      </c>
      <c r="G1156" s="10" t="s">
        <v>8223</v>
      </c>
      <c r="H1156" s="10" t="s">
        <v>8245</v>
      </c>
      <c r="I1156" s="10">
        <v>1441507006</v>
      </c>
      <c r="J1156" s="10">
        <v>1438915006</v>
      </c>
      <c r="K1156" s="10" t="b">
        <v>0</v>
      </c>
      <c r="L1156" s="10">
        <v>3</v>
      </c>
      <c r="M1156" t="b">
        <v>0</v>
      </c>
      <c r="N1156" s="10" t="s">
        <v>8282</v>
      </c>
      <c r="O1156" s="15" t="s">
        <v>8334</v>
      </c>
      <c r="P1156" s="10" t="s">
        <v>8335</v>
      </c>
      <c r="Q1156" s="10">
        <f t="shared" si="91"/>
        <v>7</v>
      </c>
      <c r="R1156" s="10">
        <f t="shared" si="90"/>
        <v>108.33</v>
      </c>
      <c r="S1156" s="23">
        <f t="shared" si="92"/>
        <v>42223.108865740738</v>
      </c>
      <c r="T1156" s="23">
        <f t="shared" si="93"/>
        <v>42253.108865740738</v>
      </c>
      <c r="U1156" s="10">
        <f t="shared" si="89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0" t="s">
        <v>8220</v>
      </c>
      <c r="G1157" s="10" t="s">
        <v>8223</v>
      </c>
      <c r="H1157" s="10" t="s">
        <v>8245</v>
      </c>
      <c r="I1157" s="10">
        <v>1408040408</v>
      </c>
      <c r="J1157" s="10">
        <v>1405448408</v>
      </c>
      <c r="K1157" s="10" t="b">
        <v>0</v>
      </c>
      <c r="L1157" s="10">
        <v>8</v>
      </c>
      <c r="M1157" t="b">
        <v>0</v>
      </c>
      <c r="N1157" s="10" t="s">
        <v>8282</v>
      </c>
      <c r="O1157" s="15" t="s">
        <v>8334</v>
      </c>
      <c r="P1157" s="10" t="s">
        <v>8335</v>
      </c>
      <c r="Q1157" s="10">
        <f t="shared" si="91"/>
        <v>1</v>
      </c>
      <c r="R1157" s="10">
        <f t="shared" si="90"/>
        <v>23.5</v>
      </c>
      <c r="S1157" s="23">
        <f t="shared" si="92"/>
        <v>41835.763981481483</v>
      </c>
      <c r="T1157" s="23">
        <f t="shared" si="93"/>
        <v>41865.763981481483</v>
      </c>
      <c r="U1157" s="10">
        <f t="shared" si="89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0" t="s">
        <v>8220</v>
      </c>
      <c r="G1158" s="10" t="s">
        <v>8223</v>
      </c>
      <c r="H1158" s="10" t="s">
        <v>8245</v>
      </c>
      <c r="I1158" s="10">
        <v>1424742162</v>
      </c>
      <c r="J1158" s="10">
        <v>1422150162</v>
      </c>
      <c r="K1158" s="10" t="b">
        <v>0</v>
      </c>
      <c r="L1158" s="10">
        <v>0</v>
      </c>
      <c r="M1158" t="b">
        <v>0</v>
      </c>
      <c r="N1158" s="10" t="s">
        <v>8282</v>
      </c>
      <c r="O1158" s="15" t="s">
        <v>8334</v>
      </c>
      <c r="P1158" s="10" t="s">
        <v>8335</v>
      </c>
      <c r="Q1158" s="10">
        <f t="shared" si="91"/>
        <v>0</v>
      </c>
      <c r="R1158" s="10">
        <f t="shared" si="90"/>
        <v>0</v>
      </c>
      <c r="S1158" s="23">
        <f t="shared" si="92"/>
        <v>42029.07131944444</v>
      </c>
      <c r="T1158" s="23">
        <f t="shared" si="93"/>
        <v>42059.07131944444</v>
      </c>
      <c r="U1158" s="10">
        <f t="shared" si="89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0" t="s">
        <v>8220</v>
      </c>
      <c r="G1159" s="10" t="s">
        <v>8223</v>
      </c>
      <c r="H1159" s="10" t="s">
        <v>8245</v>
      </c>
      <c r="I1159" s="10">
        <v>1417795480</v>
      </c>
      <c r="J1159" s="10">
        <v>1412607880</v>
      </c>
      <c r="K1159" s="10" t="b">
        <v>0</v>
      </c>
      <c r="L1159" s="10">
        <v>3</v>
      </c>
      <c r="M1159" t="b">
        <v>0</v>
      </c>
      <c r="N1159" s="10" t="s">
        <v>8282</v>
      </c>
      <c r="O1159" s="15" t="s">
        <v>8334</v>
      </c>
      <c r="P1159" s="10" t="s">
        <v>8335</v>
      </c>
      <c r="Q1159" s="10">
        <f t="shared" si="91"/>
        <v>2</v>
      </c>
      <c r="R1159" s="10">
        <f t="shared" si="90"/>
        <v>50.33</v>
      </c>
      <c r="S1159" s="23">
        <f t="shared" si="92"/>
        <v>41918.628240740742</v>
      </c>
      <c r="T1159" s="23">
        <f t="shared" si="93"/>
        <v>41978.669907407413</v>
      </c>
      <c r="U1159" s="10">
        <f t="shared" si="89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0" t="s">
        <v>8220</v>
      </c>
      <c r="G1160" s="10" t="s">
        <v>8223</v>
      </c>
      <c r="H1160" s="10" t="s">
        <v>8245</v>
      </c>
      <c r="I1160" s="10">
        <v>1418091128</v>
      </c>
      <c r="J1160" s="10">
        <v>1415499128</v>
      </c>
      <c r="K1160" s="10" t="b">
        <v>0</v>
      </c>
      <c r="L1160" s="10">
        <v>3</v>
      </c>
      <c r="M1160" t="b">
        <v>0</v>
      </c>
      <c r="N1160" s="10" t="s">
        <v>8282</v>
      </c>
      <c r="O1160" s="15" t="s">
        <v>8334</v>
      </c>
      <c r="P1160" s="10" t="s">
        <v>8335</v>
      </c>
      <c r="Q1160" s="10">
        <f t="shared" si="91"/>
        <v>0</v>
      </c>
      <c r="R1160" s="10">
        <f t="shared" si="90"/>
        <v>11.67</v>
      </c>
      <c r="S1160" s="23">
        <f t="shared" si="92"/>
        <v>41952.09175925926</v>
      </c>
      <c r="T1160" s="23">
        <f t="shared" si="93"/>
        <v>41982.09175925926</v>
      </c>
      <c r="U1160" s="10">
        <f t="shared" si="89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0" t="s">
        <v>8220</v>
      </c>
      <c r="G1161" s="10" t="s">
        <v>8223</v>
      </c>
      <c r="H1161" s="10" t="s">
        <v>8245</v>
      </c>
      <c r="I1161" s="10">
        <v>1435679100</v>
      </c>
      <c r="J1161" s="10">
        <v>1433006765</v>
      </c>
      <c r="K1161" s="10" t="b">
        <v>0</v>
      </c>
      <c r="L1161" s="10">
        <v>0</v>
      </c>
      <c r="M1161" t="b">
        <v>0</v>
      </c>
      <c r="N1161" s="10" t="s">
        <v>8282</v>
      </c>
      <c r="O1161" s="15" t="s">
        <v>8334</v>
      </c>
      <c r="P1161" s="10" t="s">
        <v>8335</v>
      </c>
      <c r="Q1161" s="10">
        <f t="shared" si="91"/>
        <v>0</v>
      </c>
      <c r="R1161" s="10">
        <f t="shared" si="90"/>
        <v>0</v>
      </c>
      <c r="S1161" s="23">
        <f t="shared" si="92"/>
        <v>42154.726446759261</v>
      </c>
      <c r="T1161" s="23">
        <f t="shared" si="93"/>
        <v>42185.65625</v>
      </c>
      <c r="U1161" s="10">
        <f t="shared" si="89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0" t="s">
        <v>8220</v>
      </c>
      <c r="G1162" s="10" t="s">
        <v>8223</v>
      </c>
      <c r="H1162" s="10" t="s">
        <v>8245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t="b">
        <v>0</v>
      </c>
      <c r="N1162" s="10" t="s">
        <v>8282</v>
      </c>
      <c r="O1162" s="15" t="s">
        <v>8334</v>
      </c>
      <c r="P1162" s="10" t="s">
        <v>8335</v>
      </c>
      <c r="Q1162" s="10">
        <f t="shared" si="91"/>
        <v>4</v>
      </c>
      <c r="R1162" s="10">
        <f t="shared" si="90"/>
        <v>60.79</v>
      </c>
      <c r="S1162" s="23">
        <f t="shared" si="92"/>
        <v>42061.154930555553</v>
      </c>
      <c r="T1162" s="23">
        <f t="shared" si="93"/>
        <v>42091.113263888896</v>
      </c>
      <c r="U1162" s="10">
        <f t="shared" si="89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0" t="s">
        <v>8220</v>
      </c>
      <c r="G1163" s="10" t="s">
        <v>8223</v>
      </c>
      <c r="H1163" s="10" t="s">
        <v>8245</v>
      </c>
      <c r="I1163" s="10">
        <v>1432047989</v>
      </c>
      <c r="J1163" s="10">
        <v>1430233589</v>
      </c>
      <c r="K1163" s="10" t="b">
        <v>0</v>
      </c>
      <c r="L1163" s="10">
        <v>0</v>
      </c>
      <c r="M1163" t="b">
        <v>0</v>
      </c>
      <c r="N1163" s="10" t="s">
        <v>8282</v>
      </c>
      <c r="O1163" s="15" t="s">
        <v>8334</v>
      </c>
      <c r="P1163" s="10" t="s">
        <v>8335</v>
      </c>
      <c r="Q1163" s="10">
        <f t="shared" si="91"/>
        <v>0</v>
      </c>
      <c r="R1163" s="10">
        <f t="shared" si="90"/>
        <v>0</v>
      </c>
      <c r="S1163" s="23">
        <f t="shared" si="92"/>
        <v>42122.629502314812</v>
      </c>
      <c r="T1163" s="23">
        <f t="shared" si="93"/>
        <v>42143.629502314812</v>
      </c>
      <c r="U1163" s="10">
        <f t="shared" si="89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0" t="s">
        <v>8220</v>
      </c>
      <c r="G1164" s="10" t="s">
        <v>8223</v>
      </c>
      <c r="H1164" s="10" t="s">
        <v>8245</v>
      </c>
      <c r="I1164" s="10">
        <v>1411662264</v>
      </c>
      <c r="J1164" s="10">
        <v>1408983864</v>
      </c>
      <c r="K1164" s="10" t="b">
        <v>0</v>
      </c>
      <c r="L1164" s="10">
        <v>2</v>
      </c>
      <c r="M1164" t="b">
        <v>0</v>
      </c>
      <c r="N1164" s="10" t="s">
        <v>8282</v>
      </c>
      <c r="O1164" s="15" t="s">
        <v>8334</v>
      </c>
      <c r="P1164" s="10" t="s">
        <v>8335</v>
      </c>
      <c r="Q1164" s="10">
        <f t="shared" si="91"/>
        <v>0</v>
      </c>
      <c r="R1164" s="10">
        <f t="shared" si="90"/>
        <v>17.5</v>
      </c>
      <c r="S1164" s="23">
        <f t="shared" si="92"/>
        <v>41876.683611111112</v>
      </c>
      <c r="T1164" s="23">
        <f t="shared" si="93"/>
        <v>41907.683611111112</v>
      </c>
      <c r="U1164" s="10">
        <f t="shared" si="89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0" t="s">
        <v>8220</v>
      </c>
      <c r="G1165" s="10" t="s">
        <v>8223</v>
      </c>
      <c r="H1165" s="10" t="s">
        <v>8245</v>
      </c>
      <c r="I1165" s="10">
        <v>1407604920</v>
      </c>
      <c r="J1165" s="10">
        <v>1405012920</v>
      </c>
      <c r="K1165" s="10" t="b">
        <v>0</v>
      </c>
      <c r="L1165" s="10">
        <v>0</v>
      </c>
      <c r="M1165" t="b">
        <v>0</v>
      </c>
      <c r="N1165" s="10" t="s">
        <v>8282</v>
      </c>
      <c r="O1165" s="15" t="s">
        <v>8334</v>
      </c>
      <c r="P1165" s="10" t="s">
        <v>8335</v>
      </c>
      <c r="Q1165" s="10">
        <f t="shared" si="91"/>
        <v>0</v>
      </c>
      <c r="R1165" s="10">
        <f t="shared" si="90"/>
        <v>0</v>
      </c>
      <c r="S1165" s="23">
        <f t="shared" si="92"/>
        <v>41830.723611111112</v>
      </c>
      <c r="T1165" s="23">
        <f t="shared" si="93"/>
        <v>41860.723611111112</v>
      </c>
      <c r="U1165" s="10">
        <f t="shared" si="89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0" t="s">
        <v>8220</v>
      </c>
      <c r="G1166" s="10" t="s">
        <v>8223</v>
      </c>
      <c r="H1166" s="10" t="s">
        <v>8245</v>
      </c>
      <c r="I1166" s="10">
        <v>1466270582</v>
      </c>
      <c r="J1166" s="10">
        <v>1463678582</v>
      </c>
      <c r="K1166" s="10" t="b">
        <v>0</v>
      </c>
      <c r="L1166" s="10">
        <v>0</v>
      </c>
      <c r="M1166" t="b">
        <v>0</v>
      </c>
      <c r="N1166" s="10" t="s">
        <v>8282</v>
      </c>
      <c r="O1166" s="15" t="s">
        <v>8334</v>
      </c>
      <c r="P1166" s="10" t="s">
        <v>8335</v>
      </c>
      <c r="Q1166" s="10">
        <f t="shared" si="91"/>
        <v>0</v>
      </c>
      <c r="R1166" s="10">
        <f t="shared" si="90"/>
        <v>0</v>
      </c>
      <c r="S1166" s="23">
        <f t="shared" si="92"/>
        <v>42509.724328703705</v>
      </c>
      <c r="T1166" s="23">
        <f t="shared" si="93"/>
        <v>42539.724328703705</v>
      </c>
      <c r="U1166" s="10">
        <f t="shared" si="89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0" t="s">
        <v>8220</v>
      </c>
      <c r="G1167" s="10" t="s">
        <v>8223</v>
      </c>
      <c r="H1167" s="10" t="s">
        <v>8245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t="b">
        <v>0</v>
      </c>
      <c r="N1167" s="10" t="s">
        <v>8282</v>
      </c>
      <c r="O1167" s="15" t="s">
        <v>8334</v>
      </c>
      <c r="P1167" s="10" t="s">
        <v>8335</v>
      </c>
      <c r="Q1167" s="10">
        <f t="shared" si="91"/>
        <v>21</v>
      </c>
      <c r="R1167" s="10">
        <f t="shared" si="90"/>
        <v>82.82</v>
      </c>
      <c r="S1167" s="23">
        <f t="shared" si="92"/>
        <v>41792.214467592588</v>
      </c>
      <c r="T1167" s="23">
        <f t="shared" si="93"/>
        <v>41826.214467592588</v>
      </c>
      <c r="U1167" s="10">
        <f t="shared" ref="U1167:U1230" si="94">YEAR(S:S)</f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0" t="s">
        <v>8220</v>
      </c>
      <c r="G1168" s="10" t="s">
        <v>8223</v>
      </c>
      <c r="H1168" s="10" t="s">
        <v>8245</v>
      </c>
      <c r="I1168" s="10">
        <v>1435291200</v>
      </c>
      <c r="J1168" s="10">
        <v>1432640342</v>
      </c>
      <c r="K1168" s="10" t="b">
        <v>0</v>
      </c>
      <c r="L1168" s="10">
        <v>8</v>
      </c>
      <c r="M1168" t="b">
        <v>0</v>
      </c>
      <c r="N1168" s="10" t="s">
        <v>8282</v>
      </c>
      <c r="O1168" s="15" t="s">
        <v>8334</v>
      </c>
      <c r="P1168" s="10" t="s">
        <v>8335</v>
      </c>
      <c r="Q1168" s="10">
        <f t="shared" si="91"/>
        <v>19</v>
      </c>
      <c r="R1168" s="10">
        <f t="shared" si="90"/>
        <v>358.88</v>
      </c>
      <c r="S1168" s="23">
        <f t="shared" si="92"/>
        <v>42150.485439814816</v>
      </c>
      <c r="T1168" s="23">
        <f t="shared" si="93"/>
        <v>42181.166666666672</v>
      </c>
      <c r="U1168" s="10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0" t="s">
        <v>8220</v>
      </c>
      <c r="G1169" s="10" t="s">
        <v>8223</v>
      </c>
      <c r="H1169" s="10" t="s">
        <v>8245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t="b">
        <v>0</v>
      </c>
      <c r="N1169" s="10" t="s">
        <v>8282</v>
      </c>
      <c r="O1169" s="15" t="s">
        <v>8334</v>
      </c>
      <c r="P1169" s="10" t="s">
        <v>8335</v>
      </c>
      <c r="Q1169" s="10">
        <f t="shared" si="91"/>
        <v>2</v>
      </c>
      <c r="R1169" s="10">
        <f t="shared" si="90"/>
        <v>61.19</v>
      </c>
      <c r="S1169" s="23">
        <f t="shared" si="92"/>
        <v>41863.734895833331</v>
      </c>
      <c r="T1169" s="23">
        <f t="shared" si="93"/>
        <v>41894.734895833331</v>
      </c>
      <c r="U1169" s="10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0" t="s">
        <v>8220</v>
      </c>
      <c r="G1170" s="10" t="s">
        <v>8223</v>
      </c>
      <c r="H1170" s="10" t="s">
        <v>8245</v>
      </c>
      <c r="I1170" s="10">
        <v>1474507065</v>
      </c>
      <c r="J1170" s="10">
        <v>1471915065</v>
      </c>
      <c r="K1170" s="10" t="b">
        <v>0</v>
      </c>
      <c r="L1170" s="10">
        <v>3</v>
      </c>
      <c r="M1170" t="b">
        <v>0</v>
      </c>
      <c r="N1170" s="10" t="s">
        <v>8282</v>
      </c>
      <c r="O1170" s="15" t="s">
        <v>8334</v>
      </c>
      <c r="P1170" s="10" t="s">
        <v>8335</v>
      </c>
      <c r="Q1170" s="10">
        <f t="shared" si="91"/>
        <v>6</v>
      </c>
      <c r="R1170" s="10">
        <f t="shared" si="90"/>
        <v>340</v>
      </c>
      <c r="S1170" s="23">
        <f t="shared" si="92"/>
        <v>42605.053993055553</v>
      </c>
      <c r="T1170" s="23">
        <f t="shared" si="93"/>
        <v>42635.053993055553</v>
      </c>
      <c r="U1170" s="1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0" t="s">
        <v>8220</v>
      </c>
      <c r="G1171" s="10" t="s">
        <v>8223</v>
      </c>
      <c r="H1171" s="10" t="s">
        <v>8245</v>
      </c>
      <c r="I1171" s="10">
        <v>1424593763</v>
      </c>
      <c r="J1171" s="10">
        <v>1422001763</v>
      </c>
      <c r="K1171" s="10" t="b">
        <v>0</v>
      </c>
      <c r="L1171" s="10">
        <v>3</v>
      </c>
      <c r="M1171" t="b">
        <v>0</v>
      </c>
      <c r="N1171" s="10" t="s">
        <v>8282</v>
      </c>
      <c r="O1171" s="15" t="s">
        <v>8334</v>
      </c>
      <c r="P1171" s="10" t="s">
        <v>8335</v>
      </c>
      <c r="Q1171" s="10">
        <f t="shared" si="91"/>
        <v>0</v>
      </c>
      <c r="R1171" s="10">
        <f t="shared" si="90"/>
        <v>5.67</v>
      </c>
      <c r="S1171" s="23">
        <f t="shared" si="92"/>
        <v>42027.353738425925</v>
      </c>
      <c r="T1171" s="23">
        <f t="shared" si="93"/>
        <v>42057.353738425925</v>
      </c>
      <c r="U1171" s="10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0" t="s">
        <v>8220</v>
      </c>
      <c r="G1172" s="10" t="s">
        <v>8224</v>
      </c>
      <c r="H1172" s="10" t="s">
        <v>8246</v>
      </c>
      <c r="I1172" s="10">
        <v>1433021171</v>
      </c>
      <c r="J1172" s="10">
        <v>1430429171</v>
      </c>
      <c r="K1172" s="10" t="b">
        <v>0</v>
      </c>
      <c r="L1172" s="10">
        <v>2</v>
      </c>
      <c r="M1172" t="b">
        <v>0</v>
      </c>
      <c r="N1172" s="10" t="s">
        <v>8282</v>
      </c>
      <c r="O1172" s="15" t="s">
        <v>8334</v>
      </c>
      <c r="P1172" s="10" t="s">
        <v>8335</v>
      </c>
      <c r="Q1172" s="10">
        <f t="shared" si="91"/>
        <v>0</v>
      </c>
      <c r="R1172" s="10">
        <f t="shared" si="90"/>
        <v>50</v>
      </c>
      <c r="S1172" s="23">
        <f t="shared" si="92"/>
        <v>42124.893182870372</v>
      </c>
      <c r="T1172" s="23">
        <f t="shared" si="93"/>
        <v>42154.893182870372</v>
      </c>
      <c r="U1172" s="10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0" t="s">
        <v>8220</v>
      </c>
      <c r="G1173" s="10" t="s">
        <v>8223</v>
      </c>
      <c r="H1173" s="10" t="s">
        <v>8245</v>
      </c>
      <c r="I1173" s="10">
        <v>1415909927</v>
      </c>
      <c r="J1173" s="10">
        <v>1414351127</v>
      </c>
      <c r="K1173" s="10" t="b">
        <v>0</v>
      </c>
      <c r="L1173" s="10">
        <v>1</v>
      </c>
      <c r="M1173" t="b">
        <v>0</v>
      </c>
      <c r="N1173" s="10" t="s">
        <v>8282</v>
      </c>
      <c r="O1173" s="15" t="s">
        <v>8334</v>
      </c>
      <c r="P1173" s="10" t="s">
        <v>8335</v>
      </c>
      <c r="Q1173" s="10">
        <f t="shared" si="91"/>
        <v>0</v>
      </c>
      <c r="R1173" s="10">
        <f t="shared" si="90"/>
        <v>25</v>
      </c>
      <c r="S1173" s="23">
        <f t="shared" si="92"/>
        <v>41938.804710648146</v>
      </c>
      <c r="T1173" s="23">
        <f t="shared" si="93"/>
        <v>41956.846377314811</v>
      </c>
      <c r="U1173" s="10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0" t="s">
        <v>8220</v>
      </c>
      <c r="G1174" s="10" t="s">
        <v>8223</v>
      </c>
      <c r="H1174" s="10" t="s">
        <v>8245</v>
      </c>
      <c r="I1174" s="10">
        <v>1408551752</v>
      </c>
      <c r="J1174" s="10">
        <v>1405959752</v>
      </c>
      <c r="K1174" s="10" t="b">
        <v>0</v>
      </c>
      <c r="L1174" s="10">
        <v>0</v>
      </c>
      <c r="M1174" t="b">
        <v>0</v>
      </c>
      <c r="N1174" s="10" t="s">
        <v>8282</v>
      </c>
      <c r="O1174" s="15" t="s">
        <v>8334</v>
      </c>
      <c r="P1174" s="10" t="s">
        <v>8335</v>
      </c>
      <c r="Q1174" s="10">
        <f t="shared" si="91"/>
        <v>0</v>
      </c>
      <c r="R1174" s="10">
        <f t="shared" si="90"/>
        <v>0</v>
      </c>
      <c r="S1174" s="23">
        <f t="shared" si="92"/>
        <v>41841.682314814818</v>
      </c>
      <c r="T1174" s="23">
        <f t="shared" si="93"/>
        <v>41871.682314814818</v>
      </c>
      <c r="U1174" s="10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0" t="s">
        <v>8220</v>
      </c>
      <c r="G1175" s="10" t="s">
        <v>8223</v>
      </c>
      <c r="H1175" s="10" t="s">
        <v>8245</v>
      </c>
      <c r="I1175" s="10">
        <v>1438576057</v>
      </c>
      <c r="J1175" s="10">
        <v>1435552057</v>
      </c>
      <c r="K1175" s="10" t="b">
        <v>0</v>
      </c>
      <c r="L1175" s="10">
        <v>1</v>
      </c>
      <c r="M1175" t="b">
        <v>0</v>
      </c>
      <c r="N1175" s="10" t="s">
        <v>8282</v>
      </c>
      <c r="O1175" s="15" t="s">
        <v>8334</v>
      </c>
      <c r="P1175" s="10" t="s">
        <v>8335</v>
      </c>
      <c r="Q1175" s="10">
        <f t="shared" si="91"/>
        <v>0</v>
      </c>
      <c r="R1175" s="10">
        <f t="shared" si="90"/>
        <v>30</v>
      </c>
      <c r="S1175" s="23">
        <f t="shared" si="92"/>
        <v>42184.185844907406</v>
      </c>
      <c r="T1175" s="23">
        <f t="shared" si="93"/>
        <v>42219.185844907406</v>
      </c>
      <c r="U1175" s="10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0" t="s">
        <v>8220</v>
      </c>
      <c r="G1176" s="10" t="s">
        <v>8223</v>
      </c>
      <c r="H1176" s="10" t="s">
        <v>8245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t="b">
        <v>0</v>
      </c>
      <c r="N1176" s="10" t="s">
        <v>8282</v>
      </c>
      <c r="O1176" s="15" t="s">
        <v>8334</v>
      </c>
      <c r="P1176" s="10" t="s">
        <v>8335</v>
      </c>
      <c r="Q1176" s="10">
        <f t="shared" si="91"/>
        <v>6</v>
      </c>
      <c r="R1176" s="10">
        <f t="shared" si="90"/>
        <v>46.63</v>
      </c>
      <c r="S1176" s="23">
        <f t="shared" si="92"/>
        <v>42468.84174768519</v>
      </c>
      <c r="T1176" s="23">
        <f t="shared" si="93"/>
        <v>42498.84174768519</v>
      </c>
      <c r="U1176" s="10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0" t="s">
        <v>8220</v>
      </c>
      <c r="G1177" s="10" t="s">
        <v>8223</v>
      </c>
      <c r="H1177" s="10" t="s">
        <v>8245</v>
      </c>
      <c r="I1177" s="10">
        <v>1436981339</v>
      </c>
      <c r="J1177" s="10">
        <v>1434389339</v>
      </c>
      <c r="K1177" s="10" t="b">
        <v>0</v>
      </c>
      <c r="L1177" s="10">
        <v>9</v>
      </c>
      <c r="M1177" t="b">
        <v>0</v>
      </c>
      <c r="N1177" s="10" t="s">
        <v>8282</v>
      </c>
      <c r="O1177" s="15" t="s">
        <v>8334</v>
      </c>
      <c r="P1177" s="10" t="s">
        <v>8335</v>
      </c>
      <c r="Q1177" s="10">
        <f t="shared" si="91"/>
        <v>3</v>
      </c>
      <c r="R1177" s="10">
        <f t="shared" si="90"/>
        <v>65</v>
      </c>
      <c r="S1177" s="23">
        <f t="shared" si="92"/>
        <v>42170.728460648148</v>
      </c>
      <c r="T1177" s="23">
        <f t="shared" si="93"/>
        <v>42200.728460648148</v>
      </c>
      <c r="U1177" s="10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0" t="s">
        <v>8220</v>
      </c>
      <c r="G1178" s="10" t="s">
        <v>8225</v>
      </c>
      <c r="H1178" s="10" t="s">
        <v>8247</v>
      </c>
      <c r="I1178" s="10">
        <v>1488805200</v>
      </c>
      <c r="J1178" s="10">
        <v>1484094498</v>
      </c>
      <c r="K1178" s="10" t="b">
        <v>0</v>
      </c>
      <c r="L1178" s="10">
        <v>1</v>
      </c>
      <c r="M1178" t="b">
        <v>0</v>
      </c>
      <c r="N1178" s="10" t="s">
        <v>8282</v>
      </c>
      <c r="O1178" s="15" t="s">
        <v>8334</v>
      </c>
      <c r="P1178" s="10" t="s">
        <v>8335</v>
      </c>
      <c r="Q1178" s="10">
        <f t="shared" si="91"/>
        <v>0</v>
      </c>
      <c r="R1178" s="10">
        <f t="shared" si="90"/>
        <v>10</v>
      </c>
      <c r="S1178" s="23">
        <f t="shared" si="92"/>
        <v>42746.019652777773</v>
      </c>
      <c r="T1178" s="23">
        <f t="shared" si="93"/>
        <v>42800.541666666672</v>
      </c>
      <c r="U1178" s="10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0" t="s">
        <v>8220</v>
      </c>
      <c r="G1179" s="10" t="s">
        <v>8224</v>
      </c>
      <c r="H1179" s="10" t="s">
        <v>8246</v>
      </c>
      <c r="I1179" s="10">
        <v>1413388296</v>
      </c>
      <c r="J1179" s="10">
        <v>1410796296</v>
      </c>
      <c r="K1179" s="10" t="b">
        <v>0</v>
      </c>
      <c r="L1179" s="10">
        <v>0</v>
      </c>
      <c r="M1179" t="b">
        <v>0</v>
      </c>
      <c r="N1179" s="10" t="s">
        <v>8282</v>
      </c>
      <c r="O1179" s="15" t="s">
        <v>8334</v>
      </c>
      <c r="P1179" s="10" t="s">
        <v>8335</v>
      </c>
      <c r="Q1179" s="10">
        <f t="shared" si="91"/>
        <v>0</v>
      </c>
      <c r="R1179" s="10">
        <f t="shared" si="90"/>
        <v>0</v>
      </c>
      <c r="S1179" s="23">
        <f t="shared" si="92"/>
        <v>41897.660833333335</v>
      </c>
      <c r="T1179" s="23">
        <f t="shared" si="93"/>
        <v>41927.660833333335</v>
      </c>
      <c r="U1179" s="10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0" t="s">
        <v>8220</v>
      </c>
      <c r="G1180" s="10" t="s">
        <v>8223</v>
      </c>
      <c r="H1180" s="10" t="s">
        <v>8245</v>
      </c>
      <c r="I1180" s="10">
        <v>1408225452</v>
      </c>
      <c r="J1180" s="10">
        <v>1405633452</v>
      </c>
      <c r="K1180" s="10" t="b">
        <v>0</v>
      </c>
      <c r="L1180" s="10">
        <v>1</v>
      </c>
      <c r="M1180" t="b">
        <v>0</v>
      </c>
      <c r="N1180" s="10" t="s">
        <v>8282</v>
      </c>
      <c r="O1180" s="15" t="s">
        <v>8334</v>
      </c>
      <c r="P1180" s="10" t="s">
        <v>8335</v>
      </c>
      <c r="Q1180" s="10">
        <f t="shared" si="91"/>
        <v>0</v>
      </c>
      <c r="R1180" s="10">
        <f t="shared" si="90"/>
        <v>5</v>
      </c>
      <c r="S1180" s="23">
        <f t="shared" si="92"/>
        <v>41837.905694444446</v>
      </c>
      <c r="T1180" s="23">
        <f t="shared" si="93"/>
        <v>41867.905694444446</v>
      </c>
      <c r="U1180" s="1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0" t="s">
        <v>8220</v>
      </c>
      <c r="G1181" s="10" t="s">
        <v>8228</v>
      </c>
      <c r="H1181" s="10" t="s">
        <v>8250</v>
      </c>
      <c r="I1181" s="10">
        <v>1446052627</v>
      </c>
      <c r="J1181" s="10">
        <v>1443460627</v>
      </c>
      <c r="K1181" s="10" t="b">
        <v>0</v>
      </c>
      <c r="L1181" s="10">
        <v>5</v>
      </c>
      <c r="M1181" t="b">
        <v>0</v>
      </c>
      <c r="N1181" s="10" t="s">
        <v>8282</v>
      </c>
      <c r="O1181" s="15" t="s">
        <v>8334</v>
      </c>
      <c r="P1181" s="10" t="s">
        <v>8335</v>
      </c>
      <c r="Q1181" s="10">
        <f t="shared" si="91"/>
        <v>5</v>
      </c>
      <c r="R1181" s="10">
        <f t="shared" si="90"/>
        <v>640</v>
      </c>
      <c r="S1181" s="23">
        <f t="shared" si="92"/>
        <v>42275.720219907409</v>
      </c>
      <c r="T1181" s="23">
        <f t="shared" si="93"/>
        <v>42305.720219907409</v>
      </c>
      <c r="U1181" s="10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0" t="s">
        <v>8220</v>
      </c>
      <c r="G1182" s="10" t="s">
        <v>8223</v>
      </c>
      <c r="H1182" s="10" t="s">
        <v>8245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t="b">
        <v>0</v>
      </c>
      <c r="N1182" s="10" t="s">
        <v>8282</v>
      </c>
      <c r="O1182" s="15" t="s">
        <v>8334</v>
      </c>
      <c r="P1182" s="10" t="s">
        <v>8335</v>
      </c>
      <c r="Q1182" s="10">
        <f t="shared" si="91"/>
        <v>12</v>
      </c>
      <c r="R1182" s="10">
        <f t="shared" si="90"/>
        <v>69.12</v>
      </c>
      <c r="S1182" s="23">
        <f t="shared" si="92"/>
        <v>41781.806875000002</v>
      </c>
      <c r="T1182" s="23">
        <f t="shared" si="93"/>
        <v>41818.806875000002</v>
      </c>
      <c r="U1182" s="10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0" t="s">
        <v>8220</v>
      </c>
      <c r="G1183" s="10" t="s">
        <v>8223</v>
      </c>
      <c r="H1183" s="10" t="s">
        <v>8245</v>
      </c>
      <c r="I1183" s="10">
        <v>1425197321</v>
      </c>
      <c r="J1183" s="10">
        <v>1422605321</v>
      </c>
      <c r="K1183" s="10" t="b">
        <v>0</v>
      </c>
      <c r="L1183" s="10">
        <v>3</v>
      </c>
      <c r="M1183" t="b">
        <v>0</v>
      </c>
      <c r="N1183" s="10" t="s">
        <v>8282</v>
      </c>
      <c r="O1183" s="15" t="s">
        <v>8334</v>
      </c>
      <c r="P1183" s="10" t="s">
        <v>8335</v>
      </c>
      <c r="Q1183" s="10">
        <f t="shared" si="91"/>
        <v>0</v>
      </c>
      <c r="R1183" s="10">
        <f t="shared" si="90"/>
        <v>1.33</v>
      </c>
      <c r="S1183" s="23">
        <f t="shared" si="92"/>
        <v>42034.339363425926</v>
      </c>
      <c r="T1183" s="23">
        <f t="shared" si="93"/>
        <v>42064.339363425926</v>
      </c>
      <c r="U1183" s="10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0" t="s">
        <v>8220</v>
      </c>
      <c r="G1184" s="10" t="s">
        <v>8223</v>
      </c>
      <c r="H1184" s="10" t="s">
        <v>8245</v>
      </c>
      <c r="I1184" s="10">
        <v>1484239320</v>
      </c>
      <c r="J1184" s="10">
        <v>1482609088</v>
      </c>
      <c r="K1184" s="10" t="b">
        <v>0</v>
      </c>
      <c r="L1184" s="10">
        <v>4</v>
      </c>
      <c r="M1184" t="b">
        <v>0</v>
      </c>
      <c r="N1184" s="10" t="s">
        <v>8282</v>
      </c>
      <c r="O1184" s="15" t="s">
        <v>8334</v>
      </c>
      <c r="P1184" s="10" t="s">
        <v>8335</v>
      </c>
      <c r="Q1184" s="10">
        <f t="shared" si="91"/>
        <v>4</v>
      </c>
      <c r="R1184" s="10">
        <f t="shared" si="90"/>
        <v>10.5</v>
      </c>
      <c r="S1184" s="23">
        <f t="shared" si="92"/>
        <v>42728.827407407407</v>
      </c>
      <c r="T1184" s="23">
        <f t="shared" si="93"/>
        <v>42747.695833333331</v>
      </c>
      <c r="U1184" s="10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0" t="s">
        <v>8220</v>
      </c>
      <c r="G1185" s="10" t="s">
        <v>8223</v>
      </c>
      <c r="H1185" s="10" t="s">
        <v>8245</v>
      </c>
      <c r="I1185" s="10">
        <v>1478059140</v>
      </c>
      <c r="J1185" s="10">
        <v>1476391223</v>
      </c>
      <c r="K1185" s="10" t="b">
        <v>0</v>
      </c>
      <c r="L1185" s="10">
        <v>3</v>
      </c>
      <c r="M1185" t="b">
        <v>0</v>
      </c>
      <c r="N1185" s="10" t="s">
        <v>8282</v>
      </c>
      <c r="O1185" s="15" t="s">
        <v>8334</v>
      </c>
      <c r="P1185" s="10" t="s">
        <v>8335</v>
      </c>
      <c r="Q1185" s="10">
        <f t="shared" si="91"/>
        <v>4</v>
      </c>
      <c r="R1185" s="10">
        <f t="shared" si="90"/>
        <v>33.33</v>
      </c>
      <c r="S1185" s="23">
        <f t="shared" si="92"/>
        <v>42656.86137731481</v>
      </c>
      <c r="T1185" s="23">
        <f t="shared" si="93"/>
        <v>42676.165972222225</v>
      </c>
      <c r="U1185" s="10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0" t="s">
        <v>8218</v>
      </c>
      <c r="G1186" s="10" t="s">
        <v>8224</v>
      </c>
      <c r="H1186" s="10" t="s">
        <v>8246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t="b">
        <v>1</v>
      </c>
      <c r="N1186" s="10" t="s">
        <v>8283</v>
      </c>
      <c r="O1186" s="15" t="s">
        <v>8336</v>
      </c>
      <c r="P1186" s="10" t="s">
        <v>8337</v>
      </c>
      <c r="Q1186" s="10">
        <f t="shared" si="91"/>
        <v>105</v>
      </c>
      <c r="R1186" s="10">
        <f t="shared" si="90"/>
        <v>61.56</v>
      </c>
      <c r="S1186" s="23">
        <f t="shared" si="92"/>
        <v>42741.599664351852</v>
      </c>
      <c r="T1186" s="23">
        <f t="shared" si="93"/>
        <v>42772.599664351852</v>
      </c>
      <c r="U1186" s="10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0" t="s">
        <v>8218</v>
      </c>
      <c r="G1187" s="10" t="s">
        <v>8223</v>
      </c>
      <c r="H1187" s="10" t="s">
        <v>8245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t="b">
        <v>1</v>
      </c>
      <c r="N1187" s="10" t="s">
        <v>8283</v>
      </c>
      <c r="O1187" s="15" t="s">
        <v>8336</v>
      </c>
      <c r="P1187" s="10" t="s">
        <v>8337</v>
      </c>
      <c r="Q1187" s="10">
        <f t="shared" si="91"/>
        <v>105</v>
      </c>
      <c r="R1187" s="10">
        <f t="shared" si="90"/>
        <v>118.74</v>
      </c>
      <c r="S1187" s="23">
        <f t="shared" si="92"/>
        <v>42130.865150462967</v>
      </c>
      <c r="T1187" s="23">
        <f t="shared" si="93"/>
        <v>42163.166666666672</v>
      </c>
      <c r="U1187" s="10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0" t="s">
        <v>8218</v>
      </c>
      <c r="G1188" s="10" t="s">
        <v>8224</v>
      </c>
      <c r="H1188" s="10" t="s">
        <v>8246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t="b">
        <v>1</v>
      </c>
      <c r="N1188" s="10" t="s">
        <v>8283</v>
      </c>
      <c r="O1188" s="15" t="s">
        <v>8336</v>
      </c>
      <c r="P1188" s="10" t="s">
        <v>8337</v>
      </c>
      <c r="Q1188" s="10">
        <f t="shared" si="91"/>
        <v>107</v>
      </c>
      <c r="R1188" s="10">
        <f t="shared" si="90"/>
        <v>65.08</v>
      </c>
      <c r="S1188" s="23">
        <f t="shared" si="92"/>
        <v>42123.86336805555</v>
      </c>
      <c r="T1188" s="23">
        <f t="shared" si="93"/>
        <v>42156.945833333331</v>
      </c>
      <c r="U1188" s="10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0" t="s">
        <v>8218</v>
      </c>
      <c r="G1189" s="10" t="s">
        <v>8223</v>
      </c>
      <c r="H1189" s="10" t="s">
        <v>8245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t="b">
        <v>1</v>
      </c>
      <c r="N1189" s="10" t="s">
        <v>8283</v>
      </c>
      <c r="O1189" s="15" t="s">
        <v>8336</v>
      </c>
      <c r="P1189" s="10" t="s">
        <v>8337</v>
      </c>
      <c r="Q1189" s="10">
        <f t="shared" si="91"/>
        <v>104</v>
      </c>
      <c r="R1189" s="10">
        <f t="shared" si="90"/>
        <v>130.16</v>
      </c>
      <c r="S1189" s="23">
        <f t="shared" si="92"/>
        <v>42109.894942129627</v>
      </c>
      <c r="T1189" s="23">
        <f t="shared" si="93"/>
        <v>42141.75</v>
      </c>
      <c r="U1189" s="10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0" t="s">
        <v>8218</v>
      </c>
      <c r="G1190" s="10" t="s">
        <v>8228</v>
      </c>
      <c r="H1190" s="10" t="s">
        <v>8250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t="b">
        <v>1</v>
      </c>
      <c r="N1190" s="10" t="s">
        <v>8283</v>
      </c>
      <c r="O1190" s="15" t="s">
        <v>8336</v>
      </c>
      <c r="P1190" s="10" t="s">
        <v>8337</v>
      </c>
      <c r="Q1190" s="10">
        <f t="shared" si="91"/>
        <v>161</v>
      </c>
      <c r="R1190" s="10">
        <f t="shared" si="90"/>
        <v>37.78</v>
      </c>
      <c r="S1190" s="23">
        <f t="shared" si="92"/>
        <v>42711.700694444444</v>
      </c>
      <c r="T1190" s="23">
        <f t="shared" si="93"/>
        <v>42732.700694444444</v>
      </c>
      <c r="U1190" s="1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0" t="s">
        <v>8218</v>
      </c>
      <c r="G1191" s="10" t="s">
        <v>8223</v>
      </c>
      <c r="H1191" s="10" t="s">
        <v>8245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t="b">
        <v>1</v>
      </c>
      <c r="N1191" s="10" t="s">
        <v>8283</v>
      </c>
      <c r="O1191" s="15" t="s">
        <v>8336</v>
      </c>
      <c r="P1191" s="10" t="s">
        <v>8337</v>
      </c>
      <c r="Q1191" s="10">
        <f t="shared" si="91"/>
        <v>108</v>
      </c>
      <c r="R1191" s="10">
        <f t="shared" si="90"/>
        <v>112.79</v>
      </c>
      <c r="S1191" s="23">
        <f t="shared" si="92"/>
        <v>42529.979108796295</v>
      </c>
      <c r="T1191" s="23">
        <f t="shared" si="93"/>
        <v>42550.979108796295</v>
      </c>
      <c r="U1191" s="10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0" t="s">
        <v>8218</v>
      </c>
      <c r="G1192" s="10" t="s">
        <v>8223</v>
      </c>
      <c r="H1192" s="10" t="s">
        <v>8245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t="b">
        <v>1</v>
      </c>
      <c r="N1192" s="10" t="s">
        <v>8283</v>
      </c>
      <c r="O1192" s="15" t="s">
        <v>8336</v>
      </c>
      <c r="P1192" s="10" t="s">
        <v>8337</v>
      </c>
      <c r="Q1192" s="10">
        <f t="shared" si="91"/>
        <v>135</v>
      </c>
      <c r="R1192" s="10">
        <f t="shared" si="90"/>
        <v>51.92</v>
      </c>
      <c r="S1192" s="23">
        <f t="shared" si="92"/>
        <v>41852.665798611109</v>
      </c>
      <c r="T1192" s="23">
        <f t="shared" si="93"/>
        <v>41882.665798611109</v>
      </c>
      <c r="U1192" s="10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0" t="s">
        <v>8218</v>
      </c>
      <c r="G1193" s="10" t="s">
        <v>8223</v>
      </c>
      <c r="H1193" s="10" t="s">
        <v>8245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t="b">
        <v>1</v>
      </c>
      <c r="N1193" s="10" t="s">
        <v>8283</v>
      </c>
      <c r="O1193" s="15" t="s">
        <v>8336</v>
      </c>
      <c r="P1193" s="10" t="s">
        <v>8337</v>
      </c>
      <c r="Q1193" s="10">
        <f t="shared" si="91"/>
        <v>109</v>
      </c>
      <c r="R1193" s="10">
        <f t="shared" si="90"/>
        <v>89.24</v>
      </c>
      <c r="S1193" s="23">
        <f t="shared" si="92"/>
        <v>42419.603703703702</v>
      </c>
      <c r="T1193" s="23">
        <f t="shared" si="93"/>
        <v>42449.562037037031</v>
      </c>
      <c r="U1193" s="10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0" t="s">
        <v>8218</v>
      </c>
      <c r="G1194" s="10" t="s">
        <v>8224</v>
      </c>
      <c r="H1194" s="10" t="s">
        <v>8246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t="b">
        <v>1</v>
      </c>
      <c r="N1194" s="10" t="s">
        <v>8283</v>
      </c>
      <c r="O1194" s="15" t="s">
        <v>8336</v>
      </c>
      <c r="P1194" s="10" t="s">
        <v>8337</v>
      </c>
      <c r="Q1194" s="10">
        <f t="shared" si="91"/>
        <v>290</v>
      </c>
      <c r="R1194" s="10">
        <f t="shared" si="90"/>
        <v>19.329999999999998</v>
      </c>
      <c r="S1194" s="23">
        <f t="shared" si="92"/>
        <v>42747.506689814814</v>
      </c>
      <c r="T1194" s="23">
        <f t="shared" si="93"/>
        <v>42777.506689814814</v>
      </c>
      <c r="U1194" s="10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0" t="s">
        <v>8218</v>
      </c>
      <c r="G1195" s="10" t="s">
        <v>8223</v>
      </c>
      <c r="H1195" s="10" t="s">
        <v>8245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t="b">
        <v>1</v>
      </c>
      <c r="N1195" s="10" t="s">
        <v>8283</v>
      </c>
      <c r="O1195" s="15" t="s">
        <v>8336</v>
      </c>
      <c r="P1195" s="10" t="s">
        <v>8337</v>
      </c>
      <c r="Q1195" s="10">
        <f t="shared" si="91"/>
        <v>104</v>
      </c>
      <c r="R1195" s="10">
        <f t="shared" si="90"/>
        <v>79.97</v>
      </c>
      <c r="S1195" s="23">
        <f t="shared" si="92"/>
        <v>42409.776076388895</v>
      </c>
      <c r="T1195" s="23">
        <f t="shared" si="93"/>
        <v>42469.734409722223</v>
      </c>
      <c r="U1195" s="10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0" t="s">
        <v>8218</v>
      </c>
      <c r="G1196" s="10" t="s">
        <v>8240</v>
      </c>
      <c r="H1196" s="10" t="s">
        <v>8248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t="b">
        <v>1</v>
      </c>
      <c r="N1196" s="10" t="s">
        <v>8283</v>
      </c>
      <c r="O1196" s="15" t="s">
        <v>8336</v>
      </c>
      <c r="P1196" s="10" t="s">
        <v>8337</v>
      </c>
      <c r="Q1196" s="10">
        <f t="shared" si="91"/>
        <v>322</v>
      </c>
      <c r="R1196" s="10">
        <f t="shared" si="90"/>
        <v>56.41</v>
      </c>
      <c r="S1196" s="23">
        <f t="shared" si="92"/>
        <v>42072.488182870366</v>
      </c>
      <c r="T1196" s="23">
        <f t="shared" si="93"/>
        <v>42102.488182870366</v>
      </c>
      <c r="U1196" s="10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0" t="s">
        <v>8218</v>
      </c>
      <c r="G1197" s="10" t="s">
        <v>8236</v>
      </c>
      <c r="H1197" s="10" t="s">
        <v>8248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t="b">
        <v>1</v>
      </c>
      <c r="N1197" s="10" t="s">
        <v>8283</v>
      </c>
      <c r="O1197" s="15" t="s">
        <v>8336</v>
      </c>
      <c r="P1197" s="10" t="s">
        <v>8337</v>
      </c>
      <c r="Q1197" s="10">
        <f t="shared" si="91"/>
        <v>135</v>
      </c>
      <c r="R1197" s="10">
        <f t="shared" si="90"/>
        <v>79.41</v>
      </c>
      <c r="S1197" s="23">
        <f t="shared" si="92"/>
        <v>42298.34783564815</v>
      </c>
      <c r="T1197" s="23">
        <f t="shared" si="93"/>
        <v>42358.375</v>
      </c>
      <c r="U1197" s="10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0" t="s">
        <v>8218</v>
      </c>
      <c r="G1198" s="10" t="s">
        <v>8224</v>
      </c>
      <c r="H1198" s="10" t="s">
        <v>8246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t="b">
        <v>1</v>
      </c>
      <c r="N1198" s="10" t="s">
        <v>8283</v>
      </c>
      <c r="O1198" s="15" t="s">
        <v>8336</v>
      </c>
      <c r="P1198" s="10" t="s">
        <v>8337</v>
      </c>
      <c r="Q1198" s="10">
        <f t="shared" si="91"/>
        <v>270</v>
      </c>
      <c r="R1198" s="10">
        <f t="shared" si="90"/>
        <v>76.44</v>
      </c>
      <c r="S1198" s="23">
        <f t="shared" si="92"/>
        <v>42326.818738425922</v>
      </c>
      <c r="T1198" s="23">
        <f t="shared" si="93"/>
        <v>42356.818738425922</v>
      </c>
      <c r="U1198" s="10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0" t="s">
        <v>8218</v>
      </c>
      <c r="G1199" s="10" t="s">
        <v>8223</v>
      </c>
      <c r="H1199" s="10" t="s">
        <v>8245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t="b">
        <v>1</v>
      </c>
      <c r="N1199" s="10" t="s">
        <v>8283</v>
      </c>
      <c r="O1199" s="15" t="s">
        <v>8336</v>
      </c>
      <c r="P1199" s="10" t="s">
        <v>8337</v>
      </c>
      <c r="Q1199" s="10">
        <f t="shared" si="91"/>
        <v>253</v>
      </c>
      <c r="R1199" s="10">
        <f t="shared" si="90"/>
        <v>121</v>
      </c>
      <c r="S1199" s="23">
        <f t="shared" si="92"/>
        <v>42503.66474537037</v>
      </c>
      <c r="T1199" s="23">
        <f t="shared" si="93"/>
        <v>42534.249305555553</v>
      </c>
      <c r="U1199" s="10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0" t="s">
        <v>8218</v>
      </c>
      <c r="G1200" s="10" t="s">
        <v>8223</v>
      </c>
      <c r="H1200" s="10" t="s">
        <v>8245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t="b">
        <v>1</v>
      </c>
      <c r="N1200" s="10" t="s">
        <v>8283</v>
      </c>
      <c r="O1200" s="15" t="s">
        <v>8336</v>
      </c>
      <c r="P1200" s="10" t="s">
        <v>8337</v>
      </c>
      <c r="Q1200" s="10">
        <f t="shared" si="91"/>
        <v>261</v>
      </c>
      <c r="R1200" s="10">
        <f t="shared" si="90"/>
        <v>54.62</v>
      </c>
      <c r="S1200" s="23">
        <f t="shared" si="92"/>
        <v>42333.619050925925</v>
      </c>
      <c r="T1200" s="23">
        <f t="shared" si="93"/>
        <v>42369.125</v>
      </c>
      <c r="U1200" s="1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0" t="s">
        <v>8218</v>
      </c>
      <c r="G1201" s="10" t="s">
        <v>8224</v>
      </c>
      <c r="H1201" s="10" t="s">
        <v>8246</v>
      </c>
      <c r="I1201" s="10">
        <v>1436380200</v>
      </c>
      <c r="J1201" s="10">
        <v>1433615400</v>
      </c>
      <c r="K1201" s="10" t="b">
        <v>0</v>
      </c>
      <c r="L1201" s="10">
        <v>9</v>
      </c>
      <c r="M1201" t="b">
        <v>1</v>
      </c>
      <c r="N1201" s="10" t="s">
        <v>8283</v>
      </c>
      <c r="O1201" s="15" t="s">
        <v>8336</v>
      </c>
      <c r="P1201" s="10" t="s">
        <v>8337</v>
      </c>
      <c r="Q1201" s="10">
        <f t="shared" si="91"/>
        <v>101</v>
      </c>
      <c r="R1201" s="10">
        <f t="shared" si="90"/>
        <v>299.22000000000003</v>
      </c>
      <c r="S1201" s="23">
        <f t="shared" si="92"/>
        <v>42161.770833333328</v>
      </c>
      <c r="T1201" s="23">
        <f t="shared" si="93"/>
        <v>42193.770833333328</v>
      </c>
      <c r="U1201" s="10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0" t="s">
        <v>8218</v>
      </c>
      <c r="G1202" s="10" t="s">
        <v>8223</v>
      </c>
      <c r="H1202" s="10" t="s">
        <v>8245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t="b">
        <v>1</v>
      </c>
      <c r="N1202" s="10" t="s">
        <v>8283</v>
      </c>
      <c r="O1202" s="15" t="s">
        <v>8336</v>
      </c>
      <c r="P1202" s="10" t="s">
        <v>8337</v>
      </c>
      <c r="Q1202" s="10">
        <f t="shared" si="91"/>
        <v>126</v>
      </c>
      <c r="R1202" s="10">
        <f t="shared" si="90"/>
        <v>58.53</v>
      </c>
      <c r="S1202" s="23">
        <f t="shared" si="92"/>
        <v>42089.477500000001</v>
      </c>
      <c r="T1202" s="23">
        <f t="shared" si="93"/>
        <v>42110.477500000001</v>
      </c>
      <c r="U1202" s="10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0" t="s">
        <v>8218</v>
      </c>
      <c r="G1203" s="10" t="s">
        <v>8224</v>
      </c>
      <c r="H1203" s="10" t="s">
        <v>8246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t="b">
        <v>1</v>
      </c>
      <c r="N1203" s="10" t="s">
        <v>8283</v>
      </c>
      <c r="O1203" s="15" t="s">
        <v>8336</v>
      </c>
      <c r="P1203" s="10" t="s">
        <v>8337</v>
      </c>
      <c r="Q1203" s="10">
        <f t="shared" si="91"/>
        <v>102</v>
      </c>
      <c r="R1203" s="10">
        <f t="shared" si="90"/>
        <v>55.37</v>
      </c>
      <c r="S1203" s="23">
        <f t="shared" si="92"/>
        <v>42536.60701388889</v>
      </c>
      <c r="T1203" s="23">
        <f t="shared" si="93"/>
        <v>42566.60701388889</v>
      </c>
      <c r="U1203" s="10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0" t="s">
        <v>8218</v>
      </c>
      <c r="G1204" s="10" t="s">
        <v>8225</v>
      </c>
      <c r="H1204" s="10" t="s">
        <v>8247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t="b">
        <v>1</v>
      </c>
      <c r="N1204" s="10" t="s">
        <v>8283</v>
      </c>
      <c r="O1204" s="15" t="s">
        <v>8336</v>
      </c>
      <c r="P1204" s="10" t="s">
        <v>8337</v>
      </c>
      <c r="Q1204" s="10">
        <f t="shared" si="91"/>
        <v>199</v>
      </c>
      <c r="R1204" s="10">
        <f t="shared" si="90"/>
        <v>183.8</v>
      </c>
      <c r="S1204" s="23">
        <f t="shared" si="92"/>
        <v>42152.288819444439</v>
      </c>
      <c r="T1204" s="23">
        <f t="shared" si="93"/>
        <v>42182.288819444439</v>
      </c>
      <c r="U1204" s="10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0" t="s">
        <v>8218</v>
      </c>
      <c r="G1205" s="10" t="s">
        <v>8223</v>
      </c>
      <c r="H1205" s="10" t="s">
        <v>8245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t="b">
        <v>1</v>
      </c>
      <c r="N1205" s="10" t="s">
        <v>8283</v>
      </c>
      <c r="O1205" s="15" t="s">
        <v>8336</v>
      </c>
      <c r="P1205" s="10" t="s">
        <v>8337</v>
      </c>
      <c r="Q1205" s="10">
        <f t="shared" si="91"/>
        <v>102</v>
      </c>
      <c r="R1205" s="10">
        <f t="shared" si="90"/>
        <v>165.35</v>
      </c>
      <c r="S1205" s="23">
        <f t="shared" si="92"/>
        <v>42125.614895833336</v>
      </c>
      <c r="T1205" s="23">
        <f t="shared" si="93"/>
        <v>42155.614895833336</v>
      </c>
      <c r="U1205" s="10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0" t="s">
        <v>8218</v>
      </c>
      <c r="G1206" s="10" t="s">
        <v>8223</v>
      </c>
      <c r="H1206" s="10" t="s">
        <v>8245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t="b">
        <v>1</v>
      </c>
      <c r="N1206" s="10" t="s">
        <v>8283</v>
      </c>
      <c r="O1206" s="15" t="s">
        <v>8336</v>
      </c>
      <c r="P1206" s="10" t="s">
        <v>8337</v>
      </c>
      <c r="Q1206" s="10">
        <f t="shared" si="91"/>
        <v>103</v>
      </c>
      <c r="R1206" s="10">
        <f t="shared" si="90"/>
        <v>234.79</v>
      </c>
      <c r="S1206" s="23">
        <f t="shared" si="92"/>
        <v>42297.748067129629</v>
      </c>
      <c r="T1206" s="23">
        <f t="shared" si="93"/>
        <v>42342.208333333328</v>
      </c>
      <c r="U1206" s="10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0" t="s">
        <v>8218</v>
      </c>
      <c r="G1207" s="10" t="s">
        <v>8235</v>
      </c>
      <c r="H1207" s="10" t="s">
        <v>8248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t="b">
        <v>1</v>
      </c>
      <c r="N1207" s="10" t="s">
        <v>8283</v>
      </c>
      <c r="O1207" s="15" t="s">
        <v>8336</v>
      </c>
      <c r="P1207" s="10" t="s">
        <v>8337</v>
      </c>
      <c r="Q1207" s="10">
        <f t="shared" si="91"/>
        <v>101</v>
      </c>
      <c r="R1207" s="10">
        <f t="shared" si="90"/>
        <v>211.48</v>
      </c>
      <c r="S1207" s="23">
        <f t="shared" si="92"/>
        <v>42138.506377314814</v>
      </c>
      <c r="T1207" s="23">
        <f t="shared" si="93"/>
        <v>42168.506377314814</v>
      </c>
      <c r="U1207" s="10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0" t="s">
        <v>8218</v>
      </c>
      <c r="G1208" s="10" t="s">
        <v>8238</v>
      </c>
      <c r="H1208" s="10" t="s">
        <v>8248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t="b">
        <v>1</v>
      </c>
      <c r="N1208" s="10" t="s">
        <v>8283</v>
      </c>
      <c r="O1208" s="15" t="s">
        <v>8336</v>
      </c>
      <c r="P1208" s="10" t="s">
        <v>8337</v>
      </c>
      <c r="Q1208" s="10">
        <f t="shared" si="91"/>
        <v>115</v>
      </c>
      <c r="R1208" s="10">
        <f t="shared" si="90"/>
        <v>32.340000000000003</v>
      </c>
      <c r="S1208" s="23">
        <f t="shared" si="92"/>
        <v>42772.776076388895</v>
      </c>
      <c r="T1208" s="23">
        <f t="shared" si="93"/>
        <v>42805.561805555553</v>
      </c>
      <c r="U1208" s="10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0" t="s">
        <v>8218</v>
      </c>
      <c r="G1209" s="10" t="s">
        <v>8236</v>
      </c>
      <c r="H1209" s="10" t="s">
        <v>8248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t="b">
        <v>1</v>
      </c>
      <c r="N1209" s="10" t="s">
        <v>8283</v>
      </c>
      <c r="O1209" s="15" t="s">
        <v>8336</v>
      </c>
      <c r="P1209" s="10" t="s">
        <v>8337</v>
      </c>
      <c r="Q1209" s="10">
        <f t="shared" si="91"/>
        <v>104</v>
      </c>
      <c r="R1209" s="10">
        <f t="shared" si="90"/>
        <v>123.38</v>
      </c>
      <c r="S1209" s="23">
        <f t="shared" si="92"/>
        <v>42430.430243055554</v>
      </c>
      <c r="T1209" s="23">
        <f t="shared" si="93"/>
        <v>42460.416666666672</v>
      </c>
      <c r="U1209" s="10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0" t="s">
        <v>8218</v>
      </c>
      <c r="G1210" s="10" t="s">
        <v>8223</v>
      </c>
      <c r="H1210" s="10" t="s">
        <v>8245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t="b">
        <v>1</v>
      </c>
      <c r="N1210" s="10" t="s">
        <v>8283</v>
      </c>
      <c r="O1210" s="15" t="s">
        <v>8336</v>
      </c>
      <c r="P1210" s="10" t="s">
        <v>8337</v>
      </c>
      <c r="Q1210" s="10">
        <f t="shared" si="91"/>
        <v>155</v>
      </c>
      <c r="R1210" s="10">
        <f t="shared" si="90"/>
        <v>207.07</v>
      </c>
      <c r="S1210" s="23">
        <f t="shared" si="92"/>
        <v>42423.709074074075</v>
      </c>
      <c r="T1210" s="23">
        <f t="shared" si="93"/>
        <v>42453.667407407411</v>
      </c>
      <c r="U1210" s="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0" t="s">
        <v>8218</v>
      </c>
      <c r="G1211" s="10" t="s">
        <v>8223</v>
      </c>
      <c r="H1211" s="10" t="s">
        <v>8245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t="b">
        <v>1</v>
      </c>
      <c r="N1211" s="10" t="s">
        <v>8283</v>
      </c>
      <c r="O1211" s="15" t="s">
        <v>8336</v>
      </c>
      <c r="P1211" s="10" t="s">
        <v>8337</v>
      </c>
      <c r="Q1211" s="10">
        <f t="shared" si="91"/>
        <v>106</v>
      </c>
      <c r="R1211" s="10">
        <f t="shared" si="90"/>
        <v>138.26</v>
      </c>
      <c r="S1211" s="23">
        <f t="shared" si="92"/>
        <v>42761.846122685187</v>
      </c>
      <c r="T1211" s="23">
        <f t="shared" si="93"/>
        <v>42791.846122685187</v>
      </c>
      <c r="U1211" s="10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0" t="s">
        <v>8218</v>
      </c>
      <c r="G1212" s="10" t="s">
        <v>8234</v>
      </c>
      <c r="H1212" s="10" t="s">
        <v>8254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t="b">
        <v>1</v>
      </c>
      <c r="N1212" s="10" t="s">
        <v>8283</v>
      </c>
      <c r="O1212" s="15" t="s">
        <v>8336</v>
      </c>
      <c r="P1212" s="10" t="s">
        <v>8337</v>
      </c>
      <c r="Q1212" s="10">
        <f t="shared" si="91"/>
        <v>254</v>
      </c>
      <c r="R1212" s="10">
        <f t="shared" si="90"/>
        <v>493.82</v>
      </c>
      <c r="S1212" s="23">
        <f t="shared" si="92"/>
        <v>42132.941805555558</v>
      </c>
      <c r="T1212" s="23">
        <f t="shared" si="93"/>
        <v>42155.875</v>
      </c>
      <c r="U1212" s="10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0" t="s">
        <v>8218</v>
      </c>
      <c r="G1213" s="10" t="s">
        <v>8228</v>
      </c>
      <c r="H1213" s="10" t="s">
        <v>8250</v>
      </c>
      <c r="I1213" s="10">
        <v>1465505261</v>
      </c>
      <c r="J1213" s="10">
        <v>1464209261</v>
      </c>
      <c r="K1213" s="10" t="b">
        <v>0</v>
      </c>
      <c r="L1213" s="10">
        <v>6</v>
      </c>
      <c r="M1213" t="b">
        <v>1</v>
      </c>
      <c r="N1213" s="10" t="s">
        <v>8283</v>
      </c>
      <c r="O1213" s="15" t="s">
        <v>8336</v>
      </c>
      <c r="P1213" s="10" t="s">
        <v>8337</v>
      </c>
      <c r="Q1213" s="10">
        <f t="shared" si="91"/>
        <v>101</v>
      </c>
      <c r="R1213" s="10">
        <f t="shared" si="90"/>
        <v>168.5</v>
      </c>
      <c r="S1213" s="23">
        <f t="shared" si="92"/>
        <v>42515.866446759261</v>
      </c>
      <c r="T1213" s="23">
        <f t="shared" si="93"/>
        <v>42530.866446759261</v>
      </c>
      <c r="U1213" s="10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0" t="s">
        <v>8218</v>
      </c>
      <c r="G1214" s="10" t="s">
        <v>8223</v>
      </c>
      <c r="H1214" s="10" t="s">
        <v>8245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t="b">
        <v>1</v>
      </c>
      <c r="N1214" s="10" t="s">
        <v>8283</v>
      </c>
      <c r="O1214" s="15" t="s">
        <v>8336</v>
      </c>
      <c r="P1214" s="10" t="s">
        <v>8337</v>
      </c>
      <c r="Q1214" s="10">
        <f t="shared" si="91"/>
        <v>129</v>
      </c>
      <c r="R1214" s="10">
        <f t="shared" si="90"/>
        <v>38.869999999999997</v>
      </c>
      <c r="S1214" s="23">
        <f t="shared" si="92"/>
        <v>42318.950173611112</v>
      </c>
      <c r="T1214" s="23">
        <f t="shared" si="93"/>
        <v>42335.041666666672</v>
      </c>
      <c r="U1214" s="10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0" t="s">
        <v>8218</v>
      </c>
      <c r="G1215" s="10" t="s">
        <v>8224</v>
      </c>
      <c r="H1215" s="10" t="s">
        <v>8246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t="b">
        <v>1</v>
      </c>
      <c r="N1215" s="10" t="s">
        <v>8283</v>
      </c>
      <c r="O1215" s="15" t="s">
        <v>8336</v>
      </c>
      <c r="P1215" s="10" t="s">
        <v>8337</v>
      </c>
      <c r="Q1215" s="10">
        <f t="shared" si="91"/>
        <v>102</v>
      </c>
      <c r="R1215" s="10">
        <f t="shared" si="90"/>
        <v>61.53</v>
      </c>
      <c r="S1215" s="23">
        <f t="shared" si="92"/>
        <v>42731.755787037036</v>
      </c>
      <c r="T1215" s="23">
        <f t="shared" si="93"/>
        <v>42766.755787037036</v>
      </c>
      <c r="U1215" s="10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0" t="s">
        <v>8218</v>
      </c>
      <c r="G1216" s="10" t="s">
        <v>8223</v>
      </c>
      <c r="H1216" s="10" t="s">
        <v>8245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t="b">
        <v>1</v>
      </c>
      <c r="N1216" s="10" t="s">
        <v>8283</v>
      </c>
      <c r="O1216" s="15" t="s">
        <v>8336</v>
      </c>
      <c r="P1216" s="10" t="s">
        <v>8337</v>
      </c>
      <c r="Q1216" s="10">
        <f t="shared" si="91"/>
        <v>132</v>
      </c>
      <c r="R1216" s="10">
        <f t="shared" si="90"/>
        <v>105.44</v>
      </c>
      <c r="S1216" s="23">
        <f t="shared" si="92"/>
        <v>42104.840335648143</v>
      </c>
      <c r="T1216" s="23">
        <f t="shared" si="93"/>
        <v>42164.840335648143</v>
      </c>
      <c r="U1216" s="10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0" t="s">
        <v>8218</v>
      </c>
      <c r="G1217" s="10" t="s">
        <v>8223</v>
      </c>
      <c r="H1217" s="10" t="s">
        <v>8245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t="b">
        <v>1</v>
      </c>
      <c r="N1217" s="10" t="s">
        <v>8283</v>
      </c>
      <c r="O1217" s="15" t="s">
        <v>8336</v>
      </c>
      <c r="P1217" s="10" t="s">
        <v>8337</v>
      </c>
      <c r="Q1217" s="10">
        <f t="shared" si="91"/>
        <v>786</v>
      </c>
      <c r="R1217" s="10">
        <f t="shared" si="90"/>
        <v>71.59</v>
      </c>
      <c r="S1217" s="23">
        <f t="shared" si="92"/>
        <v>41759.923101851848</v>
      </c>
      <c r="T1217" s="23">
        <f t="shared" si="93"/>
        <v>41789.923101851848</v>
      </c>
      <c r="U1217" s="10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0" t="s">
        <v>8218</v>
      </c>
      <c r="G1218" s="10" t="s">
        <v>8223</v>
      </c>
      <c r="H1218" s="10" t="s">
        <v>8245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t="b">
        <v>1</v>
      </c>
      <c r="N1218" s="10" t="s">
        <v>8283</v>
      </c>
      <c r="O1218" s="15" t="s">
        <v>8336</v>
      </c>
      <c r="P1218" s="10" t="s">
        <v>8337</v>
      </c>
      <c r="Q1218" s="10">
        <f t="shared" si="91"/>
        <v>146</v>
      </c>
      <c r="R1218" s="10">
        <f t="shared" ref="R1218:R1281" si="95">IFERROR(ROUND(E1218/L1218,2),0)</f>
        <v>91.88</v>
      </c>
      <c r="S1218" s="23">
        <f t="shared" si="92"/>
        <v>42247.616400462968</v>
      </c>
      <c r="T1218" s="23">
        <f t="shared" si="93"/>
        <v>42279.960416666669</v>
      </c>
      <c r="U1218" s="10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0" t="s">
        <v>8218</v>
      </c>
      <c r="G1219" s="10" t="s">
        <v>8223</v>
      </c>
      <c r="H1219" s="10" t="s">
        <v>8245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t="b">
        <v>1</v>
      </c>
      <c r="N1219" s="10" t="s">
        <v>8283</v>
      </c>
      <c r="O1219" s="15" t="s">
        <v>8336</v>
      </c>
      <c r="P1219" s="10" t="s">
        <v>8337</v>
      </c>
      <c r="Q1219" s="10">
        <f t="shared" ref="Q1219:Q1282" si="96">ROUND(E1219/D1219*100,0)</f>
        <v>103</v>
      </c>
      <c r="R1219" s="10">
        <f t="shared" si="95"/>
        <v>148.57</v>
      </c>
      <c r="S1219" s="23">
        <f t="shared" ref="S1219:S1282" si="97">(((J1219/60)/60)/24)+DATE(1970,1,1)</f>
        <v>42535.809490740736</v>
      </c>
      <c r="T1219" s="23">
        <f t="shared" ref="T1219:T1282" si="98">(((I1219/60)/60)/24)+DATE(1970,1,1)</f>
        <v>42565.809490740736</v>
      </c>
      <c r="U1219" s="10">
        <f t="shared" si="94"/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0" t="s">
        <v>8218</v>
      </c>
      <c r="G1220" s="10" t="s">
        <v>8223</v>
      </c>
      <c r="H1220" s="10" t="s">
        <v>8245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t="b">
        <v>1</v>
      </c>
      <c r="N1220" s="10" t="s">
        <v>8283</v>
      </c>
      <c r="O1220" s="15" t="s">
        <v>8336</v>
      </c>
      <c r="P1220" s="10" t="s">
        <v>8337</v>
      </c>
      <c r="Q1220" s="10">
        <f t="shared" si="96"/>
        <v>172</v>
      </c>
      <c r="R1220" s="10">
        <f t="shared" si="95"/>
        <v>174.21</v>
      </c>
      <c r="S1220" s="23">
        <f t="shared" si="97"/>
        <v>42278.662037037036</v>
      </c>
      <c r="T1220" s="23">
        <f t="shared" si="98"/>
        <v>42309.125</v>
      </c>
      <c r="U1220" s="10">
        <f t="shared" si="94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0" t="s">
        <v>8218</v>
      </c>
      <c r="G1221" s="10" t="s">
        <v>8223</v>
      </c>
      <c r="H1221" s="10" t="s">
        <v>8245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t="b">
        <v>1</v>
      </c>
      <c r="N1221" s="10" t="s">
        <v>8283</v>
      </c>
      <c r="O1221" s="15" t="s">
        <v>8336</v>
      </c>
      <c r="P1221" s="10" t="s">
        <v>8337</v>
      </c>
      <c r="Q1221" s="10">
        <f t="shared" si="96"/>
        <v>159</v>
      </c>
      <c r="R1221" s="10">
        <f t="shared" si="95"/>
        <v>102.86</v>
      </c>
      <c r="S1221" s="23">
        <f t="shared" si="97"/>
        <v>42633.461956018517</v>
      </c>
      <c r="T1221" s="23">
        <f t="shared" si="98"/>
        <v>42663.461956018517</v>
      </c>
      <c r="U1221" s="10">
        <f t="shared" si="94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0" t="s">
        <v>8218</v>
      </c>
      <c r="G1222" s="10" t="s">
        <v>8235</v>
      </c>
      <c r="H1222" s="10" t="s">
        <v>8248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t="b">
        <v>1</v>
      </c>
      <c r="N1222" s="10" t="s">
        <v>8283</v>
      </c>
      <c r="O1222" s="15" t="s">
        <v>8336</v>
      </c>
      <c r="P1222" s="10" t="s">
        <v>8337</v>
      </c>
      <c r="Q1222" s="10">
        <f t="shared" si="96"/>
        <v>104</v>
      </c>
      <c r="R1222" s="10">
        <f t="shared" si="95"/>
        <v>111.18</v>
      </c>
      <c r="S1222" s="23">
        <f t="shared" si="97"/>
        <v>42211.628611111111</v>
      </c>
      <c r="T1222" s="23">
        <f t="shared" si="98"/>
        <v>42241.628611111111</v>
      </c>
      <c r="U1222" s="10">
        <f t="shared" si="94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0" t="s">
        <v>8218</v>
      </c>
      <c r="G1223" s="10" t="s">
        <v>8224</v>
      </c>
      <c r="H1223" s="10" t="s">
        <v>8246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t="b">
        <v>1</v>
      </c>
      <c r="N1223" s="10" t="s">
        <v>8283</v>
      </c>
      <c r="O1223" s="15" t="s">
        <v>8336</v>
      </c>
      <c r="P1223" s="10" t="s">
        <v>8337</v>
      </c>
      <c r="Q1223" s="10">
        <f t="shared" si="96"/>
        <v>111</v>
      </c>
      <c r="R1223" s="10">
        <f t="shared" si="95"/>
        <v>23.8</v>
      </c>
      <c r="S1223" s="23">
        <f t="shared" si="97"/>
        <v>42680.47555555556</v>
      </c>
      <c r="T1223" s="23">
        <f t="shared" si="98"/>
        <v>42708</v>
      </c>
      <c r="U1223" s="10">
        <f t="shared" si="94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0" t="s">
        <v>8218</v>
      </c>
      <c r="G1224" s="10" t="s">
        <v>8228</v>
      </c>
      <c r="H1224" s="10" t="s">
        <v>8250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t="b">
        <v>1</v>
      </c>
      <c r="N1224" s="10" t="s">
        <v>8283</v>
      </c>
      <c r="O1224" s="15" t="s">
        <v>8336</v>
      </c>
      <c r="P1224" s="10" t="s">
        <v>8337</v>
      </c>
      <c r="Q1224" s="10">
        <f t="shared" si="96"/>
        <v>280</v>
      </c>
      <c r="R1224" s="10">
        <f t="shared" si="95"/>
        <v>81.27</v>
      </c>
      <c r="S1224" s="23">
        <f t="shared" si="97"/>
        <v>42430.720451388886</v>
      </c>
      <c r="T1224" s="23">
        <f t="shared" si="98"/>
        <v>42461.166666666672</v>
      </c>
      <c r="U1224" s="10">
        <f t="shared" si="94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0" t="s">
        <v>8218</v>
      </c>
      <c r="G1225" s="10" t="s">
        <v>8223</v>
      </c>
      <c r="H1225" s="10" t="s">
        <v>8245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t="b">
        <v>1</v>
      </c>
      <c r="N1225" s="10" t="s">
        <v>8283</v>
      </c>
      <c r="O1225" s="15" t="s">
        <v>8336</v>
      </c>
      <c r="P1225" s="10" t="s">
        <v>8337</v>
      </c>
      <c r="Q1225" s="10">
        <f t="shared" si="96"/>
        <v>112</v>
      </c>
      <c r="R1225" s="10">
        <f t="shared" si="95"/>
        <v>116.21</v>
      </c>
      <c r="S1225" s="23">
        <f t="shared" si="97"/>
        <v>42654.177187499998</v>
      </c>
      <c r="T1225" s="23">
        <f t="shared" si="98"/>
        <v>42684.218854166669</v>
      </c>
      <c r="U1225" s="10">
        <f t="shared" si="94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0" t="s">
        <v>8219</v>
      </c>
      <c r="G1226" s="10" t="s">
        <v>8223</v>
      </c>
      <c r="H1226" s="10" t="s">
        <v>8245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t="b">
        <v>0</v>
      </c>
      <c r="N1226" s="10" t="s">
        <v>8284</v>
      </c>
      <c r="O1226" s="15" t="s">
        <v>8323</v>
      </c>
      <c r="P1226" s="10" t="s">
        <v>8338</v>
      </c>
      <c r="Q1226" s="10">
        <f t="shared" si="96"/>
        <v>7</v>
      </c>
      <c r="R1226" s="10">
        <f t="shared" si="95"/>
        <v>58.89</v>
      </c>
      <c r="S1226" s="23">
        <f t="shared" si="97"/>
        <v>41736.549791666665</v>
      </c>
      <c r="T1226" s="23">
        <f t="shared" si="98"/>
        <v>41796.549791666665</v>
      </c>
      <c r="U1226" s="10">
        <f t="shared" si="94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0" t="s">
        <v>8219</v>
      </c>
      <c r="G1227" s="10" t="s">
        <v>8223</v>
      </c>
      <c r="H1227" s="10" t="s">
        <v>8245</v>
      </c>
      <c r="I1227" s="10">
        <v>1382478278</v>
      </c>
      <c r="J1227" s="10">
        <v>1377294278</v>
      </c>
      <c r="K1227" s="10" t="b">
        <v>0</v>
      </c>
      <c r="L1227" s="10">
        <v>3</v>
      </c>
      <c r="M1227" t="b">
        <v>0</v>
      </c>
      <c r="N1227" s="10" t="s">
        <v>8284</v>
      </c>
      <c r="O1227" s="15" t="s">
        <v>8323</v>
      </c>
      <c r="P1227" s="10" t="s">
        <v>8338</v>
      </c>
      <c r="Q1227" s="10">
        <f t="shared" si="96"/>
        <v>4</v>
      </c>
      <c r="R1227" s="10">
        <f t="shared" si="95"/>
        <v>44</v>
      </c>
      <c r="S1227" s="23">
        <f t="shared" si="97"/>
        <v>41509.905995370369</v>
      </c>
      <c r="T1227" s="23">
        <f t="shared" si="98"/>
        <v>41569.905995370369</v>
      </c>
      <c r="U1227" s="10">
        <f t="shared" si="94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0" t="s">
        <v>8219</v>
      </c>
      <c r="G1228" s="10" t="s">
        <v>8223</v>
      </c>
      <c r="H1228" s="10" t="s">
        <v>8245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t="b">
        <v>0</v>
      </c>
      <c r="N1228" s="10" t="s">
        <v>8284</v>
      </c>
      <c r="O1228" s="15" t="s">
        <v>8323</v>
      </c>
      <c r="P1228" s="10" t="s">
        <v>8338</v>
      </c>
      <c r="Q1228" s="10">
        <f t="shared" si="96"/>
        <v>4</v>
      </c>
      <c r="R1228" s="10">
        <f t="shared" si="95"/>
        <v>48.43</v>
      </c>
      <c r="S1228" s="23">
        <f t="shared" si="97"/>
        <v>41715.874780092592</v>
      </c>
      <c r="T1228" s="23">
        <f t="shared" si="98"/>
        <v>41750.041666666664</v>
      </c>
      <c r="U1228" s="10">
        <f t="shared" si="94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0" t="s">
        <v>8219</v>
      </c>
      <c r="G1229" s="10" t="s">
        <v>8223</v>
      </c>
      <c r="H1229" s="10" t="s">
        <v>8245</v>
      </c>
      <c r="I1229" s="10">
        <v>1407394800</v>
      </c>
      <c r="J1229" s="10">
        <v>1404770616</v>
      </c>
      <c r="K1229" s="10" t="b">
        <v>0</v>
      </c>
      <c r="L1229" s="10">
        <v>0</v>
      </c>
      <c r="M1229" t="b">
        <v>0</v>
      </c>
      <c r="N1229" s="10" t="s">
        <v>8284</v>
      </c>
      <c r="O1229" s="15" t="s">
        <v>8323</v>
      </c>
      <c r="P1229" s="10" t="s">
        <v>8338</v>
      </c>
      <c r="Q1229" s="10">
        <f t="shared" si="96"/>
        <v>0</v>
      </c>
      <c r="R1229" s="10">
        <f t="shared" si="95"/>
        <v>0</v>
      </c>
      <c r="S1229" s="23">
        <f t="shared" si="97"/>
        <v>41827.919166666667</v>
      </c>
      <c r="T1229" s="23">
        <f t="shared" si="98"/>
        <v>41858.291666666664</v>
      </c>
      <c r="U1229" s="10">
        <f t="shared" si="94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0" t="s">
        <v>8219</v>
      </c>
      <c r="G1230" s="10" t="s">
        <v>8223</v>
      </c>
      <c r="H1230" s="10" t="s">
        <v>8245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t="b">
        <v>0</v>
      </c>
      <c r="N1230" s="10" t="s">
        <v>8284</v>
      </c>
      <c r="O1230" s="15" t="s">
        <v>8323</v>
      </c>
      <c r="P1230" s="10" t="s">
        <v>8338</v>
      </c>
      <c r="Q1230" s="10">
        <f t="shared" si="96"/>
        <v>29</v>
      </c>
      <c r="R1230" s="10">
        <f t="shared" si="95"/>
        <v>61.04</v>
      </c>
      <c r="S1230" s="23">
        <f t="shared" si="97"/>
        <v>40754.729259259257</v>
      </c>
      <c r="T1230" s="23">
        <f t="shared" si="98"/>
        <v>40814.729259259257</v>
      </c>
      <c r="U1230" s="10">
        <f t="shared" si="94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0" t="s">
        <v>8219</v>
      </c>
      <c r="G1231" s="10" t="s">
        <v>8223</v>
      </c>
      <c r="H1231" s="10" t="s">
        <v>8245</v>
      </c>
      <c r="I1231" s="10">
        <v>1334592000</v>
      </c>
      <c r="J1231" s="10">
        <v>1331982127</v>
      </c>
      <c r="K1231" s="10" t="b">
        <v>0</v>
      </c>
      <c r="L1231" s="10">
        <v>1</v>
      </c>
      <c r="M1231" t="b">
        <v>0</v>
      </c>
      <c r="N1231" s="10" t="s">
        <v>8284</v>
      </c>
      <c r="O1231" s="15" t="s">
        <v>8323</v>
      </c>
      <c r="P1231" s="10" t="s">
        <v>8338</v>
      </c>
      <c r="Q1231" s="10">
        <f t="shared" si="96"/>
        <v>1</v>
      </c>
      <c r="R1231" s="10">
        <f t="shared" si="95"/>
        <v>25</v>
      </c>
      <c r="S1231" s="23">
        <f t="shared" si="97"/>
        <v>40985.459803240738</v>
      </c>
      <c r="T1231" s="23">
        <f t="shared" si="98"/>
        <v>41015.666666666664</v>
      </c>
      <c r="U1231" s="10">
        <f t="shared" ref="U1231:U1294" si="99">YEAR(S:S)</f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0" t="s">
        <v>8219</v>
      </c>
      <c r="G1232" s="10" t="s">
        <v>8223</v>
      </c>
      <c r="H1232" s="10" t="s">
        <v>8245</v>
      </c>
      <c r="I1232" s="10">
        <v>1298589630</v>
      </c>
      <c r="J1232" s="10">
        <v>1295997630</v>
      </c>
      <c r="K1232" s="10" t="b">
        <v>0</v>
      </c>
      <c r="L1232" s="10">
        <v>0</v>
      </c>
      <c r="M1232" t="b">
        <v>0</v>
      </c>
      <c r="N1232" s="10" t="s">
        <v>8284</v>
      </c>
      <c r="O1232" s="15" t="s">
        <v>8323</v>
      </c>
      <c r="P1232" s="10" t="s">
        <v>8338</v>
      </c>
      <c r="Q1232" s="10">
        <f t="shared" si="96"/>
        <v>0</v>
      </c>
      <c r="R1232" s="10">
        <f t="shared" si="95"/>
        <v>0</v>
      </c>
      <c r="S1232" s="23">
        <f t="shared" si="97"/>
        <v>40568.972569444442</v>
      </c>
      <c r="T1232" s="23">
        <f t="shared" si="98"/>
        <v>40598.972569444442</v>
      </c>
      <c r="U1232" s="10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0" t="s">
        <v>8219</v>
      </c>
      <c r="G1233" s="10" t="s">
        <v>8223</v>
      </c>
      <c r="H1233" s="10" t="s">
        <v>8245</v>
      </c>
      <c r="I1233" s="10">
        <v>1440723600</v>
      </c>
      <c r="J1233" s="10">
        <v>1436394968</v>
      </c>
      <c r="K1233" s="10" t="b">
        <v>0</v>
      </c>
      <c r="L1233" s="10">
        <v>0</v>
      </c>
      <c r="M1233" t="b">
        <v>0</v>
      </c>
      <c r="N1233" s="10" t="s">
        <v>8284</v>
      </c>
      <c r="O1233" s="15" t="s">
        <v>8323</v>
      </c>
      <c r="P1233" s="10" t="s">
        <v>8338</v>
      </c>
      <c r="Q1233" s="10">
        <f t="shared" si="96"/>
        <v>0</v>
      </c>
      <c r="R1233" s="10">
        <f t="shared" si="95"/>
        <v>0</v>
      </c>
      <c r="S1233" s="23">
        <f t="shared" si="97"/>
        <v>42193.941759259258</v>
      </c>
      <c r="T1233" s="23">
        <f t="shared" si="98"/>
        <v>42244.041666666672</v>
      </c>
      <c r="U1233" s="10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0" t="s">
        <v>8219</v>
      </c>
      <c r="G1234" s="10" t="s">
        <v>8223</v>
      </c>
      <c r="H1234" s="10" t="s">
        <v>8245</v>
      </c>
      <c r="I1234" s="10">
        <v>1381090870</v>
      </c>
      <c r="J1234" s="10">
        <v>1377030070</v>
      </c>
      <c r="K1234" s="10" t="b">
        <v>0</v>
      </c>
      <c r="L1234" s="10">
        <v>1</v>
      </c>
      <c r="M1234" t="b">
        <v>0</v>
      </c>
      <c r="N1234" s="10" t="s">
        <v>8284</v>
      </c>
      <c r="O1234" s="15" t="s">
        <v>8323</v>
      </c>
      <c r="P1234" s="10" t="s">
        <v>8338</v>
      </c>
      <c r="Q1234" s="10">
        <f t="shared" si="96"/>
        <v>1</v>
      </c>
      <c r="R1234" s="10">
        <f t="shared" si="95"/>
        <v>40</v>
      </c>
      <c r="S1234" s="23">
        <f t="shared" si="97"/>
        <v>41506.848032407412</v>
      </c>
      <c r="T1234" s="23">
        <f t="shared" si="98"/>
        <v>41553.848032407412</v>
      </c>
      <c r="U1234" s="10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0" t="s">
        <v>8219</v>
      </c>
      <c r="G1235" s="10" t="s">
        <v>8223</v>
      </c>
      <c r="H1235" s="10" t="s">
        <v>8245</v>
      </c>
      <c r="I1235" s="10">
        <v>1329864374</v>
      </c>
      <c r="J1235" s="10">
        <v>1328049974</v>
      </c>
      <c r="K1235" s="10" t="b">
        <v>0</v>
      </c>
      <c r="L1235" s="10">
        <v>6</v>
      </c>
      <c r="M1235" t="b">
        <v>0</v>
      </c>
      <c r="N1235" s="10" t="s">
        <v>8284</v>
      </c>
      <c r="O1235" s="15" t="s">
        <v>8323</v>
      </c>
      <c r="P1235" s="10" t="s">
        <v>8338</v>
      </c>
      <c r="Q1235" s="10">
        <f t="shared" si="96"/>
        <v>12</v>
      </c>
      <c r="R1235" s="10">
        <f t="shared" si="95"/>
        <v>19.329999999999998</v>
      </c>
      <c r="S1235" s="23">
        <f t="shared" si="97"/>
        <v>40939.948773148149</v>
      </c>
      <c r="T1235" s="23">
        <f t="shared" si="98"/>
        <v>40960.948773148149</v>
      </c>
      <c r="U1235" s="10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0" t="s">
        <v>8219</v>
      </c>
      <c r="G1236" s="10" t="s">
        <v>8224</v>
      </c>
      <c r="H1236" s="10" t="s">
        <v>8246</v>
      </c>
      <c r="I1236" s="10">
        <v>1422903342</v>
      </c>
      <c r="J1236" s="10">
        <v>1420311342</v>
      </c>
      <c r="K1236" s="10" t="b">
        <v>0</v>
      </c>
      <c r="L1236" s="10">
        <v>0</v>
      </c>
      <c r="M1236" t="b">
        <v>0</v>
      </c>
      <c r="N1236" s="10" t="s">
        <v>8284</v>
      </c>
      <c r="O1236" s="15" t="s">
        <v>8323</v>
      </c>
      <c r="P1236" s="10" t="s">
        <v>8338</v>
      </c>
      <c r="Q1236" s="10">
        <f t="shared" si="96"/>
        <v>0</v>
      </c>
      <c r="R1236" s="10">
        <f t="shared" si="95"/>
        <v>0</v>
      </c>
      <c r="S1236" s="23">
        <f t="shared" si="97"/>
        <v>42007.788680555561</v>
      </c>
      <c r="T1236" s="23">
        <f t="shared" si="98"/>
        <v>42037.788680555561</v>
      </c>
      <c r="U1236" s="10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0" t="s">
        <v>8219</v>
      </c>
      <c r="G1237" s="10" t="s">
        <v>8223</v>
      </c>
      <c r="H1237" s="10" t="s">
        <v>8245</v>
      </c>
      <c r="I1237" s="10">
        <v>1387077299</v>
      </c>
      <c r="J1237" s="10">
        <v>1383621299</v>
      </c>
      <c r="K1237" s="10" t="b">
        <v>0</v>
      </c>
      <c r="L1237" s="10">
        <v>6</v>
      </c>
      <c r="M1237" t="b">
        <v>0</v>
      </c>
      <c r="N1237" s="10" t="s">
        <v>8284</v>
      </c>
      <c r="O1237" s="15" t="s">
        <v>8323</v>
      </c>
      <c r="P1237" s="10" t="s">
        <v>8338</v>
      </c>
      <c r="Q1237" s="10">
        <f t="shared" si="96"/>
        <v>3</v>
      </c>
      <c r="R1237" s="10">
        <f t="shared" si="95"/>
        <v>35</v>
      </c>
      <c r="S1237" s="23">
        <f t="shared" si="97"/>
        <v>41583.135405092595</v>
      </c>
      <c r="T1237" s="23">
        <f t="shared" si="98"/>
        <v>41623.135405092595</v>
      </c>
      <c r="U1237" s="10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0" t="s">
        <v>8219</v>
      </c>
      <c r="G1238" s="10" t="s">
        <v>8223</v>
      </c>
      <c r="H1238" s="10" t="s">
        <v>8245</v>
      </c>
      <c r="I1238" s="10">
        <v>1343491200</v>
      </c>
      <c r="J1238" s="10">
        <v>1342801164</v>
      </c>
      <c r="K1238" s="10" t="b">
        <v>0</v>
      </c>
      <c r="L1238" s="10">
        <v>0</v>
      </c>
      <c r="M1238" t="b">
        <v>0</v>
      </c>
      <c r="N1238" s="10" t="s">
        <v>8284</v>
      </c>
      <c r="O1238" s="15" t="s">
        <v>8323</v>
      </c>
      <c r="P1238" s="10" t="s">
        <v>8338</v>
      </c>
      <c r="Q1238" s="10">
        <f t="shared" si="96"/>
        <v>0</v>
      </c>
      <c r="R1238" s="10">
        <f t="shared" si="95"/>
        <v>0</v>
      </c>
      <c r="S1238" s="23">
        <f t="shared" si="97"/>
        <v>41110.680138888885</v>
      </c>
      <c r="T1238" s="23">
        <f t="shared" si="98"/>
        <v>41118.666666666664</v>
      </c>
      <c r="U1238" s="10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0" t="s">
        <v>8219</v>
      </c>
      <c r="G1239" s="10" t="s">
        <v>8223</v>
      </c>
      <c r="H1239" s="10" t="s">
        <v>8245</v>
      </c>
      <c r="I1239" s="10">
        <v>1345790865</v>
      </c>
      <c r="J1239" s="10">
        <v>1344062865</v>
      </c>
      <c r="K1239" s="10" t="b">
        <v>0</v>
      </c>
      <c r="L1239" s="10">
        <v>0</v>
      </c>
      <c r="M1239" t="b">
        <v>0</v>
      </c>
      <c r="N1239" s="10" t="s">
        <v>8284</v>
      </c>
      <c r="O1239" s="15" t="s">
        <v>8323</v>
      </c>
      <c r="P1239" s="10" t="s">
        <v>8338</v>
      </c>
      <c r="Q1239" s="10">
        <f t="shared" si="96"/>
        <v>0</v>
      </c>
      <c r="R1239" s="10">
        <f t="shared" si="95"/>
        <v>0</v>
      </c>
      <c r="S1239" s="23">
        <f t="shared" si="97"/>
        <v>41125.283159722225</v>
      </c>
      <c r="T1239" s="23">
        <f t="shared" si="98"/>
        <v>41145.283159722225</v>
      </c>
      <c r="U1239" s="10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0" t="s">
        <v>8219</v>
      </c>
      <c r="G1240" s="10" t="s">
        <v>8223</v>
      </c>
      <c r="H1240" s="10" t="s">
        <v>8245</v>
      </c>
      <c r="I1240" s="10">
        <v>1312641536</v>
      </c>
      <c r="J1240" s="10">
        <v>1310049536</v>
      </c>
      <c r="K1240" s="10" t="b">
        <v>0</v>
      </c>
      <c r="L1240" s="10">
        <v>3</v>
      </c>
      <c r="M1240" t="b">
        <v>0</v>
      </c>
      <c r="N1240" s="10" t="s">
        <v>8284</v>
      </c>
      <c r="O1240" s="15" t="s">
        <v>8323</v>
      </c>
      <c r="P1240" s="10" t="s">
        <v>8338</v>
      </c>
      <c r="Q1240" s="10">
        <f t="shared" si="96"/>
        <v>18</v>
      </c>
      <c r="R1240" s="10">
        <f t="shared" si="95"/>
        <v>59.33</v>
      </c>
      <c r="S1240" s="23">
        <f t="shared" si="97"/>
        <v>40731.61037037037</v>
      </c>
      <c r="T1240" s="23">
        <f t="shared" si="98"/>
        <v>40761.61037037037</v>
      </c>
      <c r="U1240" s="1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0" t="s">
        <v>8219</v>
      </c>
      <c r="G1241" s="10" t="s">
        <v>8223</v>
      </c>
      <c r="H1241" s="10" t="s">
        <v>8245</v>
      </c>
      <c r="I1241" s="10">
        <v>1325804767</v>
      </c>
      <c r="J1241" s="10">
        <v>1323212767</v>
      </c>
      <c r="K1241" s="10" t="b">
        <v>0</v>
      </c>
      <c r="L1241" s="10">
        <v>0</v>
      </c>
      <c r="M1241" t="b">
        <v>0</v>
      </c>
      <c r="N1241" s="10" t="s">
        <v>8284</v>
      </c>
      <c r="O1241" s="15" t="s">
        <v>8323</v>
      </c>
      <c r="P1241" s="10" t="s">
        <v>8338</v>
      </c>
      <c r="Q1241" s="10">
        <f t="shared" si="96"/>
        <v>0</v>
      </c>
      <c r="R1241" s="10">
        <f t="shared" si="95"/>
        <v>0</v>
      </c>
      <c r="S1241" s="23">
        <f t="shared" si="97"/>
        <v>40883.962581018517</v>
      </c>
      <c r="T1241" s="23">
        <f t="shared" si="98"/>
        <v>40913.962581018517</v>
      </c>
      <c r="U1241" s="10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0" t="s">
        <v>8219</v>
      </c>
      <c r="G1242" s="10" t="s">
        <v>8223</v>
      </c>
      <c r="H1242" s="10" t="s">
        <v>8245</v>
      </c>
      <c r="I1242" s="10">
        <v>1373665860</v>
      </c>
      <c r="J1242" s="10">
        <v>1368579457</v>
      </c>
      <c r="K1242" s="10" t="b">
        <v>0</v>
      </c>
      <c r="L1242" s="10">
        <v>8</v>
      </c>
      <c r="M1242" t="b">
        <v>0</v>
      </c>
      <c r="N1242" s="10" t="s">
        <v>8284</v>
      </c>
      <c r="O1242" s="15" t="s">
        <v>8323</v>
      </c>
      <c r="P1242" s="10" t="s">
        <v>8338</v>
      </c>
      <c r="Q1242" s="10">
        <f t="shared" si="96"/>
        <v>3</v>
      </c>
      <c r="R1242" s="10">
        <f t="shared" si="95"/>
        <v>30.13</v>
      </c>
      <c r="S1242" s="23">
        <f t="shared" si="97"/>
        <v>41409.040011574078</v>
      </c>
      <c r="T1242" s="23">
        <f t="shared" si="98"/>
        <v>41467.910416666666</v>
      </c>
      <c r="U1242" s="10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0" t="s">
        <v>8219</v>
      </c>
      <c r="G1243" s="10" t="s">
        <v>8223</v>
      </c>
      <c r="H1243" s="10" t="s">
        <v>8245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t="b">
        <v>0</v>
      </c>
      <c r="N1243" s="10" t="s">
        <v>8284</v>
      </c>
      <c r="O1243" s="15" t="s">
        <v>8323</v>
      </c>
      <c r="P1243" s="10" t="s">
        <v>8338</v>
      </c>
      <c r="Q1243" s="10">
        <f t="shared" si="96"/>
        <v>51</v>
      </c>
      <c r="R1243" s="10">
        <f t="shared" si="95"/>
        <v>74.62</v>
      </c>
      <c r="S1243" s="23">
        <f t="shared" si="97"/>
        <v>41923.837731481479</v>
      </c>
      <c r="T1243" s="23">
        <f t="shared" si="98"/>
        <v>41946.249305555553</v>
      </c>
      <c r="U1243" s="10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0" t="s">
        <v>8219</v>
      </c>
      <c r="G1244" s="10" t="s">
        <v>8223</v>
      </c>
      <c r="H1244" s="10" t="s">
        <v>8245</v>
      </c>
      <c r="I1244" s="10">
        <v>1315747080</v>
      </c>
      <c r="J1244" s="10">
        <v>1314417502</v>
      </c>
      <c r="K1244" s="10" t="b">
        <v>0</v>
      </c>
      <c r="L1244" s="10">
        <v>1</v>
      </c>
      <c r="M1244" t="b">
        <v>0</v>
      </c>
      <c r="N1244" s="10" t="s">
        <v>8284</v>
      </c>
      <c r="O1244" s="15" t="s">
        <v>8323</v>
      </c>
      <c r="P1244" s="10" t="s">
        <v>8338</v>
      </c>
      <c r="Q1244" s="10">
        <f t="shared" si="96"/>
        <v>1</v>
      </c>
      <c r="R1244" s="10">
        <f t="shared" si="95"/>
        <v>5</v>
      </c>
      <c r="S1244" s="23">
        <f t="shared" si="97"/>
        <v>40782.165532407409</v>
      </c>
      <c r="T1244" s="23">
        <f t="shared" si="98"/>
        <v>40797.554166666669</v>
      </c>
      <c r="U1244" s="10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0" t="s">
        <v>8219</v>
      </c>
      <c r="G1245" s="10" t="s">
        <v>8223</v>
      </c>
      <c r="H1245" s="10" t="s">
        <v>8245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t="b">
        <v>0</v>
      </c>
      <c r="N1245" s="10" t="s">
        <v>8284</v>
      </c>
      <c r="O1245" s="15" t="s">
        <v>8323</v>
      </c>
      <c r="P1245" s="10" t="s">
        <v>8338</v>
      </c>
      <c r="Q1245" s="10">
        <f t="shared" si="96"/>
        <v>14</v>
      </c>
      <c r="R1245" s="10">
        <f t="shared" si="95"/>
        <v>44.5</v>
      </c>
      <c r="S1245" s="23">
        <f t="shared" si="97"/>
        <v>40671.879293981481</v>
      </c>
      <c r="T1245" s="23">
        <f t="shared" si="98"/>
        <v>40732.875</v>
      </c>
      <c r="U1245" s="10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0" t="s">
        <v>8218</v>
      </c>
      <c r="G1246" s="10" t="s">
        <v>8223</v>
      </c>
      <c r="H1246" s="10" t="s">
        <v>8245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t="b">
        <v>1</v>
      </c>
      <c r="N1246" s="10" t="s">
        <v>8274</v>
      </c>
      <c r="O1246" s="15" t="s">
        <v>8323</v>
      </c>
      <c r="P1246" s="10" t="s">
        <v>8324</v>
      </c>
      <c r="Q1246" s="10">
        <f t="shared" si="96"/>
        <v>104</v>
      </c>
      <c r="R1246" s="10">
        <f t="shared" si="95"/>
        <v>46.13</v>
      </c>
      <c r="S1246" s="23">
        <f t="shared" si="97"/>
        <v>41355.825497685182</v>
      </c>
      <c r="T1246" s="23">
        <f t="shared" si="98"/>
        <v>41386.875</v>
      </c>
      <c r="U1246" s="10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0" t="s">
        <v>8218</v>
      </c>
      <c r="G1247" s="10" t="s">
        <v>8223</v>
      </c>
      <c r="H1247" s="10" t="s">
        <v>8245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t="b">
        <v>1</v>
      </c>
      <c r="N1247" s="10" t="s">
        <v>8274</v>
      </c>
      <c r="O1247" s="15" t="s">
        <v>8323</v>
      </c>
      <c r="P1247" s="10" t="s">
        <v>8324</v>
      </c>
      <c r="Q1247" s="10">
        <f t="shared" si="96"/>
        <v>120</v>
      </c>
      <c r="R1247" s="10">
        <f t="shared" si="95"/>
        <v>141.47</v>
      </c>
      <c r="S1247" s="23">
        <f t="shared" si="97"/>
        <v>41774.599930555552</v>
      </c>
      <c r="T1247" s="23">
        <f t="shared" si="98"/>
        <v>41804.599930555552</v>
      </c>
      <c r="U1247" s="10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0" t="s">
        <v>8218</v>
      </c>
      <c r="G1248" s="10" t="s">
        <v>8223</v>
      </c>
      <c r="H1248" s="10" t="s">
        <v>8245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t="b">
        <v>1</v>
      </c>
      <c r="N1248" s="10" t="s">
        <v>8274</v>
      </c>
      <c r="O1248" s="15" t="s">
        <v>8323</v>
      </c>
      <c r="P1248" s="10" t="s">
        <v>8324</v>
      </c>
      <c r="Q1248" s="10">
        <f t="shared" si="96"/>
        <v>117</v>
      </c>
      <c r="R1248" s="10">
        <f t="shared" si="95"/>
        <v>75.48</v>
      </c>
      <c r="S1248" s="23">
        <f t="shared" si="97"/>
        <v>40838.043391203704</v>
      </c>
      <c r="T1248" s="23">
        <f t="shared" si="98"/>
        <v>40883.085057870368</v>
      </c>
      <c r="U1248" s="10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0" t="s">
        <v>8218</v>
      </c>
      <c r="G1249" s="10" t="s">
        <v>8223</v>
      </c>
      <c r="H1249" s="10" t="s">
        <v>8245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t="b">
        <v>1</v>
      </c>
      <c r="N1249" s="10" t="s">
        <v>8274</v>
      </c>
      <c r="O1249" s="15" t="s">
        <v>8323</v>
      </c>
      <c r="P1249" s="10" t="s">
        <v>8324</v>
      </c>
      <c r="Q1249" s="10">
        <f t="shared" si="96"/>
        <v>122</v>
      </c>
      <c r="R1249" s="10">
        <f t="shared" si="95"/>
        <v>85.5</v>
      </c>
      <c r="S1249" s="23">
        <f t="shared" si="97"/>
        <v>41370.292303240742</v>
      </c>
      <c r="T1249" s="23">
        <f t="shared" si="98"/>
        <v>41400.292303240742</v>
      </c>
      <c r="U1249" s="10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0" t="s">
        <v>8218</v>
      </c>
      <c r="G1250" s="10" t="s">
        <v>8223</v>
      </c>
      <c r="H1250" s="10" t="s">
        <v>8245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t="b">
        <v>1</v>
      </c>
      <c r="N1250" s="10" t="s">
        <v>8274</v>
      </c>
      <c r="O1250" s="15" t="s">
        <v>8323</v>
      </c>
      <c r="P1250" s="10" t="s">
        <v>8324</v>
      </c>
      <c r="Q1250" s="10">
        <f t="shared" si="96"/>
        <v>152</v>
      </c>
      <c r="R1250" s="10">
        <f t="shared" si="95"/>
        <v>64.25</v>
      </c>
      <c r="S1250" s="23">
        <f t="shared" si="97"/>
        <v>41767.656863425924</v>
      </c>
      <c r="T1250" s="23">
        <f t="shared" si="98"/>
        <v>41803.290972222225</v>
      </c>
      <c r="U1250" s="1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0" t="s">
        <v>8218</v>
      </c>
      <c r="G1251" s="10" t="s">
        <v>8223</v>
      </c>
      <c r="H1251" s="10" t="s">
        <v>8245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t="b">
        <v>1</v>
      </c>
      <c r="N1251" s="10" t="s">
        <v>8274</v>
      </c>
      <c r="O1251" s="15" t="s">
        <v>8323</v>
      </c>
      <c r="P1251" s="10" t="s">
        <v>8324</v>
      </c>
      <c r="Q1251" s="10">
        <f t="shared" si="96"/>
        <v>104</v>
      </c>
      <c r="R1251" s="10">
        <f t="shared" si="95"/>
        <v>64.47</v>
      </c>
      <c r="S1251" s="23">
        <f t="shared" si="97"/>
        <v>41067.74086805556</v>
      </c>
      <c r="T1251" s="23">
        <f t="shared" si="98"/>
        <v>41097.74086805556</v>
      </c>
      <c r="U1251" s="10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0" t="s">
        <v>8218</v>
      </c>
      <c r="G1252" s="10" t="s">
        <v>8223</v>
      </c>
      <c r="H1252" s="10" t="s">
        <v>8245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t="b">
        <v>1</v>
      </c>
      <c r="N1252" s="10" t="s">
        <v>8274</v>
      </c>
      <c r="O1252" s="15" t="s">
        <v>8323</v>
      </c>
      <c r="P1252" s="10" t="s">
        <v>8324</v>
      </c>
      <c r="Q1252" s="10">
        <f t="shared" si="96"/>
        <v>200</v>
      </c>
      <c r="R1252" s="10">
        <f t="shared" si="95"/>
        <v>118.2</v>
      </c>
      <c r="S1252" s="23">
        <f t="shared" si="97"/>
        <v>41843.64271990741</v>
      </c>
      <c r="T1252" s="23">
        <f t="shared" si="98"/>
        <v>41888.64271990741</v>
      </c>
      <c r="U1252" s="10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0" t="s">
        <v>8218</v>
      </c>
      <c r="G1253" s="10" t="s">
        <v>8223</v>
      </c>
      <c r="H1253" s="10" t="s">
        <v>8245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t="b">
        <v>1</v>
      </c>
      <c r="N1253" s="10" t="s">
        <v>8274</v>
      </c>
      <c r="O1253" s="15" t="s">
        <v>8323</v>
      </c>
      <c r="P1253" s="10" t="s">
        <v>8324</v>
      </c>
      <c r="Q1253" s="10">
        <f t="shared" si="96"/>
        <v>102</v>
      </c>
      <c r="R1253" s="10">
        <f t="shared" si="95"/>
        <v>82.54</v>
      </c>
      <c r="S1253" s="23">
        <f t="shared" si="97"/>
        <v>40751.814432870371</v>
      </c>
      <c r="T1253" s="23">
        <f t="shared" si="98"/>
        <v>40811.814432870371</v>
      </c>
      <c r="U1253" s="10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0" t="s">
        <v>8218</v>
      </c>
      <c r="G1254" s="10" t="s">
        <v>8223</v>
      </c>
      <c r="H1254" s="10" t="s">
        <v>8245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t="b">
        <v>1</v>
      </c>
      <c r="N1254" s="10" t="s">
        <v>8274</v>
      </c>
      <c r="O1254" s="15" t="s">
        <v>8323</v>
      </c>
      <c r="P1254" s="10" t="s">
        <v>8324</v>
      </c>
      <c r="Q1254" s="10">
        <f t="shared" si="96"/>
        <v>138</v>
      </c>
      <c r="R1254" s="10">
        <f t="shared" si="95"/>
        <v>34.17</v>
      </c>
      <c r="S1254" s="23">
        <f t="shared" si="97"/>
        <v>41543.988067129627</v>
      </c>
      <c r="T1254" s="23">
        <f t="shared" si="98"/>
        <v>41571.988067129627</v>
      </c>
      <c r="U1254" s="10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0" t="s">
        <v>8218</v>
      </c>
      <c r="G1255" s="10" t="s">
        <v>8223</v>
      </c>
      <c r="H1255" s="10" t="s">
        <v>8245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t="b">
        <v>1</v>
      </c>
      <c r="N1255" s="10" t="s">
        <v>8274</v>
      </c>
      <c r="O1255" s="15" t="s">
        <v>8323</v>
      </c>
      <c r="P1255" s="10" t="s">
        <v>8324</v>
      </c>
      <c r="Q1255" s="10">
        <f t="shared" si="96"/>
        <v>303833</v>
      </c>
      <c r="R1255" s="10">
        <f t="shared" si="95"/>
        <v>42.73</v>
      </c>
      <c r="S1255" s="23">
        <f t="shared" si="97"/>
        <v>41855.783645833333</v>
      </c>
      <c r="T1255" s="23">
        <f t="shared" si="98"/>
        <v>41885.783645833333</v>
      </c>
      <c r="U1255" s="10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0" t="s">
        <v>8218</v>
      </c>
      <c r="G1256" s="10" t="s">
        <v>8223</v>
      </c>
      <c r="H1256" s="10" t="s">
        <v>8245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t="b">
        <v>1</v>
      </c>
      <c r="N1256" s="10" t="s">
        <v>8274</v>
      </c>
      <c r="O1256" s="15" t="s">
        <v>8323</v>
      </c>
      <c r="P1256" s="10" t="s">
        <v>8324</v>
      </c>
      <c r="Q1256" s="10">
        <f t="shared" si="96"/>
        <v>199</v>
      </c>
      <c r="R1256" s="10">
        <f t="shared" si="95"/>
        <v>94.49</v>
      </c>
      <c r="S1256" s="23">
        <f t="shared" si="97"/>
        <v>40487.621365740742</v>
      </c>
      <c r="T1256" s="23">
        <f t="shared" si="98"/>
        <v>40544.207638888889</v>
      </c>
      <c r="U1256" s="10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0" t="s">
        <v>8218</v>
      </c>
      <c r="G1257" s="10" t="s">
        <v>8223</v>
      </c>
      <c r="H1257" s="10" t="s">
        <v>8245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t="b">
        <v>1</v>
      </c>
      <c r="N1257" s="10" t="s">
        <v>8274</v>
      </c>
      <c r="O1257" s="15" t="s">
        <v>8323</v>
      </c>
      <c r="P1257" s="10" t="s">
        <v>8324</v>
      </c>
      <c r="Q1257" s="10">
        <f t="shared" si="96"/>
        <v>202</v>
      </c>
      <c r="R1257" s="10">
        <f t="shared" si="95"/>
        <v>55.7</v>
      </c>
      <c r="S1257" s="23">
        <f t="shared" si="97"/>
        <v>41579.845509259263</v>
      </c>
      <c r="T1257" s="23">
        <f t="shared" si="98"/>
        <v>41609.887175925927</v>
      </c>
      <c r="U1257" s="10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0" t="s">
        <v>8218</v>
      </c>
      <c r="G1258" s="10" t="s">
        <v>8223</v>
      </c>
      <c r="H1258" s="10" t="s">
        <v>8245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t="b">
        <v>1</v>
      </c>
      <c r="N1258" s="10" t="s">
        <v>8274</v>
      </c>
      <c r="O1258" s="15" t="s">
        <v>8323</v>
      </c>
      <c r="P1258" s="10" t="s">
        <v>8324</v>
      </c>
      <c r="Q1258" s="10">
        <f t="shared" si="96"/>
        <v>118</v>
      </c>
      <c r="R1258" s="10">
        <f t="shared" si="95"/>
        <v>98.03</v>
      </c>
      <c r="S1258" s="23">
        <f t="shared" si="97"/>
        <v>40921.919340277782</v>
      </c>
      <c r="T1258" s="23">
        <f t="shared" si="98"/>
        <v>40951.919340277782</v>
      </c>
      <c r="U1258" s="10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0" t="s">
        <v>8218</v>
      </c>
      <c r="G1259" s="10" t="s">
        <v>8223</v>
      </c>
      <c r="H1259" s="10" t="s">
        <v>8245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t="b">
        <v>1</v>
      </c>
      <c r="N1259" s="10" t="s">
        <v>8274</v>
      </c>
      <c r="O1259" s="15" t="s">
        <v>8323</v>
      </c>
      <c r="P1259" s="10" t="s">
        <v>8324</v>
      </c>
      <c r="Q1259" s="10">
        <f t="shared" si="96"/>
        <v>295</v>
      </c>
      <c r="R1259" s="10">
        <f t="shared" si="95"/>
        <v>92.1</v>
      </c>
      <c r="S1259" s="23">
        <f t="shared" si="97"/>
        <v>40587.085532407407</v>
      </c>
      <c r="T1259" s="23">
        <f t="shared" si="98"/>
        <v>40636.043865740743</v>
      </c>
      <c r="U1259" s="10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0" t="s">
        <v>8218</v>
      </c>
      <c r="G1260" s="10" t="s">
        <v>8223</v>
      </c>
      <c r="H1260" s="10" t="s">
        <v>8245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t="b">
        <v>1</v>
      </c>
      <c r="N1260" s="10" t="s">
        <v>8274</v>
      </c>
      <c r="O1260" s="15" t="s">
        <v>8323</v>
      </c>
      <c r="P1260" s="10" t="s">
        <v>8324</v>
      </c>
      <c r="Q1260" s="10">
        <f t="shared" si="96"/>
        <v>213</v>
      </c>
      <c r="R1260" s="10">
        <f t="shared" si="95"/>
        <v>38.18</v>
      </c>
      <c r="S1260" s="23">
        <f t="shared" si="97"/>
        <v>41487.611250000002</v>
      </c>
      <c r="T1260" s="23">
        <f t="shared" si="98"/>
        <v>41517.611250000002</v>
      </c>
      <c r="U1260" s="1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0" t="s">
        <v>8218</v>
      </c>
      <c r="G1261" s="10" t="s">
        <v>8223</v>
      </c>
      <c r="H1261" s="10" t="s">
        <v>8245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t="b">
        <v>1</v>
      </c>
      <c r="N1261" s="10" t="s">
        <v>8274</v>
      </c>
      <c r="O1261" s="15" t="s">
        <v>8323</v>
      </c>
      <c r="P1261" s="10" t="s">
        <v>8324</v>
      </c>
      <c r="Q1261" s="10">
        <f t="shared" si="96"/>
        <v>104</v>
      </c>
      <c r="R1261" s="10">
        <f t="shared" si="95"/>
        <v>27.15</v>
      </c>
      <c r="S1261" s="23">
        <f t="shared" si="97"/>
        <v>41766.970648148148</v>
      </c>
      <c r="T1261" s="23">
        <f t="shared" si="98"/>
        <v>41799.165972222225</v>
      </c>
      <c r="U1261" s="10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0" t="s">
        <v>8218</v>
      </c>
      <c r="G1262" s="10" t="s">
        <v>8223</v>
      </c>
      <c r="H1262" s="10" t="s">
        <v>8245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t="b">
        <v>1</v>
      </c>
      <c r="N1262" s="10" t="s">
        <v>8274</v>
      </c>
      <c r="O1262" s="15" t="s">
        <v>8323</v>
      </c>
      <c r="P1262" s="10" t="s">
        <v>8324</v>
      </c>
      <c r="Q1262" s="10">
        <f t="shared" si="96"/>
        <v>114</v>
      </c>
      <c r="R1262" s="10">
        <f t="shared" si="95"/>
        <v>50.69</v>
      </c>
      <c r="S1262" s="23">
        <f t="shared" si="97"/>
        <v>41666.842824074076</v>
      </c>
      <c r="T1262" s="23">
        <f t="shared" si="98"/>
        <v>41696.842824074076</v>
      </c>
      <c r="U1262" s="10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0" t="s">
        <v>8218</v>
      </c>
      <c r="G1263" s="10" t="s">
        <v>8223</v>
      </c>
      <c r="H1263" s="10" t="s">
        <v>8245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t="b">
        <v>1</v>
      </c>
      <c r="N1263" s="10" t="s">
        <v>8274</v>
      </c>
      <c r="O1263" s="15" t="s">
        <v>8323</v>
      </c>
      <c r="P1263" s="10" t="s">
        <v>8324</v>
      </c>
      <c r="Q1263" s="10">
        <f t="shared" si="96"/>
        <v>101</v>
      </c>
      <c r="R1263" s="10">
        <f t="shared" si="95"/>
        <v>38.94</v>
      </c>
      <c r="S1263" s="23">
        <f t="shared" si="97"/>
        <v>41638.342905092592</v>
      </c>
      <c r="T1263" s="23">
        <f t="shared" si="98"/>
        <v>41668.342905092592</v>
      </c>
      <c r="U1263" s="10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0" t="s">
        <v>8218</v>
      </c>
      <c r="G1264" s="10" t="s">
        <v>8228</v>
      </c>
      <c r="H1264" s="10" t="s">
        <v>8250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t="b">
        <v>1</v>
      </c>
      <c r="N1264" s="10" t="s">
        <v>8274</v>
      </c>
      <c r="O1264" s="15" t="s">
        <v>8323</v>
      </c>
      <c r="P1264" s="10" t="s">
        <v>8324</v>
      </c>
      <c r="Q1264" s="10">
        <f t="shared" si="96"/>
        <v>125</v>
      </c>
      <c r="R1264" s="10">
        <f t="shared" si="95"/>
        <v>77.64</v>
      </c>
      <c r="S1264" s="23">
        <f t="shared" si="97"/>
        <v>41656.762638888889</v>
      </c>
      <c r="T1264" s="23">
        <f t="shared" si="98"/>
        <v>41686.762638888889</v>
      </c>
      <c r="U1264" s="10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0" t="s">
        <v>8218</v>
      </c>
      <c r="G1265" s="10" t="s">
        <v>8223</v>
      </c>
      <c r="H1265" s="10" t="s">
        <v>8245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t="b">
        <v>1</v>
      </c>
      <c r="N1265" s="10" t="s">
        <v>8274</v>
      </c>
      <c r="O1265" s="15" t="s">
        <v>8323</v>
      </c>
      <c r="P1265" s="10" t="s">
        <v>8324</v>
      </c>
      <c r="Q1265" s="10">
        <f t="shared" si="96"/>
        <v>119</v>
      </c>
      <c r="R1265" s="10">
        <f t="shared" si="95"/>
        <v>43.54</v>
      </c>
      <c r="S1265" s="23">
        <f t="shared" si="97"/>
        <v>41692.084143518521</v>
      </c>
      <c r="T1265" s="23">
        <f t="shared" si="98"/>
        <v>41727.041666666664</v>
      </c>
      <c r="U1265" s="10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0" t="s">
        <v>8218</v>
      </c>
      <c r="G1266" s="10" t="s">
        <v>8223</v>
      </c>
      <c r="H1266" s="10" t="s">
        <v>8245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t="b">
        <v>1</v>
      </c>
      <c r="N1266" s="10" t="s">
        <v>8274</v>
      </c>
      <c r="O1266" s="15" t="s">
        <v>8323</v>
      </c>
      <c r="P1266" s="10" t="s">
        <v>8324</v>
      </c>
      <c r="Q1266" s="10">
        <f t="shared" si="96"/>
        <v>166</v>
      </c>
      <c r="R1266" s="10">
        <f t="shared" si="95"/>
        <v>31.82</v>
      </c>
      <c r="S1266" s="23">
        <f t="shared" si="97"/>
        <v>41547.662997685184</v>
      </c>
      <c r="T1266" s="23">
        <f t="shared" si="98"/>
        <v>41576.662997685184</v>
      </c>
      <c r="U1266" s="10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0" t="s">
        <v>8218</v>
      </c>
      <c r="G1267" s="10" t="s">
        <v>8223</v>
      </c>
      <c r="H1267" s="10" t="s">
        <v>8245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t="b">
        <v>1</v>
      </c>
      <c r="N1267" s="10" t="s">
        <v>8274</v>
      </c>
      <c r="O1267" s="15" t="s">
        <v>8323</v>
      </c>
      <c r="P1267" s="10" t="s">
        <v>8324</v>
      </c>
      <c r="Q1267" s="10">
        <f t="shared" si="96"/>
        <v>119</v>
      </c>
      <c r="R1267" s="10">
        <f t="shared" si="95"/>
        <v>63.18</v>
      </c>
      <c r="S1267" s="23">
        <f t="shared" si="97"/>
        <v>40465.655266203699</v>
      </c>
      <c r="T1267" s="23">
        <f t="shared" si="98"/>
        <v>40512.655266203699</v>
      </c>
      <c r="U1267" s="10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0" t="s">
        <v>8218</v>
      </c>
      <c r="G1268" s="10" t="s">
        <v>8223</v>
      </c>
      <c r="H1268" s="10" t="s">
        <v>8245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t="b">
        <v>1</v>
      </c>
      <c r="N1268" s="10" t="s">
        <v>8274</v>
      </c>
      <c r="O1268" s="15" t="s">
        <v>8323</v>
      </c>
      <c r="P1268" s="10" t="s">
        <v>8324</v>
      </c>
      <c r="Q1268" s="10">
        <f t="shared" si="96"/>
        <v>100</v>
      </c>
      <c r="R1268" s="10">
        <f t="shared" si="95"/>
        <v>190.9</v>
      </c>
      <c r="S1268" s="23">
        <f t="shared" si="97"/>
        <v>41620.87667824074</v>
      </c>
      <c r="T1268" s="23">
        <f t="shared" si="98"/>
        <v>41650.87667824074</v>
      </c>
      <c r="U1268" s="10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0" t="s">
        <v>8218</v>
      </c>
      <c r="G1269" s="10" t="s">
        <v>8223</v>
      </c>
      <c r="H1269" s="10" t="s">
        <v>8245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t="b">
        <v>1</v>
      </c>
      <c r="N1269" s="10" t="s">
        <v>8274</v>
      </c>
      <c r="O1269" s="15" t="s">
        <v>8323</v>
      </c>
      <c r="P1269" s="10" t="s">
        <v>8324</v>
      </c>
      <c r="Q1269" s="10">
        <f t="shared" si="96"/>
        <v>102</v>
      </c>
      <c r="R1269" s="10">
        <f t="shared" si="95"/>
        <v>140.86000000000001</v>
      </c>
      <c r="S1269" s="23">
        <f t="shared" si="97"/>
        <v>41449.585162037038</v>
      </c>
      <c r="T1269" s="23">
        <f t="shared" si="98"/>
        <v>41479.585162037038</v>
      </c>
      <c r="U1269" s="10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0" t="s">
        <v>8218</v>
      </c>
      <c r="G1270" s="10" t="s">
        <v>8223</v>
      </c>
      <c r="H1270" s="10" t="s">
        <v>8245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t="b">
        <v>1</v>
      </c>
      <c r="N1270" s="10" t="s">
        <v>8274</v>
      </c>
      <c r="O1270" s="15" t="s">
        <v>8323</v>
      </c>
      <c r="P1270" s="10" t="s">
        <v>8324</v>
      </c>
      <c r="Q1270" s="10">
        <f t="shared" si="96"/>
        <v>117</v>
      </c>
      <c r="R1270" s="10">
        <f t="shared" si="95"/>
        <v>76.92</v>
      </c>
      <c r="S1270" s="23">
        <f t="shared" si="97"/>
        <v>41507.845451388886</v>
      </c>
      <c r="T1270" s="23">
        <f t="shared" si="98"/>
        <v>41537.845451388886</v>
      </c>
      <c r="U1270" s="1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0" t="s">
        <v>8218</v>
      </c>
      <c r="G1271" s="10" t="s">
        <v>8223</v>
      </c>
      <c r="H1271" s="10" t="s">
        <v>8245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t="b">
        <v>1</v>
      </c>
      <c r="N1271" s="10" t="s">
        <v>8274</v>
      </c>
      <c r="O1271" s="15" t="s">
        <v>8323</v>
      </c>
      <c r="P1271" s="10" t="s">
        <v>8324</v>
      </c>
      <c r="Q1271" s="10">
        <f t="shared" si="96"/>
        <v>109</v>
      </c>
      <c r="R1271" s="10">
        <f t="shared" si="95"/>
        <v>99.16</v>
      </c>
      <c r="S1271" s="23">
        <f t="shared" si="97"/>
        <v>42445.823055555549</v>
      </c>
      <c r="T1271" s="23">
        <f t="shared" si="98"/>
        <v>42476</v>
      </c>
      <c r="U1271" s="10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0" t="s">
        <v>8218</v>
      </c>
      <c r="G1272" s="10" t="s">
        <v>8223</v>
      </c>
      <c r="H1272" s="10" t="s">
        <v>8245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t="b">
        <v>1</v>
      </c>
      <c r="N1272" s="10" t="s">
        <v>8274</v>
      </c>
      <c r="O1272" s="15" t="s">
        <v>8323</v>
      </c>
      <c r="P1272" s="10" t="s">
        <v>8324</v>
      </c>
      <c r="Q1272" s="10">
        <f t="shared" si="96"/>
        <v>115</v>
      </c>
      <c r="R1272" s="10">
        <f t="shared" si="95"/>
        <v>67.88</v>
      </c>
      <c r="S1272" s="23">
        <f t="shared" si="97"/>
        <v>40933.856967592597</v>
      </c>
      <c r="T1272" s="23">
        <f t="shared" si="98"/>
        <v>40993.815300925926</v>
      </c>
      <c r="U1272" s="10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0" t="s">
        <v>8218</v>
      </c>
      <c r="G1273" s="10" t="s">
        <v>8223</v>
      </c>
      <c r="H1273" s="10" t="s">
        <v>8245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t="b">
        <v>1</v>
      </c>
      <c r="N1273" s="10" t="s">
        <v>8274</v>
      </c>
      <c r="O1273" s="15" t="s">
        <v>8323</v>
      </c>
      <c r="P1273" s="10" t="s">
        <v>8324</v>
      </c>
      <c r="Q1273" s="10">
        <f t="shared" si="96"/>
        <v>102</v>
      </c>
      <c r="R1273" s="10">
        <f t="shared" si="95"/>
        <v>246.29</v>
      </c>
      <c r="S1273" s="23">
        <f t="shared" si="97"/>
        <v>41561.683553240742</v>
      </c>
      <c r="T1273" s="23">
        <f t="shared" si="98"/>
        <v>41591.725219907406</v>
      </c>
      <c r="U1273" s="10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0" t="s">
        <v>8218</v>
      </c>
      <c r="G1274" s="10" t="s">
        <v>8223</v>
      </c>
      <c r="H1274" s="10" t="s">
        <v>8245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t="b">
        <v>1</v>
      </c>
      <c r="N1274" s="10" t="s">
        <v>8274</v>
      </c>
      <c r="O1274" s="15" t="s">
        <v>8323</v>
      </c>
      <c r="P1274" s="10" t="s">
        <v>8324</v>
      </c>
      <c r="Q1274" s="10">
        <f t="shared" si="96"/>
        <v>106</v>
      </c>
      <c r="R1274" s="10">
        <f t="shared" si="95"/>
        <v>189.29</v>
      </c>
      <c r="S1274" s="23">
        <f t="shared" si="97"/>
        <v>40274.745127314818</v>
      </c>
      <c r="T1274" s="23">
        <f t="shared" si="98"/>
        <v>40344.166666666664</v>
      </c>
      <c r="U1274" s="10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0" t="s">
        <v>8218</v>
      </c>
      <c r="G1275" s="10" t="s">
        <v>8228</v>
      </c>
      <c r="H1275" s="10" t="s">
        <v>8250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t="b">
        <v>1</v>
      </c>
      <c r="N1275" s="10" t="s">
        <v>8274</v>
      </c>
      <c r="O1275" s="15" t="s">
        <v>8323</v>
      </c>
      <c r="P1275" s="10" t="s">
        <v>8324</v>
      </c>
      <c r="Q1275" s="10">
        <f t="shared" si="96"/>
        <v>104</v>
      </c>
      <c r="R1275" s="10">
        <f t="shared" si="95"/>
        <v>76.67</v>
      </c>
      <c r="S1275" s="23">
        <f t="shared" si="97"/>
        <v>41852.730219907404</v>
      </c>
      <c r="T1275" s="23">
        <f t="shared" si="98"/>
        <v>41882.730219907404</v>
      </c>
      <c r="U1275" s="10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0" t="s">
        <v>8218</v>
      </c>
      <c r="G1276" s="10" t="s">
        <v>8223</v>
      </c>
      <c r="H1276" s="10" t="s">
        <v>8245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t="b">
        <v>1</v>
      </c>
      <c r="N1276" s="10" t="s">
        <v>8274</v>
      </c>
      <c r="O1276" s="15" t="s">
        <v>8323</v>
      </c>
      <c r="P1276" s="10" t="s">
        <v>8324</v>
      </c>
      <c r="Q1276" s="10">
        <f t="shared" si="96"/>
        <v>155</v>
      </c>
      <c r="R1276" s="10">
        <f t="shared" si="95"/>
        <v>82.96</v>
      </c>
      <c r="S1276" s="23">
        <f t="shared" si="97"/>
        <v>41116.690104166664</v>
      </c>
      <c r="T1276" s="23">
        <f t="shared" si="98"/>
        <v>41151.690104166664</v>
      </c>
      <c r="U1276" s="10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0" t="s">
        <v>8218</v>
      </c>
      <c r="G1277" s="10" t="s">
        <v>8223</v>
      </c>
      <c r="H1277" s="10" t="s">
        <v>8245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t="b">
        <v>1</v>
      </c>
      <c r="N1277" s="10" t="s">
        <v>8274</v>
      </c>
      <c r="O1277" s="15" t="s">
        <v>8323</v>
      </c>
      <c r="P1277" s="10" t="s">
        <v>8324</v>
      </c>
      <c r="Q1277" s="10">
        <f t="shared" si="96"/>
        <v>162</v>
      </c>
      <c r="R1277" s="10">
        <f t="shared" si="95"/>
        <v>62.52</v>
      </c>
      <c r="S1277" s="23">
        <f t="shared" si="97"/>
        <v>41458.867905092593</v>
      </c>
      <c r="T1277" s="23">
        <f t="shared" si="98"/>
        <v>41493.867905092593</v>
      </c>
      <c r="U1277" s="10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0" t="s">
        <v>8218</v>
      </c>
      <c r="G1278" s="10" t="s">
        <v>8223</v>
      </c>
      <c r="H1278" s="10" t="s">
        <v>8245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t="b">
        <v>1</v>
      </c>
      <c r="N1278" s="10" t="s">
        <v>8274</v>
      </c>
      <c r="O1278" s="15" t="s">
        <v>8323</v>
      </c>
      <c r="P1278" s="10" t="s">
        <v>8324</v>
      </c>
      <c r="Q1278" s="10">
        <f t="shared" si="96"/>
        <v>104</v>
      </c>
      <c r="R1278" s="10">
        <f t="shared" si="95"/>
        <v>46.07</v>
      </c>
      <c r="S1278" s="23">
        <f t="shared" si="97"/>
        <v>40007.704247685186</v>
      </c>
      <c r="T1278" s="23">
        <f t="shared" si="98"/>
        <v>40057.166666666664</v>
      </c>
      <c r="U1278" s="10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0" t="s">
        <v>8218</v>
      </c>
      <c r="G1279" s="10" t="s">
        <v>8223</v>
      </c>
      <c r="H1279" s="10" t="s">
        <v>8245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t="b">
        <v>1</v>
      </c>
      <c r="N1279" s="10" t="s">
        <v>8274</v>
      </c>
      <c r="O1279" s="15" t="s">
        <v>8323</v>
      </c>
      <c r="P1279" s="10" t="s">
        <v>8324</v>
      </c>
      <c r="Q1279" s="10">
        <f t="shared" si="96"/>
        <v>106</v>
      </c>
      <c r="R1279" s="10">
        <f t="shared" si="95"/>
        <v>38.54</v>
      </c>
      <c r="S1279" s="23">
        <f t="shared" si="97"/>
        <v>41121.561886574076</v>
      </c>
      <c r="T1279" s="23">
        <f t="shared" si="98"/>
        <v>41156.561886574076</v>
      </c>
      <c r="U1279" s="10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0" t="s">
        <v>8218</v>
      </c>
      <c r="G1280" s="10" t="s">
        <v>8223</v>
      </c>
      <c r="H1280" s="10" t="s">
        <v>8245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t="b">
        <v>1</v>
      </c>
      <c r="N1280" s="10" t="s">
        <v>8274</v>
      </c>
      <c r="O1280" s="15" t="s">
        <v>8323</v>
      </c>
      <c r="P1280" s="10" t="s">
        <v>8324</v>
      </c>
      <c r="Q1280" s="10">
        <f t="shared" si="96"/>
        <v>155</v>
      </c>
      <c r="R1280" s="10">
        <f t="shared" si="95"/>
        <v>53.01</v>
      </c>
      <c r="S1280" s="23">
        <f t="shared" si="97"/>
        <v>41786.555162037039</v>
      </c>
      <c r="T1280" s="23">
        <f t="shared" si="98"/>
        <v>41815.083333333336</v>
      </c>
      <c r="U1280" s="1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0" t="s">
        <v>8218</v>
      </c>
      <c r="G1281" s="10" t="s">
        <v>8223</v>
      </c>
      <c r="H1281" s="10" t="s">
        <v>8245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t="b">
        <v>1</v>
      </c>
      <c r="N1281" s="10" t="s">
        <v>8274</v>
      </c>
      <c r="O1281" s="15" t="s">
        <v>8323</v>
      </c>
      <c r="P1281" s="10" t="s">
        <v>8324</v>
      </c>
      <c r="Q1281" s="10">
        <f t="shared" si="96"/>
        <v>111</v>
      </c>
      <c r="R1281" s="10">
        <f t="shared" si="95"/>
        <v>73.36</v>
      </c>
      <c r="S1281" s="23">
        <f t="shared" si="97"/>
        <v>41682.099189814813</v>
      </c>
      <c r="T1281" s="23">
        <f t="shared" si="98"/>
        <v>41722.057523148149</v>
      </c>
      <c r="U1281" s="10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0" t="s">
        <v>8218</v>
      </c>
      <c r="G1282" s="10" t="s">
        <v>8223</v>
      </c>
      <c r="H1282" s="10" t="s">
        <v>8245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t="b">
        <v>1</v>
      </c>
      <c r="N1282" s="10" t="s">
        <v>8274</v>
      </c>
      <c r="O1282" s="15" t="s">
        <v>8323</v>
      </c>
      <c r="P1282" s="10" t="s">
        <v>8324</v>
      </c>
      <c r="Q1282" s="10">
        <f t="shared" si="96"/>
        <v>111</v>
      </c>
      <c r="R1282" s="10">
        <f t="shared" ref="R1282:R1345" si="100">IFERROR(ROUND(E1282/L1282,2),0)</f>
        <v>127.98</v>
      </c>
      <c r="S1282" s="23">
        <f t="shared" si="97"/>
        <v>40513.757569444446</v>
      </c>
      <c r="T1282" s="23">
        <f t="shared" si="98"/>
        <v>40603.757569444446</v>
      </c>
      <c r="U1282" s="10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0" t="s">
        <v>8218</v>
      </c>
      <c r="G1283" s="10" t="s">
        <v>8223</v>
      </c>
      <c r="H1283" s="10" t="s">
        <v>8245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t="b">
        <v>1</v>
      </c>
      <c r="N1283" s="10" t="s">
        <v>8274</v>
      </c>
      <c r="O1283" s="15" t="s">
        <v>8323</v>
      </c>
      <c r="P1283" s="10" t="s">
        <v>8324</v>
      </c>
      <c r="Q1283" s="10">
        <f t="shared" ref="Q1283:Q1346" si="101">ROUND(E1283/D1283*100,0)</f>
        <v>111</v>
      </c>
      <c r="R1283" s="10">
        <f t="shared" si="100"/>
        <v>104.73</v>
      </c>
      <c r="S1283" s="23">
        <f t="shared" ref="S1283:S1346" si="102">(((J1283/60)/60)/24)+DATE(1970,1,1)</f>
        <v>41463.743472222224</v>
      </c>
      <c r="T1283" s="23">
        <f t="shared" ref="T1283:T1346" si="103">(((I1283/60)/60)/24)+DATE(1970,1,1)</f>
        <v>41483.743472222224</v>
      </c>
      <c r="U1283" s="10">
        <f t="shared" si="99"/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0" t="s">
        <v>8218</v>
      </c>
      <c r="G1284" s="10" t="s">
        <v>8223</v>
      </c>
      <c r="H1284" s="10" t="s">
        <v>8245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t="b">
        <v>1</v>
      </c>
      <c r="N1284" s="10" t="s">
        <v>8274</v>
      </c>
      <c r="O1284" s="15" t="s">
        <v>8323</v>
      </c>
      <c r="P1284" s="10" t="s">
        <v>8324</v>
      </c>
      <c r="Q1284" s="10">
        <f t="shared" si="101"/>
        <v>124</v>
      </c>
      <c r="R1284" s="10">
        <f t="shared" si="100"/>
        <v>67.67</v>
      </c>
      <c r="S1284" s="23">
        <f t="shared" si="102"/>
        <v>41586.475173611114</v>
      </c>
      <c r="T1284" s="23">
        <f t="shared" si="103"/>
        <v>41617.207638888889</v>
      </c>
      <c r="U1284" s="10">
        <f t="shared" si="99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0" t="s">
        <v>8218</v>
      </c>
      <c r="G1285" s="10" t="s">
        <v>8223</v>
      </c>
      <c r="H1285" s="10" t="s">
        <v>8245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t="b">
        <v>1</v>
      </c>
      <c r="N1285" s="10" t="s">
        <v>8274</v>
      </c>
      <c r="O1285" s="15" t="s">
        <v>8323</v>
      </c>
      <c r="P1285" s="10" t="s">
        <v>8324</v>
      </c>
      <c r="Q1285" s="10">
        <f t="shared" si="101"/>
        <v>211</v>
      </c>
      <c r="R1285" s="10">
        <f t="shared" si="100"/>
        <v>95.93</v>
      </c>
      <c r="S1285" s="23">
        <f t="shared" si="102"/>
        <v>41320.717465277776</v>
      </c>
      <c r="T1285" s="23">
        <f t="shared" si="103"/>
        <v>41344.166666666664</v>
      </c>
      <c r="U1285" s="10">
        <f t="shared" si="99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0" t="s">
        <v>8218</v>
      </c>
      <c r="G1286" s="10" t="s">
        <v>8223</v>
      </c>
      <c r="H1286" s="10" t="s">
        <v>8245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t="b">
        <v>1</v>
      </c>
      <c r="N1286" s="10" t="s">
        <v>8269</v>
      </c>
      <c r="O1286" s="15" t="s">
        <v>8315</v>
      </c>
      <c r="P1286" s="10" t="s">
        <v>8316</v>
      </c>
      <c r="Q1286" s="10">
        <f t="shared" si="101"/>
        <v>101</v>
      </c>
      <c r="R1286" s="10">
        <f t="shared" si="100"/>
        <v>65.16</v>
      </c>
      <c r="S1286" s="23">
        <f t="shared" si="102"/>
        <v>42712.23474537037</v>
      </c>
      <c r="T1286" s="23">
        <f t="shared" si="103"/>
        <v>42735.707638888889</v>
      </c>
      <c r="U1286" s="10">
        <f t="shared" si="99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0" t="s">
        <v>8218</v>
      </c>
      <c r="G1287" s="10" t="s">
        <v>8224</v>
      </c>
      <c r="H1287" s="10" t="s">
        <v>8246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t="b">
        <v>1</v>
      </c>
      <c r="N1287" s="10" t="s">
        <v>8269</v>
      </c>
      <c r="O1287" s="15" t="s">
        <v>8315</v>
      </c>
      <c r="P1287" s="10" t="s">
        <v>8316</v>
      </c>
      <c r="Q1287" s="10">
        <f t="shared" si="101"/>
        <v>102</v>
      </c>
      <c r="R1287" s="10">
        <f t="shared" si="100"/>
        <v>32.270000000000003</v>
      </c>
      <c r="S1287" s="23">
        <f t="shared" si="102"/>
        <v>42160.583043981482</v>
      </c>
      <c r="T1287" s="23">
        <f t="shared" si="103"/>
        <v>42175.583043981482</v>
      </c>
      <c r="U1287" s="10">
        <f t="shared" si="99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0" t="s">
        <v>8218</v>
      </c>
      <c r="G1288" s="10" t="s">
        <v>8224</v>
      </c>
      <c r="H1288" s="10" t="s">
        <v>8246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t="b">
        <v>1</v>
      </c>
      <c r="N1288" s="10" t="s">
        <v>8269</v>
      </c>
      <c r="O1288" s="15" t="s">
        <v>8315</v>
      </c>
      <c r="P1288" s="10" t="s">
        <v>8316</v>
      </c>
      <c r="Q1288" s="10">
        <f t="shared" si="101"/>
        <v>108</v>
      </c>
      <c r="R1288" s="10">
        <f t="shared" si="100"/>
        <v>81.25</v>
      </c>
      <c r="S1288" s="23">
        <f t="shared" si="102"/>
        <v>42039.384571759263</v>
      </c>
      <c r="T1288" s="23">
        <f t="shared" si="103"/>
        <v>42052.583333333328</v>
      </c>
      <c r="U1288" s="10">
        <f t="shared" si="99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0" t="s">
        <v>8218</v>
      </c>
      <c r="G1289" s="10" t="s">
        <v>8224</v>
      </c>
      <c r="H1289" s="10" t="s">
        <v>8246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t="b">
        <v>1</v>
      </c>
      <c r="N1289" s="10" t="s">
        <v>8269</v>
      </c>
      <c r="O1289" s="15" t="s">
        <v>8315</v>
      </c>
      <c r="P1289" s="10" t="s">
        <v>8316</v>
      </c>
      <c r="Q1289" s="10">
        <f t="shared" si="101"/>
        <v>242</v>
      </c>
      <c r="R1289" s="10">
        <f t="shared" si="100"/>
        <v>24.2</v>
      </c>
      <c r="S1289" s="23">
        <f t="shared" si="102"/>
        <v>42107.621018518519</v>
      </c>
      <c r="T1289" s="23">
        <f t="shared" si="103"/>
        <v>42167.621018518519</v>
      </c>
      <c r="U1289" s="10">
        <f t="shared" si="99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0" t="s">
        <v>8218</v>
      </c>
      <c r="G1290" s="10" t="s">
        <v>8223</v>
      </c>
      <c r="H1290" s="10" t="s">
        <v>8245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t="b">
        <v>1</v>
      </c>
      <c r="N1290" s="10" t="s">
        <v>8269</v>
      </c>
      <c r="O1290" s="15" t="s">
        <v>8315</v>
      </c>
      <c r="P1290" s="10" t="s">
        <v>8316</v>
      </c>
      <c r="Q1290" s="10">
        <f t="shared" si="101"/>
        <v>100</v>
      </c>
      <c r="R1290" s="10">
        <f t="shared" si="100"/>
        <v>65.87</v>
      </c>
      <c r="S1290" s="23">
        <f t="shared" si="102"/>
        <v>42561.154664351852</v>
      </c>
      <c r="T1290" s="23">
        <f t="shared" si="103"/>
        <v>42592.166666666672</v>
      </c>
      <c r="U1290" s="10">
        <f t="shared" si="99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0" t="s">
        <v>8218</v>
      </c>
      <c r="G1291" s="10" t="s">
        <v>8223</v>
      </c>
      <c r="H1291" s="10" t="s">
        <v>8245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t="b">
        <v>1</v>
      </c>
      <c r="N1291" s="10" t="s">
        <v>8269</v>
      </c>
      <c r="O1291" s="15" t="s">
        <v>8315</v>
      </c>
      <c r="P1291" s="10" t="s">
        <v>8316</v>
      </c>
      <c r="Q1291" s="10">
        <f t="shared" si="101"/>
        <v>125</v>
      </c>
      <c r="R1291" s="10">
        <f t="shared" si="100"/>
        <v>36.08</v>
      </c>
      <c r="S1291" s="23">
        <f t="shared" si="102"/>
        <v>42709.134780092587</v>
      </c>
      <c r="T1291" s="23">
        <f t="shared" si="103"/>
        <v>42739.134780092587</v>
      </c>
      <c r="U1291" s="10">
        <f t="shared" si="99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0" t="s">
        <v>8218</v>
      </c>
      <c r="G1292" s="10" t="s">
        <v>8223</v>
      </c>
      <c r="H1292" s="10" t="s">
        <v>8245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t="b">
        <v>1</v>
      </c>
      <c r="N1292" s="10" t="s">
        <v>8269</v>
      </c>
      <c r="O1292" s="15" t="s">
        <v>8315</v>
      </c>
      <c r="P1292" s="10" t="s">
        <v>8316</v>
      </c>
      <c r="Q1292" s="10">
        <f t="shared" si="101"/>
        <v>109</v>
      </c>
      <c r="R1292" s="10">
        <f t="shared" si="100"/>
        <v>44.19</v>
      </c>
      <c r="S1292" s="23">
        <f t="shared" si="102"/>
        <v>42086.614942129629</v>
      </c>
      <c r="T1292" s="23">
        <f t="shared" si="103"/>
        <v>42117.290972222225</v>
      </c>
      <c r="U1292" s="10">
        <f t="shared" si="99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0" t="s">
        <v>8218</v>
      </c>
      <c r="G1293" s="10" t="s">
        <v>8223</v>
      </c>
      <c r="H1293" s="10" t="s">
        <v>8245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t="b">
        <v>1</v>
      </c>
      <c r="N1293" s="10" t="s">
        <v>8269</v>
      </c>
      <c r="O1293" s="15" t="s">
        <v>8315</v>
      </c>
      <c r="P1293" s="10" t="s">
        <v>8316</v>
      </c>
      <c r="Q1293" s="10">
        <f t="shared" si="101"/>
        <v>146</v>
      </c>
      <c r="R1293" s="10">
        <f t="shared" si="100"/>
        <v>104.07</v>
      </c>
      <c r="S1293" s="23">
        <f t="shared" si="102"/>
        <v>42064.652673611112</v>
      </c>
      <c r="T1293" s="23">
        <f t="shared" si="103"/>
        <v>42101.291666666672</v>
      </c>
      <c r="U1293" s="10">
        <f t="shared" si="99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0" t="s">
        <v>8218</v>
      </c>
      <c r="G1294" s="10" t="s">
        <v>8224</v>
      </c>
      <c r="H1294" s="10" t="s">
        <v>8246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t="b">
        <v>1</v>
      </c>
      <c r="N1294" s="10" t="s">
        <v>8269</v>
      </c>
      <c r="O1294" s="15" t="s">
        <v>8315</v>
      </c>
      <c r="P1294" s="10" t="s">
        <v>8316</v>
      </c>
      <c r="Q1294" s="10">
        <f t="shared" si="101"/>
        <v>110</v>
      </c>
      <c r="R1294" s="10">
        <f t="shared" si="100"/>
        <v>35.96</v>
      </c>
      <c r="S1294" s="23">
        <f t="shared" si="102"/>
        <v>42256.764212962968</v>
      </c>
      <c r="T1294" s="23">
        <f t="shared" si="103"/>
        <v>42283.957638888889</v>
      </c>
      <c r="U1294" s="10">
        <f t="shared" si="99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0" t="s">
        <v>8218</v>
      </c>
      <c r="G1295" s="10" t="s">
        <v>8223</v>
      </c>
      <c r="H1295" s="10" t="s">
        <v>8245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t="b">
        <v>1</v>
      </c>
      <c r="N1295" s="10" t="s">
        <v>8269</v>
      </c>
      <c r="O1295" s="15" t="s">
        <v>8315</v>
      </c>
      <c r="P1295" s="10" t="s">
        <v>8316</v>
      </c>
      <c r="Q1295" s="10">
        <f t="shared" si="101"/>
        <v>102</v>
      </c>
      <c r="R1295" s="10">
        <f t="shared" si="100"/>
        <v>127.79</v>
      </c>
      <c r="S1295" s="23">
        <f t="shared" si="102"/>
        <v>42292.701053240744</v>
      </c>
      <c r="T1295" s="23">
        <f t="shared" si="103"/>
        <v>42322.742719907401</v>
      </c>
      <c r="U1295" s="10">
        <f t="shared" ref="U1295:U1358" si="104">YEAR(S:S)</f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0" t="s">
        <v>8218</v>
      </c>
      <c r="G1296" s="10" t="s">
        <v>8224</v>
      </c>
      <c r="H1296" s="10" t="s">
        <v>8246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t="b">
        <v>1</v>
      </c>
      <c r="N1296" s="10" t="s">
        <v>8269</v>
      </c>
      <c r="O1296" s="15" t="s">
        <v>8315</v>
      </c>
      <c r="P1296" s="10" t="s">
        <v>8316</v>
      </c>
      <c r="Q1296" s="10">
        <f t="shared" si="101"/>
        <v>122</v>
      </c>
      <c r="R1296" s="10">
        <f t="shared" si="100"/>
        <v>27.73</v>
      </c>
      <c r="S1296" s="23">
        <f t="shared" si="102"/>
        <v>42278.453668981485</v>
      </c>
      <c r="T1296" s="23">
        <f t="shared" si="103"/>
        <v>42296.458333333328</v>
      </c>
      <c r="U1296" s="10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0" t="s">
        <v>8218</v>
      </c>
      <c r="G1297" s="10" t="s">
        <v>8224</v>
      </c>
      <c r="H1297" s="10" t="s">
        <v>8246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t="b">
        <v>1</v>
      </c>
      <c r="N1297" s="10" t="s">
        <v>8269</v>
      </c>
      <c r="O1297" s="15" t="s">
        <v>8315</v>
      </c>
      <c r="P1297" s="10" t="s">
        <v>8316</v>
      </c>
      <c r="Q1297" s="10">
        <f t="shared" si="101"/>
        <v>102</v>
      </c>
      <c r="R1297" s="10">
        <f t="shared" si="100"/>
        <v>39.83</v>
      </c>
      <c r="S1297" s="23">
        <f t="shared" si="102"/>
        <v>42184.572881944448</v>
      </c>
      <c r="T1297" s="23">
        <f t="shared" si="103"/>
        <v>42214.708333333328</v>
      </c>
      <c r="U1297" s="10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0" t="s">
        <v>8218</v>
      </c>
      <c r="G1298" s="10" t="s">
        <v>8224</v>
      </c>
      <c r="H1298" s="10" t="s">
        <v>8246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t="b">
        <v>1</v>
      </c>
      <c r="N1298" s="10" t="s">
        <v>8269</v>
      </c>
      <c r="O1298" s="15" t="s">
        <v>8315</v>
      </c>
      <c r="P1298" s="10" t="s">
        <v>8316</v>
      </c>
      <c r="Q1298" s="10">
        <f t="shared" si="101"/>
        <v>141</v>
      </c>
      <c r="R1298" s="10">
        <f t="shared" si="100"/>
        <v>52.17</v>
      </c>
      <c r="S1298" s="23">
        <f t="shared" si="102"/>
        <v>42423.050613425927</v>
      </c>
      <c r="T1298" s="23">
        <f t="shared" si="103"/>
        <v>42443.008946759262</v>
      </c>
      <c r="U1298" s="10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0" t="s">
        <v>8218</v>
      </c>
      <c r="G1299" s="10" t="s">
        <v>8223</v>
      </c>
      <c r="H1299" s="10" t="s">
        <v>8245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t="b">
        <v>1</v>
      </c>
      <c r="N1299" s="10" t="s">
        <v>8269</v>
      </c>
      <c r="O1299" s="15" t="s">
        <v>8315</v>
      </c>
      <c r="P1299" s="10" t="s">
        <v>8316</v>
      </c>
      <c r="Q1299" s="10">
        <f t="shared" si="101"/>
        <v>110</v>
      </c>
      <c r="R1299" s="10">
        <f t="shared" si="100"/>
        <v>92.04</v>
      </c>
      <c r="S1299" s="23">
        <f t="shared" si="102"/>
        <v>42461.747199074074</v>
      </c>
      <c r="T1299" s="23">
        <f t="shared" si="103"/>
        <v>42491.747199074074</v>
      </c>
      <c r="U1299" s="10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0" t="s">
        <v>8218</v>
      </c>
      <c r="G1300" s="10" t="s">
        <v>8224</v>
      </c>
      <c r="H1300" s="10" t="s">
        <v>8246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t="b">
        <v>1</v>
      </c>
      <c r="N1300" s="10" t="s">
        <v>8269</v>
      </c>
      <c r="O1300" s="15" t="s">
        <v>8315</v>
      </c>
      <c r="P1300" s="10" t="s">
        <v>8316</v>
      </c>
      <c r="Q1300" s="10">
        <f t="shared" si="101"/>
        <v>105</v>
      </c>
      <c r="R1300" s="10">
        <f t="shared" si="100"/>
        <v>63.42</v>
      </c>
      <c r="S1300" s="23">
        <f t="shared" si="102"/>
        <v>42458.680925925932</v>
      </c>
      <c r="T1300" s="23">
        <f t="shared" si="103"/>
        <v>42488.680925925932</v>
      </c>
      <c r="U1300" s="1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0" t="s">
        <v>8218</v>
      </c>
      <c r="G1301" s="10" t="s">
        <v>8223</v>
      </c>
      <c r="H1301" s="10" t="s">
        <v>8245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t="b">
        <v>1</v>
      </c>
      <c r="N1301" s="10" t="s">
        <v>8269</v>
      </c>
      <c r="O1301" s="15" t="s">
        <v>8315</v>
      </c>
      <c r="P1301" s="10" t="s">
        <v>8316</v>
      </c>
      <c r="Q1301" s="10">
        <f t="shared" si="101"/>
        <v>124</v>
      </c>
      <c r="R1301" s="10">
        <f t="shared" si="100"/>
        <v>135.63</v>
      </c>
      <c r="S1301" s="23">
        <f t="shared" si="102"/>
        <v>42169.814340277779</v>
      </c>
      <c r="T1301" s="23">
        <f t="shared" si="103"/>
        <v>42199.814340277779</v>
      </c>
      <c r="U1301" s="10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0" t="s">
        <v>8218</v>
      </c>
      <c r="G1302" s="10" t="s">
        <v>8223</v>
      </c>
      <c r="H1302" s="10" t="s">
        <v>8245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t="b">
        <v>1</v>
      </c>
      <c r="N1302" s="10" t="s">
        <v>8269</v>
      </c>
      <c r="O1302" s="15" t="s">
        <v>8315</v>
      </c>
      <c r="P1302" s="10" t="s">
        <v>8316</v>
      </c>
      <c r="Q1302" s="10">
        <f t="shared" si="101"/>
        <v>135</v>
      </c>
      <c r="R1302" s="10">
        <f t="shared" si="100"/>
        <v>168.75</v>
      </c>
      <c r="S1302" s="23">
        <f t="shared" si="102"/>
        <v>42483.675208333334</v>
      </c>
      <c r="T1302" s="23">
        <f t="shared" si="103"/>
        <v>42522.789583333331</v>
      </c>
      <c r="U1302" s="10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0" t="s">
        <v>8218</v>
      </c>
      <c r="G1303" s="10" t="s">
        <v>8223</v>
      </c>
      <c r="H1303" s="10" t="s">
        <v>8245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t="b">
        <v>1</v>
      </c>
      <c r="N1303" s="10" t="s">
        <v>8269</v>
      </c>
      <c r="O1303" s="15" t="s">
        <v>8315</v>
      </c>
      <c r="P1303" s="10" t="s">
        <v>8316</v>
      </c>
      <c r="Q1303" s="10">
        <f t="shared" si="101"/>
        <v>103</v>
      </c>
      <c r="R1303" s="10">
        <f t="shared" si="100"/>
        <v>70.86</v>
      </c>
      <c r="S1303" s="23">
        <f t="shared" si="102"/>
        <v>42195.749745370369</v>
      </c>
      <c r="T1303" s="23">
        <f t="shared" si="103"/>
        <v>42206.125</v>
      </c>
      <c r="U1303" s="10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0" t="s">
        <v>8218</v>
      </c>
      <c r="G1304" s="10" t="s">
        <v>8223</v>
      </c>
      <c r="H1304" s="10" t="s">
        <v>8245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t="b">
        <v>1</v>
      </c>
      <c r="N1304" s="10" t="s">
        <v>8269</v>
      </c>
      <c r="O1304" s="15" t="s">
        <v>8315</v>
      </c>
      <c r="P1304" s="10" t="s">
        <v>8316</v>
      </c>
      <c r="Q1304" s="10">
        <f t="shared" si="101"/>
        <v>100</v>
      </c>
      <c r="R1304" s="10">
        <f t="shared" si="100"/>
        <v>50</v>
      </c>
      <c r="S1304" s="23">
        <f t="shared" si="102"/>
        <v>42675.057997685188</v>
      </c>
      <c r="T1304" s="23">
        <f t="shared" si="103"/>
        <v>42705.099664351852</v>
      </c>
      <c r="U1304" s="10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0" t="s">
        <v>8218</v>
      </c>
      <c r="G1305" s="10" t="s">
        <v>8224</v>
      </c>
      <c r="H1305" s="10" t="s">
        <v>8246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t="b">
        <v>1</v>
      </c>
      <c r="N1305" s="10" t="s">
        <v>8269</v>
      </c>
      <c r="O1305" s="15" t="s">
        <v>8315</v>
      </c>
      <c r="P1305" s="10" t="s">
        <v>8316</v>
      </c>
      <c r="Q1305" s="10">
        <f t="shared" si="101"/>
        <v>130</v>
      </c>
      <c r="R1305" s="10">
        <f t="shared" si="100"/>
        <v>42.21</v>
      </c>
      <c r="S1305" s="23">
        <f t="shared" si="102"/>
        <v>42566.441203703704</v>
      </c>
      <c r="T1305" s="23">
        <f t="shared" si="103"/>
        <v>42582.458333333328</v>
      </c>
      <c r="U1305" s="10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0" t="s">
        <v>8219</v>
      </c>
      <c r="G1306" s="10" t="s">
        <v>8224</v>
      </c>
      <c r="H1306" s="10" t="s">
        <v>8246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t="b">
        <v>0</v>
      </c>
      <c r="N1306" s="10" t="s">
        <v>8271</v>
      </c>
      <c r="O1306" s="15" t="s">
        <v>8317</v>
      </c>
      <c r="P1306" s="10" t="s">
        <v>8319</v>
      </c>
      <c r="Q1306" s="10">
        <f t="shared" si="101"/>
        <v>40</v>
      </c>
      <c r="R1306" s="10">
        <f t="shared" si="100"/>
        <v>152.41</v>
      </c>
      <c r="S1306" s="23">
        <f t="shared" si="102"/>
        <v>42747.194502314815</v>
      </c>
      <c r="T1306" s="23">
        <f t="shared" si="103"/>
        <v>42807.152835648143</v>
      </c>
      <c r="U1306" s="10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0" t="s">
        <v>8219</v>
      </c>
      <c r="G1307" s="10" t="s">
        <v>8223</v>
      </c>
      <c r="H1307" s="10" t="s">
        <v>8245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t="b">
        <v>0</v>
      </c>
      <c r="N1307" s="10" t="s">
        <v>8271</v>
      </c>
      <c r="O1307" s="15" t="s">
        <v>8317</v>
      </c>
      <c r="P1307" s="10" t="s">
        <v>8319</v>
      </c>
      <c r="Q1307" s="10">
        <f t="shared" si="101"/>
        <v>26</v>
      </c>
      <c r="R1307" s="10">
        <f t="shared" si="100"/>
        <v>90.62</v>
      </c>
      <c r="S1307" s="23">
        <f t="shared" si="102"/>
        <v>42543.665601851855</v>
      </c>
      <c r="T1307" s="23">
        <f t="shared" si="103"/>
        <v>42572.729166666672</v>
      </c>
      <c r="U1307" s="10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0" t="s">
        <v>8219</v>
      </c>
      <c r="G1308" s="10" t="s">
        <v>8223</v>
      </c>
      <c r="H1308" s="10" t="s">
        <v>8245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t="b">
        <v>0</v>
      </c>
      <c r="N1308" s="10" t="s">
        <v>8271</v>
      </c>
      <c r="O1308" s="15" t="s">
        <v>8317</v>
      </c>
      <c r="P1308" s="10" t="s">
        <v>8319</v>
      </c>
      <c r="Q1308" s="10">
        <f t="shared" si="101"/>
        <v>65</v>
      </c>
      <c r="R1308" s="10">
        <f t="shared" si="100"/>
        <v>201.6</v>
      </c>
      <c r="S1308" s="23">
        <f t="shared" si="102"/>
        <v>41947.457569444443</v>
      </c>
      <c r="T1308" s="23">
        <f t="shared" si="103"/>
        <v>41977.457569444443</v>
      </c>
      <c r="U1308" s="10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0" t="s">
        <v>8219</v>
      </c>
      <c r="G1309" s="10" t="s">
        <v>8223</v>
      </c>
      <c r="H1309" s="10" t="s">
        <v>8245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t="b">
        <v>0</v>
      </c>
      <c r="N1309" s="10" t="s">
        <v>8271</v>
      </c>
      <c r="O1309" s="15" t="s">
        <v>8317</v>
      </c>
      <c r="P1309" s="10" t="s">
        <v>8319</v>
      </c>
      <c r="Q1309" s="10">
        <f t="shared" si="101"/>
        <v>12</v>
      </c>
      <c r="R1309" s="10">
        <f t="shared" si="100"/>
        <v>127.93</v>
      </c>
      <c r="S1309" s="23">
        <f t="shared" si="102"/>
        <v>42387.503229166665</v>
      </c>
      <c r="T1309" s="23">
        <f t="shared" si="103"/>
        <v>42417.503229166665</v>
      </c>
      <c r="U1309" s="10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0" t="s">
        <v>8219</v>
      </c>
      <c r="G1310" s="10" t="s">
        <v>8223</v>
      </c>
      <c r="H1310" s="10" t="s">
        <v>8245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t="b">
        <v>0</v>
      </c>
      <c r="N1310" s="10" t="s">
        <v>8271</v>
      </c>
      <c r="O1310" s="15" t="s">
        <v>8317</v>
      </c>
      <c r="P1310" s="10" t="s">
        <v>8319</v>
      </c>
      <c r="Q1310" s="10">
        <f t="shared" si="101"/>
        <v>11</v>
      </c>
      <c r="R1310" s="10">
        <f t="shared" si="100"/>
        <v>29.89</v>
      </c>
      <c r="S1310" s="23">
        <f t="shared" si="102"/>
        <v>42611.613564814819</v>
      </c>
      <c r="T1310" s="23">
        <f t="shared" si="103"/>
        <v>42651.613564814819</v>
      </c>
      <c r="U1310" s="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0" t="s">
        <v>8219</v>
      </c>
      <c r="G1311" s="10" t="s">
        <v>8223</v>
      </c>
      <c r="H1311" s="10" t="s">
        <v>8245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t="b">
        <v>0</v>
      </c>
      <c r="N1311" s="10" t="s">
        <v>8271</v>
      </c>
      <c r="O1311" s="15" t="s">
        <v>8317</v>
      </c>
      <c r="P1311" s="10" t="s">
        <v>8319</v>
      </c>
      <c r="Q1311" s="10">
        <f t="shared" si="101"/>
        <v>112</v>
      </c>
      <c r="R1311" s="10">
        <f t="shared" si="100"/>
        <v>367.97</v>
      </c>
      <c r="S1311" s="23">
        <f t="shared" si="102"/>
        <v>42257.882731481484</v>
      </c>
      <c r="T1311" s="23">
        <f t="shared" si="103"/>
        <v>42292.882731481484</v>
      </c>
      <c r="U1311" s="10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0" t="s">
        <v>8219</v>
      </c>
      <c r="G1312" s="10" t="s">
        <v>8223</v>
      </c>
      <c r="H1312" s="10" t="s">
        <v>8245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t="b">
        <v>0</v>
      </c>
      <c r="N1312" s="10" t="s">
        <v>8271</v>
      </c>
      <c r="O1312" s="15" t="s">
        <v>8317</v>
      </c>
      <c r="P1312" s="10" t="s">
        <v>8319</v>
      </c>
      <c r="Q1312" s="10">
        <f t="shared" si="101"/>
        <v>16</v>
      </c>
      <c r="R1312" s="10">
        <f t="shared" si="100"/>
        <v>129.16999999999999</v>
      </c>
      <c r="S1312" s="23">
        <f t="shared" si="102"/>
        <v>42556.667245370365</v>
      </c>
      <c r="T1312" s="23">
        <f t="shared" si="103"/>
        <v>42601.667245370365</v>
      </c>
      <c r="U1312" s="10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0" t="s">
        <v>8219</v>
      </c>
      <c r="G1313" s="10" t="s">
        <v>8223</v>
      </c>
      <c r="H1313" s="10" t="s">
        <v>8245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t="b">
        <v>0</v>
      </c>
      <c r="N1313" s="10" t="s">
        <v>8271</v>
      </c>
      <c r="O1313" s="15" t="s">
        <v>8317</v>
      </c>
      <c r="P1313" s="10" t="s">
        <v>8319</v>
      </c>
      <c r="Q1313" s="10">
        <f t="shared" si="101"/>
        <v>32</v>
      </c>
      <c r="R1313" s="10">
        <f t="shared" si="100"/>
        <v>800.7</v>
      </c>
      <c r="S1313" s="23">
        <f t="shared" si="102"/>
        <v>42669.802303240736</v>
      </c>
      <c r="T1313" s="23">
        <f t="shared" si="103"/>
        <v>42704.843969907408</v>
      </c>
      <c r="U1313" s="10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0" t="s">
        <v>8219</v>
      </c>
      <c r="G1314" s="10" t="s">
        <v>8223</v>
      </c>
      <c r="H1314" s="10" t="s">
        <v>8245</v>
      </c>
      <c r="I1314" s="10">
        <v>1429375922</v>
      </c>
      <c r="J1314" s="10">
        <v>1426783922</v>
      </c>
      <c r="K1314" s="10" t="b">
        <v>0</v>
      </c>
      <c r="L1314" s="10">
        <v>1</v>
      </c>
      <c r="M1314" t="b">
        <v>0</v>
      </c>
      <c r="N1314" s="10" t="s">
        <v>8271</v>
      </c>
      <c r="O1314" s="15" t="s">
        <v>8317</v>
      </c>
      <c r="P1314" s="10" t="s">
        <v>8319</v>
      </c>
      <c r="Q1314" s="10">
        <f t="shared" si="101"/>
        <v>1</v>
      </c>
      <c r="R1314" s="10">
        <f t="shared" si="100"/>
        <v>28</v>
      </c>
      <c r="S1314" s="23">
        <f t="shared" si="102"/>
        <v>42082.702800925923</v>
      </c>
      <c r="T1314" s="23">
        <f t="shared" si="103"/>
        <v>42112.702800925923</v>
      </c>
      <c r="U1314" s="10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0" t="s">
        <v>8219</v>
      </c>
      <c r="G1315" s="10" t="s">
        <v>8223</v>
      </c>
      <c r="H1315" s="10" t="s">
        <v>8245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t="b">
        <v>0</v>
      </c>
      <c r="N1315" s="10" t="s">
        <v>8271</v>
      </c>
      <c r="O1315" s="15" t="s">
        <v>8317</v>
      </c>
      <c r="P1315" s="10" t="s">
        <v>8319</v>
      </c>
      <c r="Q1315" s="10">
        <f t="shared" si="101"/>
        <v>31</v>
      </c>
      <c r="R1315" s="10">
        <f t="shared" si="100"/>
        <v>102.02</v>
      </c>
      <c r="S1315" s="23">
        <f t="shared" si="102"/>
        <v>42402.709652777776</v>
      </c>
      <c r="T1315" s="23">
        <f t="shared" si="103"/>
        <v>42432.709652777776</v>
      </c>
      <c r="U1315" s="10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0" t="s">
        <v>8219</v>
      </c>
      <c r="G1316" s="10" t="s">
        <v>8223</v>
      </c>
      <c r="H1316" s="10" t="s">
        <v>8245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t="b">
        <v>0</v>
      </c>
      <c r="N1316" s="10" t="s">
        <v>8271</v>
      </c>
      <c r="O1316" s="15" t="s">
        <v>8317</v>
      </c>
      <c r="P1316" s="10" t="s">
        <v>8319</v>
      </c>
      <c r="Q1316" s="10">
        <f t="shared" si="101"/>
        <v>1</v>
      </c>
      <c r="R1316" s="10">
        <f t="shared" si="100"/>
        <v>184.36</v>
      </c>
      <c r="S1316" s="23">
        <f t="shared" si="102"/>
        <v>42604.669675925921</v>
      </c>
      <c r="T1316" s="23">
        <f t="shared" si="103"/>
        <v>42664.669675925921</v>
      </c>
      <c r="U1316" s="10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0" t="s">
        <v>8219</v>
      </c>
      <c r="G1317" s="10" t="s">
        <v>8223</v>
      </c>
      <c r="H1317" s="10" t="s">
        <v>8245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t="b">
        <v>0</v>
      </c>
      <c r="N1317" s="10" t="s">
        <v>8271</v>
      </c>
      <c r="O1317" s="15" t="s">
        <v>8317</v>
      </c>
      <c r="P1317" s="10" t="s">
        <v>8319</v>
      </c>
      <c r="Q1317" s="10">
        <f t="shared" si="101"/>
        <v>40</v>
      </c>
      <c r="R1317" s="10">
        <f t="shared" si="100"/>
        <v>162.91999999999999</v>
      </c>
      <c r="S1317" s="23">
        <f t="shared" si="102"/>
        <v>42278.498240740737</v>
      </c>
      <c r="T1317" s="23">
        <f t="shared" si="103"/>
        <v>42314.041666666672</v>
      </c>
      <c r="U1317" s="10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0" t="s">
        <v>8219</v>
      </c>
      <c r="G1318" s="10" t="s">
        <v>8223</v>
      </c>
      <c r="H1318" s="10" t="s">
        <v>8245</v>
      </c>
      <c r="I1318" s="10">
        <v>1456700709</v>
      </c>
      <c r="J1318" s="10">
        <v>1453676709</v>
      </c>
      <c r="K1318" s="10" t="b">
        <v>0</v>
      </c>
      <c r="L1318" s="10">
        <v>1</v>
      </c>
      <c r="M1318" t="b">
        <v>0</v>
      </c>
      <c r="N1318" s="10" t="s">
        <v>8271</v>
      </c>
      <c r="O1318" s="15" t="s">
        <v>8317</v>
      </c>
      <c r="P1318" s="10" t="s">
        <v>8319</v>
      </c>
      <c r="Q1318" s="10">
        <f t="shared" si="101"/>
        <v>0</v>
      </c>
      <c r="R1318" s="10">
        <f t="shared" si="100"/>
        <v>1</v>
      </c>
      <c r="S1318" s="23">
        <f t="shared" si="102"/>
        <v>42393.961909722217</v>
      </c>
      <c r="T1318" s="23">
        <f t="shared" si="103"/>
        <v>42428.961909722217</v>
      </c>
      <c r="U1318" s="10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0" t="s">
        <v>8219</v>
      </c>
      <c r="G1319" s="10" t="s">
        <v>8231</v>
      </c>
      <c r="H1319" s="10" t="s">
        <v>8252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t="b">
        <v>0</v>
      </c>
      <c r="N1319" s="10" t="s">
        <v>8271</v>
      </c>
      <c r="O1319" s="15" t="s">
        <v>8317</v>
      </c>
      <c r="P1319" s="10" t="s">
        <v>8319</v>
      </c>
      <c r="Q1319" s="10">
        <f t="shared" si="101"/>
        <v>6</v>
      </c>
      <c r="R1319" s="10">
        <f t="shared" si="100"/>
        <v>603.53</v>
      </c>
      <c r="S1319" s="23">
        <f t="shared" si="102"/>
        <v>42520.235486111109</v>
      </c>
      <c r="T1319" s="23">
        <f t="shared" si="103"/>
        <v>42572.583333333328</v>
      </c>
      <c r="U1319" s="10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0" t="s">
        <v>8219</v>
      </c>
      <c r="G1320" s="10" t="s">
        <v>8223</v>
      </c>
      <c r="H1320" s="10" t="s">
        <v>8245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t="b">
        <v>0</v>
      </c>
      <c r="N1320" s="10" t="s">
        <v>8271</v>
      </c>
      <c r="O1320" s="15" t="s">
        <v>8317</v>
      </c>
      <c r="P1320" s="10" t="s">
        <v>8319</v>
      </c>
      <c r="Q1320" s="10">
        <f t="shared" si="101"/>
        <v>15</v>
      </c>
      <c r="R1320" s="10">
        <f t="shared" si="100"/>
        <v>45.41</v>
      </c>
      <c r="S1320" s="23">
        <f t="shared" si="102"/>
        <v>41985.043657407412</v>
      </c>
      <c r="T1320" s="23">
        <f t="shared" si="103"/>
        <v>42015.043657407412</v>
      </c>
      <c r="U1320" s="1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0" t="s">
        <v>8219</v>
      </c>
      <c r="G1321" s="10" t="s">
        <v>8224</v>
      </c>
      <c r="H1321" s="10" t="s">
        <v>8246</v>
      </c>
      <c r="I1321" s="10">
        <v>1405094400</v>
      </c>
      <c r="J1321" s="10">
        <v>1403810965</v>
      </c>
      <c r="K1321" s="10" t="b">
        <v>0</v>
      </c>
      <c r="L1321" s="10">
        <v>9</v>
      </c>
      <c r="M1321" t="b">
        <v>0</v>
      </c>
      <c r="N1321" s="10" t="s">
        <v>8271</v>
      </c>
      <c r="O1321" s="15" t="s">
        <v>8317</v>
      </c>
      <c r="P1321" s="10" t="s">
        <v>8319</v>
      </c>
      <c r="Q1321" s="10">
        <f t="shared" si="101"/>
        <v>15</v>
      </c>
      <c r="R1321" s="10">
        <f t="shared" si="100"/>
        <v>97.33</v>
      </c>
      <c r="S1321" s="23">
        <f t="shared" si="102"/>
        <v>41816.812094907407</v>
      </c>
      <c r="T1321" s="23">
        <f t="shared" si="103"/>
        <v>41831.666666666664</v>
      </c>
      <c r="U1321" s="10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0" t="s">
        <v>8219</v>
      </c>
      <c r="G1322" s="10" t="s">
        <v>8232</v>
      </c>
      <c r="H1322" s="10" t="s">
        <v>8248</v>
      </c>
      <c r="I1322" s="10">
        <v>1483138800</v>
      </c>
      <c r="J1322" s="10">
        <v>1480610046</v>
      </c>
      <c r="K1322" s="10" t="b">
        <v>0</v>
      </c>
      <c r="L1322" s="10">
        <v>3</v>
      </c>
      <c r="M1322" t="b">
        <v>0</v>
      </c>
      <c r="N1322" s="10" t="s">
        <v>8271</v>
      </c>
      <c r="O1322" s="15" t="s">
        <v>8317</v>
      </c>
      <c r="P1322" s="10" t="s">
        <v>8319</v>
      </c>
      <c r="Q1322" s="10">
        <f t="shared" si="101"/>
        <v>1</v>
      </c>
      <c r="R1322" s="10">
        <f t="shared" si="100"/>
        <v>167.67</v>
      </c>
      <c r="S1322" s="23">
        <f t="shared" si="102"/>
        <v>42705.690347222218</v>
      </c>
      <c r="T1322" s="23">
        <f t="shared" si="103"/>
        <v>42734.958333333328</v>
      </c>
      <c r="U1322" s="10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0" t="s">
        <v>8219</v>
      </c>
      <c r="G1323" s="10" t="s">
        <v>8234</v>
      </c>
      <c r="H1323" s="10" t="s">
        <v>8254</v>
      </c>
      <c r="I1323" s="10">
        <v>1482515937</v>
      </c>
      <c r="J1323" s="10">
        <v>1479923937</v>
      </c>
      <c r="K1323" s="10" t="b">
        <v>0</v>
      </c>
      <c r="L1323" s="10">
        <v>7</v>
      </c>
      <c r="M1323" t="b">
        <v>0</v>
      </c>
      <c r="N1323" s="10" t="s">
        <v>8271</v>
      </c>
      <c r="O1323" s="15" t="s">
        <v>8317</v>
      </c>
      <c r="P1323" s="10" t="s">
        <v>8319</v>
      </c>
      <c r="Q1323" s="10">
        <f t="shared" si="101"/>
        <v>1</v>
      </c>
      <c r="R1323" s="10">
        <f t="shared" si="100"/>
        <v>859.86</v>
      </c>
      <c r="S1323" s="23">
        <f t="shared" si="102"/>
        <v>42697.74927083333</v>
      </c>
      <c r="T1323" s="23">
        <f t="shared" si="103"/>
        <v>42727.74927083333</v>
      </c>
      <c r="U1323" s="10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0" t="s">
        <v>8219</v>
      </c>
      <c r="G1324" s="10" t="s">
        <v>8224</v>
      </c>
      <c r="H1324" s="10" t="s">
        <v>8246</v>
      </c>
      <c r="I1324" s="10">
        <v>1432223125</v>
      </c>
      <c r="J1324" s="10">
        <v>1429631125</v>
      </c>
      <c r="K1324" s="10" t="b">
        <v>0</v>
      </c>
      <c r="L1324" s="10">
        <v>4</v>
      </c>
      <c r="M1324" t="b">
        <v>0</v>
      </c>
      <c r="N1324" s="10" t="s">
        <v>8271</v>
      </c>
      <c r="O1324" s="15" t="s">
        <v>8317</v>
      </c>
      <c r="P1324" s="10" t="s">
        <v>8319</v>
      </c>
      <c r="Q1324" s="10">
        <f t="shared" si="101"/>
        <v>0</v>
      </c>
      <c r="R1324" s="10">
        <f t="shared" si="100"/>
        <v>26.5</v>
      </c>
      <c r="S1324" s="23">
        <f t="shared" si="102"/>
        <v>42115.656539351854</v>
      </c>
      <c r="T1324" s="23">
        <f t="shared" si="103"/>
        <v>42145.656539351854</v>
      </c>
      <c r="U1324" s="10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0" t="s">
        <v>8219</v>
      </c>
      <c r="G1325" s="10" t="s">
        <v>8223</v>
      </c>
      <c r="H1325" s="10" t="s">
        <v>8245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t="b">
        <v>0</v>
      </c>
      <c r="N1325" s="10" t="s">
        <v>8271</v>
      </c>
      <c r="O1325" s="15" t="s">
        <v>8317</v>
      </c>
      <c r="P1325" s="10" t="s">
        <v>8319</v>
      </c>
      <c r="Q1325" s="10">
        <f t="shared" si="101"/>
        <v>9</v>
      </c>
      <c r="R1325" s="10">
        <f t="shared" si="100"/>
        <v>30.27</v>
      </c>
      <c r="S1325" s="23">
        <f t="shared" si="102"/>
        <v>42451.698449074072</v>
      </c>
      <c r="T1325" s="23">
        <f t="shared" si="103"/>
        <v>42486.288194444445</v>
      </c>
      <c r="U1325" s="10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0" t="s">
        <v>8219</v>
      </c>
      <c r="G1326" s="10" t="s">
        <v>8223</v>
      </c>
      <c r="H1326" s="10" t="s">
        <v>8245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t="b">
        <v>0</v>
      </c>
      <c r="N1326" s="10" t="s">
        <v>8271</v>
      </c>
      <c r="O1326" s="15" t="s">
        <v>8317</v>
      </c>
      <c r="P1326" s="10" t="s">
        <v>8319</v>
      </c>
      <c r="Q1326" s="10">
        <f t="shared" si="101"/>
        <v>10</v>
      </c>
      <c r="R1326" s="10">
        <f t="shared" si="100"/>
        <v>54.67</v>
      </c>
      <c r="S1326" s="23">
        <f t="shared" si="102"/>
        <v>42626.633703703701</v>
      </c>
      <c r="T1326" s="23">
        <f t="shared" si="103"/>
        <v>42656.633703703701</v>
      </c>
      <c r="U1326" s="10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0" t="s">
        <v>8219</v>
      </c>
      <c r="G1327" s="10" t="s">
        <v>8223</v>
      </c>
      <c r="H1327" s="10" t="s">
        <v>8245</v>
      </c>
      <c r="I1327" s="10">
        <v>1483063435</v>
      </c>
      <c r="J1327" s="10">
        <v>1480471435</v>
      </c>
      <c r="K1327" s="10" t="b">
        <v>0</v>
      </c>
      <c r="L1327" s="10">
        <v>8</v>
      </c>
      <c r="M1327" t="b">
        <v>0</v>
      </c>
      <c r="N1327" s="10" t="s">
        <v>8271</v>
      </c>
      <c r="O1327" s="15" t="s">
        <v>8317</v>
      </c>
      <c r="P1327" s="10" t="s">
        <v>8319</v>
      </c>
      <c r="Q1327" s="10">
        <f t="shared" si="101"/>
        <v>2</v>
      </c>
      <c r="R1327" s="10">
        <f t="shared" si="100"/>
        <v>60.75</v>
      </c>
      <c r="S1327" s="23">
        <f t="shared" si="102"/>
        <v>42704.086053240739</v>
      </c>
      <c r="T1327" s="23">
        <f t="shared" si="103"/>
        <v>42734.086053240739</v>
      </c>
      <c r="U1327" s="10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0" t="s">
        <v>8219</v>
      </c>
      <c r="G1328" s="10" t="s">
        <v>8223</v>
      </c>
      <c r="H1328" s="10" t="s">
        <v>8245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t="b">
        <v>0</v>
      </c>
      <c r="N1328" s="10" t="s">
        <v>8271</v>
      </c>
      <c r="O1328" s="15" t="s">
        <v>8317</v>
      </c>
      <c r="P1328" s="10" t="s">
        <v>8319</v>
      </c>
      <c r="Q1328" s="10">
        <f t="shared" si="101"/>
        <v>1</v>
      </c>
      <c r="R1328" s="10">
        <f t="shared" si="100"/>
        <v>102.73</v>
      </c>
      <c r="S1328" s="23">
        <f t="shared" si="102"/>
        <v>41974.791990740734</v>
      </c>
      <c r="T1328" s="23">
        <f t="shared" si="103"/>
        <v>42019.791990740734</v>
      </c>
      <c r="U1328" s="10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0" t="s">
        <v>8219</v>
      </c>
      <c r="G1329" s="10" t="s">
        <v>8223</v>
      </c>
      <c r="H1329" s="10" t="s">
        <v>8245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t="b">
        <v>0</v>
      </c>
      <c r="N1329" s="10" t="s">
        <v>8271</v>
      </c>
      <c r="O1329" s="15" t="s">
        <v>8317</v>
      </c>
      <c r="P1329" s="10" t="s">
        <v>8319</v>
      </c>
      <c r="Q1329" s="10">
        <f t="shared" si="101"/>
        <v>4</v>
      </c>
      <c r="R1329" s="10">
        <f t="shared" si="100"/>
        <v>41.59</v>
      </c>
      <c r="S1329" s="23">
        <f t="shared" si="102"/>
        <v>42123.678645833337</v>
      </c>
      <c r="T1329" s="23">
        <f t="shared" si="103"/>
        <v>42153.678645833337</v>
      </c>
      <c r="U1329" s="10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0" t="s">
        <v>8219</v>
      </c>
      <c r="G1330" s="10" t="s">
        <v>8223</v>
      </c>
      <c r="H1330" s="10" t="s">
        <v>8245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t="b">
        <v>0</v>
      </c>
      <c r="N1330" s="10" t="s">
        <v>8271</v>
      </c>
      <c r="O1330" s="15" t="s">
        <v>8317</v>
      </c>
      <c r="P1330" s="10" t="s">
        <v>8319</v>
      </c>
      <c r="Q1330" s="10">
        <f t="shared" si="101"/>
        <v>2</v>
      </c>
      <c r="R1330" s="10">
        <f t="shared" si="100"/>
        <v>116.53</v>
      </c>
      <c r="S1330" s="23">
        <f t="shared" si="102"/>
        <v>42612.642754629633</v>
      </c>
      <c r="T1330" s="23">
        <f t="shared" si="103"/>
        <v>42657.642754629633</v>
      </c>
      <c r="U1330" s="1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0" t="s">
        <v>8219</v>
      </c>
      <c r="G1331" s="10" t="s">
        <v>8223</v>
      </c>
      <c r="H1331" s="10" t="s">
        <v>8245</v>
      </c>
      <c r="I1331" s="10">
        <v>1417501145</v>
      </c>
      <c r="J1331" s="10">
        <v>1414041545</v>
      </c>
      <c r="K1331" s="10" t="b">
        <v>0</v>
      </c>
      <c r="L1331" s="10">
        <v>9</v>
      </c>
      <c r="M1331" t="b">
        <v>0</v>
      </c>
      <c r="N1331" s="10" t="s">
        <v>8271</v>
      </c>
      <c r="O1331" s="15" t="s">
        <v>8317</v>
      </c>
      <c r="P1331" s="10" t="s">
        <v>8319</v>
      </c>
      <c r="Q1331" s="10">
        <f t="shared" si="101"/>
        <v>1</v>
      </c>
      <c r="R1331" s="10">
        <f t="shared" si="100"/>
        <v>45.33</v>
      </c>
      <c r="S1331" s="23">
        <f t="shared" si="102"/>
        <v>41935.221585648149</v>
      </c>
      <c r="T1331" s="23">
        <f t="shared" si="103"/>
        <v>41975.263252314813</v>
      </c>
      <c r="U1331" s="10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0" t="s">
        <v>8219</v>
      </c>
      <c r="G1332" s="10" t="s">
        <v>8223</v>
      </c>
      <c r="H1332" s="10" t="s">
        <v>8245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t="b">
        <v>0</v>
      </c>
      <c r="N1332" s="10" t="s">
        <v>8271</v>
      </c>
      <c r="O1332" s="15" t="s">
        <v>8317</v>
      </c>
      <c r="P1332" s="10" t="s">
        <v>8319</v>
      </c>
      <c r="Q1332" s="10">
        <f t="shared" si="101"/>
        <v>22</v>
      </c>
      <c r="R1332" s="10">
        <f t="shared" si="100"/>
        <v>157.46</v>
      </c>
      <c r="S1332" s="23">
        <f t="shared" si="102"/>
        <v>42522.276724537034</v>
      </c>
      <c r="T1332" s="23">
        <f t="shared" si="103"/>
        <v>42553.166666666672</v>
      </c>
      <c r="U1332" s="10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0" t="s">
        <v>8219</v>
      </c>
      <c r="G1333" s="10" t="s">
        <v>8223</v>
      </c>
      <c r="H1333" s="10" t="s">
        <v>8245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t="b">
        <v>0</v>
      </c>
      <c r="N1333" s="10" t="s">
        <v>8271</v>
      </c>
      <c r="O1333" s="15" t="s">
        <v>8317</v>
      </c>
      <c r="P1333" s="10" t="s">
        <v>8319</v>
      </c>
      <c r="Q1333" s="10">
        <f t="shared" si="101"/>
        <v>1</v>
      </c>
      <c r="R1333" s="10">
        <f t="shared" si="100"/>
        <v>100.5</v>
      </c>
      <c r="S1333" s="23">
        <f t="shared" si="102"/>
        <v>42569.50409722222</v>
      </c>
      <c r="T1333" s="23">
        <f t="shared" si="103"/>
        <v>42599.50409722222</v>
      </c>
      <c r="U1333" s="10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0" t="s">
        <v>8219</v>
      </c>
      <c r="G1334" s="10" t="s">
        <v>8239</v>
      </c>
      <c r="H1334" s="10" t="s">
        <v>8256</v>
      </c>
      <c r="I1334" s="10">
        <v>1485480408</v>
      </c>
      <c r="J1334" s="10">
        <v>1482888408</v>
      </c>
      <c r="K1334" s="10" t="b">
        <v>0</v>
      </c>
      <c r="L1334" s="10">
        <v>0</v>
      </c>
      <c r="M1334" t="b">
        <v>0</v>
      </c>
      <c r="N1334" s="10" t="s">
        <v>8271</v>
      </c>
      <c r="O1334" s="15" t="s">
        <v>8317</v>
      </c>
      <c r="P1334" s="10" t="s">
        <v>8319</v>
      </c>
      <c r="Q1334" s="10">
        <f t="shared" si="101"/>
        <v>0</v>
      </c>
      <c r="R1334" s="10">
        <f t="shared" si="100"/>
        <v>0</v>
      </c>
      <c r="S1334" s="23">
        <f t="shared" si="102"/>
        <v>42732.060277777782</v>
      </c>
      <c r="T1334" s="23">
        <f t="shared" si="103"/>
        <v>42762.060277777782</v>
      </c>
      <c r="U1334" s="10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0" t="s">
        <v>8219</v>
      </c>
      <c r="G1335" s="10" t="s">
        <v>8225</v>
      </c>
      <c r="H1335" s="10" t="s">
        <v>8247</v>
      </c>
      <c r="I1335" s="10">
        <v>1405478025</v>
      </c>
      <c r="J1335" s="10">
        <v>1402886025</v>
      </c>
      <c r="K1335" s="10" t="b">
        <v>0</v>
      </c>
      <c r="L1335" s="10">
        <v>0</v>
      </c>
      <c r="M1335" t="b">
        <v>0</v>
      </c>
      <c r="N1335" s="10" t="s">
        <v>8271</v>
      </c>
      <c r="O1335" s="15" t="s">
        <v>8317</v>
      </c>
      <c r="P1335" s="10" t="s">
        <v>8319</v>
      </c>
      <c r="Q1335" s="10">
        <f t="shared" si="101"/>
        <v>0</v>
      </c>
      <c r="R1335" s="10">
        <f t="shared" si="100"/>
        <v>0</v>
      </c>
      <c r="S1335" s="23">
        <f t="shared" si="102"/>
        <v>41806.106770833336</v>
      </c>
      <c r="T1335" s="23">
        <f t="shared" si="103"/>
        <v>41836.106770833336</v>
      </c>
      <c r="U1335" s="10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0" t="s">
        <v>8219</v>
      </c>
      <c r="G1336" s="10" t="s">
        <v>8223</v>
      </c>
      <c r="H1336" s="10" t="s">
        <v>8245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t="b">
        <v>0</v>
      </c>
      <c r="N1336" s="10" t="s">
        <v>8271</v>
      </c>
      <c r="O1336" s="15" t="s">
        <v>8317</v>
      </c>
      <c r="P1336" s="10" t="s">
        <v>8319</v>
      </c>
      <c r="Q1336" s="10">
        <f t="shared" si="101"/>
        <v>11</v>
      </c>
      <c r="R1336" s="10">
        <f t="shared" si="100"/>
        <v>51.82</v>
      </c>
      <c r="S1336" s="23">
        <f t="shared" si="102"/>
        <v>42410.774155092593</v>
      </c>
      <c r="T1336" s="23">
        <f t="shared" si="103"/>
        <v>42440.774155092593</v>
      </c>
      <c r="U1336" s="10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0" t="s">
        <v>8219</v>
      </c>
      <c r="G1337" s="10" t="s">
        <v>8223</v>
      </c>
      <c r="H1337" s="10" t="s">
        <v>8245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t="b">
        <v>0</v>
      </c>
      <c r="N1337" s="10" t="s">
        <v>8271</v>
      </c>
      <c r="O1337" s="15" t="s">
        <v>8317</v>
      </c>
      <c r="P1337" s="10" t="s">
        <v>8319</v>
      </c>
      <c r="Q1337" s="10">
        <f t="shared" si="101"/>
        <v>20</v>
      </c>
      <c r="R1337" s="10">
        <f t="shared" si="100"/>
        <v>308.75</v>
      </c>
      <c r="S1337" s="23">
        <f t="shared" si="102"/>
        <v>42313.936365740738</v>
      </c>
      <c r="T1337" s="23">
        <f t="shared" si="103"/>
        <v>42343.936365740738</v>
      </c>
      <c r="U1337" s="10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0" t="s">
        <v>8219</v>
      </c>
      <c r="G1338" s="10" t="s">
        <v>8223</v>
      </c>
      <c r="H1338" s="10" t="s">
        <v>8245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t="b">
        <v>0</v>
      </c>
      <c r="N1338" s="10" t="s">
        <v>8271</v>
      </c>
      <c r="O1338" s="15" t="s">
        <v>8317</v>
      </c>
      <c r="P1338" s="10" t="s">
        <v>8319</v>
      </c>
      <c r="Q1338" s="10">
        <f t="shared" si="101"/>
        <v>85</v>
      </c>
      <c r="R1338" s="10">
        <f t="shared" si="100"/>
        <v>379.23</v>
      </c>
      <c r="S1338" s="23">
        <f t="shared" si="102"/>
        <v>41955.863750000004</v>
      </c>
      <c r="T1338" s="23">
        <f t="shared" si="103"/>
        <v>41990.863750000004</v>
      </c>
      <c r="U1338" s="10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0" t="s">
        <v>8219</v>
      </c>
      <c r="G1339" s="10" t="s">
        <v>8223</v>
      </c>
      <c r="H1339" s="10" t="s">
        <v>8245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t="b">
        <v>0</v>
      </c>
      <c r="N1339" s="10" t="s">
        <v>8271</v>
      </c>
      <c r="O1339" s="15" t="s">
        <v>8317</v>
      </c>
      <c r="P1339" s="10" t="s">
        <v>8319</v>
      </c>
      <c r="Q1339" s="10">
        <f t="shared" si="101"/>
        <v>49</v>
      </c>
      <c r="R1339" s="10">
        <f t="shared" si="100"/>
        <v>176.36</v>
      </c>
      <c r="S1339" s="23">
        <f t="shared" si="102"/>
        <v>42767.577303240745</v>
      </c>
      <c r="T1339" s="23">
        <f t="shared" si="103"/>
        <v>42797.577303240745</v>
      </c>
      <c r="U1339" s="10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0" t="s">
        <v>8219</v>
      </c>
      <c r="G1340" s="10" t="s">
        <v>8223</v>
      </c>
      <c r="H1340" s="10" t="s">
        <v>8245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t="b">
        <v>0</v>
      </c>
      <c r="N1340" s="10" t="s">
        <v>8271</v>
      </c>
      <c r="O1340" s="15" t="s">
        <v>8317</v>
      </c>
      <c r="P1340" s="10" t="s">
        <v>8319</v>
      </c>
      <c r="Q1340" s="10">
        <f t="shared" si="101"/>
        <v>3</v>
      </c>
      <c r="R1340" s="10">
        <f t="shared" si="100"/>
        <v>66.069999999999993</v>
      </c>
      <c r="S1340" s="23">
        <f t="shared" si="102"/>
        <v>42188.803622685184</v>
      </c>
      <c r="T1340" s="23">
        <f t="shared" si="103"/>
        <v>42218.803622685184</v>
      </c>
      <c r="U1340" s="1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0" t="s">
        <v>8219</v>
      </c>
      <c r="G1341" s="10" t="s">
        <v>8223</v>
      </c>
      <c r="H1341" s="10" t="s">
        <v>8245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t="b">
        <v>0</v>
      </c>
      <c r="N1341" s="10" t="s">
        <v>8271</v>
      </c>
      <c r="O1341" s="15" t="s">
        <v>8317</v>
      </c>
      <c r="P1341" s="10" t="s">
        <v>8319</v>
      </c>
      <c r="Q1341" s="10">
        <f t="shared" si="101"/>
        <v>7</v>
      </c>
      <c r="R1341" s="10">
        <f t="shared" si="100"/>
        <v>89.65</v>
      </c>
      <c r="S1341" s="23">
        <f t="shared" si="102"/>
        <v>41936.647164351853</v>
      </c>
      <c r="T1341" s="23">
        <f t="shared" si="103"/>
        <v>41981.688831018517</v>
      </c>
      <c r="U1341" s="10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0" t="s">
        <v>8219</v>
      </c>
      <c r="G1342" s="10" t="s">
        <v>8223</v>
      </c>
      <c r="H1342" s="10" t="s">
        <v>8245</v>
      </c>
      <c r="I1342" s="10">
        <v>1408112253</v>
      </c>
      <c r="J1342" s="10">
        <v>1405520253</v>
      </c>
      <c r="K1342" s="10" t="b">
        <v>0</v>
      </c>
      <c r="L1342" s="10">
        <v>0</v>
      </c>
      <c r="M1342" t="b">
        <v>0</v>
      </c>
      <c r="N1342" s="10" t="s">
        <v>8271</v>
      </c>
      <c r="O1342" s="15" t="s">
        <v>8317</v>
      </c>
      <c r="P1342" s="10" t="s">
        <v>8319</v>
      </c>
      <c r="Q1342" s="10">
        <f t="shared" si="101"/>
        <v>0</v>
      </c>
      <c r="R1342" s="10">
        <f t="shared" si="100"/>
        <v>0</v>
      </c>
      <c r="S1342" s="23">
        <f t="shared" si="102"/>
        <v>41836.595520833333</v>
      </c>
      <c r="T1342" s="23">
        <f t="shared" si="103"/>
        <v>41866.595520833333</v>
      </c>
      <c r="U1342" s="10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0" t="s">
        <v>8219</v>
      </c>
      <c r="G1343" s="10" t="s">
        <v>8224</v>
      </c>
      <c r="H1343" s="10" t="s">
        <v>8246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t="b">
        <v>0</v>
      </c>
      <c r="N1343" s="10" t="s">
        <v>8271</v>
      </c>
      <c r="O1343" s="15" t="s">
        <v>8317</v>
      </c>
      <c r="P1343" s="10" t="s">
        <v>8319</v>
      </c>
      <c r="Q1343" s="10">
        <f t="shared" si="101"/>
        <v>70</v>
      </c>
      <c r="R1343" s="10">
        <f t="shared" si="100"/>
        <v>382.39</v>
      </c>
      <c r="S1343" s="23">
        <f t="shared" si="102"/>
        <v>42612.624039351853</v>
      </c>
      <c r="T1343" s="23">
        <f t="shared" si="103"/>
        <v>42644.624039351853</v>
      </c>
      <c r="U1343" s="10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0" t="s">
        <v>8219</v>
      </c>
      <c r="G1344" s="10" t="s">
        <v>8223</v>
      </c>
      <c r="H1344" s="10" t="s">
        <v>8245</v>
      </c>
      <c r="I1344" s="10">
        <v>1437161739</v>
      </c>
      <c r="J1344" s="10">
        <v>1434569739</v>
      </c>
      <c r="K1344" s="10" t="b">
        <v>0</v>
      </c>
      <c r="L1344" s="10">
        <v>1</v>
      </c>
      <c r="M1344" t="b">
        <v>0</v>
      </c>
      <c r="N1344" s="10" t="s">
        <v>8271</v>
      </c>
      <c r="O1344" s="15" t="s">
        <v>8317</v>
      </c>
      <c r="P1344" s="10" t="s">
        <v>8319</v>
      </c>
      <c r="Q1344" s="10">
        <f t="shared" si="101"/>
        <v>0</v>
      </c>
      <c r="R1344" s="10">
        <f t="shared" si="100"/>
        <v>100</v>
      </c>
      <c r="S1344" s="23">
        <f t="shared" si="102"/>
        <v>42172.816423611104</v>
      </c>
      <c r="T1344" s="23">
        <f t="shared" si="103"/>
        <v>42202.816423611104</v>
      </c>
      <c r="U1344" s="10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0" t="s">
        <v>8219</v>
      </c>
      <c r="G1345" s="10" t="s">
        <v>8223</v>
      </c>
      <c r="H1345" s="10" t="s">
        <v>8245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t="b">
        <v>0</v>
      </c>
      <c r="N1345" s="10" t="s">
        <v>8271</v>
      </c>
      <c r="O1345" s="15" t="s">
        <v>8317</v>
      </c>
      <c r="P1345" s="10" t="s">
        <v>8319</v>
      </c>
      <c r="Q1345" s="10">
        <f t="shared" si="101"/>
        <v>102</v>
      </c>
      <c r="R1345" s="10">
        <f t="shared" si="100"/>
        <v>158.36000000000001</v>
      </c>
      <c r="S1345" s="23">
        <f t="shared" si="102"/>
        <v>42542.526423611111</v>
      </c>
      <c r="T1345" s="23">
        <f t="shared" si="103"/>
        <v>42601.165972222225</v>
      </c>
      <c r="U1345" s="10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0" t="s">
        <v>8218</v>
      </c>
      <c r="G1346" s="10" t="s">
        <v>8228</v>
      </c>
      <c r="H1346" s="10" t="s">
        <v>8250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t="b">
        <v>1</v>
      </c>
      <c r="N1346" s="10" t="s">
        <v>8272</v>
      </c>
      <c r="O1346" s="15" t="s">
        <v>8320</v>
      </c>
      <c r="P1346" s="10" t="s">
        <v>8321</v>
      </c>
      <c r="Q1346" s="10">
        <f t="shared" si="101"/>
        <v>378</v>
      </c>
      <c r="R1346" s="10">
        <f t="shared" ref="R1346:R1409" si="105">IFERROR(ROUND(E1346/L1346,2),0)</f>
        <v>40.76</v>
      </c>
      <c r="S1346" s="23">
        <f t="shared" si="102"/>
        <v>42522.789803240739</v>
      </c>
      <c r="T1346" s="23">
        <f t="shared" si="103"/>
        <v>42551.789803240739</v>
      </c>
      <c r="U1346" s="10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0" t="s">
        <v>8218</v>
      </c>
      <c r="G1347" s="10" t="s">
        <v>8223</v>
      </c>
      <c r="H1347" s="10" t="s">
        <v>8245</v>
      </c>
      <c r="I1347" s="10">
        <v>1405366359</v>
      </c>
      <c r="J1347" s="10">
        <v>1402342359</v>
      </c>
      <c r="K1347" s="10" t="b">
        <v>0</v>
      </c>
      <c r="L1347" s="10">
        <v>7</v>
      </c>
      <c r="M1347" t="b">
        <v>1</v>
      </c>
      <c r="N1347" s="10" t="s">
        <v>8272</v>
      </c>
      <c r="O1347" s="15" t="s">
        <v>8320</v>
      </c>
      <c r="P1347" s="10" t="s">
        <v>8321</v>
      </c>
      <c r="Q1347" s="10">
        <f t="shared" ref="Q1347:Q1410" si="106">ROUND(E1347/D1347*100,0)</f>
        <v>125</v>
      </c>
      <c r="R1347" s="10">
        <f t="shared" si="105"/>
        <v>53.57</v>
      </c>
      <c r="S1347" s="23">
        <f t="shared" ref="S1347:S1410" si="107">(((J1347/60)/60)/24)+DATE(1970,1,1)</f>
        <v>41799.814340277779</v>
      </c>
      <c r="T1347" s="23">
        <f t="shared" ref="T1347:T1410" si="108">(((I1347/60)/60)/24)+DATE(1970,1,1)</f>
        <v>41834.814340277779</v>
      </c>
      <c r="U1347" s="10">
        <f t="shared" si="104"/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0" t="s">
        <v>8218</v>
      </c>
      <c r="G1348" s="10" t="s">
        <v>8223</v>
      </c>
      <c r="H1348" s="10" t="s">
        <v>8245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t="b">
        <v>1</v>
      </c>
      <c r="N1348" s="10" t="s">
        <v>8272</v>
      </c>
      <c r="O1348" s="15" t="s">
        <v>8320</v>
      </c>
      <c r="P1348" s="10" t="s">
        <v>8321</v>
      </c>
      <c r="Q1348" s="10">
        <f t="shared" si="106"/>
        <v>147</v>
      </c>
      <c r="R1348" s="10">
        <f t="shared" si="105"/>
        <v>48.45</v>
      </c>
      <c r="S1348" s="23">
        <f t="shared" si="107"/>
        <v>41422.075821759259</v>
      </c>
      <c r="T1348" s="23">
        <f t="shared" si="108"/>
        <v>41452.075821759259</v>
      </c>
      <c r="U1348" s="10">
        <f t="shared" si="104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0" t="s">
        <v>8218</v>
      </c>
      <c r="G1349" s="10" t="s">
        <v>8223</v>
      </c>
      <c r="H1349" s="10" t="s">
        <v>8245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t="b">
        <v>1</v>
      </c>
      <c r="N1349" s="10" t="s">
        <v>8272</v>
      </c>
      <c r="O1349" s="15" t="s">
        <v>8320</v>
      </c>
      <c r="P1349" s="10" t="s">
        <v>8321</v>
      </c>
      <c r="Q1349" s="10">
        <f t="shared" si="106"/>
        <v>102</v>
      </c>
      <c r="R1349" s="10">
        <f t="shared" si="105"/>
        <v>82.42</v>
      </c>
      <c r="S1349" s="23">
        <f t="shared" si="107"/>
        <v>42040.638020833328</v>
      </c>
      <c r="T1349" s="23">
        <f t="shared" si="108"/>
        <v>42070.638020833328</v>
      </c>
      <c r="U1349" s="10">
        <f t="shared" si="104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0" t="s">
        <v>8218</v>
      </c>
      <c r="G1350" s="10" t="s">
        <v>8223</v>
      </c>
      <c r="H1350" s="10" t="s">
        <v>8245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t="b">
        <v>1</v>
      </c>
      <c r="N1350" s="10" t="s">
        <v>8272</v>
      </c>
      <c r="O1350" s="15" t="s">
        <v>8320</v>
      </c>
      <c r="P1350" s="10" t="s">
        <v>8321</v>
      </c>
      <c r="Q1350" s="10">
        <f t="shared" si="106"/>
        <v>102</v>
      </c>
      <c r="R1350" s="10">
        <f t="shared" si="105"/>
        <v>230.19</v>
      </c>
      <c r="S1350" s="23">
        <f t="shared" si="107"/>
        <v>41963.506168981476</v>
      </c>
      <c r="T1350" s="23">
        <f t="shared" si="108"/>
        <v>41991.506168981476</v>
      </c>
      <c r="U1350" s="10">
        <f t="shared" si="104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0" t="s">
        <v>8218</v>
      </c>
      <c r="G1351" s="10" t="s">
        <v>8228</v>
      </c>
      <c r="H1351" s="10" t="s">
        <v>8250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t="b">
        <v>1</v>
      </c>
      <c r="N1351" s="10" t="s">
        <v>8272</v>
      </c>
      <c r="O1351" s="15" t="s">
        <v>8320</v>
      </c>
      <c r="P1351" s="10" t="s">
        <v>8321</v>
      </c>
      <c r="Q1351" s="10">
        <f t="shared" si="106"/>
        <v>204</v>
      </c>
      <c r="R1351" s="10">
        <f t="shared" si="105"/>
        <v>59.36</v>
      </c>
      <c r="S1351" s="23">
        <f t="shared" si="107"/>
        <v>42317.33258101852</v>
      </c>
      <c r="T1351" s="23">
        <f t="shared" si="108"/>
        <v>42354.290972222225</v>
      </c>
      <c r="U1351" s="10">
        <f t="shared" si="104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0" t="s">
        <v>8218</v>
      </c>
      <c r="G1352" s="10" t="s">
        <v>8223</v>
      </c>
      <c r="H1352" s="10" t="s">
        <v>8245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t="b">
        <v>1</v>
      </c>
      <c r="N1352" s="10" t="s">
        <v>8272</v>
      </c>
      <c r="O1352" s="15" t="s">
        <v>8320</v>
      </c>
      <c r="P1352" s="10" t="s">
        <v>8321</v>
      </c>
      <c r="Q1352" s="10">
        <f t="shared" si="106"/>
        <v>104</v>
      </c>
      <c r="R1352" s="10">
        <f t="shared" si="105"/>
        <v>66.7</v>
      </c>
      <c r="S1352" s="23">
        <f t="shared" si="107"/>
        <v>42334.013124999998</v>
      </c>
      <c r="T1352" s="23">
        <f t="shared" si="108"/>
        <v>42364.013124999998</v>
      </c>
      <c r="U1352" s="10">
        <f t="shared" si="104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0" t="s">
        <v>8218</v>
      </c>
      <c r="G1353" s="10" t="s">
        <v>8223</v>
      </c>
      <c r="H1353" s="10" t="s">
        <v>8245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t="b">
        <v>1</v>
      </c>
      <c r="N1353" s="10" t="s">
        <v>8272</v>
      </c>
      <c r="O1353" s="15" t="s">
        <v>8320</v>
      </c>
      <c r="P1353" s="10" t="s">
        <v>8321</v>
      </c>
      <c r="Q1353" s="10">
        <f t="shared" si="106"/>
        <v>101</v>
      </c>
      <c r="R1353" s="10">
        <f t="shared" si="105"/>
        <v>168.78</v>
      </c>
      <c r="S1353" s="23">
        <f t="shared" si="107"/>
        <v>42382.74009259259</v>
      </c>
      <c r="T1353" s="23">
        <f t="shared" si="108"/>
        <v>42412.74009259259</v>
      </c>
      <c r="U1353" s="10">
        <f t="shared" si="104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0" t="s">
        <v>8218</v>
      </c>
      <c r="G1354" s="10" t="s">
        <v>8223</v>
      </c>
      <c r="H1354" s="10" t="s">
        <v>8245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t="b">
        <v>1</v>
      </c>
      <c r="N1354" s="10" t="s">
        <v>8272</v>
      </c>
      <c r="O1354" s="15" t="s">
        <v>8320</v>
      </c>
      <c r="P1354" s="10" t="s">
        <v>8321</v>
      </c>
      <c r="Q1354" s="10">
        <f t="shared" si="106"/>
        <v>136</v>
      </c>
      <c r="R1354" s="10">
        <f t="shared" si="105"/>
        <v>59.97</v>
      </c>
      <c r="S1354" s="23">
        <f t="shared" si="107"/>
        <v>42200.578310185185</v>
      </c>
      <c r="T1354" s="23">
        <f t="shared" si="108"/>
        <v>42252.165972222225</v>
      </c>
      <c r="U1354" s="10">
        <f t="shared" si="104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0" t="s">
        <v>8218</v>
      </c>
      <c r="G1355" s="10" t="s">
        <v>8223</v>
      </c>
      <c r="H1355" s="10" t="s">
        <v>8245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t="b">
        <v>1</v>
      </c>
      <c r="N1355" s="10" t="s">
        <v>8272</v>
      </c>
      <c r="O1355" s="15" t="s">
        <v>8320</v>
      </c>
      <c r="P1355" s="10" t="s">
        <v>8321</v>
      </c>
      <c r="Q1355" s="10">
        <f t="shared" si="106"/>
        <v>134</v>
      </c>
      <c r="R1355" s="10">
        <f t="shared" si="105"/>
        <v>31.81</v>
      </c>
      <c r="S1355" s="23">
        <f t="shared" si="107"/>
        <v>41309.11791666667</v>
      </c>
      <c r="T1355" s="23">
        <f t="shared" si="108"/>
        <v>41344</v>
      </c>
      <c r="U1355" s="10">
        <f t="shared" si="104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0" t="s">
        <v>8218</v>
      </c>
      <c r="G1356" s="10" t="s">
        <v>8224</v>
      </c>
      <c r="H1356" s="10" t="s">
        <v>8246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t="b">
        <v>1</v>
      </c>
      <c r="N1356" s="10" t="s">
        <v>8272</v>
      </c>
      <c r="O1356" s="15" t="s">
        <v>8320</v>
      </c>
      <c r="P1356" s="10" t="s">
        <v>8321</v>
      </c>
      <c r="Q1356" s="10">
        <f t="shared" si="106"/>
        <v>130</v>
      </c>
      <c r="R1356" s="10">
        <f t="shared" si="105"/>
        <v>24.42</v>
      </c>
      <c r="S1356" s="23">
        <f t="shared" si="107"/>
        <v>42502.807627314818</v>
      </c>
      <c r="T1356" s="23">
        <f t="shared" si="108"/>
        <v>42532.807627314818</v>
      </c>
      <c r="U1356" s="10">
        <f t="shared" si="104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0" t="s">
        <v>8218</v>
      </c>
      <c r="G1357" s="10" t="s">
        <v>8224</v>
      </c>
      <c r="H1357" s="10" t="s">
        <v>8246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t="b">
        <v>1</v>
      </c>
      <c r="N1357" s="10" t="s">
        <v>8272</v>
      </c>
      <c r="O1357" s="15" t="s">
        <v>8320</v>
      </c>
      <c r="P1357" s="10" t="s">
        <v>8321</v>
      </c>
      <c r="Q1357" s="10">
        <f t="shared" si="106"/>
        <v>123</v>
      </c>
      <c r="R1357" s="10">
        <f t="shared" si="105"/>
        <v>25.35</v>
      </c>
      <c r="S1357" s="23">
        <f t="shared" si="107"/>
        <v>41213.254687499997</v>
      </c>
      <c r="T1357" s="23">
        <f t="shared" si="108"/>
        <v>41243.416666666664</v>
      </c>
      <c r="U1357" s="10">
        <f t="shared" si="104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0" t="s">
        <v>8218</v>
      </c>
      <c r="G1358" s="10" t="s">
        <v>8223</v>
      </c>
      <c r="H1358" s="10" t="s">
        <v>8245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t="b">
        <v>1</v>
      </c>
      <c r="N1358" s="10" t="s">
        <v>8272</v>
      </c>
      <c r="O1358" s="15" t="s">
        <v>8320</v>
      </c>
      <c r="P1358" s="10" t="s">
        <v>8321</v>
      </c>
      <c r="Q1358" s="10">
        <f t="shared" si="106"/>
        <v>183</v>
      </c>
      <c r="R1358" s="10">
        <f t="shared" si="105"/>
        <v>71.44</v>
      </c>
      <c r="S1358" s="23">
        <f t="shared" si="107"/>
        <v>41430.038888888892</v>
      </c>
      <c r="T1358" s="23">
        <f t="shared" si="108"/>
        <v>41460.038888888892</v>
      </c>
      <c r="U1358" s="10">
        <f t="shared" si="104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0" t="s">
        <v>8218</v>
      </c>
      <c r="G1359" s="10" t="s">
        <v>8223</v>
      </c>
      <c r="H1359" s="10" t="s">
        <v>8245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t="b">
        <v>1</v>
      </c>
      <c r="N1359" s="10" t="s">
        <v>8272</v>
      </c>
      <c r="O1359" s="15" t="s">
        <v>8320</v>
      </c>
      <c r="P1359" s="10" t="s">
        <v>8321</v>
      </c>
      <c r="Q1359" s="10">
        <f t="shared" si="106"/>
        <v>125</v>
      </c>
      <c r="R1359" s="10">
        <f t="shared" si="105"/>
        <v>38.549999999999997</v>
      </c>
      <c r="S1359" s="23">
        <f t="shared" si="107"/>
        <v>41304.962233796294</v>
      </c>
      <c r="T1359" s="23">
        <f t="shared" si="108"/>
        <v>41334.249305555553</v>
      </c>
      <c r="U1359" s="10">
        <f t="shared" ref="U1359:U1422" si="109">YEAR(S:S)</f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0" t="s">
        <v>8218</v>
      </c>
      <c r="G1360" s="10" t="s">
        <v>8223</v>
      </c>
      <c r="H1360" s="10" t="s">
        <v>8245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t="b">
        <v>1</v>
      </c>
      <c r="N1360" s="10" t="s">
        <v>8272</v>
      </c>
      <c r="O1360" s="15" t="s">
        <v>8320</v>
      </c>
      <c r="P1360" s="10" t="s">
        <v>8321</v>
      </c>
      <c r="Q1360" s="10">
        <f t="shared" si="106"/>
        <v>112</v>
      </c>
      <c r="R1360" s="10">
        <f t="shared" si="105"/>
        <v>68.37</v>
      </c>
      <c r="S1360" s="23">
        <f t="shared" si="107"/>
        <v>40689.570868055554</v>
      </c>
      <c r="T1360" s="23">
        <f t="shared" si="108"/>
        <v>40719.570868055554</v>
      </c>
      <c r="U1360" s="1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0" t="s">
        <v>8218</v>
      </c>
      <c r="G1361" s="10" t="s">
        <v>8223</v>
      </c>
      <c r="H1361" s="10" t="s">
        <v>8245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t="b">
        <v>1</v>
      </c>
      <c r="N1361" s="10" t="s">
        <v>8272</v>
      </c>
      <c r="O1361" s="15" t="s">
        <v>8320</v>
      </c>
      <c r="P1361" s="10" t="s">
        <v>8321</v>
      </c>
      <c r="Q1361" s="10">
        <f t="shared" si="106"/>
        <v>116</v>
      </c>
      <c r="R1361" s="10">
        <f t="shared" si="105"/>
        <v>40.21</v>
      </c>
      <c r="S1361" s="23">
        <f t="shared" si="107"/>
        <v>40668.814699074072</v>
      </c>
      <c r="T1361" s="23">
        <f t="shared" si="108"/>
        <v>40730.814699074072</v>
      </c>
      <c r="U1361" s="10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0" t="s">
        <v>8218</v>
      </c>
      <c r="G1362" s="10" t="s">
        <v>8223</v>
      </c>
      <c r="H1362" s="10" t="s">
        <v>8245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t="b">
        <v>1</v>
      </c>
      <c r="N1362" s="10" t="s">
        <v>8272</v>
      </c>
      <c r="O1362" s="15" t="s">
        <v>8320</v>
      </c>
      <c r="P1362" s="10" t="s">
        <v>8321</v>
      </c>
      <c r="Q1362" s="10">
        <f t="shared" si="106"/>
        <v>173</v>
      </c>
      <c r="R1362" s="10">
        <f t="shared" si="105"/>
        <v>32.07</v>
      </c>
      <c r="S1362" s="23">
        <f t="shared" si="107"/>
        <v>41095.900694444441</v>
      </c>
      <c r="T1362" s="23">
        <f t="shared" si="108"/>
        <v>41123.900694444441</v>
      </c>
      <c r="U1362" s="10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0" t="s">
        <v>8218</v>
      </c>
      <c r="G1363" s="10" t="s">
        <v>8224</v>
      </c>
      <c r="H1363" s="10" t="s">
        <v>8246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t="b">
        <v>1</v>
      </c>
      <c r="N1363" s="10" t="s">
        <v>8272</v>
      </c>
      <c r="O1363" s="15" t="s">
        <v>8320</v>
      </c>
      <c r="P1363" s="10" t="s">
        <v>8321</v>
      </c>
      <c r="Q1363" s="10">
        <f t="shared" si="106"/>
        <v>126</v>
      </c>
      <c r="R1363" s="10">
        <f t="shared" si="105"/>
        <v>28.63</v>
      </c>
      <c r="S1363" s="23">
        <f t="shared" si="107"/>
        <v>41781.717268518521</v>
      </c>
      <c r="T1363" s="23">
        <f t="shared" si="108"/>
        <v>41811.717268518521</v>
      </c>
      <c r="U1363" s="10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0" t="s">
        <v>8218</v>
      </c>
      <c r="G1364" s="10" t="s">
        <v>8223</v>
      </c>
      <c r="H1364" s="10" t="s">
        <v>8245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t="b">
        <v>1</v>
      </c>
      <c r="N1364" s="10" t="s">
        <v>8272</v>
      </c>
      <c r="O1364" s="15" t="s">
        <v>8320</v>
      </c>
      <c r="P1364" s="10" t="s">
        <v>8321</v>
      </c>
      <c r="Q1364" s="10">
        <f t="shared" si="106"/>
        <v>109</v>
      </c>
      <c r="R1364" s="10">
        <f t="shared" si="105"/>
        <v>43.64</v>
      </c>
      <c r="S1364" s="23">
        <f t="shared" si="107"/>
        <v>41464.934386574074</v>
      </c>
      <c r="T1364" s="23">
        <f t="shared" si="108"/>
        <v>41524.934386574074</v>
      </c>
      <c r="U1364" s="10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0" t="s">
        <v>8218</v>
      </c>
      <c r="G1365" s="10" t="s">
        <v>8223</v>
      </c>
      <c r="H1365" s="10" t="s">
        <v>8245</v>
      </c>
      <c r="I1365" s="10">
        <v>1455523140</v>
      </c>
      <c r="J1365" s="10">
        <v>1453925727</v>
      </c>
      <c r="K1365" s="10" t="b">
        <v>0</v>
      </c>
      <c r="L1365" s="10">
        <v>5</v>
      </c>
      <c r="M1365" t="b">
        <v>1</v>
      </c>
      <c r="N1365" s="10" t="s">
        <v>8272</v>
      </c>
      <c r="O1365" s="15" t="s">
        <v>8320</v>
      </c>
      <c r="P1365" s="10" t="s">
        <v>8321</v>
      </c>
      <c r="Q1365" s="10">
        <f t="shared" si="106"/>
        <v>100</v>
      </c>
      <c r="R1365" s="10">
        <f t="shared" si="105"/>
        <v>40</v>
      </c>
      <c r="S1365" s="23">
        <f t="shared" si="107"/>
        <v>42396.8440625</v>
      </c>
      <c r="T1365" s="23">
        <f t="shared" si="108"/>
        <v>42415.332638888889</v>
      </c>
      <c r="U1365" s="10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0" t="s">
        <v>8218</v>
      </c>
      <c r="G1366" s="10" t="s">
        <v>8231</v>
      </c>
      <c r="H1366" s="10" t="s">
        <v>8252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t="b">
        <v>1</v>
      </c>
      <c r="N1366" s="10" t="s">
        <v>8274</v>
      </c>
      <c r="O1366" s="15" t="s">
        <v>8323</v>
      </c>
      <c r="P1366" s="10" t="s">
        <v>8324</v>
      </c>
      <c r="Q1366" s="10">
        <f t="shared" si="106"/>
        <v>119</v>
      </c>
      <c r="R1366" s="10">
        <f t="shared" si="105"/>
        <v>346.04</v>
      </c>
      <c r="S1366" s="23">
        <f t="shared" si="107"/>
        <v>41951.695671296293</v>
      </c>
      <c r="T1366" s="23">
        <f t="shared" si="108"/>
        <v>42011.6956712963</v>
      </c>
      <c r="U1366" s="10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0" t="s">
        <v>8218</v>
      </c>
      <c r="G1367" s="10" t="s">
        <v>8223</v>
      </c>
      <c r="H1367" s="10" t="s">
        <v>8245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t="b">
        <v>1</v>
      </c>
      <c r="N1367" s="10" t="s">
        <v>8274</v>
      </c>
      <c r="O1367" s="15" t="s">
        <v>8323</v>
      </c>
      <c r="P1367" s="10" t="s">
        <v>8324</v>
      </c>
      <c r="Q1367" s="10">
        <f t="shared" si="106"/>
        <v>100</v>
      </c>
      <c r="R1367" s="10">
        <f t="shared" si="105"/>
        <v>81.739999999999995</v>
      </c>
      <c r="S1367" s="23">
        <f t="shared" si="107"/>
        <v>42049.733240740738</v>
      </c>
      <c r="T1367" s="23">
        <f t="shared" si="108"/>
        <v>42079.691574074073</v>
      </c>
      <c r="U1367" s="10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0" t="s">
        <v>8218</v>
      </c>
      <c r="G1368" s="10" t="s">
        <v>8223</v>
      </c>
      <c r="H1368" s="10" t="s">
        <v>8245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t="b">
        <v>1</v>
      </c>
      <c r="N1368" s="10" t="s">
        <v>8274</v>
      </c>
      <c r="O1368" s="15" t="s">
        <v>8323</v>
      </c>
      <c r="P1368" s="10" t="s">
        <v>8324</v>
      </c>
      <c r="Q1368" s="10">
        <f t="shared" si="106"/>
        <v>126</v>
      </c>
      <c r="R1368" s="10">
        <f t="shared" si="105"/>
        <v>64.540000000000006</v>
      </c>
      <c r="S1368" s="23">
        <f t="shared" si="107"/>
        <v>41924.996099537035</v>
      </c>
      <c r="T1368" s="23">
        <f t="shared" si="108"/>
        <v>41970.037766203706</v>
      </c>
      <c r="U1368" s="10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0" t="s">
        <v>8218</v>
      </c>
      <c r="G1369" s="10" t="s">
        <v>8223</v>
      </c>
      <c r="H1369" s="10" t="s">
        <v>8245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t="b">
        <v>1</v>
      </c>
      <c r="N1369" s="10" t="s">
        <v>8274</v>
      </c>
      <c r="O1369" s="15" t="s">
        <v>8323</v>
      </c>
      <c r="P1369" s="10" t="s">
        <v>8324</v>
      </c>
      <c r="Q1369" s="10">
        <f t="shared" si="106"/>
        <v>114</v>
      </c>
      <c r="R1369" s="10">
        <f t="shared" si="105"/>
        <v>63.48</v>
      </c>
      <c r="S1369" s="23">
        <f t="shared" si="107"/>
        <v>42292.002893518518</v>
      </c>
      <c r="T1369" s="23">
        <f t="shared" si="108"/>
        <v>42322.044560185182</v>
      </c>
      <c r="U1369" s="10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0" t="s">
        <v>8218</v>
      </c>
      <c r="G1370" s="10" t="s">
        <v>8223</v>
      </c>
      <c r="H1370" s="10" t="s">
        <v>8245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t="b">
        <v>1</v>
      </c>
      <c r="N1370" s="10" t="s">
        <v>8274</v>
      </c>
      <c r="O1370" s="15" t="s">
        <v>8323</v>
      </c>
      <c r="P1370" s="10" t="s">
        <v>8324</v>
      </c>
      <c r="Q1370" s="10">
        <f t="shared" si="106"/>
        <v>111</v>
      </c>
      <c r="R1370" s="10">
        <f t="shared" si="105"/>
        <v>63.62</v>
      </c>
      <c r="S1370" s="23">
        <f t="shared" si="107"/>
        <v>42146.190902777773</v>
      </c>
      <c r="T1370" s="23">
        <f t="shared" si="108"/>
        <v>42170.190902777773</v>
      </c>
      <c r="U1370" s="1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0" t="s">
        <v>8218</v>
      </c>
      <c r="G1371" s="10" t="s">
        <v>8223</v>
      </c>
      <c r="H1371" s="10" t="s">
        <v>8245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t="b">
        <v>1</v>
      </c>
      <c r="N1371" s="10" t="s">
        <v>8274</v>
      </c>
      <c r="O1371" s="15" t="s">
        <v>8323</v>
      </c>
      <c r="P1371" s="10" t="s">
        <v>8324</v>
      </c>
      <c r="Q1371" s="10">
        <f t="shared" si="106"/>
        <v>105</v>
      </c>
      <c r="R1371" s="10">
        <f t="shared" si="105"/>
        <v>83.97</v>
      </c>
      <c r="S1371" s="23">
        <f t="shared" si="107"/>
        <v>41710.594282407408</v>
      </c>
      <c r="T1371" s="23">
        <f t="shared" si="108"/>
        <v>41740.594282407408</v>
      </c>
      <c r="U1371" s="10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0" t="s">
        <v>8218</v>
      </c>
      <c r="G1372" s="10" t="s">
        <v>8223</v>
      </c>
      <c r="H1372" s="10" t="s">
        <v>8245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t="b">
        <v>1</v>
      </c>
      <c r="N1372" s="10" t="s">
        <v>8274</v>
      </c>
      <c r="O1372" s="15" t="s">
        <v>8323</v>
      </c>
      <c r="P1372" s="10" t="s">
        <v>8324</v>
      </c>
      <c r="Q1372" s="10">
        <f t="shared" si="106"/>
        <v>104</v>
      </c>
      <c r="R1372" s="10">
        <f t="shared" si="105"/>
        <v>77.75</v>
      </c>
      <c r="S1372" s="23">
        <f t="shared" si="107"/>
        <v>41548.00335648148</v>
      </c>
      <c r="T1372" s="23">
        <f t="shared" si="108"/>
        <v>41563.00335648148</v>
      </c>
      <c r="U1372" s="10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0" t="s">
        <v>8218</v>
      </c>
      <c r="G1373" s="10" t="s">
        <v>8223</v>
      </c>
      <c r="H1373" s="10" t="s">
        <v>8245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t="b">
        <v>1</v>
      </c>
      <c r="N1373" s="10" t="s">
        <v>8274</v>
      </c>
      <c r="O1373" s="15" t="s">
        <v>8323</v>
      </c>
      <c r="P1373" s="10" t="s">
        <v>8324</v>
      </c>
      <c r="Q1373" s="10">
        <f t="shared" si="106"/>
        <v>107</v>
      </c>
      <c r="R1373" s="10">
        <f t="shared" si="105"/>
        <v>107.07</v>
      </c>
      <c r="S1373" s="23">
        <f t="shared" si="107"/>
        <v>42101.758587962962</v>
      </c>
      <c r="T1373" s="23">
        <f t="shared" si="108"/>
        <v>42131.758587962962</v>
      </c>
      <c r="U1373" s="10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0" t="s">
        <v>8218</v>
      </c>
      <c r="G1374" s="10" t="s">
        <v>8223</v>
      </c>
      <c r="H1374" s="10" t="s">
        <v>8245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t="b">
        <v>1</v>
      </c>
      <c r="N1374" s="10" t="s">
        <v>8274</v>
      </c>
      <c r="O1374" s="15" t="s">
        <v>8323</v>
      </c>
      <c r="P1374" s="10" t="s">
        <v>8324</v>
      </c>
      <c r="Q1374" s="10">
        <f t="shared" si="106"/>
        <v>124</v>
      </c>
      <c r="R1374" s="10">
        <f t="shared" si="105"/>
        <v>38.75</v>
      </c>
      <c r="S1374" s="23">
        <f t="shared" si="107"/>
        <v>41072.739953703705</v>
      </c>
      <c r="T1374" s="23">
        <f t="shared" si="108"/>
        <v>41102.739953703705</v>
      </c>
      <c r="U1374" s="10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0" t="s">
        <v>8218</v>
      </c>
      <c r="G1375" s="10" t="s">
        <v>8223</v>
      </c>
      <c r="H1375" s="10" t="s">
        <v>8245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t="b">
        <v>1</v>
      </c>
      <c r="N1375" s="10" t="s">
        <v>8274</v>
      </c>
      <c r="O1375" s="15" t="s">
        <v>8323</v>
      </c>
      <c r="P1375" s="10" t="s">
        <v>8324</v>
      </c>
      <c r="Q1375" s="10">
        <f t="shared" si="106"/>
        <v>105</v>
      </c>
      <c r="R1375" s="10">
        <f t="shared" si="105"/>
        <v>201.94</v>
      </c>
      <c r="S1375" s="23">
        <f t="shared" si="107"/>
        <v>42704.95177083333</v>
      </c>
      <c r="T1375" s="23">
        <f t="shared" si="108"/>
        <v>42734.95177083333</v>
      </c>
      <c r="U1375" s="10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0" t="s">
        <v>8218</v>
      </c>
      <c r="G1376" s="10" t="s">
        <v>8223</v>
      </c>
      <c r="H1376" s="10" t="s">
        <v>8245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t="b">
        <v>1</v>
      </c>
      <c r="N1376" s="10" t="s">
        <v>8274</v>
      </c>
      <c r="O1376" s="15" t="s">
        <v>8323</v>
      </c>
      <c r="P1376" s="10" t="s">
        <v>8324</v>
      </c>
      <c r="Q1376" s="10">
        <f t="shared" si="106"/>
        <v>189</v>
      </c>
      <c r="R1376" s="10">
        <f t="shared" si="105"/>
        <v>43.06</v>
      </c>
      <c r="S1376" s="23">
        <f t="shared" si="107"/>
        <v>42424.161898148144</v>
      </c>
      <c r="T1376" s="23">
        <f t="shared" si="108"/>
        <v>42454.12023148148</v>
      </c>
      <c r="U1376" s="10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0" t="s">
        <v>8218</v>
      </c>
      <c r="G1377" s="10" t="s">
        <v>8229</v>
      </c>
      <c r="H1377" s="10" t="s">
        <v>8248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t="b">
        <v>1</v>
      </c>
      <c r="N1377" s="10" t="s">
        <v>8274</v>
      </c>
      <c r="O1377" s="15" t="s">
        <v>8323</v>
      </c>
      <c r="P1377" s="10" t="s">
        <v>8324</v>
      </c>
      <c r="Q1377" s="10">
        <f t="shared" si="106"/>
        <v>171</v>
      </c>
      <c r="R1377" s="10">
        <f t="shared" si="105"/>
        <v>62.87</v>
      </c>
      <c r="S1377" s="23">
        <f t="shared" si="107"/>
        <v>42720.066192129627</v>
      </c>
      <c r="T1377" s="23">
        <f t="shared" si="108"/>
        <v>42750.066192129627</v>
      </c>
      <c r="U1377" s="10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0" t="s">
        <v>8218</v>
      </c>
      <c r="G1378" s="10" t="s">
        <v>8224</v>
      </c>
      <c r="H1378" s="10" t="s">
        <v>8246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t="b">
        <v>1</v>
      </c>
      <c r="N1378" s="10" t="s">
        <v>8274</v>
      </c>
      <c r="O1378" s="15" t="s">
        <v>8323</v>
      </c>
      <c r="P1378" s="10" t="s">
        <v>8324</v>
      </c>
      <c r="Q1378" s="10">
        <f t="shared" si="106"/>
        <v>252</v>
      </c>
      <c r="R1378" s="10">
        <f t="shared" si="105"/>
        <v>55.61</v>
      </c>
      <c r="S1378" s="23">
        <f t="shared" si="107"/>
        <v>42677.669050925921</v>
      </c>
      <c r="T1378" s="23">
        <f t="shared" si="108"/>
        <v>42707.710717592592</v>
      </c>
      <c r="U1378" s="10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0" t="s">
        <v>8218</v>
      </c>
      <c r="G1379" s="10" t="s">
        <v>8223</v>
      </c>
      <c r="H1379" s="10" t="s">
        <v>8245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t="b">
        <v>1</v>
      </c>
      <c r="N1379" s="10" t="s">
        <v>8274</v>
      </c>
      <c r="O1379" s="15" t="s">
        <v>8323</v>
      </c>
      <c r="P1379" s="10" t="s">
        <v>8324</v>
      </c>
      <c r="Q1379" s="10">
        <f t="shared" si="106"/>
        <v>116</v>
      </c>
      <c r="R1379" s="10">
        <f t="shared" si="105"/>
        <v>48.71</v>
      </c>
      <c r="S1379" s="23">
        <f t="shared" si="107"/>
        <v>42747.219560185185</v>
      </c>
      <c r="T1379" s="23">
        <f t="shared" si="108"/>
        <v>42769.174305555556</v>
      </c>
      <c r="U1379" s="10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0" t="s">
        <v>8218</v>
      </c>
      <c r="G1380" s="10" t="s">
        <v>8224</v>
      </c>
      <c r="H1380" s="10" t="s">
        <v>8246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t="b">
        <v>1</v>
      </c>
      <c r="N1380" s="10" t="s">
        <v>8274</v>
      </c>
      <c r="O1380" s="15" t="s">
        <v>8323</v>
      </c>
      <c r="P1380" s="10" t="s">
        <v>8324</v>
      </c>
      <c r="Q1380" s="10">
        <f t="shared" si="106"/>
        <v>203</v>
      </c>
      <c r="R1380" s="10">
        <f t="shared" si="105"/>
        <v>30.58</v>
      </c>
      <c r="S1380" s="23">
        <f t="shared" si="107"/>
        <v>42568.759374999994</v>
      </c>
      <c r="T1380" s="23">
        <f t="shared" si="108"/>
        <v>42583.759374999994</v>
      </c>
      <c r="U1380" s="1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0" t="s">
        <v>8218</v>
      </c>
      <c r="G1381" s="10" t="s">
        <v>8223</v>
      </c>
      <c r="H1381" s="10" t="s">
        <v>8245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t="b">
        <v>1</v>
      </c>
      <c r="N1381" s="10" t="s">
        <v>8274</v>
      </c>
      <c r="O1381" s="15" t="s">
        <v>8323</v>
      </c>
      <c r="P1381" s="10" t="s">
        <v>8324</v>
      </c>
      <c r="Q1381" s="10">
        <f t="shared" si="106"/>
        <v>112</v>
      </c>
      <c r="R1381" s="10">
        <f t="shared" si="105"/>
        <v>73.91</v>
      </c>
      <c r="S1381" s="23">
        <f t="shared" si="107"/>
        <v>42130.491620370376</v>
      </c>
      <c r="T1381" s="23">
        <f t="shared" si="108"/>
        <v>42160.491620370376</v>
      </c>
      <c r="U1381" s="10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0" t="s">
        <v>8218</v>
      </c>
      <c r="G1382" s="10" t="s">
        <v>8223</v>
      </c>
      <c r="H1382" s="10" t="s">
        <v>8245</v>
      </c>
      <c r="I1382" s="10">
        <v>1433815200</v>
      </c>
      <c r="J1382" s="10">
        <v>1431886706</v>
      </c>
      <c r="K1382" s="10" t="b">
        <v>0</v>
      </c>
      <c r="L1382" s="10">
        <v>5</v>
      </c>
      <c r="M1382" t="b">
        <v>1</v>
      </c>
      <c r="N1382" s="10" t="s">
        <v>8274</v>
      </c>
      <c r="O1382" s="15" t="s">
        <v>8323</v>
      </c>
      <c r="P1382" s="10" t="s">
        <v>8324</v>
      </c>
      <c r="Q1382" s="10">
        <f t="shared" si="106"/>
        <v>424</v>
      </c>
      <c r="R1382" s="10">
        <f t="shared" si="105"/>
        <v>21.2</v>
      </c>
      <c r="S1382" s="23">
        <f t="shared" si="107"/>
        <v>42141.762800925921</v>
      </c>
      <c r="T1382" s="23">
        <f t="shared" si="108"/>
        <v>42164.083333333328</v>
      </c>
      <c r="U1382" s="10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0" t="s">
        <v>8218</v>
      </c>
      <c r="G1383" s="10" t="s">
        <v>8223</v>
      </c>
      <c r="H1383" s="10" t="s">
        <v>8245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t="b">
        <v>1</v>
      </c>
      <c r="N1383" s="10" t="s">
        <v>8274</v>
      </c>
      <c r="O1383" s="15" t="s">
        <v>8323</v>
      </c>
      <c r="P1383" s="10" t="s">
        <v>8324</v>
      </c>
      <c r="Q1383" s="10">
        <f t="shared" si="106"/>
        <v>107</v>
      </c>
      <c r="R1383" s="10">
        <f t="shared" si="105"/>
        <v>73.36</v>
      </c>
      <c r="S1383" s="23">
        <f t="shared" si="107"/>
        <v>42703.214409722219</v>
      </c>
      <c r="T1383" s="23">
        <f t="shared" si="108"/>
        <v>42733.214409722219</v>
      </c>
      <c r="U1383" s="10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0" t="s">
        <v>8218</v>
      </c>
      <c r="G1384" s="10" t="s">
        <v>8223</v>
      </c>
      <c r="H1384" s="10" t="s">
        <v>8245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t="b">
        <v>1</v>
      </c>
      <c r="N1384" s="10" t="s">
        <v>8274</v>
      </c>
      <c r="O1384" s="15" t="s">
        <v>8323</v>
      </c>
      <c r="P1384" s="10" t="s">
        <v>8324</v>
      </c>
      <c r="Q1384" s="10">
        <f t="shared" si="106"/>
        <v>104</v>
      </c>
      <c r="R1384" s="10">
        <f t="shared" si="105"/>
        <v>56.41</v>
      </c>
      <c r="S1384" s="23">
        <f t="shared" si="107"/>
        <v>41370.800185185188</v>
      </c>
      <c r="T1384" s="23">
        <f t="shared" si="108"/>
        <v>41400.800185185188</v>
      </c>
      <c r="U1384" s="10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0" t="s">
        <v>8218</v>
      </c>
      <c r="G1385" s="10" t="s">
        <v>8228</v>
      </c>
      <c r="H1385" s="10" t="s">
        <v>8250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t="b">
        <v>1</v>
      </c>
      <c r="N1385" s="10" t="s">
        <v>8274</v>
      </c>
      <c r="O1385" s="15" t="s">
        <v>8323</v>
      </c>
      <c r="P1385" s="10" t="s">
        <v>8324</v>
      </c>
      <c r="Q1385" s="10">
        <f t="shared" si="106"/>
        <v>212</v>
      </c>
      <c r="R1385" s="10">
        <f t="shared" si="105"/>
        <v>50.25</v>
      </c>
      <c r="S1385" s="23">
        <f t="shared" si="107"/>
        <v>42707.074976851851</v>
      </c>
      <c r="T1385" s="23">
        <f t="shared" si="108"/>
        <v>42727.074976851851</v>
      </c>
      <c r="U1385" s="10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0" t="s">
        <v>8218</v>
      </c>
      <c r="G1386" s="10" t="s">
        <v>8223</v>
      </c>
      <c r="H1386" s="10" t="s">
        <v>8245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t="b">
        <v>1</v>
      </c>
      <c r="N1386" s="10" t="s">
        <v>8274</v>
      </c>
      <c r="O1386" s="15" t="s">
        <v>8323</v>
      </c>
      <c r="P1386" s="10" t="s">
        <v>8324</v>
      </c>
      <c r="Q1386" s="10">
        <f t="shared" si="106"/>
        <v>124</v>
      </c>
      <c r="R1386" s="10">
        <f t="shared" si="105"/>
        <v>68.94</v>
      </c>
      <c r="S1386" s="23">
        <f t="shared" si="107"/>
        <v>42160.735208333332</v>
      </c>
      <c r="T1386" s="23">
        <f t="shared" si="108"/>
        <v>42190.735208333332</v>
      </c>
      <c r="U1386" s="10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0" t="s">
        <v>8218</v>
      </c>
      <c r="G1387" s="10" t="s">
        <v>8235</v>
      </c>
      <c r="H1387" s="10" t="s">
        <v>8248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t="b">
        <v>1</v>
      </c>
      <c r="N1387" s="10" t="s">
        <v>8274</v>
      </c>
      <c r="O1387" s="15" t="s">
        <v>8323</v>
      </c>
      <c r="P1387" s="10" t="s">
        <v>8324</v>
      </c>
      <c r="Q1387" s="10">
        <f t="shared" si="106"/>
        <v>110</v>
      </c>
      <c r="R1387" s="10">
        <f t="shared" si="105"/>
        <v>65.91</v>
      </c>
      <c r="S1387" s="23">
        <f t="shared" si="107"/>
        <v>42433.688900462963</v>
      </c>
      <c r="T1387" s="23">
        <f t="shared" si="108"/>
        <v>42489.507638888885</v>
      </c>
      <c r="U1387" s="10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0" t="s">
        <v>8218</v>
      </c>
      <c r="G1388" s="10" t="s">
        <v>8223</v>
      </c>
      <c r="H1388" s="10" t="s">
        <v>8245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t="b">
        <v>1</v>
      </c>
      <c r="N1388" s="10" t="s">
        <v>8274</v>
      </c>
      <c r="O1388" s="15" t="s">
        <v>8323</v>
      </c>
      <c r="P1388" s="10" t="s">
        <v>8324</v>
      </c>
      <c r="Q1388" s="10">
        <f t="shared" si="106"/>
        <v>219</v>
      </c>
      <c r="R1388" s="10">
        <f t="shared" si="105"/>
        <v>62.5</v>
      </c>
      <c r="S1388" s="23">
        <f t="shared" si="107"/>
        <v>42184.646863425922</v>
      </c>
      <c r="T1388" s="23">
        <f t="shared" si="108"/>
        <v>42214.646863425922</v>
      </c>
      <c r="U1388" s="10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0" t="s">
        <v>8218</v>
      </c>
      <c r="G1389" s="10" t="s">
        <v>8223</v>
      </c>
      <c r="H1389" s="10" t="s">
        <v>8245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t="b">
        <v>1</v>
      </c>
      <c r="N1389" s="10" t="s">
        <v>8274</v>
      </c>
      <c r="O1389" s="15" t="s">
        <v>8323</v>
      </c>
      <c r="P1389" s="10" t="s">
        <v>8324</v>
      </c>
      <c r="Q1389" s="10">
        <f t="shared" si="106"/>
        <v>137</v>
      </c>
      <c r="R1389" s="10">
        <f t="shared" si="105"/>
        <v>70.06</v>
      </c>
      <c r="S1389" s="23">
        <f t="shared" si="107"/>
        <v>42126.92123842593</v>
      </c>
      <c r="T1389" s="23">
        <f t="shared" si="108"/>
        <v>42158.1875</v>
      </c>
      <c r="U1389" s="10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0" t="s">
        <v>8218</v>
      </c>
      <c r="G1390" s="10" t="s">
        <v>8223</v>
      </c>
      <c r="H1390" s="10" t="s">
        <v>8245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t="b">
        <v>1</v>
      </c>
      <c r="N1390" s="10" t="s">
        <v>8274</v>
      </c>
      <c r="O1390" s="15" t="s">
        <v>8323</v>
      </c>
      <c r="P1390" s="10" t="s">
        <v>8324</v>
      </c>
      <c r="Q1390" s="10">
        <f t="shared" si="106"/>
        <v>135</v>
      </c>
      <c r="R1390" s="10">
        <f t="shared" si="105"/>
        <v>60.18</v>
      </c>
      <c r="S1390" s="23">
        <f t="shared" si="107"/>
        <v>42634.614780092597</v>
      </c>
      <c r="T1390" s="23">
        <f t="shared" si="108"/>
        <v>42660.676388888889</v>
      </c>
      <c r="U1390" s="1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0" t="s">
        <v>8218</v>
      </c>
      <c r="G1391" s="10" t="s">
        <v>8224</v>
      </c>
      <c r="H1391" s="10" t="s">
        <v>8246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t="b">
        <v>1</v>
      </c>
      <c r="N1391" s="10" t="s">
        <v>8274</v>
      </c>
      <c r="O1391" s="15" t="s">
        <v>8323</v>
      </c>
      <c r="P1391" s="10" t="s">
        <v>8324</v>
      </c>
      <c r="Q1391" s="10">
        <f t="shared" si="106"/>
        <v>145</v>
      </c>
      <c r="R1391" s="10">
        <f t="shared" si="105"/>
        <v>21.38</v>
      </c>
      <c r="S1391" s="23">
        <f t="shared" si="107"/>
        <v>42565.480983796297</v>
      </c>
      <c r="T1391" s="23">
        <f t="shared" si="108"/>
        <v>42595.480983796297</v>
      </c>
      <c r="U1391" s="10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0" t="s">
        <v>8218</v>
      </c>
      <c r="G1392" s="10" t="s">
        <v>8223</v>
      </c>
      <c r="H1392" s="10" t="s">
        <v>8245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t="b">
        <v>1</v>
      </c>
      <c r="N1392" s="10" t="s">
        <v>8274</v>
      </c>
      <c r="O1392" s="15" t="s">
        <v>8323</v>
      </c>
      <c r="P1392" s="10" t="s">
        <v>8324</v>
      </c>
      <c r="Q1392" s="10">
        <f t="shared" si="106"/>
        <v>109</v>
      </c>
      <c r="R1392" s="10">
        <f t="shared" si="105"/>
        <v>160.79</v>
      </c>
      <c r="S1392" s="23">
        <f t="shared" si="107"/>
        <v>42087.803310185183</v>
      </c>
      <c r="T1392" s="23">
        <f t="shared" si="108"/>
        <v>42121.716666666667</v>
      </c>
      <c r="U1392" s="10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0" t="s">
        <v>8218</v>
      </c>
      <c r="G1393" s="10" t="s">
        <v>8223</v>
      </c>
      <c r="H1393" s="10" t="s">
        <v>8245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t="b">
        <v>1</v>
      </c>
      <c r="N1393" s="10" t="s">
        <v>8274</v>
      </c>
      <c r="O1393" s="15" t="s">
        <v>8323</v>
      </c>
      <c r="P1393" s="10" t="s">
        <v>8324</v>
      </c>
      <c r="Q1393" s="10">
        <f t="shared" si="106"/>
        <v>110</v>
      </c>
      <c r="R1393" s="10">
        <f t="shared" si="105"/>
        <v>42.38</v>
      </c>
      <c r="S1393" s="23">
        <f t="shared" si="107"/>
        <v>42193.650671296295</v>
      </c>
      <c r="T1393" s="23">
        <f t="shared" si="108"/>
        <v>42238.207638888889</v>
      </c>
      <c r="U1393" s="10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0" t="s">
        <v>8218</v>
      </c>
      <c r="G1394" s="10" t="s">
        <v>8223</v>
      </c>
      <c r="H1394" s="10" t="s">
        <v>8245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t="b">
        <v>1</v>
      </c>
      <c r="N1394" s="10" t="s">
        <v>8274</v>
      </c>
      <c r="O1394" s="15" t="s">
        <v>8323</v>
      </c>
      <c r="P1394" s="10" t="s">
        <v>8324</v>
      </c>
      <c r="Q1394" s="10">
        <f t="shared" si="106"/>
        <v>114</v>
      </c>
      <c r="R1394" s="10">
        <f t="shared" si="105"/>
        <v>27.32</v>
      </c>
      <c r="S1394" s="23">
        <f t="shared" si="107"/>
        <v>42401.154930555553</v>
      </c>
      <c r="T1394" s="23">
        <f t="shared" si="108"/>
        <v>42432.154930555553</v>
      </c>
      <c r="U1394" s="10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0" t="s">
        <v>8218</v>
      </c>
      <c r="G1395" s="10" t="s">
        <v>8223</v>
      </c>
      <c r="H1395" s="10" t="s">
        <v>8245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t="b">
        <v>1</v>
      </c>
      <c r="N1395" s="10" t="s">
        <v>8274</v>
      </c>
      <c r="O1395" s="15" t="s">
        <v>8323</v>
      </c>
      <c r="P1395" s="10" t="s">
        <v>8324</v>
      </c>
      <c r="Q1395" s="10">
        <f t="shared" si="106"/>
        <v>102</v>
      </c>
      <c r="R1395" s="10">
        <f t="shared" si="105"/>
        <v>196.83</v>
      </c>
      <c r="S1395" s="23">
        <f t="shared" si="107"/>
        <v>42553.681979166664</v>
      </c>
      <c r="T1395" s="23">
        <f t="shared" si="108"/>
        <v>42583.681979166664</v>
      </c>
      <c r="U1395" s="10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0" t="s">
        <v>8218</v>
      </c>
      <c r="G1396" s="10" t="s">
        <v>8223</v>
      </c>
      <c r="H1396" s="10" t="s">
        <v>8245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t="b">
        <v>1</v>
      </c>
      <c r="N1396" s="10" t="s">
        <v>8274</v>
      </c>
      <c r="O1396" s="15" t="s">
        <v>8323</v>
      </c>
      <c r="P1396" s="10" t="s">
        <v>8324</v>
      </c>
      <c r="Q1396" s="10">
        <f t="shared" si="106"/>
        <v>122</v>
      </c>
      <c r="R1396" s="10">
        <f t="shared" si="105"/>
        <v>53.88</v>
      </c>
      <c r="S1396" s="23">
        <f t="shared" si="107"/>
        <v>42752.144976851851</v>
      </c>
      <c r="T1396" s="23">
        <f t="shared" si="108"/>
        <v>42795.125</v>
      </c>
      <c r="U1396" s="10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0" t="s">
        <v>8218</v>
      </c>
      <c r="G1397" s="10" t="s">
        <v>8223</v>
      </c>
      <c r="H1397" s="10" t="s">
        <v>8245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t="b">
        <v>1</v>
      </c>
      <c r="N1397" s="10" t="s">
        <v>8274</v>
      </c>
      <c r="O1397" s="15" t="s">
        <v>8323</v>
      </c>
      <c r="P1397" s="10" t="s">
        <v>8324</v>
      </c>
      <c r="Q1397" s="10">
        <f t="shared" si="106"/>
        <v>112</v>
      </c>
      <c r="R1397" s="10">
        <f t="shared" si="105"/>
        <v>47.76</v>
      </c>
      <c r="S1397" s="23">
        <f t="shared" si="107"/>
        <v>42719.90834490741</v>
      </c>
      <c r="T1397" s="23">
        <f t="shared" si="108"/>
        <v>42749.90834490741</v>
      </c>
      <c r="U1397" s="10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0" t="s">
        <v>8218</v>
      </c>
      <c r="G1398" s="10" t="s">
        <v>8223</v>
      </c>
      <c r="H1398" s="10" t="s">
        <v>8245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t="b">
        <v>1</v>
      </c>
      <c r="N1398" s="10" t="s">
        <v>8274</v>
      </c>
      <c r="O1398" s="15" t="s">
        <v>8323</v>
      </c>
      <c r="P1398" s="10" t="s">
        <v>8324</v>
      </c>
      <c r="Q1398" s="10">
        <f t="shared" si="106"/>
        <v>107</v>
      </c>
      <c r="R1398" s="10">
        <f t="shared" si="105"/>
        <v>88.19</v>
      </c>
      <c r="S1398" s="23">
        <f t="shared" si="107"/>
        <v>42018.99863425926</v>
      </c>
      <c r="T1398" s="23">
        <f t="shared" si="108"/>
        <v>42048.99863425926</v>
      </c>
      <c r="U1398" s="10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0" t="s">
        <v>8218</v>
      </c>
      <c r="G1399" s="10" t="s">
        <v>8223</v>
      </c>
      <c r="H1399" s="10" t="s">
        <v>8245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t="b">
        <v>1</v>
      </c>
      <c r="N1399" s="10" t="s">
        <v>8274</v>
      </c>
      <c r="O1399" s="15" t="s">
        <v>8323</v>
      </c>
      <c r="P1399" s="10" t="s">
        <v>8324</v>
      </c>
      <c r="Q1399" s="10">
        <f t="shared" si="106"/>
        <v>114</v>
      </c>
      <c r="R1399" s="10">
        <f t="shared" si="105"/>
        <v>72.06</v>
      </c>
      <c r="S1399" s="23">
        <f t="shared" si="107"/>
        <v>42640.917939814812</v>
      </c>
      <c r="T1399" s="23">
        <f t="shared" si="108"/>
        <v>42670.888194444444</v>
      </c>
      <c r="U1399" s="10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0" t="s">
        <v>8218</v>
      </c>
      <c r="G1400" s="10" t="s">
        <v>8223</v>
      </c>
      <c r="H1400" s="10" t="s">
        <v>8245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t="b">
        <v>1</v>
      </c>
      <c r="N1400" s="10" t="s">
        <v>8274</v>
      </c>
      <c r="O1400" s="15" t="s">
        <v>8323</v>
      </c>
      <c r="P1400" s="10" t="s">
        <v>8324</v>
      </c>
      <c r="Q1400" s="10">
        <f t="shared" si="106"/>
        <v>110</v>
      </c>
      <c r="R1400" s="10">
        <f t="shared" si="105"/>
        <v>74.25</v>
      </c>
      <c r="S1400" s="23">
        <f t="shared" si="107"/>
        <v>42526.874236111107</v>
      </c>
      <c r="T1400" s="23">
        <f t="shared" si="108"/>
        <v>42556.874236111107</v>
      </c>
      <c r="U1400" s="1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0" t="s">
        <v>8218</v>
      </c>
      <c r="G1401" s="10" t="s">
        <v>8223</v>
      </c>
      <c r="H1401" s="10" t="s">
        <v>8245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t="b">
        <v>1</v>
      </c>
      <c r="N1401" s="10" t="s">
        <v>8274</v>
      </c>
      <c r="O1401" s="15" t="s">
        <v>8323</v>
      </c>
      <c r="P1401" s="10" t="s">
        <v>8324</v>
      </c>
      <c r="Q1401" s="10">
        <f t="shared" si="106"/>
        <v>126</v>
      </c>
      <c r="R1401" s="10">
        <f t="shared" si="105"/>
        <v>61.7</v>
      </c>
      <c r="S1401" s="23">
        <f t="shared" si="107"/>
        <v>41889.004317129627</v>
      </c>
      <c r="T1401" s="23">
        <f t="shared" si="108"/>
        <v>41919.004317129627</v>
      </c>
      <c r="U1401" s="10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0" t="s">
        <v>8218</v>
      </c>
      <c r="G1402" s="10" t="s">
        <v>8224</v>
      </c>
      <c r="H1402" s="10" t="s">
        <v>8246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t="b">
        <v>1</v>
      </c>
      <c r="N1402" s="10" t="s">
        <v>8274</v>
      </c>
      <c r="O1402" s="15" t="s">
        <v>8323</v>
      </c>
      <c r="P1402" s="10" t="s">
        <v>8324</v>
      </c>
      <c r="Q1402" s="10">
        <f t="shared" si="106"/>
        <v>167</v>
      </c>
      <c r="R1402" s="10">
        <f t="shared" si="105"/>
        <v>17.239999999999998</v>
      </c>
      <c r="S1402" s="23">
        <f t="shared" si="107"/>
        <v>42498.341122685189</v>
      </c>
      <c r="T1402" s="23">
        <f t="shared" si="108"/>
        <v>42533.229166666672</v>
      </c>
      <c r="U1402" s="10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0" t="s">
        <v>8218</v>
      </c>
      <c r="G1403" s="10" t="s">
        <v>8223</v>
      </c>
      <c r="H1403" s="10" t="s">
        <v>8245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t="b">
        <v>1</v>
      </c>
      <c r="N1403" s="10" t="s">
        <v>8274</v>
      </c>
      <c r="O1403" s="15" t="s">
        <v>8323</v>
      </c>
      <c r="P1403" s="10" t="s">
        <v>8324</v>
      </c>
      <c r="Q1403" s="10">
        <f t="shared" si="106"/>
        <v>497</v>
      </c>
      <c r="R1403" s="10">
        <f t="shared" si="105"/>
        <v>51.72</v>
      </c>
      <c r="S1403" s="23">
        <f t="shared" si="107"/>
        <v>41399.99622685185</v>
      </c>
      <c r="T1403" s="23">
        <f t="shared" si="108"/>
        <v>41420.99622685185</v>
      </c>
      <c r="U1403" s="10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0" t="s">
        <v>8218</v>
      </c>
      <c r="G1404" s="10" t="s">
        <v>8224</v>
      </c>
      <c r="H1404" s="10" t="s">
        <v>8246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t="b">
        <v>1</v>
      </c>
      <c r="N1404" s="10" t="s">
        <v>8274</v>
      </c>
      <c r="O1404" s="15" t="s">
        <v>8323</v>
      </c>
      <c r="P1404" s="10" t="s">
        <v>8324</v>
      </c>
      <c r="Q1404" s="10">
        <f t="shared" si="106"/>
        <v>109</v>
      </c>
      <c r="R1404" s="10">
        <f t="shared" si="105"/>
        <v>24.15</v>
      </c>
      <c r="S1404" s="23">
        <f t="shared" si="107"/>
        <v>42065.053368055553</v>
      </c>
      <c r="T1404" s="23">
        <f t="shared" si="108"/>
        <v>42125.011701388896</v>
      </c>
      <c r="U1404" s="10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0" t="s">
        <v>8218</v>
      </c>
      <c r="G1405" s="10" t="s">
        <v>8223</v>
      </c>
      <c r="H1405" s="10" t="s">
        <v>8245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t="b">
        <v>1</v>
      </c>
      <c r="N1405" s="10" t="s">
        <v>8274</v>
      </c>
      <c r="O1405" s="15" t="s">
        <v>8323</v>
      </c>
      <c r="P1405" s="10" t="s">
        <v>8324</v>
      </c>
      <c r="Q1405" s="10">
        <f t="shared" si="106"/>
        <v>103</v>
      </c>
      <c r="R1405" s="10">
        <f t="shared" si="105"/>
        <v>62.17</v>
      </c>
      <c r="S1405" s="23">
        <f t="shared" si="107"/>
        <v>41451.062905092593</v>
      </c>
      <c r="T1405" s="23">
        <f t="shared" si="108"/>
        <v>41481.062905092593</v>
      </c>
      <c r="U1405" s="10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0" t="s">
        <v>8220</v>
      </c>
      <c r="G1406" s="10" t="s">
        <v>8224</v>
      </c>
      <c r="H1406" s="10" t="s">
        <v>8246</v>
      </c>
      <c r="I1406" s="10">
        <v>1424607285</v>
      </c>
      <c r="J1406" s="10">
        <v>1422447285</v>
      </c>
      <c r="K1406" s="10" t="b">
        <v>1</v>
      </c>
      <c r="L1406" s="10">
        <v>5</v>
      </c>
      <c r="M1406" t="b">
        <v>0</v>
      </c>
      <c r="N1406" s="10" t="s">
        <v>8285</v>
      </c>
      <c r="O1406" s="15" t="s">
        <v>8320</v>
      </c>
      <c r="P1406" s="10" t="s">
        <v>8339</v>
      </c>
      <c r="Q1406" s="10">
        <f t="shared" si="106"/>
        <v>2</v>
      </c>
      <c r="R1406" s="10">
        <f t="shared" si="105"/>
        <v>48.2</v>
      </c>
      <c r="S1406" s="23">
        <f t="shared" si="107"/>
        <v>42032.510243055556</v>
      </c>
      <c r="T1406" s="23">
        <f t="shared" si="108"/>
        <v>42057.510243055556</v>
      </c>
      <c r="U1406" s="10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0" t="s">
        <v>8220</v>
      </c>
      <c r="G1407" s="10" t="s">
        <v>8223</v>
      </c>
      <c r="H1407" s="10" t="s">
        <v>8245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t="b">
        <v>0</v>
      </c>
      <c r="N1407" s="10" t="s">
        <v>8285</v>
      </c>
      <c r="O1407" s="15" t="s">
        <v>8320</v>
      </c>
      <c r="P1407" s="10" t="s">
        <v>8339</v>
      </c>
      <c r="Q1407" s="10">
        <f t="shared" si="106"/>
        <v>0</v>
      </c>
      <c r="R1407" s="10">
        <f t="shared" si="105"/>
        <v>6.18</v>
      </c>
      <c r="S1407" s="23">
        <f t="shared" si="107"/>
        <v>41941.680567129632</v>
      </c>
      <c r="T1407" s="23">
        <f t="shared" si="108"/>
        <v>41971.722233796296</v>
      </c>
      <c r="U1407" s="10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0" t="s">
        <v>8220</v>
      </c>
      <c r="G1408" s="10" t="s">
        <v>8236</v>
      </c>
      <c r="H1408" s="10" t="s">
        <v>8248</v>
      </c>
      <c r="I1408" s="10">
        <v>1449914400</v>
      </c>
      <c r="J1408" s="10">
        <v>1445336607</v>
      </c>
      <c r="K1408" s="10" t="b">
        <v>0</v>
      </c>
      <c r="L1408" s="10">
        <v>3</v>
      </c>
      <c r="M1408" t="b">
        <v>0</v>
      </c>
      <c r="N1408" s="10" t="s">
        <v>8285</v>
      </c>
      <c r="O1408" s="15" t="s">
        <v>8320</v>
      </c>
      <c r="P1408" s="10" t="s">
        <v>8339</v>
      </c>
      <c r="Q1408" s="10">
        <f t="shared" si="106"/>
        <v>0</v>
      </c>
      <c r="R1408" s="10">
        <f t="shared" si="105"/>
        <v>5</v>
      </c>
      <c r="S1408" s="23">
        <f t="shared" si="107"/>
        <v>42297.432951388888</v>
      </c>
      <c r="T1408" s="23">
        <f t="shared" si="108"/>
        <v>42350.416666666672</v>
      </c>
      <c r="U1408" s="10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0" t="s">
        <v>8220</v>
      </c>
      <c r="G1409" s="10" t="s">
        <v>8223</v>
      </c>
      <c r="H1409" s="10" t="s">
        <v>8245</v>
      </c>
      <c r="I1409" s="10">
        <v>1407847978</v>
      </c>
      <c r="J1409" s="10">
        <v>1405687978</v>
      </c>
      <c r="K1409" s="10" t="b">
        <v>0</v>
      </c>
      <c r="L1409" s="10">
        <v>2</v>
      </c>
      <c r="M1409" t="b">
        <v>0</v>
      </c>
      <c r="N1409" s="10" t="s">
        <v>8285</v>
      </c>
      <c r="O1409" s="15" t="s">
        <v>8320</v>
      </c>
      <c r="P1409" s="10" t="s">
        <v>8339</v>
      </c>
      <c r="Q1409" s="10">
        <f t="shared" si="106"/>
        <v>1</v>
      </c>
      <c r="R1409" s="10">
        <f t="shared" si="105"/>
        <v>7.5</v>
      </c>
      <c r="S1409" s="23">
        <f t="shared" si="107"/>
        <v>41838.536782407406</v>
      </c>
      <c r="T1409" s="23">
        <f t="shared" si="108"/>
        <v>41863.536782407406</v>
      </c>
      <c r="U1409" s="10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0" t="s">
        <v>8220</v>
      </c>
      <c r="G1410" s="10" t="s">
        <v>8224</v>
      </c>
      <c r="H1410" s="10" t="s">
        <v>8246</v>
      </c>
      <c r="I1410" s="10">
        <v>1447451756</v>
      </c>
      <c r="J1410" s="10">
        <v>1444856156</v>
      </c>
      <c r="K1410" s="10" t="b">
        <v>0</v>
      </c>
      <c r="L1410" s="10">
        <v>6</v>
      </c>
      <c r="M1410" t="b">
        <v>0</v>
      </c>
      <c r="N1410" s="10" t="s">
        <v>8285</v>
      </c>
      <c r="O1410" s="15" t="s">
        <v>8320</v>
      </c>
      <c r="P1410" s="10" t="s">
        <v>8339</v>
      </c>
      <c r="Q1410" s="10">
        <f t="shared" si="106"/>
        <v>7</v>
      </c>
      <c r="R1410" s="10">
        <f t="shared" ref="R1410:R1473" si="110">IFERROR(ROUND(E1410/L1410,2),0)</f>
        <v>12</v>
      </c>
      <c r="S1410" s="23">
        <f t="shared" si="107"/>
        <v>42291.872175925921</v>
      </c>
      <c r="T1410" s="23">
        <f t="shared" si="108"/>
        <v>42321.913842592592</v>
      </c>
      <c r="U1410" s="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0" t="s">
        <v>8220</v>
      </c>
      <c r="G1411" s="10" t="s">
        <v>8223</v>
      </c>
      <c r="H1411" s="10" t="s">
        <v>8245</v>
      </c>
      <c r="I1411" s="10">
        <v>1420085535</v>
      </c>
      <c r="J1411" s="10">
        <v>1414897935</v>
      </c>
      <c r="K1411" s="10" t="b">
        <v>0</v>
      </c>
      <c r="L1411" s="10">
        <v>0</v>
      </c>
      <c r="M1411" t="b">
        <v>0</v>
      </c>
      <c r="N1411" s="10" t="s">
        <v>8285</v>
      </c>
      <c r="O1411" s="15" t="s">
        <v>8320</v>
      </c>
      <c r="P1411" s="10" t="s">
        <v>8339</v>
      </c>
      <c r="Q1411" s="10">
        <f t="shared" ref="Q1411:Q1474" si="111">ROUND(E1411/D1411*100,0)</f>
        <v>0</v>
      </c>
      <c r="R1411" s="10">
        <f t="shared" si="110"/>
        <v>0</v>
      </c>
      <c r="S1411" s="23">
        <f t="shared" ref="S1411:S1474" si="112">(((J1411/60)/60)/24)+DATE(1970,1,1)</f>
        <v>41945.133506944447</v>
      </c>
      <c r="T1411" s="23">
        <f t="shared" ref="T1411:T1474" si="113">(((I1411/60)/60)/24)+DATE(1970,1,1)</f>
        <v>42005.175173611111</v>
      </c>
      <c r="U1411" s="10">
        <f t="shared" si="109"/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0" t="s">
        <v>8220</v>
      </c>
      <c r="G1412" s="10" t="s">
        <v>8236</v>
      </c>
      <c r="H1412" s="10" t="s">
        <v>8248</v>
      </c>
      <c r="I1412" s="10">
        <v>1464939520</v>
      </c>
      <c r="J1412" s="10">
        <v>1461051520</v>
      </c>
      <c r="K1412" s="10" t="b">
        <v>0</v>
      </c>
      <c r="L1412" s="10">
        <v>1</v>
      </c>
      <c r="M1412" t="b">
        <v>0</v>
      </c>
      <c r="N1412" s="10" t="s">
        <v>8285</v>
      </c>
      <c r="O1412" s="15" t="s">
        <v>8320</v>
      </c>
      <c r="P1412" s="10" t="s">
        <v>8339</v>
      </c>
      <c r="Q1412" s="10">
        <f t="shared" si="111"/>
        <v>0</v>
      </c>
      <c r="R1412" s="10">
        <f t="shared" si="110"/>
        <v>1</v>
      </c>
      <c r="S1412" s="23">
        <f t="shared" si="112"/>
        <v>42479.318518518514</v>
      </c>
      <c r="T1412" s="23">
        <f t="shared" si="113"/>
        <v>42524.318518518514</v>
      </c>
      <c r="U1412" s="10">
        <f t="shared" si="109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0" t="s">
        <v>8220</v>
      </c>
      <c r="G1413" s="10" t="s">
        <v>8224</v>
      </c>
      <c r="H1413" s="10" t="s">
        <v>8246</v>
      </c>
      <c r="I1413" s="10">
        <v>1423185900</v>
      </c>
      <c r="J1413" s="10">
        <v>1420766700</v>
      </c>
      <c r="K1413" s="10" t="b">
        <v>0</v>
      </c>
      <c r="L1413" s="10">
        <v>3</v>
      </c>
      <c r="M1413" t="b">
        <v>0</v>
      </c>
      <c r="N1413" s="10" t="s">
        <v>8285</v>
      </c>
      <c r="O1413" s="15" t="s">
        <v>8320</v>
      </c>
      <c r="P1413" s="10" t="s">
        <v>8339</v>
      </c>
      <c r="Q1413" s="10">
        <f t="shared" si="111"/>
        <v>0</v>
      </c>
      <c r="R1413" s="10">
        <f t="shared" si="110"/>
        <v>2.33</v>
      </c>
      <c r="S1413" s="23">
        <f t="shared" si="112"/>
        <v>42013.059027777781</v>
      </c>
      <c r="T1413" s="23">
        <f t="shared" si="113"/>
        <v>42041.059027777781</v>
      </c>
      <c r="U1413" s="10">
        <f t="shared" si="109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0" t="s">
        <v>8220</v>
      </c>
      <c r="G1414" s="10" t="s">
        <v>8223</v>
      </c>
      <c r="H1414" s="10" t="s">
        <v>8245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t="b">
        <v>0</v>
      </c>
      <c r="N1414" s="10" t="s">
        <v>8285</v>
      </c>
      <c r="O1414" s="15" t="s">
        <v>8320</v>
      </c>
      <c r="P1414" s="10" t="s">
        <v>8339</v>
      </c>
      <c r="Q1414" s="10">
        <f t="shared" si="111"/>
        <v>5</v>
      </c>
      <c r="R1414" s="10">
        <f t="shared" si="110"/>
        <v>24.62</v>
      </c>
      <c r="S1414" s="23">
        <f t="shared" si="112"/>
        <v>41947.063645833332</v>
      </c>
      <c r="T1414" s="23">
        <f t="shared" si="113"/>
        <v>41977.063645833332</v>
      </c>
      <c r="U1414" s="10">
        <f t="shared" si="109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0" t="s">
        <v>8220</v>
      </c>
      <c r="G1415" s="10" t="s">
        <v>8236</v>
      </c>
      <c r="H1415" s="10" t="s">
        <v>8248</v>
      </c>
      <c r="I1415" s="10">
        <v>1455964170</v>
      </c>
      <c r="J1415" s="10">
        <v>1450780170</v>
      </c>
      <c r="K1415" s="10" t="b">
        <v>0</v>
      </c>
      <c r="L1415" s="10">
        <v>1</v>
      </c>
      <c r="M1415" t="b">
        <v>0</v>
      </c>
      <c r="N1415" s="10" t="s">
        <v>8285</v>
      </c>
      <c r="O1415" s="15" t="s">
        <v>8320</v>
      </c>
      <c r="P1415" s="10" t="s">
        <v>8339</v>
      </c>
      <c r="Q1415" s="10">
        <f t="shared" si="111"/>
        <v>5</v>
      </c>
      <c r="R1415" s="10">
        <f t="shared" si="110"/>
        <v>100</v>
      </c>
      <c r="S1415" s="23">
        <f t="shared" si="112"/>
        <v>42360.437152777777</v>
      </c>
      <c r="T1415" s="23">
        <f t="shared" si="113"/>
        <v>42420.437152777777</v>
      </c>
      <c r="U1415" s="10">
        <f t="shared" si="109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0" t="s">
        <v>8220</v>
      </c>
      <c r="G1416" s="10" t="s">
        <v>8223</v>
      </c>
      <c r="H1416" s="10" t="s">
        <v>8245</v>
      </c>
      <c r="I1416" s="10">
        <v>1483423467</v>
      </c>
      <c r="J1416" s="10">
        <v>1480831467</v>
      </c>
      <c r="K1416" s="10" t="b">
        <v>0</v>
      </c>
      <c r="L1416" s="10">
        <v>1</v>
      </c>
      <c r="M1416" t="b">
        <v>0</v>
      </c>
      <c r="N1416" s="10" t="s">
        <v>8285</v>
      </c>
      <c r="O1416" s="15" t="s">
        <v>8320</v>
      </c>
      <c r="P1416" s="10" t="s">
        <v>8339</v>
      </c>
      <c r="Q1416" s="10">
        <f t="shared" si="111"/>
        <v>0</v>
      </c>
      <c r="R1416" s="10">
        <f t="shared" si="110"/>
        <v>1</v>
      </c>
      <c r="S1416" s="23">
        <f t="shared" si="112"/>
        <v>42708.25309027778</v>
      </c>
      <c r="T1416" s="23">
        <f t="shared" si="113"/>
        <v>42738.25309027778</v>
      </c>
      <c r="U1416" s="10">
        <f t="shared" si="109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0" t="s">
        <v>8220</v>
      </c>
      <c r="G1417" s="10" t="s">
        <v>8223</v>
      </c>
      <c r="H1417" s="10" t="s">
        <v>8245</v>
      </c>
      <c r="I1417" s="10">
        <v>1439741591</v>
      </c>
      <c r="J1417" s="10">
        <v>1436285591</v>
      </c>
      <c r="K1417" s="10" t="b">
        <v>0</v>
      </c>
      <c r="L1417" s="10">
        <v>9</v>
      </c>
      <c r="M1417" t="b">
        <v>0</v>
      </c>
      <c r="N1417" s="10" t="s">
        <v>8285</v>
      </c>
      <c r="O1417" s="15" t="s">
        <v>8320</v>
      </c>
      <c r="P1417" s="10" t="s">
        <v>8339</v>
      </c>
      <c r="Q1417" s="10">
        <f t="shared" si="111"/>
        <v>18</v>
      </c>
      <c r="R1417" s="10">
        <f t="shared" si="110"/>
        <v>88.89</v>
      </c>
      <c r="S1417" s="23">
        <f t="shared" si="112"/>
        <v>42192.675821759258</v>
      </c>
      <c r="T1417" s="23">
        <f t="shared" si="113"/>
        <v>42232.675821759258</v>
      </c>
      <c r="U1417" s="10">
        <f t="shared" si="109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0" t="s">
        <v>8220</v>
      </c>
      <c r="G1418" s="10" t="s">
        <v>8223</v>
      </c>
      <c r="H1418" s="10" t="s">
        <v>8245</v>
      </c>
      <c r="I1418" s="10">
        <v>1448147619</v>
      </c>
      <c r="J1418" s="10">
        <v>1445552019</v>
      </c>
      <c r="K1418" s="10" t="b">
        <v>0</v>
      </c>
      <c r="L1418" s="10">
        <v>0</v>
      </c>
      <c r="M1418" t="b">
        <v>0</v>
      </c>
      <c r="N1418" s="10" t="s">
        <v>8285</v>
      </c>
      <c r="O1418" s="15" t="s">
        <v>8320</v>
      </c>
      <c r="P1418" s="10" t="s">
        <v>8339</v>
      </c>
      <c r="Q1418" s="10">
        <f t="shared" si="111"/>
        <v>0</v>
      </c>
      <c r="R1418" s="10">
        <f t="shared" si="110"/>
        <v>0</v>
      </c>
      <c r="S1418" s="23">
        <f t="shared" si="112"/>
        <v>42299.926145833335</v>
      </c>
      <c r="T1418" s="23">
        <f t="shared" si="113"/>
        <v>42329.967812499999</v>
      </c>
      <c r="U1418" s="10">
        <f t="shared" si="109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0" t="s">
        <v>8220</v>
      </c>
      <c r="G1419" s="10" t="s">
        <v>8223</v>
      </c>
      <c r="H1419" s="10" t="s">
        <v>8245</v>
      </c>
      <c r="I1419" s="10">
        <v>1442315460</v>
      </c>
      <c r="J1419" s="10">
        <v>1439696174</v>
      </c>
      <c r="K1419" s="10" t="b">
        <v>0</v>
      </c>
      <c r="L1419" s="10">
        <v>2</v>
      </c>
      <c r="M1419" t="b">
        <v>0</v>
      </c>
      <c r="N1419" s="10" t="s">
        <v>8285</v>
      </c>
      <c r="O1419" s="15" t="s">
        <v>8320</v>
      </c>
      <c r="P1419" s="10" t="s">
        <v>8339</v>
      </c>
      <c r="Q1419" s="10">
        <f t="shared" si="111"/>
        <v>1</v>
      </c>
      <c r="R1419" s="10">
        <f t="shared" si="110"/>
        <v>27.5</v>
      </c>
      <c r="S1419" s="23">
        <f t="shared" si="112"/>
        <v>42232.15016203704</v>
      </c>
      <c r="T1419" s="23">
        <f t="shared" si="113"/>
        <v>42262.465972222228</v>
      </c>
      <c r="U1419" s="10">
        <f t="shared" si="109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0" t="s">
        <v>8220</v>
      </c>
      <c r="G1420" s="10" t="s">
        <v>8226</v>
      </c>
      <c r="H1420" s="10" t="s">
        <v>8248</v>
      </c>
      <c r="I1420" s="10">
        <v>1456397834</v>
      </c>
      <c r="J1420" s="10">
        <v>1453805834</v>
      </c>
      <c r="K1420" s="10" t="b">
        <v>0</v>
      </c>
      <c r="L1420" s="10">
        <v>1</v>
      </c>
      <c r="M1420" t="b">
        <v>0</v>
      </c>
      <c r="N1420" s="10" t="s">
        <v>8285</v>
      </c>
      <c r="O1420" s="15" t="s">
        <v>8320</v>
      </c>
      <c r="P1420" s="10" t="s">
        <v>8339</v>
      </c>
      <c r="Q1420" s="10">
        <f t="shared" si="111"/>
        <v>0</v>
      </c>
      <c r="R1420" s="10">
        <f t="shared" si="110"/>
        <v>6</v>
      </c>
      <c r="S1420" s="23">
        <f t="shared" si="112"/>
        <v>42395.456412037034</v>
      </c>
      <c r="T1420" s="23">
        <f t="shared" si="113"/>
        <v>42425.456412037034</v>
      </c>
      <c r="U1420" s="10">
        <f t="shared" si="109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0" t="s">
        <v>8220</v>
      </c>
      <c r="G1421" s="10" t="s">
        <v>8223</v>
      </c>
      <c r="H1421" s="10" t="s">
        <v>8245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t="b">
        <v>0</v>
      </c>
      <c r="N1421" s="10" t="s">
        <v>8285</v>
      </c>
      <c r="O1421" s="15" t="s">
        <v>8320</v>
      </c>
      <c r="P1421" s="10" t="s">
        <v>8339</v>
      </c>
      <c r="Q1421" s="10">
        <f t="shared" si="111"/>
        <v>7</v>
      </c>
      <c r="R1421" s="10">
        <f t="shared" si="110"/>
        <v>44.5</v>
      </c>
      <c r="S1421" s="23">
        <f t="shared" si="112"/>
        <v>42622.456238425926</v>
      </c>
      <c r="T1421" s="23">
        <f t="shared" si="113"/>
        <v>42652.456238425926</v>
      </c>
      <c r="U1421" s="10">
        <f t="shared" si="109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0" t="s">
        <v>8220</v>
      </c>
      <c r="G1422" s="10" t="s">
        <v>8223</v>
      </c>
      <c r="H1422" s="10" t="s">
        <v>8245</v>
      </c>
      <c r="I1422" s="10">
        <v>1467129686</v>
      </c>
      <c r="J1422" s="10">
        <v>1464969686</v>
      </c>
      <c r="K1422" s="10" t="b">
        <v>0</v>
      </c>
      <c r="L1422" s="10">
        <v>3</v>
      </c>
      <c r="M1422" t="b">
        <v>0</v>
      </c>
      <c r="N1422" s="10" t="s">
        <v>8285</v>
      </c>
      <c r="O1422" s="15" t="s">
        <v>8320</v>
      </c>
      <c r="P1422" s="10" t="s">
        <v>8339</v>
      </c>
      <c r="Q1422" s="10">
        <f t="shared" si="111"/>
        <v>3</v>
      </c>
      <c r="R1422" s="10">
        <f t="shared" si="110"/>
        <v>1</v>
      </c>
      <c r="S1422" s="23">
        <f t="shared" si="112"/>
        <v>42524.667662037042</v>
      </c>
      <c r="T1422" s="23">
        <f t="shared" si="113"/>
        <v>42549.667662037042</v>
      </c>
      <c r="U1422" s="10">
        <f t="shared" si="109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0" t="s">
        <v>8220</v>
      </c>
      <c r="G1423" s="10" t="s">
        <v>8234</v>
      </c>
      <c r="H1423" s="10" t="s">
        <v>8254</v>
      </c>
      <c r="I1423" s="10">
        <v>1423432709</v>
      </c>
      <c r="J1423" s="10">
        <v>1420840709</v>
      </c>
      <c r="K1423" s="10" t="b">
        <v>0</v>
      </c>
      <c r="L1423" s="10">
        <v>2</v>
      </c>
      <c r="M1423" t="b">
        <v>0</v>
      </c>
      <c r="N1423" s="10" t="s">
        <v>8285</v>
      </c>
      <c r="O1423" s="15" t="s">
        <v>8320</v>
      </c>
      <c r="P1423" s="10" t="s">
        <v>8339</v>
      </c>
      <c r="Q1423" s="10">
        <f t="shared" si="111"/>
        <v>0</v>
      </c>
      <c r="R1423" s="10">
        <f t="shared" si="110"/>
        <v>100</v>
      </c>
      <c r="S1423" s="23">
        <f t="shared" si="112"/>
        <v>42013.915613425925</v>
      </c>
      <c r="T1423" s="23">
        <f t="shared" si="113"/>
        <v>42043.915613425925</v>
      </c>
      <c r="U1423" s="10">
        <f t="shared" ref="U1423:U1486" si="114">YEAR(S:S)</f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0" t="s">
        <v>8220</v>
      </c>
      <c r="G1424" s="10" t="s">
        <v>8227</v>
      </c>
      <c r="H1424" s="10" t="s">
        <v>8249</v>
      </c>
      <c r="I1424" s="10">
        <v>1474436704</v>
      </c>
      <c r="J1424" s="10">
        <v>1471844704</v>
      </c>
      <c r="K1424" s="10" t="b">
        <v>0</v>
      </c>
      <c r="L1424" s="10">
        <v>2</v>
      </c>
      <c r="M1424" t="b">
        <v>0</v>
      </c>
      <c r="N1424" s="10" t="s">
        <v>8285</v>
      </c>
      <c r="O1424" s="15" t="s">
        <v>8320</v>
      </c>
      <c r="P1424" s="10" t="s">
        <v>8339</v>
      </c>
      <c r="Q1424" s="10">
        <f t="shared" si="111"/>
        <v>0</v>
      </c>
      <c r="R1424" s="10">
        <f t="shared" si="110"/>
        <v>13</v>
      </c>
      <c r="S1424" s="23">
        <f t="shared" si="112"/>
        <v>42604.239629629628</v>
      </c>
      <c r="T1424" s="23">
        <f t="shared" si="113"/>
        <v>42634.239629629628</v>
      </c>
      <c r="U1424" s="10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0" t="s">
        <v>8220</v>
      </c>
      <c r="G1425" s="10" t="s">
        <v>8225</v>
      </c>
      <c r="H1425" s="10" t="s">
        <v>8247</v>
      </c>
      <c r="I1425" s="10">
        <v>1451637531</v>
      </c>
      <c r="J1425" s="10">
        <v>1449045531</v>
      </c>
      <c r="K1425" s="10" t="b">
        <v>0</v>
      </c>
      <c r="L1425" s="10">
        <v>1</v>
      </c>
      <c r="M1425" t="b">
        <v>0</v>
      </c>
      <c r="N1425" s="10" t="s">
        <v>8285</v>
      </c>
      <c r="O1425" s="15" t="s">
        <v>8320</v>
      </c>
      <c r="P1425" s="10" t="s">
        <v>8339</v>
      </c>
      <c r="Q1425" s="10">
        <f t="shared" si="111"/>
        <v>0</v>
      </c>
      <c r="R1425" s="10">
        <f t="shared" si="110"/>
        <v>100</v>
      </c>
      <c r="S1425" s="23">
        <f t="shared" si="112"/>
        <v>42340.360312500001</v>
      </c>
      <c r="T1425" s="23">
        <f t="shared" si="113"/>
        <v>42370.360312500001</v>
      </c>
      <c r="U1425" s="10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0" t="s">
        <v>8220</v>
      </c>
      <c r="G1426" s="10" t="s">
        <v>8223</v>
      </c>
      <c r="H1426" s="10" t="s">
        <v>8245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t="b">
        <v>0</v>
      </c>
      <c r="N1426" s="10" t="s">
        <v>8285</v>
      </c>
      <c r="O1426" s="15" t="s">
        <v>8320</v>
      </c>
      <c r="P1426" s="10" t="s">
        <v>8339</v>
      </c>
      <c r="Q1426" s="10">
        <f t="shared" si="111"/>
        <v>20</v>
      </c>
      <c r="R1426" s="10">
        <f t="shared" si="110"/>
        <v>109.07</v>
      </c>
      <c r="S1426" s="23">
        <f t="shared" si="112"/>
        <v>42676.717615740738</v>
      </c>
      <c r="T1426" s="23">
        <f t="shared" si="113"/>
        <v>42689.759282407409</v>
      </c>
      <c r="U1426" s="10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0" t="s">
        <v>8220</v>
      </c>
      <c r="G1427" s="10" t="s">
        <v>8223</v>
      </c>
      <c r="H1427" s="10" t="s">
        <v>8245</v>
      </c>
      <c r="I1427" s="10">
        <v>1430276959</v>
      </c>
      <c r="J1427" s="10">
        <v>1427684959</v>
      </c>
      <c r="K1427" s="10" t="b">
        <v>0</v>
      </c>
      <c r="L1427" s="10">
        <v>0</v>
      </c>
      <c r="M1427" t="b">
        <v>0</v>
      </c>
      <c r="N1427" s="10" t="s">
        <v>8285</v>
      </c>
      <c r="O1427" s="15" t="s">
        <v>8320</v>
      </c>
      <c r="P1427" s="10" t="s">
        <v>8339</v>
      </c>
      <c r="Q1427" s="10">
        <f t="shared" si="111"/>
        <v>0</v>
      </c>
      <c r="R1427" s="10">
        <f t="shared" si="110"/>
        <v>0</v>
      </c>
      <c r="S1427" s="23">
        <f t="shared" si="112"/>
        <v>42093.131469907406</v>
      </c>
      <c r="T1427" s="23">
        <f t="shared" si="113"/>
        <v>42123.131469907406</v>
      </c>
      <c r="U1427" s="10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0" t="s">
        <v>8220</v>
      </c>
      <c r="G1428" s="10" t="s">
        <v>8235</v>
      </c>
      <c r="H1428" s="10" t="s">
        <v>8248</v>
      </c>
      <c r="I1428" s="10">
        <v>1440408120</v>
      </c>
      <c r="J1428" s="10">
        <v>1435224120</v>
      </c>
      <c r="K1428" s="10" t="b">
        <v>0</v>
      </c>
      <c r="L1428" s="10">
        <v>0</v>
      </c>
      <c r="M1428" t="b">
        <v>0</v>
      </c>
      <c r="N1428" s="10" t="s">
        <v>8285</v>
      </c>
      <c r="O1428" s="15" t="s">
        <v>8320</v>
      </c>
      <c r="P1428" s="10" t="s">
        <v>8339</v>
      </c>
      <c r="Q1428" s="10">
        <f t="shared" si="111"/>
        <v>0</v>
      </c>
      <c r="R1428" s="10">
        <f t="shared" si="110"/>
        <v>0</v>
      </c>
      <c r="S1428" s="23">
        <f t="shared" si="112"/>
        <v>42180.390277777777</v>
      </c>
      <c r="T1428" s="23">
        <f t="shared" si="113"/>
        <v>42240.390277777777</v>
      </c>
      <c r="U1428" s="10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0" t="s">
        <v>8220</v>
      </c>
      <c r="G1429" s="10" t="s">
        <v>8235</v>
      </c>
      <c r="H1429" s="10" t="s">
        <v>8248</v>
      </c>
      <c r="I1429" s="10">
        <v>1474230385</v>
      </c>
      <c r="J1429" s="10">
        <v>1471638385</v>
      </c>
      <c r="K1429" s="10" t="b">
        <v>0</v>
      </c>
      <c r="L1429" s="10">
        <v>4</v>
      </c>
      <c r="M1429" t="b">
        <v>0</v>
      </c>
      <c r="N1429" s="10" t="s">
        <v>8285</v>
      </c>
      <c r="O1429" s="15" t="s">
        <v>8320</v>
      </c>
      <c r="P1429" s="10" t="s">
        <v>8339</v>
      </c>
      <c r="Q1429" s="10">
        <f t="shared" si="111"/>
        <v>8</v>
      </c>
      <c r="R1429" s="10">
        <f t="shared" si="110"/>
        <v>104.75</v>
      </c>
      <c r="S1429" s="23">
        <f t="shared" si="112"/>
        <v>42601.851678240739</v>
      </c>
      <c r="T1429" s="23">
        <f t="shared" si="113"/>
        <v>42631.851678240739</v>
      </c>
      <c r="U1429" s="10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0" t="s">
        <v>8220</v>
      </c>
      <c r="G1430" s="10" t="s">
        <v>8226</v>
      </c>
      <c r="H1430" s="10" t="s">
        <v>8248</v>
      </c>
      <c r="I1430" s="10">
        <v>1459584417</v>
      </c>
      <c r="J1430" s="10">
        <v>1456996017</v>
      </c>
      <c r="K1430" s="10" t="b">
        <v>0</v>
      </c>
      <c r="L1430" s="10">
        <v>3</v>
      </c>
      <c r="M1430" t="b">
        <v>0</v>
      </c>
      <c r="N1430" s="10" t="s">
        <v>8285</v>
      </c>
      <c r="O1430" s="15" t="s">
        <v>8320</v>
      </c>
      <c r="P1430" s="10" t="s">
        <v>8339</v>
      </c>
      <c r="Q1430" s="10">
        <f t="shared" si="111"/>
        <v>5</v>
      </c>
      <c r="R1430" s="10">
        <f t="shared" si="110"/>
        <v>15</v>
      </c>
      <c r="S1430" s="23">
        <f t="shared" si="112"/>
        <v>42432.379826388889</v>
      </c>
      <c r="T1430" s="23">
        <f t="shared" si="113"/>
        <v>42462.338159722218</v>
      </c>
      <c r="U1430" s="1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0" t="s">
        <v>8220</v>
      </c>
      <c r="G1431" s="10" t="s">
        <v>8223</v>
      </c>
      <c r="H1431" s="10" t="s">
        <v>8245</v>
      </c>
      <c r="I1431" s="10">
        <v>1428629242</v>
      </c>
      <c r="J1431" s="10">
        <v>1426037242</v>
      </c>
      <c r="K1431" s="10" t="b">
        <v>0</v>
      </c>
      <c r="L1431" s="10">
        <v>0</v>
      </c>
      <c r="M1431" t="b">
        <v>0</v>
      </c>
      <c r="N1431" s="10" t="s">
        <v>8285</v>
      </c>
      <c r="O1431" s="15" t="s">
        <v>8320</v>
      </c>
      <c r="P1431" s="10" t="s">
        <v>8339</v>
      </c>
      <c r="Q1431" s="10">
        <f t="shared" si="111"/>
        <v>0</v>
      </c>
      <c r="R1431" s="10">
        <f t="shared" si="110"/>
        <v>0</v>
      </c>
      <c r="S1431" s="23">
        <f t="shared" si="112"/>
        <v>42074.060671296291</v>
      </c>
      <c r="T1431" s="23">
        <f t="shared" si="113"/>
        <v>42104.060671296291</v>
      </c>
      <c r="U1431" s="10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0" t="s">
        <v>8220</v>
      </c>
      <c r="G1432" s="10" t="s">
        <v>8223</v>
      </c>
      <c r="H1432" s="10" t="s">
        <v>8245</v>
      </c>
      <c r="I1432" s="10">
        <v>1419017488</v>
      </c>
      <c r="J1432" s="10">
        <v>1416339088</v>
      </c>
      <c r="K1432" s="10" t="b">
        <v>0</v>
      </c>
      <c r="L1432" s="10">
        <v>5</v>
      </c>
      <c r="M1432" t="b">
        <v>0</v>
      </c>
      <c r="N1432" s="10" t="s">
        <v>8285</v>
      </c>
      <c r="O1432" s="15" t="s">
        <v>8320</v>
      </c>
      <c r="P1432" s="10" t="s">
        <v>8339</v>
      </c>
      <c r="Q1432" s="10">
        <f t="shared" si="111"/>
        <v>8</v>
      </c>
      <c r="R1432" s="10">
        <f t="shared" si="110"/>
        <v>80.599999999999994</v>
      </c>
      <c r="S1432" s="23">
        <f t="shared" si="112"/>
        <v>41961.813518518517</v>
      </c>
      <c r="T1432" s="23">
        <f t="shared" si="113"/>
        <v>41992.813518518517</v>
      </c>
      <c r="U1432" s="10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0" t="s">
        <v>8220</v>
      </c>
      <c r="G1433" s="10" t="s">
        <v>8223</v>
      </c>
      <c r="H1433" s="10" t="s">
        <v>8245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t="b">
        <v>0</v>
      </c>
      <c r="N1433" s="10" t="s">
        <v>8285</v>
      </c>
      <c r="O1433" s="15" t="s">
        <v>8320</v>
      </c>
      <c r="P1433" s="10" t="s">
        <v>8339</v>
      </c>
      <c r="Q1433" s="10">
        <f t="shared" si="111"/>
        <v>32</v>
      </c>
      <c r="R1433" s="10">
        <f t="shared" si="110"/>
        <v>115.55</v>
      </c>
      <c r="S1433" s="23">
        <f t="shared" si="112"/>
        <v>42304.210833333331</v>
      </c>
      <c r="T1433" s="23">
        <f t="shared" si="113"/>
        <v>42334.252500000002</v>
      </c>
      <c r="U1433" s="10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0" t="s">
        <v>8220</v>
      </c>
      <c r="G1434" s="10" t="s">
        <v>8223</v>
      </c>
      <c r="H1434" s="10" t="s">
        <v>8245</v>
      </c>
      <c r="I1434" s="10">
        <v>1437417828</v>
      </c>
      <c r="J1434" s="10">
        <v>1434825828</v>
      </c>
      <c r="K1434" s="10" t="b">
        <v>0</v>
      </c>
      <c r="L1434" s="10">
        <v>0</v>
      </c>
      <c r="M1434" t="b">
        <v>0</v>
      </c>
      <c r="N1434" s="10" t="s">
        <v>8285</v>
      </c>
      <c r="O1434" s="15" t="s">
        <v>8320</v>
      </c>
      <c r="P1434" s="10" t="s">
        <v>8339</v>
      </c>
      <c r="Q1434" s="10">
        <f t="shared" si="111"/>
        <v>0</v>
      </c>
      <c r="R1434" s="10">
        <f t="shared" si="110"/>
        <v>0</v>
      </c>
      <c r="S1434" s="23">
        <f t="shared" si="112"/>
        <v>42175.780416666668</v>
      </c>
      <c r="T1434" s="23">
        <f t="shared" si="113"/>
        <v>42205.780416666668</v>
      </c>
      <c r="U1434" s="10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0" t="s">
        <v>8220</v>
      </c>
      <c r="G1435" s="10" t="s">
        <v>8236</v>
      </c>
      <c r="H1435" s="10" t="s">
        <v>8248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t="b">
        <v>0</v>
      </c>
      <c r="N1435" s="10" t="s">
        <v>8285</v>
      </c>
      <c r="O1435" s="15" t="s">
        <v>8320</v>
      </c>
      <c r="P1435" s="10" t="s">
        <v>8339</v>
      </c>
      <c r="Q1435" s="10">
        <f t="shared" si="111"/>
        <v>7</v>
      </c>
      <c r="R1435" s="10">
        <f t="shared" si="110"/>
        <v>80.5</v>
      </c>
      <c r="S1435" s="23">
        <f t="shared" si="112"/>
        <v>42673.625868055555</v>
      </c>
      <c r="T1435" s="23">
        <f t="shared" si="113"/>
        <v>42714.458333333328</v>
      </c>
      <c r="U1435" s="10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0" t="s">
        <v>8220</v>
      </c>
      <c r="G1436" s="10" t="s">
        <v>8231</v>
      </c>
      <c r="H1436" s="10" t="s">
        <v>8252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t="b">
        <v>0</v>
      </c>
      <c r="N1436" s="10" t="s">
        <v>8285</v>
      </c>
      <c r="O1436" s="15" t="s">
        <v>8320</v>
      </c>
      <c r="P1436" s="10" t="s">
        <v>8339</v>
      </c>
      <c r="Q1436" s="10">
        <f t="shared" si="111"/>
        <v>10</v>
      </c>
      <c r="R1436" s="10">
        <f t="shared" si="110"/>
        <v>744.55</v>
      </c>
      <c r="S1436" s="23">
        <f t="shared" si="112"/>
        <v>42142.767106481479</v>
      </c>
      <c r="T1436" s="23">
        <f t="shared" si="113"/>
        <v>42163.625</v>
      </c>
      <c r="U1436" s="10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0" t="s">
        <v>8220</v>
      </c>
      <c r="G1437" s="10" t="s">
        <v>8236</v>
      </c>
      <c r="H1437" s="10" t="s">
        <v>8248</v>
      </c>
      <c r="I1437" s="10">
        <v>1444589020</v>
      </c>
      <c r="J1437" s="10">
        <v>1441997020</v>
      </c>
      <c r="K1437" s="10" t="b">
        <v>0</v>
      </c>
      <c r="L1437" s="10">
        <v>2</v>
      </c>
      <c r="M1437" t="b">
        <v>0</v>
      </c>
      <c r="N1437" s="10" t="s">
        <v>8285</v>
      </c>
      <c r="O1437" s="15" t="s">
        <v>8320</v>
      </c>
      <c r="P1437" s="10" t="s">
        <v>8339</v>
      </c>
      <c r="Q1437" s="10">
        <f t="shared" si="111"/>
        <v>0</v>
      </c>
      <c r="R1437" s="10">
        <f t="shared" si="110"/>
        <v>7.5</v>
      </c>
      <c r="S1437" s="23">
        <f t="shared" si="112"/>
        <v>42258.780324074076</v>
      </c>
      <c r="T1437" s="23">
        <f t="shared" si="113"/>
        <v>42288.780324074076</v>
      </c>
      <c r="U1437" s="10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0" t="s">
        <v>8220</v>
      </c>
      <c r="G1438" s="10" t="s">
        <v>8235</v>
      </c>
      <c r="H1438" s="10" t="s">
        <v>8248</v>
      </c>
      <c r="I1438" s="10">
        <v>1456043057</v>
      </c>
      <c r="J1438" s="10">
        <v>1453451057</v>
      </c>
      <c r="K1438" s="10" t="b">
        <v>0</v>
      </c>
      <c r="L1438" s="10">
        <v>2</v>
      </c>
      <c r="M1438" t="b">
        <v>0</v>
      </c>
      <c r="N1438" s="10" t="s">
        <v>8285</v>
      </c>
      <c r="O1438" s="15" t="s">
        <v>8320</v>
      </c>
      <c r="P1438" s="10" t="s">
        <v>8339</v>
      </c>
      <c r="Q1438" s="10">
        <f t="shared" si="111"/>
        <v>1</v>
      </c>
      <c r="R1438" s="10">
        <f t="shared" si="110"/>
        <v>38.5</v>
      </c>
      <c r="S1438" s="23">
        <f t="shared" si="112"/>
        <v>42391.35019675926</v>
      </c>
      <c r="T1438" s="23">
        <f t="shared" si="113"/>
        <v>42421.35019675926</v>
      </c>
      <c r="U1438" s="10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0" t="s">
        <v>8220</v>
      </c>
      <c r="G1439" s="10" t="s">
        <v>8223</v>
      </c>
      <c r="H1439" s="10" t="s">
        <v>8245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t="b">
        <v>0</v>
      </c>
      <c r="N1439" s="10" t="s">
        <v>8285</v>
      </c>
      <c r="O1439" s="15" t="s">
        <v>8320</v>
      </c>
      <c r="P1439" s="10" t="s">
        <v>8339</v>
      </c>
      <c r="Q1439" s="10">
        <f t="shared" si="111"/>
        <v>27</v>
      </c>
      <c r="R1439" s="10">
        <f t="shared" si="110"/>
        <v>36.68</v>
      </c>
      <c r="S1439" s="23">
        <f t="shared" si="112"/>
        <v>41796.531701388885</v>
      </c>
      <c r="T1439" s="23">
        <f t="shared" si="113"/>
        <v>41833.207638888889</v>
      </c>
      <c r="U1439" s="10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0" t="s">
        <v>8220</v>
      </c>
      <c r="G1440" s="10" t="s">
        <v>8231</v>
      </c>
      <c r="H1440" s="10" t="s">
        <v>8252</v>
      </c>
      <c r="I1440" s="10">
        <v>1461765300</v>
      </c>
      <c r="J1440" s="10">
        <v>1459198499</v>
      </c>
      <c r="K1440" s="10" t="b">
        <v>0</v>
      </c>
      <c r="L1440" s="10">
        <v>8</v>
      </c>
      <c r="M1440" t="b">
        <v>0</v>
      </c>
      <c r="N1440" s="10" t="s">
        <v>8285</v>
      </c>
      <c r="O1440" s="15" t="s">
        <v>8320</v>
      </c>
      <c r="P1440" s="10" t="s">
        <v>8339</v>
      </c>
      <c r="Q1440" s="10">
        <f t="shared" si="111"/>
        <v>3</v>
      </c>
      <c r="R1440" s="10">
        <f t="shared" si="110"/>
        <v>75</v>
      </c>
      <c r="S1440" s="23">
        <f t="shared" si="112"/>
        <v>42457.871516203704</v>
      </c>
      <c r="T1440" s="23">
        <f t="shared" si="113"/>
        <v>42487.579861111109</v>
      </c>
      <c r="U1440" s="1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0" t="s">
        <v>8220</v>
      </c>
      <c r="G1441" s="10" t="s">
        <v>8228</v>
      </c>
      <c r="H1441" s="10" t="s">
        <v>8250</v>
      </c>
      <c r="I1441" s="10">
        <v>1425758101</v>
      </c>
      <c r="J1441" s="10">
        <v>1423166101</v>
      </c>
      <c r="K1441" s="10" t="b">
        <v>0</v>
      </c>
      <c r="L1441" s="10">
        <v>6</v>
      </c>
      <c r="M1441" t="b">
        <v>0</v>
      </c>
      <c r="N1441" s="10" t="s">
        <v>8285</v>
      </c>
      <c r="O1441" s="15" t="s">
        <v>8320</v>
      </c>
      <c r="P1441" s="10" t="s">
        <v>8339</v>
      </c>
      <c r="Q1441" s="10">
        <f t="shared" si="111"/>
        <v>7</v>
      </c>
      <c r="R1441" s="10">
        <f t="shared" si="110"/>
        <v>30</v>
      </c>
      <c r="S1441" s="23">
        <f t="shared" si="112"/>
        <v>42040.829872685179</v>
      </c>
      <c r="T1441" s="23">
        <f t="shared" si="113"/>
        <v>42070.829872685179</v>
      </c>
      <c r="U1441" s="10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0" t="s">
        <v>8220</v>
      </c>
      <c r="G1442" s="10" t="s">
        <v>8236</v>
      </c>
      <c r="H1442" s="10" t="s">
        <v>8248</v>
      </c>
      <c r="I1442" s="10">
        <v>1464285463</v>
      </c>
      <c r="J1442" s="10">
        <v>1461693463</v>
      </c>
      <c r="K1442" s="10" t="b">
        <v>0</v>
      </c>
      <c r="L1442" s="10">
        <v>1</v>
      </c>
      <c r="M1442" t="b">
        <v>0</v>
      </c>
      <c r="N1442" s="10" t="s">
        <v>8285</v>
      </c>
      <c r="O1442" s="15" t="s">
        <v>8320</v>
      </c>
      <c r="P1442" s="10" t="s">
        <v>8339</v>
      </c>
      <c r="Q1442" s="10">
        <f t="shared" si="111"/>
        <v>0</v>
      </c>
      <c r="R1442" s="10">
        <f t="shared" si="110"/>
        <v>1</v>
      </c>
      <c r="S1442" s="23">
        <f t="shared" si="112"/>
        <v>42486.748414351852</v>
      </c>
      <c r="T1442" s="23">
        <f t="shared" si="113"/>
        <v>42516.748414351852</v>
      </c>
      <c r="U1442" s="10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0" t="s">
        <v>8220</v>
      </c>
      <c r="G1443" s="10" t="s">
        <v>8224</v>
      </c>
      <c r="H1443" s="10" t="s">
        <v>8246</v>
      </c>
      <c r="I1443" s="10">
        <v>1441995769</v>
      </c>
      <c r="J1443" s="10">
        <v>1436811769</v>
      </c>
      <c r="K1443" s="10" t="b">
        <v>0</v>
      </c>
      <c r="L1443" s="10">
        <v>3</v>
      </c>
      <c r="M1443" t="b">
        <v>0</v>
      </c>
      <c r="N1443" s="10" t="s">
        <v>8285</v>
      </c>
      <c r="O1443" s="15" t="s">
        <v>8320</v>
      </c>
      <c r="P1443" s="10" t="s">
        <v>8339</v>
      </c>
      <c r="Q1443" s="10">
        <f t="shared" si="111"/>
        <v>1</v>
      </c>
      <c r="R1443" s="10">
        <f t="shared" si="110"/>
        <v>673.33</v>
      </c>
      <c r="S1443" s="23">
        <f t="shared" si="112"/>
        <v>42198.765844907408</v>
      </c>
      <c r="T1443" s="23">
        <f t="shared" si="113"/>
        <v>42258.765844907408</v>
      </c>
      <c r="U1443" s="10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0" t="s">
        <v>8220</v>
      </c>
      <c r="G1444" s="10" t="s">
        <v>8223</v>
      </c>
      <c r="H1444" s="10" t="s">
        <v>8245</v>
      </c>
      <c r="I1444" s="10">
        <v>1464190158</v>
      </c>
      <c r="J1444" s="10">
        <v>1461598158</v>
      </c>
      <c r="K1444" s="10" t="b">
        <v>0</v>
      </c>
      <c r="L1444" s="10">
        <v>0</v>
      </c>
      <c r="M1444" t="b">
        <v>0</v>
      </c>
      <c r="N1444" s="10" t="s">
        <v>8285</v>
      </c>
      <c r="O1444" s="15" t="s">
        <v>8320</v>
      </c>
      <c r="P1444" s="10" t="s">
        <v>8339</v>
      </c>
      <c r="Q1444" s="10">
        <f t="shared" si="111"/>
        <v>0</v>
      </c>
      <c r="R1444" s="10">
        <f t="shared" si="110"/>
        <v>0</v>
      </c>
      <c r="S1444" s="23">
        <f t="shared" si="112"/>
        <v>42485.64534722222</v>
      </c>
      <c r="T1444" s="23">
        <f t="shared" si="113"/>
        <v>42515.64534722222</v>
      </c>
      <c r="U1444" s="10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0" t="s">
        <v>8220</v>
      </c>
      <c r="G1445" s="10" t="s">
        <v>8229</v>
      </c>
      <c r="H1445" s="10" t="s">
        <v>8248</v>
      </c>
      <c r="I1445" s="10">
        <v>1483395209</v>
      </c>
      <c r="J1445" s="10">
        <v>1480803209</v>
      </c>
      <c r="K1445" s="10" t="b">
        <v>0</v>
      </c>
      <c r="L1445" s="10">
        <v>0</v>
      </c>
      <c r="M1445" t="b">
        <v>0</v>
      </c>
      <c r="N1445" s="10" t="s">
        <v>8285</v>
      </c>
      <c r="O1445" s="15" t="s">
        <v>8320</v>
      </c>
      <c r="P1445" s="10" t="s">
        <v>8339</v>
      </c>
      <c r="Q1445" s="10">
        <f t="shared" si="111"/>
        <v>0</v>
      </c>
      <c r="R1445" s="10">
        <f t="shared" si="110"/>
        <v>0</v>
      </c>
      <c r="S1445" s="23">
        <f t="shared" si="112"/>
        <v>42707.926030092596</v>
      </c>
      <c r="T1445" s="23">
        <f t="shared" si="113"/>
        <v>42737.926030092596</v>
      </c>
      <c r="U1445" s="10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0" t="s">
        <v>8220</v>
      </c>
      <c r="G1446" s="10" t="s">
        <v>8235</v>
      </c>
      <c r="H1446" s="10" t="s">
        <v>8248</v>
      </c>
      <c r="I1446" s="10">
        <v>1442091462</v>
      </c>
      <c r="J1446" s="10">
        <v>1436907462</v>
      </c>
      <c r="K1446" s="10" t="b">
        <v>0</v>
      </c>
      <c r="L1446" s="10">
        <v>0</v>
      </c>
      <c r="M1446" t="b">
        <v>0</v>
      </c>
      <c r="N1446" s="10" t="s">
        <v>8285</v>
      </c>
      <c r="O1446" s="15" t="s">
        <v>8320</v>
      </c>
      <c r="P1446" s="10" t="s">
        <v>8339</v>
      </c>
      <c r="Q1446" s="10">
        <f t="shared" si="111"/>
        <v>0</v>
      </c>
      <c r="R1446" s="10">
        <f t="shared" si="110"/>
        <v>0</v>
      </c>
      <c r="S1446" s="23">
        <f t="shared" si="112"/>
        <v>42199.873402777783</v>
      </c>
      <c r="T1446" s="23">
        <f t="shared" si="113"/>
        <v>42259.873402777783</v>
      </c>
      <c r="U1446" s="10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0" t="s">
        <v>8220</v>
      </c>
      <c r="G1447" s="10" t="s">
        <v>8235</v>
      </c>
      <c r="H1447" s="10" t="s">
        <v>8248</v>
      </c>
      <c r="I1447" s="10">
        <v>1434286855</v>
      </c>
      <c r="J1447" s="10">
        <v>1431694855</v>
      </c>
      <c r="K1447" s="10" t="b">
        <v>0</v>
      </c>
      <c r="L1447" s="10">
        <v>0</v>
      </c>
      <c r="M1447" t="b">
        <v>0</v>
      </c>
      <c r="N1447" s="10" t="s">
        <v>8285</v>
      </c>
      <c r="O1447" s="15" t="s">
        <v>8320</v>
      </c>
      <c r="P1447" s="10" t="s">
        <v>8339</v>
      </c>
      <c r="Q1447" s="10">
        <f t="shared" si="111"/>
        <v>0</v>
      </c>
      <c r="R1447" s="10">
        <f t="shared" si="110"/>
        <v>0</v>
      </c>
      <c r="S1447" s="23">
        <f t="shared" si="112"/>
        <v>42139.542303240742</v>
      </c>
      <c r="T1447" s="23">
        <f t="shared" si="113"/>
        <v>42169.542303240742</v>
      </c>
      <c r="U1447" s="10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0" t="s">
        <v>8220</v>
      </c>
      <c r="G1448" s="10" t="s">
        <v>8236</v>
      </c>
      <c r="H1448" s="10" t="s">
        <v>8248</v>
      </c>
      <c r="I1448" s="10">
        <v>1461235478</v>
      </c>
      <c r="J1448" s="10">
        <v>1459507478</v>
      </c>
      <c r="K1448" s="10" t="b">
        <v>0</v>
      </c>
      <c r="L1448" s="10">
        <v>0</v>
      </c>
      <c r="M1448" t="b">
        <v>0</v>
      </c>
      <c r="N1448" s="10" t="s">
        <v>8285</v>
      </c>
      <c r="O1448" s="15" t="s">
        <v>8320</v>
      </c>
      <c r="P1448" s="10" t="s">
        <v>8339</v>
      </c>
      <c r="Q1448" s="10">
        <f t="shared" si="111"/>
        <v>0</v>
      </c>
      <c r="R1448" s="10">
        <f t="shared" si="110"/>
        <v>0</v>
      </c>
      <c r="S1448" s="23">
        <f t="shared" si="112"/>
        <v>42461.447662037041</v>
      </c>
      <c r="T1448" s="23">
        <f t="shared" si="113"/>
        <v>42481.447662037041</v>
      </c>
      <c r="U1448" s="10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0" t="s">
        <v>8220</v>
      </c>
      <c r="G1449" s="10" t="s">
        <v>8223</v>
      </c>
      <c r="H1449" s="10" t="s">
        <v>8245</v>
      </c>
      <c r="I1449" s="10">
        <v>1467999134</v>
      </c>
      <c r="J1449" s="10">
        <v>1465407134</v>
      </c>
      <c r="K1449" s="10" t="b">
        <v>0</v>
      </c>
      <c r="L1449" s="10">
        <v>3</v>
      </c>
      <c r="M1449" t="b">
        <v>0</v>
      </c>
      <c r="N1449" s="10" t="s">
        <v>8285</v>
      </c>
      <c r="O1449" s="15" t="s">
        <v>8320</v>
      </c>
      <c r="P1449" s="10" t="s">
        <v>8339</v>
      </c>
      <c r="Q1449" s="10">
        <f t="shared" si="111"/>
        <v>0</v>
      </c>
      <c r="R1449" s="10">
        <f t="shared" si="110"/>
        <v>25</v>
      </c>
      <c r="S1449" s="23">
        <f t="shared" si="112"/>
        <v>42529.730717592596</v>
      </c>
      <c r="T1449" s="23">
        <f t="shared" si="113"/>
        <v>42559.730717592596</v>
      </c>
      <c r="U1449" s="10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0" t="s">
        <v>8220</v>
      </c>
      <c r="G1450" s="10" t="s">
        <v>8225</v>
      </c>
      <c r="H1450" s="10" t="s">
        <v>8247</v>
      </c>
      <c r="I1450" s="10">
        <v>1432272300</v>
      </c>
      <c r="J1450" s="10">
        <v>1429655318</v>
      </c>
      <c r="K1450" s="10" t="b">
        <v>0</v>
      </c>
      <c r="L1450" s="10">
        <v>0</v>
      </c>
      <c r="M1450" t="b">
        <v>0</v>
      </c>
      <c r="N1450" s="10" t="s">
        <v>8285</v>
      </c>
      <c r="O1450" s="15" t="s">
        <v>8320</v>
      </c>
      <c r="P1450" s="10" t="s">
        <v>8339</v>
      </c>
      <c r="Q1450" s="10">
        <f t="shared" si="111"/>
        <v>0</v>
      </c>
      <c r="R1450" s="10">
        <f t="shared" si="110"/>
        <v>0</v>
      </c>
      <c r="S1450" s="23">
        <f t="shared" si="112"/>
        <v>42115.936550925922</v>
      </c>
      <c r="T1450" s="23">
        <f t="shared" si="113"/>
        <v>42146.225694444445</v>
      </c>
      <c r="U1450" s="1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0" t="s">
        <v>8220</v>
      </c>
      <c r="G1451" s="10" t="s">
        <v>8223</v>
      </c>
      <c r="H1451" s="10" t="s">
        <v>8245</v>
      </c>
      <c r="I1451" s="10">
        <v>1431286105</v>
      </c>
      <c r="J1451" s="10">
        <v>1427138905</v>
      </c>
      <c r="K1451" s="10" t="b">
        <v>0</v>
      </c>
      <c r="L1451" s="10">
        <v>0</v>
      </c>
      <c r="M1451" t="b">
        <v>0</v>
      </c>
      <c r="N1451" s="10" t="s">
        <v>8285</v>
      </c>
      <c r="O1451" s="15" t="s">
        <v>8320</v>
      </c>
      <c r="P1451" s="10" t="s">
        <v>8339</v>
      </c>
      <c r="Q1451" s="10">
        <f t="shared" si="111"/>
        <v>0</v>
      </c>
      <c r="R1451" s="10">
        <f t="shared" si="110"/>
        <v>0</v>
      </c>
      <c r="S1451" s="23">
        <f t="shared" si="112"/>
        <v>42086.811400462961</v>
      </c>
      <c r="T1451" s="23">
        <f t="shared" si="113"/>
        <v>42134.811400462961</v>
      </c>
      <c r="U1451" s="10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0" t="s">
        <v>8220</v>
      </c>
      <c r="G1452" s="10" t="s">
        <v>8223</v>
      </c>
      <c r="H1452" s="10" t="s">
        <v>8245</v>
      </c>
      <c r="I1452" s="10">
        <v>1455941197</v>
      </c>
      <c r="J1452" s="10">
        <v>1453349197</v>
      </c>
      <c r="K1452" s="10" t="b">
        <v>0</v>
      </c>
      <c r="L1452" s="10">
        <v>1</v>
      </c>
      <c r="M1452" t="b">
        <v>0</v>
      </c>
      <c r="N1452" s="10" t="s">
        <v>8285</v>
      </c>
      <c r="O1452" s="15" t="s">
        <v>8320</v>
      </c>
      <c r="P1452" s="10" t="s">
        <v>8339</v>
      </c>
      <c r="Q1452" s="10">
        <f t="shared" si="111"/>
        <v>0</v>
      </c>
      <c r="R1452" s="10">
        <f t="shared" si="110"/>
        <v>1</v>
      </c>
      <c r="S1452" s="23">
        <f t="shared" si="112"/>
        <v>42390.171261574069</v>
      </c>
      <c r="T1452" s="23">
        <f t="shared" si="113"/>
        <v>42420.171261574069</v>
      </c>
      <c r="U1452" s="10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0" t="s">
        <v>8219</v>
      </c>
      <c r="G1453" s="10" t="s">
        <v>8223</v>
      </c>
      <c r="H1453" s="10" t="s">
        <v>8245</v>
      </c>
      <c r="I1453" s="10">
        <v>1416355259</v>
      </c>
      <c r="J1453" s="10">
        <v>1413759659</v>
      </c>
      <c r="K1453" s="10" t="b">
        <v>0</v>
      </c>
      <c r="L1453" s="10">
        <v>2</v>
      </c>
      <c r="M1453" t="b">
        <v>0</v>
      </c>
      <c r="N1453" s="10" t="s">
        <v>8285</v>
      </c>
      <c r="O1453" s="15" t="s">
        <v>8320</v>
      </c>
      <c r="P1453" s="10" t="s">
        <v>8339</v>
      </c>
      <c r="Q1453" s="10">
        <f t="shared" si="111"/>
        <v>0</v>
      </c>
      <c r="R1453" s="10">
        <f t="shared" si="110"/>
        <v>1</v>
      </c>
      <c r="S1453" s="23">
        <f t="shared" si="112"/>
        <v>41931.959016203706</v>
      </c>
      <c r="T1453" s="23">
        <f t="shared" si="113"/>
        <v>41962.00068287037</v>
      </c>
      <c r="U1453" s="10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0" t="s">
        <v>8219</v>
      </c>
      <c r="G1454" s="10" t="s">
        <v>8223</v>
      </c>
      <c r="H1454" s="10" t="s">
        <v>8245</v>
      </c>
      <c r="I1454" s="10">
        <v>1406566363</v>
      </c>
      <c r="J1454" s="10">
        <v>1403974363</v>
      </c>
      <c r="K1454" s="10" t="b">
        <v>0</v>
      </c>
      <c r="L1454" s="10">
        <v>0</v>
      </c>
      <c r="M1454" t="b">
        <v>0</v>
      </c>
      <c r="N1454" s="10" t="s">
        <v>8285</v>
      </c>
      <c r="O1454" s="15" t="s">
        <v>8320</v>
      </c>
      <c r="P1454" s="10" t="s">
        <v>8339</v>
      </c>
      <c r="Q1454" s="10">
        <f t="shared" si="111"/>
        <v>0</v>
      </c>
      <c r="R1454" s="10">
        <f t="shared" si="110"/>
        <v>0</v>
      </c>
      <c r="S1454" s="23">
        <f t="shared" si="112"/>
        <v>41818.703275462962</v>
      </c>
      <c r="T1454" s="23">
        <f t="shared" si="113"/>
        <v>41848.703275462962</v>
      </c>
      <c r="U1454" s="10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0" t="s">
        <v>8219</v>
      </c>
      <c r="G1455" s="10" t="s">
        <v>8229</v>
      </c>
      <c r="H1455" s="10" t="s">
        <v>8248</v>
      </c>
      <c r="I1455" s="10">
        <v>1492270947</v>
      </c>
      <c r="J1455" s="10">
        <v>1488386547</v>
      </c>
      <c r="K1455" s="10" t="b">
        <v>0</v>
      </c>
      <c r="L1455" s="10">
        <v>0</v>
      </c>
      <c r="M1455" t="b">
        <v>0</v>
      </c>
      <c r="N1455" s="10" t="s">
        <v>8285</v>
      </c>
      <c r="O1455" s="15" t="s">
        <v>8320</v>
      </c>
      <c r="P1455" s="10" t="s">
        <v>8339</v>
      </c>
      <c r="Q1455" s="10">
        <f t="shared" si="111"/>
        <v>0</v>
      </c>
      <c r="R1455" s="10">
        <f t="shared" si="110"/>
        <v>0</v>
      </c>
      <c r="S1455" s="23">
        <f t="shared" si="112"/>
        <v>42795.696145833332</v>
      </c>
      <c r="T1455" s="23">
        <f t="shared" si="113"/>
        <v>42840.654479166667</v>
      </c>
      <c r="U1455" s="10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0" t="s">
        <v>8219</v>
      </c>
      <c r="G1456" s="10" t="s">
        <v>8226</v>
      </c>
      <c r="H1456" s="10" t="s">
        <v>8248</v>
      </c>
      <c r="I1456" s="10">
        <v>1461535140</v>
      </c>
      <c r="J1456" s="10">
        <v>1459716480</v>
      </c>
      <c r="K1456" s="10" t="b">
        <v>0</v>
      </c>
      <c r="L1456" s="10">
        <v>1</v>
      </c>
      <c r="M1456" t="b">
        <v>0</v>
      </c>
      <c r="N1456" s="10" t="s">
        <v>8285</v>
      </c>
      <c r="O1456" s="15" t="s">
        <v>8320</v>
      </c>
      <c r="P1456" s="10" t="s">
        <v>8339</v>
      </c>
      <c r="Q1456" s="10">
        <f t="shared" si="111"/>
        <v>1</v>
      </c>
      <c r="R1456" s="10">
        <f t="shared" si="110"/>
        <v>15</v>
      </c>
      <c r="S1456" s="23">
        <f t="shared" si="112"/>
        <v>42463.866666666669</v>
      </c>
      <c r="T1456" s="23">
        <f t="shared" si="113"/>
        <v>42484.915972222225</v>
      </c>
      <c r="U1456" s="10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0" t="s">
        <v>8219</v>
      </c>
      <c r="G1457" s="10" t="s">
        <v>8223</v>
      </c>
      <c r="H1457" s="10" t="s">
        <v>8245</v>
      </c>
      <c r="I1457" s="10">
        <v>1409924340</v>
      </c>
      <c r="J1457" s="10">
        <v>1405181320</v>
      </c>
      <c r="K1457" s="10" t="b">
        <v>0</v>
      </c>
      <c r="L1457" s="10">
        <v>7</v>
      </c>
      <c r="M1457" t="b">
        <v>0</v>
      </c>
      <c r="N1457" s="10" t="s">
        <v>8285</v>
      </c>
      <c r="O1457" s="15" t="s">
        <v>8320</v>
      </c>
      <c r="P1457" s="10" t="s">
        <v>8339</v>
      </c>
      <c r="Q1457" s="10">
        <f t="shared" si="111"/>
        <v>11</v>
      </c>
      <c r="R1457" s="10">
        <f t="shared" si="110"/>
        <v>225</v>
      </c>
      <c r="S1457" s="23">
        <f t="shared" si="112"/>
        <v>41832.672685185185</v>
      </c>
      <c r="T1457" s="23">
        <f t="shared" si="113"/>
        <v>41887.568749999999</v>
      </c>
      <c r="U1457" s="10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0" t="s">
        <v>8219</v>
      </c>
      <c r="G1458" s="10" t="s">
        <v>8236</v>
      </c>
      <c r="H1458" s="10" t="s">
        <v>8248</v>
      </c>
      <c r="I1458" s="10">
        <v>1483459365</v>
      </c>
      <c r="J1458" s="10">
        <v>1480867365</v>
      </c>
      <c r="K1458" s="10" t="b">
        <v>0</v>
      </c>
      <c r="L1458" s="10">
        <v>3</v>
      </c>
      <c r="M1458" t="b">
        <v>0</v>
      </c>
      <c r="N1458" s="10" t="s">
        <v>8285</v>
      </c>
      <c r="O1458" s="15" t="s">
        <v>8320</v>
      </c>
      <c r="P1458" s="10" t="s">
        <v>8339</v>
      </c>
      <c r="Q1458" s="10">
        <f t="shared" si="111"/>
        <v>3</v>
      </c>
      <c r="R1458" s="10">
        <f t="shared" si="110"/>
        <v>48.33</v>
      </c>
      <c r="S1458" s="23">
        <f t="shared" si="112"/>
        <v>42708.668576388889</v>
      </c>
      <c r="T1458" s="23">
        <f t="shared" si="113"/>
        <v>42738.668576388889</v>
      </c>
      <c r="U1458" s="10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0" t="s">
        <v>8219</v>
      </c>
      <c r="G1459" s="10" t="s">
        <v>8223</v>
      </c>
      <c r="H1459" s="10" t="s">
        <v>8245</v>
      </c>
      <c r="I1459" s="10">
        <v>1447281044</v>
      </c>
      <c r="J1459" s="10">
        <v>1444685444</v>
      </c>
      <c r="K1459" s="10" t="b">
        <v>0</v>
      </c>
      <c r="L1459" s="10">
        <v>0</v>
      </c>
      <c r="M1459" t="b">
        <v>0</v>
      </c>
      <c r="N1459" s="10" t="s">
        <v>8285</v>
      </c>
      <c r="O1459" s="15" t="s">
        <v>8320</v>
      </c>
      <c r="P1459" s="10" t="s">
        <v>8339</v>
      </c>
      <c r="Q1459" s="10">
        <f t="shared" si="111"/>
        <v>0</v>
      </c>
      <c r="R1459" s="10">
        <f t="shared" si="110"/>
        <v>0</v>
      </c>
      <c r="S1459" s="23">
        <f t="shared" si="112"/>
        <v>42289.89634259259</v>
      </c>
      <c r="T1459" s="23">
        <f t="shared" si="113"/>
        <v>42319.938009259262</v>
      </c>
      <c r="U1459" s="10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0" t="s">
        <v>8219</v>
      </c>
      <c r="G1460" s="10" t="s">
        <v>8223</v>
      </c>
      <c r="H1460" s="10" t="s">
        <v>8245</v>
      </c>
      <c r="I1460" s="10">
        <v>1407729600</v>
      </c>
      <c r="J1460" s="10">
        <v>1405097760</v>
      </c>
      <c r="K1460" s="10" t="b">
        <v>0</v>
      </c>
      <c r="L1460" s="10">
        <v>0</v>
      </c>
      <c r="M1460" t="b">
        <v>0</v>
      </c>
      <c r="N1460" s="10" t="s">
        <v>8285</v>
      </c>
      <c r="O1460" s="15" t="s">
        <v>8320</v>
      </c>
      <c r="P1460" s="10" t="s">
        <v>8339</v>
      </c>
      <c r="Q1460" s="10">
        <f t="shared" si="111"/>
        <v>0</v>
      </c>
      <c r="R1460" s="10">
        <f t="shared" si="110"/>
        <v>0</v>
      </c>
      <c r="S1460" s="23">
        <f t="shared" si="112"/>
        <v>41831.705555555556</v>
      </c>
      <c r="T1460" s="23">
        <f t="shared" si="113"/>
        <v>41862.166666666664</v>
      </c>
      <c r="U1460" s="1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0" t="s">
        <v>8219</v>
      </c>
      <c r="G1461" s="10" t="s">
        <v>8231</v>
      </c>
      <c r="H1461" s="10" t="s">
        <v>8252</v>
      </c>
      <c r="I1461" s="10">
        <v>1449077100</v>
      </c>
      <c r="J1461" s="10">
        <v>1446612896</v>
      </c>
      <c r="K1461" s="10" t="b">
        <v>0</v>
      </c>
      <c r="L1461" s="10">
        <v>0</v>
      </c>
      <c r="M1461" t="b">
        <v>0</v>
      </c>
      <c r="N1461" s="10" t="s">
        <v>8285</v>
      </c>
      <c r="O1461" s="15" t="s">
        <v>8320</v>
      </c>
      <c r="P1461" s="10" t="s">
        <v>8339</v>
      </c>
      <c r="Q1461" s="10">
        <f t="shared" si="111"/>
        <v>0</v>
      </c>
      <c r="R1461" s="10">
        <f t="shared" si="110"/>
        <v>0</v>
      </c>
      <c r="S1461" s="23">
        <f t="shared" si="112"/>
        <v>42312.204814814817</v>
      </c>
      <c r="T1461" s="23">
        <f t="shared" si="113"/>
        <v>42340.725694444445</v>
      </c>
      <c r="U1461" s="10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0" t="s">
        <v>8219</v>
      </c>
      <c r="G1462" s="10" t="s">
        <v>8223</v>
      </c>
      <c r="H1462" s="10" t="s">
        <v>8245</v>
      </c>
      <c r="I1462" s="10">
        <v>1417391100</v>
      </c>
      <c r="J1462" s="10">
        <v>1412371898</v>
      </c>
      <c r="K1462" s="10" t="b">
        <v>0</v>
      </c>
      <c r="L1462" s="10">
        <v>0</v>
      </c>
      <c r="M1462" t="b">
        <v>0</v>
      </c>
      <c r="N1462" s="10" t="s">
        <v>8285</v>
      </c>
      <c r="O1462" s="15" t="s">
        <v>8320</v>
      </c>
      <c r="P1462" s="10" t="s">
        <v>8339</v>
      </c>
      <c r="Q1462" s="10">
        <f t="shared" si="111"/>
        <v>0</v>
      </c>
      <c r="R1462" s="10">
        <f t="shared" si="110"/>
        <v>0</v>
      </c>
      <c r="S1462" s="23">
        <f t="shared" si="112"/>
        <v>41915.896967592591</v>
      </c>
      <c r="T1462" s="23">
        <f t="shared" si="113"/>
        <v>41973.989583333328</v>
      </c>
      <c r="U1462" s="10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0" t="s">
        <v>8218</v>
      </c>
      <c r="G1463" s="10" t="s">
        <v>8223</v>
      </c>
      <c r="H1463" s="10" t="s">
        <v>8245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t="b">
        <v>1</v>
      </c>
      <c r="N1463" s="10" t="s">
        <v>8286</v>
      </c>
      <c r="O1463" s="15" t="s">
        <v>8320</v>
      </c>
      <c r="P1463" s="10" t="s">
        <v>8340</v>
      </c>
      <c r="Q1463" s="10">
        <f t="shared" si="111"/>
        <v>101</v>
      </c>
      <c r="R1463" s="10">
        <f t="shared" si="110"/>
        <v>44.67</v>
      </c>
      <c r="S1463" s="23">
        <f t="shared" si="112"/>
        <v>41899.645300925928</v>
      </c>
      <c r="T1463" s="23">
        <f t="shared" si="113"/>
        <v>41933</v>
      </c>
      <c r="U1463" s="10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0" t="s">
        <v>8218</v>
      </c>
      <c r="G1464" s="10" t="s">
        <v>8223</v>
      </c>
      <c r="H1464" s="10" t="s">
        <v>8245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t="b">
        <v>1</v>
      </c>
      <c r="N1464" s="10" t="s">
        <v>8286</v>
      </c>
      <c r="O1464" s="15" t="s">
        <v>8320</v>
      </c>
      <c r="P1464" s="10" t="s">
        <v>8340</v>
      </c>
      <c r="Q1464" s="10">
        <f t="shared" si="111"/>
        <v>109</v>
      </c>
      <c r="R1464" s="10">
        <f t="shared" si="110"/>
        <v>28.94</v>
      </c>
      <c r="S1464" s="23">
        <f t="shared" si="112"/>
        <v>41344.662858796299</v>
      </c>
      <c r="T1464" s="23">
        <f t="shared" si="113"/>
        <v>41374.662858796299</v>
      </c>
      <c r="U1464" s="10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0" t="s">
        <v>8218</v>
      </c>
      <c r="G1465" s="10" t="s">
        <v>8223</v>
      </c>
      <c r="H1465" s="10" t="s">
        <v>8245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t="b">
        <v>1</v>
      </c>
      <c r="N1465" s="10" t="s">
        <v>8286</v>
      </c>
      <c r="O1465" s="15" t="s">
        <v>8320</v>
      </c>
      <c r="P1465" s="10" t="s">
        <v>8340</v>
      </c>
      <c r="Q1465" s="10">
        <f t="shared" si="111"/>
        <v>148</v>
      </c>
      <c r="R1465" s="10">
        <f t="shared" si="110"/>
        <v>35.44</v>
      </c>
      <c r="S1465" s="23">
        <f t="shared" si="112"/>
        <v>41326.911319444444</v>
      </c>
      <c r="T1465" s="23">
        <f t="shared" si="113"/>
        <v>41371.869652777779</v>
      </c>
      <c r="U1465" s="10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0" t="s">
        <v>8218</v>
      </c>
      <c r="G1466" s="10" t="s">
        <v>8223</v>
      </c>
      <c r="H1466" s="10" t="s">
        <v>8245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t="b">
        <v>1</v>
      </c>
      <c r="N1466" s="10" t="s">
        <v>8286</v>
      </c>
      <c r="O1466" s="15" t="s">
        <v>8320</v>
      </c>
      <c r="P1466" s="10" t="s">
        <v>8340</v>
      </c>
      <c r="Q1466" s="10">
        <f t="shared" si="111"/>
        <v>163</v>
      </c>
      <c r="R1466" s="10">
        <f t="shared" si="110"/>
        <v>34.869999999999997</v>
      </c>
      <c r="S1466" s="23">
        <f t="shared" si="112"/>
        <v>41291.661550925928</v>
      </c>
      <c r="T1466" s="23">
        <f t="shared" si="113"/>
        <v>41321.661550925928</v>
      </c>
      <c r="U1466" s="10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0" t="s">
        <v>8218</v>
      </c>
      <c r="G1467" s="10" t="s">
        <v>8223</v>
      </c>
      <c r="H1467" s="10" t="s">
        <v>8245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t="b">
        <v>1</v>
      </c>
      <c r="N1467" s="10" t="s">
        <v>8286</v>
      </c>
      <c r="O1467" s="15" t="s">
        <v>8320</v>
      </c>
      <c r="P1467" s="10" t="s">
        <v>8340</v>
      </c>
      <c r="Q1467" s="10">
        <f t="shared" si="111"/>
        <v>456</v>
      </c>
      <c r="R1467" s="10">
        <f t="shared" si="110"/>
        <v>52.62</v>
      </c>
      <c r="S1467" s="23">
        <f t="shared" si="112"/>
        <v>40959.734398148146</v>
      </c>
      <c r="T1467" s="23">
        <f t="shared" si="113"/>
        <v>40990.125</v>
      </c>
      <c r="U1467" s="10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0" t="s">
        <v>8218</v>
      </c>
      <c r="G1468" s="10" t="s">
        <v>8223</v>
      </c>
      <c r="H1468" s="10" t="s">
        <v>8245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t="b">
        <v>1</v>
      </c>
      <c r="N1468" s="10" t="s">
        <v>8286</v>
      </c>
      <c r="O1468" s="15" t="s">
        <v>8320</v>
      </c>
      <c r="P1468" s="10" t="s">
        <v>8340</v>
      </c>
      <c r="Q1468" s="10">
        <f t="shared" si="111"/>
        <v>108</v>
      </c>
      <c r="R1468" s="10">
        <f t="shared" si="110"/>
        <v>69.599999999999994</v>
      </c>
      <c r="S1468" s="23">
        <f t="shared" si="112"/>
        <v>42340.172060185185</v>
      </c>
      <c r="T1468" s="23">
        <f t="shared" si="113"/>
        <v>42381.208333333328</v>
      </c>
      <c r="U1468" s="10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0" t="s">
        <v>8218</v>
      </c>
      <c r="G1469" s="10" t="s">
        <v>8223</v>
      </c>
      <c r="H1469" s="10" t="s">
        <v>8245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t="b">
        <v>1</v>
      </c>
      <c r="N1469" s="10" t="s">
        <v>8286</v>
      </c>
      <c r="O1469" s="15" t="s">
        <v>8320</v>
      </c>
      <c r="P1469" s="10" t="s">
        <v>8340</v>
      </c>
      <c r="Q1469" s="10">
        <f t="shared" si="111"/>
        <v>115</v>
      </c>
      <c r="R1469" s="10">
        <f t="shared" si="110"/>
        <v>76.72</v>
      </c>
      <c r="S1469" s="23">
        <f t="shared" si="112"/>
        <v>40933.80190972222</v>
      </c>
      <c r="T1469" s="23">
        <f t="shared" si="113"/>
        <v>40993.760243055556</v>
      </c>
      <c r="U1469" s="10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0" t="s">
        <v>8218</v>
      </c>
      <c r="G1470" s="10" t="s">
        <v>8223</v>
      </c>
      <c r="H1470" s="10" t="s">
        <v>8245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t="b">
        <v>1</v>
      </c>
      <c r="N1470" s="10" t="s">
        <v>8286</v>
      </c>
      <c r="O1470" s="15" t="s">
        <v>8320</v>
      </c>
      <c r="P1470" s="10" t="s">
        <v>8340</v>
      </c>
      <c r="Q1470" s="10">
        <f t="shared" si="111"/>
        <v>102</v>
      </c>
      <c r="R1470" s="10">
        <f t="shared" si="110"/>
        <v>33.19</v>
      </c>
      <c r="S1470" s="23">
        <f t="shared" si="112"/>
        <v>40646.014456018522</v>
      </c>
      <c r="T1470" s="23">
        <f t="shared" si="113"/>
        <v>40706.014456018522</v>
      </c>
      <c r="U1470" s="1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0" t="s">
        <v>8218</v>
      </c>
      <c r="G1471" s="10" t="s">
        <v>8223</v>
      </c>
      <c r="H1471" s="10" t="s">
        <v>8245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t="b">
        <v>1</v>
      </c>
      <c r="N1471" s="10" t="s">
        <v>8286</v>
      </c>
      <c r="O1471" s="15" t="s">
        <v>8320</v>
      </c>
      <c r="P1471" s="10" t="s">
        <v>8340</v>
      </c>
      <c r="Q1471" s="10">
        <f t="shared" si="111"/>
        <v>108</v>
      </c>
      <c r="R1471" s="10">
        <f t="shared" si="110"/>
        <v>149.46</v>
      </c>
      <c r="S1471" s="23">
        <f t="shared" si="112"/>
        <v>41290.598483796297</v>
      </c>
      <c r="T1471" s="23">
        <f t="shared" si="113"/>
        <v>41320.598483796297</v>
      </c>
      <c r="U1471" s="10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0" t="s">
        <v>8218</v>
      </c>
      <c r="G1472" s="10" t="s">
        <v>8223</v>
      </c>
      <c r="H1472" s="10" t="s">
        <v>8245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t="b">
        <v>1</v>
      </c>
      <c r="N1472" s="10" t="s">
        <v>8286</v>
      </c>
      <c r="O1472" s="15" t="s">
        <v>8320</v>
      </c>
      <c r="P1472" s="10" t="s">
        <v>8340</v>
      </c>
      <c r="Q1472" s="10">
        <f t="shared" si="111"/>
        <v>125</v>
      </c>
      <c r="R1472" s="10">
        <f t="shared" si="110"/>
        <v>23.17</v>
      </c>
      <c r="S1472" s="23">
        <f t="shared" si="112"/>
        <v>41250.827118055553</v>
      </c>
      <c r="T1472" s="23">
        <f t="shared" si="113"/>
        <v>41271.827118055553</v>
      </c>
      <c r="U1472" s="10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0" t="s">
        <v>8218</v>
      </c>
      <c r="G1473" s="10" t="s">
        <v>8223</v>
      </c>
      <c r="H1473" s="10" t="s">
        <v>8245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t="b">
        <v>1</v>
      </c>
      <c r="N1473" s="10" t="s">
        <v>8286</v>
      </c>
      <c r="O1473" s="15" t="s">
        <v>8320</v>
      </c>
      <c r="P1473" s="10" t="s">
        <v>8340</v>
      </c>
      <c r="Q1473" s="10">
        <f t="shared" si="111"/>
        <v>104</v>
      </c>
      <c r="R1473" s="10">
        <f t="shared" si="110"/>
        <v>96.88</v>
      </c>
      <c r="S1473" s="23">
        <f t="shared" si="112"/>
        <v>42073.957569444443</v>
      </c>
      <c r="T1473" s="23">
        <f t="shared" si="113"/>
        <v>42103.957569444443</v>
      </c>
      <c r="U1473" s="10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0" t="s">
        <v>8218</v>
      </c>
      <c r="G1474" s="10" t="s">
        <v>8223</v>
      </c>
      <c r="H1474" s="10" t="s">
        <v>8245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t="b">
        <v>1</v>
      </c>
      <c r="N1474" s="10" t="s">
        <v>8286</v>
      </c>
      <c r="O1474" s="15" t="s">
        <v>8320</v>
      </c>
      <c r="P1474" s="10" t="s">
        <v>8340</v>
      </c>
      <c r="Q1474" s="10">
        <f t="shared" si="111"/>
        <v>139</v>
      </c>
      <c r="R1474" s="10">
        <f t="shared" ref="R1474:R1537" si="115">IFERROR(ROUND(E1474/L1474,2),0)</f>
        <v>103.2</v>
      </c>
      <c r="S1474" s="23">
        <f t="shared" si="112"/>
        <v>41533.542858796296</v>
      </c>
      <c r="T1474" s="23">
        <f t="shared" si="113"/>
        <v>41563.542858796296</v>
      </c>
      <c r="U1474" s="10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0" t="s">
        <v>8218</v>
      </c>
      <c r="G1475" s="10" t="s">
        <v>8223</v>
      </c>
      <c r="H1475" s="10" t="s">
        <v>8245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t="b">
        <v>1</v>
      </c>
      <c r="N1475" s="10" t="s">
        <v>8286</v>
      </c>
      <c r="O1475" s="15" t="s">
        <v>8320</v>
      </c>
      <c r="P1475" s="10" t="s">
        <v>8340</v>
      </c>
      <c r="Q1475" s="10">
        <f t="shared" ref="Q1475:Q1538" si="116">ROUND(E1475/D1475*100,0)</f>
        <v>121</v>
      </c>
      <c r="R1475" s="10">
        <f t="shared" si="115"/>
        <v>38.46</v>
      </c>
      <c r="S1475" s="23">
        <f t="shared" ref="S1475:S1538" si="117">(((J1475/60)/60)/24)+DATE(1970,1,1)</f>
        <v>40939.979618055557</v>
      </c>
      <c r="T1475" s="23">
        <f t="shared" ref="T1475:T1538" si="118">(((I1475/60)/60)/24)+DATE(1970,1,1)</f>
        <v>40969.979618055557</v>
      </c>
      <c r="U1475" s="10">
        <f t="shared" si="114"/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0" t="s">
        <v>8218</v>
      </c>
      <c r="G1476" s="10" t="s">
        <v>8223</v>
      </c>
      <c r="H1476" s="10" t="s">
        <v>8245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t="b">
        <v>1</v>
      </c>
      <c r="N1476" s="10" t="s">
        <v>8286</v>
      </c>
      <c r="O1476" s="15" t="s">
        <v>8320</v>
      </c>
      <c r="P1476" s="10" t="s">
        <v>8340</v>
      </c>
      <c r="Q1476" s="10">
        <f t="shared" si="116"/>
        <v>112</v>
      </c>
      <c r="R1476" s="10">
        <f t="shared" si="115"/>
        <v>44.32</v>
      </c>
      <c r="S1476" s="23">
        <f t="shared" si="117"/>
        <v>41500.727916666663</v>
      </c>
      <c r="T1476" s="23">
        <f t="shared" si="118"/>
        <v>41530.727916666663</v>
      </c>
      <c r="U1476" s="10">
        <f t="shared" si="114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0" t="s">
        <v>8218</v>
      </c>
      <c r="G1477" s="10" t="s">
        <v>8223</v>
      </c>
      <c r="H1477" s="10" t="s">
        <v>8245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t="b">
        <v>1</v>
      </c>
      <c r="N1477" s="10" t="s">
        <v>8286</v>
      </c>
      <c r="O1477" s="15" t="s">
        <v>8320</v>
      </c>
      <c r="P1477" s="10" t="s">
        <v>8340</v>
      </c>
      <c r="Q1477" s="10">
        <f t="shared" si="116"/>
        <v>189</v>
      </c>
      <c r="R1477" s="10">
        <f t="shared" si="115"/>
        <v>64.17</v>
      </c>
      <c r="S1477" s="23">
        <f t="shared" si="117"/>
        <v>41960.722951388889</v>
      </c>
      <c r="T1477" s="23">
        <f t="shared" si="118"/>
        <v>41993.207638888889</v>
      </c>
      <c r="U1477" s="10">
        <f t="shared" si="114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0" t="s">
        <v>8218</v>
      </c>
      <c r="G1478" s="10" t="s">
        <v>8223</v>
      </c>
      <c r="H1478" s="10" t="s">
        <v>8245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t="b">
        <v>1</v>
      </c>
      <c r="N1478" s="10" t="s">
        <v>8286</v>
      </c>
      <c r="O1478" s="15" t="s">
        <v>8320</v>
      </c>
      <c r="P1478" s="10" t="s">
        <v>8340</v>
      </c>
      <c r="Q1478" s="10">
        <f t="shared" si="116"/>
        <v>662</v>
      </c>
      <c r="R1478" s="10">
        <f t="shared" si="115"/>
        <v>43.33</v>
      </c>
      <c r="S1478" s="23">
        <f t="shared" si="117"/>
        <v>40766.041921296295</v>
      </c>
      <c r="T1478" s="23">
        <f t="shared" si="118"/>
        <v>40796.041921296295</v>
      </c>
      <c r="U1478" s="10">
        <f t="shared" si="114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0" t="s">
        <v>8218</v>
      </c>
      <c r="G1479" s="10" t="s">
        <v>8223</v>
      </c>
      <c r="H1479" s="10" t="s">
        <v>8245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t="b">
        <v>1</v>
      </c>
      <c r="N1479" s="10" t="s">
        <v>8286</v>
      </c>
      <c r="O1479" s="15" t="s">
        <v>8320</v>
      </c>
      <c r="P1479" s="10" t="s">
        <v>8340</v>
      </c>
      <c r="Q1479" s="10">
        <f t="shared" si="116"/>
        <v>111</v>
      </c>
      <c r="R1479" s="10">
        <f t="shared" si="115"/>
        <v>90.5</v>
      </c>
      <c r="S1479" s="23">
        <f t="shared" si="117"/>
        <v>40840.615787037037</v>
      </c>
      <c r="T1479" s="23">
        <f t="shared" si="118"/>
        <v>40900.125</v>
      </c>
      <c r="U1479" s="10">
        <f t="shared" si="114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0" t="s">
        <v>8218</v>
      </c>
      <c r="G1480" s="10" t="s">
        <v>8223</v>
      </c>
      <c r="H1480" s="10" t="s">
        <v>8245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t="b">
        <v>1</v>
      </c>
      <c r="N1480" s="10" t="s">
        <v>8286</v>
      </c>
      <c r="O1480" s="15" t="s">
        <v>8320</v>
      </c>
      <c r="P1480" s="10" t="s">
        <v>8340</v>
      </c>
      <c r="Q1480" s="10">
        <f t="shared" si="116"/>
        <v>1182</v>
      </c>
      <c r="R1480" s="10">
        <f t="shared" si="115"/>
        <v>29.19</v>
      </c>
      <c r="S1480" s="23">
        <f t="shared" si="117"/>
        <v>41394.871678240743</v>
      </c>
      <c r="T1480" s="23">
        <f t="shared" si="118"/>
        <v>41408.871678240743</v>
      </c>
      <c r="U1480" s="10">
        <f t="shared" si="114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0" t="s">
        <v>8218</v>
      </c>
      <c r="G1481" s="10" t="s">
        <v>8223</v>
      </c>
      <c r="H1481" s="10" t="s">
        <v>8245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t="b">
        <v>1</v>
      </c>
      <c r="N1481" s="10" t="s">
        <v>8286</v>
      </c>
      <c r="O1481" s="15" t="s">
        <v>8320</v>
      </c>
      <c r="P1481" s="10" t="s">
        <v>8340</v>
      </c>
      <c r="Q1481" s="10">
        <f t="shared" si="116"/>
        <v>137</v>
      </c>
      <c r="R1481" s="10">
        <f t="shared" si="115"/>
        <v>30.96</v>
      </c>
      <c r="S1481" s="23">
        <f t="shared" si="117"/>
        <v>41754.745243055557</v>
      </c>
      <c r="T1481" s="23">
        <f t="shared" si="118"/>
        <v>41769.165972222225</v>
      </c>
      <c r="U1481" s="10">
        <f t="shared" si="114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0" t="s">
        <v>8218</v>
      </c>
      <c r="G1482" s="10" t="s">
        <v>8223</v>
      </c>
      <c r="H1482" s="10" t="s">
        <v>8245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t="b">
        <v>1</v>
      </c>
      <c r="N1482" s="10" t="s">
        <v>8286</v>
      </c>
      <c r="O1482" s="15" t="s">
        <v>8320</v>
      </c>
      <c r="P1482" s="10" t="s">
        <v>8340</v>
      </c>
      <c r="Q1482" s="10">
        <f t="shared" si="116"/>
        <v>117</v>
      </c>
      <c r="R1482" s="10">
        <f t="shared" si="115"/>
        <v>92.16</v>
      </c>
      <c r="S1482" s="23">
        <f t="shared" si="117"/>
        <v>41464.934016203704</v>
      </c>
      <c r="T1482" s="23">
        <f t="shared" si="118"/>
        <v>41481.708333333336</v>
      </c>
      <c r="U1482" s="10">
        <f t="shared" si="114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0" t="s">
        <v>8220</v>
      </c>
      <c r="G1483" s="10" t="s">
        <v>8228</v>
      </c>
      <c r="H1483" s="10" t="s">
        <v>8250</v>
      </c>
      <c r="I1483" s="10">
        <v>1383430145</v>
      </c>
      <c r="J1483" s="10">
        <v>1380838145</v>
      </c>
      <c r="K1483" s="10" t="b">
        <v>0</v>
      </c>
      <c r="L1483" s="10">
        <v>6</v>
      </c>
      <c r="M1483" t="b">
        <v>0</v>
      </c>
      <c r="N1483" s="10" t="s">
        <v>8273</v>
      </c>
      <c r="O1483" s="15" t="s">
        <v>8320</v>
      </c>
      <c r="P1483" s="10" t="s">
        <v>8322</v>
      </c>
      <c r="Q1483" s="10">
        <f t="shared" si="116"/>
        <v>2</v>
      </c>
      <c r="R1483" s="10">
        <f t="shared" si="115"/>
        <v>17.5</v>
      </c>
      <c r="S1483" s="23">
        <f t="shared" si="117"/>
        <v>41550.922974537039</v>
      </c>
      <c r="T1483" s="23">
        <f t="shared" si="118"/>
        <v>41580.922974537039</v>
      </c>
      <c r="U1483" s="10">
        <f t="shared" si="114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0" t="s">
        <v>8220</v>
      </c>
      <c r="G1484" s="10" t="s">
        <v>8223</v>
      </c>
      <c r="H1484" s="10" t="s">
        <v>8245</v>
      </c>
      <c r="I1484" s="10">
        <v>1347004260</v>
      </c>
      <c r="J1484" s="10">
        <v>1345062936</v>
      </c>
      <c r="K1484" s="10" t="b">
        <v>0</v>
      </c>
      <c r="L1484" s="10">
        <v>1</v>
      </c>
      <c r="M1484" t="b">
        <v>0</v>
      </c>
      <c r="N1484" s="10" t="s">
        <v>8273</v>
      </c>
      <c r="O1484" s="15" t="s">
        <v>8320</v>
      </c>
      <c r="P1484" s="10" t="s">
        <v>8322</v>
      </c>
      <c r="Q1484" s="10">
        <f t="shared" si="116"/>
        <v>0</v>
      </c>
      <c r="R1484" s="10">
        <f t="shared" si="115"/>
        <v>5</v>
      </c>
      <c r="S1484" s="23">
        <f t="shared" si="117"/>
        <v>41136.85805555556</v>
      </c>
      <c r="T1484" s="23">
        <f t="shared" si="118"/>
        <v>41159.32708333333</v>
      </c>
      <c r="U1484" s="10">
        <f t="shared" si="114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0" t="s">
        <v>8220</v>
      </c>
      <c r="G1485" s="10" t="s">
        <v>8223</v>
      </c>
      <c r="H1485" s="10" t="s">
        <v>8245</v>
      </c>
      <c r="I1485" s="10">
        <v>1469162275</v>
      </c>
      <c r="J1485" s="10">
        <v>1467002275</v>
      </c>
      <c r="K1485" s="10" t="b">
        <v>0</v>
      </c>
      <c r="L1485" s="10">
        <v>2</v>
      </c>
      <c r="M1485" t="b">
        <v>0</v>
      </c>
      <c r="N1485" s="10" t="s">
        <v>8273</v>
      </c>
      <c r="O1485" s="15" t="s">
        <v>8320</v>
      </c>
      <c r="P1485" s="10" t="s">
        <v>8322</v>
      </c>
      <c r="Q1485" s="10">
        <f t="shared" si="116"/>
        <v>1</v>
      </c>
      <c r="R1485" s="10">
        <f t="shared" si="115"/>
        <v>25</v>
      </c>
      <c r="S1485" s="23">
        <f t="shared" si="117"/>
        <v>42548.192997685182</v>
      </c>
      <c r="T1485" s="23">
        <f t="shared" si="118"/>
        <v>42573.192997685182</v>
      </c>
      <c r="U1485" s="10">
        <f t="shared" si="114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0" t="s">
        <v>8220</v>
      </c>
      <c r="G1486" s="10" t="s">
        <v>8223</v>
      </c>
      <c r="H1486" s="10" t="s">
        <v>8245</v>
      </c>
      <c r="I1486" s="10">
        <v>1342882260</v>
      </c>
      <c r="J1486" s="10">
        <v>1337834963</v>
      </c>
      <c r="K1486" s="10" t="b">
        <v>0</v>
      </c>
      <c r="L1486" s="10">
        <v>0</v>
      </c>
      <c r="M1486" t="b">
        <v>0</v>
      </c>
      <c r="N1486" s="10" t="s">
        <v>8273</v>
      </c>
      <c r="O1486" s="15" t="s">
        <v>8320</v>
      </c>
      <c r="P1486" s="10" t="s">
        <v>8322</v>
      </c>
      <c r="Q1486" s="10">
        <f t="shared" si="116"/>
        <v>0</v>
      </c>
      <c r="R1486" s="10">
        <f t="shared" si="115"/>
        <v>0</v>
      </c>
      <c r="S1486" s="23">
        <f t="shared" si="117"/>
        <v>41053.200960648144</v>
      </c>
      <c r="T1486" s="23">
        <f t="shared" si="118"/>
        <v>41111.618750000001</v>
      </c>
      <c r="U1486" s="10">
        <f t="shared" si="114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0" t="s">
        <v>8220</v>
      </c>
      <c r="G1487" s="10" t="s">
        <v>8223</v>
      </c>
      <c r="H1487" s="10" t="s">
        <v>8245</v>
      </c>
      <c r="I1487" s="10">
        <v>1434827173</v>
      </c>
      <c r="J1487" s="10">
        <v>1430939173</v>
      </c>
      <c r="K1487" s="10" t="b">
        <v>0</v>
      </c>
      <c r="L1487" s="10">
        <v>3</v>
      </c>
      <c r="M1487" t="b">
        <v>0</v>
      </c>
      <c r="N1487" s="10" t="s">
        <v>8273</v>
      </c>
      <c r="O1487" s="15" t="s">
        <v>8320</v>
      </c>
      <c r="P1487" s="10" t="s">
        <v>8322</v>
      </c>
      <c r="Q1487" s="10">
        <f t="shared" si="116"/>
        <v>2</v>
      </c>
      <c r="R1487" s="10">
        <f t="shared" si="115"/>
        <v>50</v>
      </c>
      <c r="S1487" s="23">
        <f t="shared" si="117"/>
        <v>42130.795983796299</v>
      </c>
      <c r="T1487" s="23">
        <f t="shared" si="118"/>
        <v>42175.795983796299</v>
      </c>
      <c r="U1487" s="10">
        <f t="shared" ref="U1487:U1550" si="119">YEAR(S:S)</f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0" t="s">
        <v>8220</v>
      </c>
      <c r="G1488" s="10" t="s">
        <v>8223</v>
      </c>
      <c r="H1488" s="10" t="s">
        <v>8245</v>
      </c>
      <c r="I1488" s="10">
        <v>1425009761</v>
      </c>
      <c r="J1488" s="10">
        <v>1422417761</v>
      </c>
      <c r="K1488" s="10" t="b">
        <v>0</v>
      </c>
      <c r="L1488" s="10">
        <v>3</v>
      </c>
      <c r="M1488" t="b">
        <v>0</v>
      </c>
      <c r="N1488" s="10" t="s">
        <v>8273</v>
      </c>
      <c r="O1488" s="15" t="s">
        <v>8320</v>
      </c>
      <c r="P1488" s="10" t="s">
        <v>8322</v>
      </c>
      <c r="Q1488" s="10">
        <f t="shared" si="116"/>
        <v>0</v>
      </c>
      <c r="R1488" s="10">
        <f t="shared" si="115"/>
        <v>16</v>
      </c>
      <c r="S1488" s="23">
        <f t="shared" si="117"/>
        <v>42032.168530092589</v>
      </c>
      <c r="T1488" s="23">
        <f t="shared" si="118"/>
        <v>42062.168530092589</v>
      </c>
      <c r="U1488" s="10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0" t="s">
        <v>8220</v>
      </c>
      <c r="G1489" s="10" t="s">
        <v>8223</v>
      </c>
      <c r="H1489" s="10" t="s">
        <v>8245</v>
      </c>
      <c r="I1489" s="10">
        <v>1470175271</v>
      </c>
      <c r="J1489" s="10">
        <v>1467583271</v>
      </c>
      <c r="K1489" s="10" t="b">
        <v>0</v>
      </c>
      <c r="L1489" s="10">
        <v>0</v>
      </c>
      <c r="M1489" t="b">
        <v>0</v>
      </c>
      <c r="N1489" s="10" t="s">
        <v>8273</v>
      </c>
      <c r="O1489" s="15" t="s">
        <v>8320</v>
      </c>
      <c r="P1489" s="10" t="s">
        <v>8322</v>
      </c>
      <c r="Q1489" s="10">
        <f t="shared" si="116"/>
        <v>0</v>
      </c>
      <c r="R1489" s="10">
        <f t="shared" si="115"/>
        <v>0</v>
      </c>
      <c r="S1489" s="23">
        <f t="shared" si="117"/>
        <v>42554.917488425926</v>
      </c>
      <c r="T1489" s="23">
        <f t="shared" si="118"/>
        <v>42584.917488425926</v>
      </c>
      <c r="U1489" s="10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0" t="s">
        <v>8220</v>
      </c>
      <c r="G1490" s="10" t="s">
        <v>8225</v>
      </c>
      <c r="H1490" s="10" t="s">
        <v>8247</v>
      </c>
      <c r="I1490" s="10">
        <v>1388928660</v>
      </c>
      <c r="J1490" s="10">
        <v>1386336660</v>
      </c>
      <c r="K1490" s="10" t="b">
        <v>0</v>
      </c>
      <c r="L1490" s="10">
        <v>6</v>
      </c>
      <c r="M1490" t="b">
        <v>0</v>
      </c>
      <c r="N1490" s="10" t="s">
        <v>8273</v>
      </c>
      <c r="O1490" s="15" t="s">
        <v>8320</v>
      </c>
      <c r="P1490" s="10" t="s">
        <v>8322</v>
      </c>
      <c r="Q1490" s="10">
        <f t="shared" si="116"/>
        <v>2</v>
      </c>
      <c r="R1490" s="10">
        <f t="shared" si="115"/>
        <v>60</v>
      </c>
      <c r="S1490" s="23">
        <f t="shared" si="117"/>
        <v>41614.563194444447</v>
      </c>
      <c r="T1490" s="23">
        <f t="shared" si="118"/>
        <v>41644.563194444447</v>
      </c>
      <c r="U1490" s="1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0" t="s">
        <v>8220</v>
      </c>
      <c r="G1491" s="10" t="s">
        <v>8223</v>
      </c>
      <c r="H1491" s="10" t="s">
        <v>8245</v>
      </c>
      <c r="I1491" s="10">
        <v>1352994052</v>
      </c>
      <c r="J1491" s="10">
        <v>1350398452</v>
      </c>
      <c r="K1491" s="10" t="b">
        <v>0</v>
      </c>
      <c r="L1491" s="10">
        <v>0</v>
      </c>
      <c r="M1491" t="b">
        <v>0</v>
      </c>
      <c r="N1491" s="10" t="s">
        <v>8273</v>
      </c>
      <c r="O1491" s="15" t="s">
        <v>8320</v>
      </c>
      <c r="P1491" s="10" t="s">
        <v>8322</v>
      </c>
      <c r="Q1491" s="10">
        <f t="shared" si="116"/>
        <v>0</v>
      </c>
      <c r="R1491" s="10">
        <f t="shared" si="115"/>
        <v>0</v>
      </c>
      <c r="S1491" s="23">
        <f t="shared" si="117"/>
        <v>41198.611712962964</v>
      </c>
      <c r="T1491" s="23">
        <f t="shared" si="118"/>
        <v>41228.653379629628</v>
      </c>
      <c r="U1491" s="10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0" t="s">
        <v>8220</v>
      </c>
      <c r="G1492" s="10" t="s">
        <v>8223</v>
      </c>
      <c r="H1492" s="10" t="s">
        <v>8245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t="b">
        <v>0</v>
      </c>
      <c r="N1492" s="10" t="s">
        <v>8273</v>
      </c>
      <c r="O1492" s="15" t="s">
        <v>8320</v>
      </c>
      <c r="P1492" s="10" t="s">
        <v>8322</v>
      </c>
      <c r="Q1492" s="10">
        <f t="shared" si="116"/>
        <v>31</v>
      </c>
      <c r="R1492" s="10">
        <f t="shared" si="115"/>
        <v>47.11</v>
      </c>
      <c r="S1492" s="23">
        <f t="shared" si="117"/>
        <v>41520.561041666668</v>
      </c>
      <c r="T1492" s="23">
        <f t="shared" si="118"/>
        <v>41549.561041666668</v>
      </c>
      <c r="U1492" s="10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0" t="s">
        <v>8220</v>
      </c>
      <c r="G1493" s="10" t="s">
        <v>8223</v>
      </c>
      <c r="H1493" s="10" t="s">
        <v>8245</v>
      </c>
      <c r="I1493" s="10">
        <v>1424014680</v>
      </c>
      <c r="J1493" s="10">
        <v>1418922443</v>
      </c>
      <c r="K1493" s="10" t="b">
        <v>0</v>
      </c>
      <c r="L1493" s="10">
        <v>1</v>
      </c>
      <c r="M1493" t="b">
        <v>0</v>
      </c>
      <c r="N1493" s="10" t="s">
        <v>8273</v>
      </c>
      <c r="O1493" s="15" t="s">
        <v>8320</v>
      </c>
      <c r="P1493" s="10" t="s">
        <v>8322</v>
      </c>
      <c r="Q1493" s="10">
        <f t="shared" si="116"/>
        <v>8</v>
      </c>
      <c r="R1493" s="10">
        <f t="shared" si="115"/>
        <v>100</v>
      </c>
      <c r="S1493" s="23">
        <f t="shared" si="117"/>
        <v>41991.713460648149</v>
      </c>
      <c r="T1493" s="23">
        <f t="shared" si="118"/>
        <v>42050.651388888888</v>
      </c>
      <c r="U1493" s="10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0" t="s">
        <v>8220</v>
      </c>
      <c r="G1494" s="10" t="s">
        <v>8223</v>
      </c>
      <c r="H1494" s="10" t="s">
        <v>8245</v>
      </c>
      <c r="I1494" s="10">
        <v>1308431646</v>
      </c>
      <c r="J1494" s="10">
        <v>1305839646</v>
      </c>
      <c r="K1494" s="10" t="b">
        <v>0</v>
      </c>
      <c r="L1494" s="10">
        <v>2</v>
      </c>
      <c r="M1494" t="b">
        <v>0</v>
      </c>
      <c r="N1494" s="10" t="s">
        <v>8273</v>
      </c>
      <c r="O1494" s="15" t="s">
        <v>8320</v>
      </c>
      <c r="P1494" s="10" t="s">
        <v>8322</v>
      </c>
      <c r="Q1494" s="10">
        <f t="shared" si="116"/>
        <v>1</v>
      </c>
      <c r="R1494" s="10">
        <f t="shared" si="115"/>
        <v>15</v>
      </c>
      <c r="S1494" s="23">
        <f t="shared" si="117"/>
        <v>40682.884791666671</v>
      </c>
      <c r="T1494" s="23">
        <f t="shared" si="118"/>
        <v>40712.884791666671</v>
      </c>
      <c r="U1494" s="10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0" t="s">
        <v>8220</v>
      </c>
      <c r="G1495" s="10" t="s">
        <v>8223</v>
      </c>
      <c r="H1495" s="10" t="s">
        <v>8245</v>
      </c>
      <c r="I1495" s="10">
        <v>1371415675</v>
      </c>
      <c r="J1495" s="10">
        <v>1368823675</v>
      </c>
      <c r="K1495" s="10" t="b">
        <v>0</v>
      </c>
      <c r="L1495" s="10">
        <v>0</v>
      </c>
      <c r="M1495" t="b">
        <v>0</v>
      </c>
      <c r="N1495" s="10" t="s">
        <v>8273</v>
      </c>
      <c r="O1495" s="15" t="s">
        <v>8320</v>
      </c>
      <c r="P1495" s="10" t="s">
        <v>8322</v>
      </c>
      <c r="Q1495" s="10">
        <f t="shared" si="116"/>
        <v>0</v>
      </c>
      <c r="R1495" s="10">
        <f t="shared" si="115"/>
        <v>0</v>
      </c>
      <c r="S1495" s="23">
        <f t="shared" si="117"/>
        <v>41411.866608796299</v>
      </c>
      <c r="T1495" s="23">
        <f t="shared" si="118"/>
        <v>41441.866608796299</v>
      </c>
      <c r="U1495" s="10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0" t="s">
        <v>8220</v>
      </c>
      <c r="G1496" s="10" t="s">
        <v>8223</v>
      </c>
      <c r="H1496" s="10" t="s">
        <v>8245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t="b">
        <v>0</v>
      </c>
      <c r="N1496" s="10" t="s">
        <v>8273</v>
      </c>
      <c r="O1496" s="15" t="s">
        <v>8320</v>
      </c>
      <c r="P1496" s="10" t="s">
        <v>8322</v>
      </c>
      <c r="Q1496" s="10">
        <f t="shared" si="116"/>
        <v>9</v>
      </c>
      <c r="R1496" s="10">
        <f t="shared" si="115"/>
        <v>40.450000000000003</v>
      </c>
      <c r="S1496" s="23">
        <f t="shared" si="117"/>
        <v>42067.722372685181</v>
      </c>
      <c r="T1496" s="23">
        <f t="shared" si="118"/>
        <v>42097.651388888888</v>
      </c>
      <c r="U1496" s="10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0" t="s">
        <v>8220</v>
      </c>
      <c r="G1497" s="10" t="s">
        <v>8223</v>
      </c>
      <c r="H1497" s="10" t="s">
        <v>8245</v>
      </c>
      <c r="I1497" s="10">
        <v>1314471431</v>
      </c>
      <c r="J1497" s="10">
        <v>1311879431</v>
      </c>
      <c r="K1497" s="10" t="b">
        <v>0</v>
      </c>
      <c r="L1497" s="10">
        <v>0</v>
      </c>
      <c r="M1497" t="b">
        <v>0</v>
      </c>
      <c r="N1497" s="10" t="s">
        <v>8273</v>
      </c>
      <c r="O1497" s="15" t="s">
        <v>8320</v>
      </c>
      <c r="P1497" s="10" t="s">
        <v>8322</v>
      </c>
      <c r="Q1497" s="10">
        <f t="shared" si="116"/>
        <v>0</v>
      </c>
      <c r="R1497" s="10">
        <f t="shared" si="115"/>
        <v>0</v>
      </c>
      <c r="S1497" s="23">
        <f t="shared" si="117"/>
        <v>40752.789710648147</v>
      </c>
      <c r="T1497" s="23">
        <f t="shared" si="118"/>
        <v>40782.789710648147</v>
      </c>
      <c r="U1497" s="10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0" t="s">
        <v>8220</v>
      </c>
      <c r="G1498" s="10" t="s">
        <v>8223</v>
      </c>
      <c r="H1498" s="10" t="s">
        <v>8245</v>
      </c>
      <c r="I1498" s="10">
        <v>1410866659</v>
      </c>
      <c r="J1498" s="10">
        <v>1405682659</v>
      </c>
      <c r="K1498" s="10" t="b">
        <v>0</v>
      </c>
      <c r="L1498" s="10">
        <v>0</v>
      </c>
      <c r="M1498" t="b">
        <v>0</v>
      </c>
      <c r="N1498" s="10" t="s">
        <v>8273</v>
      </c>
      <c r="O1498" s="15" t="s">
        <v>8320</v>
      </c>
      <c r="P1498" s="10" t="s">
        <v>8322</v>
      </c>
      <c r="Q1498" s="10">
        <f t="shared" si="116"/>
        <v>0</v>
      </c>
      <c r="R1498" s="10">
        <f t="shared" si="115"/>
        <v>0</v>
      </c>
      <c r="S1498" s="23">
        <f t="shared" si="117"/>
        <v>41838.475219907406</v>
      </c>
      <c r="T1498" s="23">
        <f t="shared" si="118"/>
        <v>41898.475219907406</v>
      </c>
      <c r="U1498" s="10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0" t="s">
        <v>8220</v>
      </c>
      <c r="G1499" s="10" t="s">
        <v>8223</v>
      </c>
      <c r="H1499" s="10" t="s">
        <v>8245</v>
      </c>
      <c r="I1499" s="10">
        <v>1375299780</v>
      </c>
      <c r="J1499" s="10">
        <v>1371655522</v>
      </c>
      <c r="K1499" s="10" t="b">
        <v>0</v>
      </c>
      <c r="L1499" s="10">
        <v>1</v>
      </c>
      <c r="M1499" t="b">
        <v>0</v>
      </c>
      <c r="N1499" s="10" t="s">
        <v>8273</v>
      </c>
      <c r="O1499" s="15" t="s">
        <v>8320</v>
      </c>
      <c r="P1499" s="10" t="s">
        <v>8322</v>
      </c>
      <c r="Q1499" s="10">
        <f t="shared" si="116"/>
        <v>0</v>
      </c>
      <c r="R1499" s="10">
        <f t="shared" si="115"/>
        <v>1</v>
      </c>
      <c r="S1499" s="23">
        <f t="shared" si="117"/>
        <v>41444.64261574074</v>
      </c>
      <c r="T1499" s="23">
        <f t="shared" si="118"/>
        <v>41486.821527777778</v>
      </c>
      <c r="U1499" s="10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0" t="s">
        <v>8220</v>
      </c>
      <c r="G1500" s="10" t="s">
        <v>8223</v>
      </c>
      <c r="H1500" s="10" t="s">
        <v>8245</v>
      </c>
      <c r="I1500" s="10">
        <v>1409787378</v>
      </c>
      <c r="J1500" s="10">
        <v>1405899378</v>
      </c>
      <c r="K1500" s="10" t="b">
        <v>0</v>
      </c>
      <c r="L1500" s="10">
        <v>3</v>
      </c>
      <c r="M1500" t="b">
        <v>0</v>
      </c>
      <c r="N1500" s="10" t="s">
        <v>8273</v>
      </c>
      <c r="O1500" s="15" t="s">
        <v>8320</v>
      </c>
      <c r="P1500" s="10" t="s">
        <v>8322</v>
      </c>
      <c r="Q1500" s="10">
        <f t="shared" si="116"/>
        <v>2</v>
      </c>
      <c r="R1500" s="10">
        <f t="shared" si="115"/>
        <v>19</v>
      </c>
      <c r="S1500" s="23">
        <f t="shared" si="117"/>
        <v>41840.983541666668</v>
      </c>
      <c r="T1500" s="23">
        <f t="shared" si="118"/>
        <v>41885.983541666668</v>
      </c>
      <c r="U1500" s="1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0" t="s">
        <v>8220</v>
      </c>
      <c r="G1501" s="10" t="s">
        <v>8223</v>
      </c>
      <c r="H1501" s="10" t="s">
        <v>8245</v>
      </c>
      <c r="I1501" s="10">
        <v>1470355833</v>
      </c>
      <c r="J1501" s="10">
        <v>1465171833</v>
      </c>
      <c r="K1501" s="10" t="b">
        <v>0</v>
      </c>
      <c r="L1501" s="10">
        <v>1</v>
      </c>
      <c r="M1501" t="b">
        <v>0</v>
      </c>
      <c r="N1501" s="10" t="s">
        <v>8273</v>
      </c>
      <c r="O1501" s="15" t="s">
        <v>8320</v>
      </c>
      <c r="P1501" s="10" t="s">
        <v>8322</v>
      </c>
      <c r="Q1501" s="10">
        <f t="shared" si="116"/>
        <v>0</v>
      </c>
      <c r="R1501" s="10">
        <f t="shared" si="115"/>
        <v>5</v>
      </c>
      <c r="S1501" s="23">
        <f t="shared" si="117"/>
        <v>42527.007326388892</v>
      </c>
      <c r="T1501" s="23">
        <f t="shared" si="118"/>
        <v>42587.007326388892</v>
      </c>
      <c r="U1501" s="10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0" t="s">
        <v>8220</v>
      </c>
      <c r="G1502" s="10" t="s">
        <v>8223</v>
      </c>
      <c r="H1502" s="10" t="s">
        <v>8245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t="b">
        <v>0</v>
      </c>
      <c r="N1502" s="10" t="s">
        <v>8273</v>
      </c>
      <c r="O1502" s="15" t="s">
        <v>8320</v>
      </c>
      <c r="P1502" s="10" t="s">
        <v>8322</v>
      </c>
      <c r="Q1502" s="10">
        <f t="shared" si="116"/>
        <v>25</v>
      </c>
      <c r="R1502" s="10">
        <f t="shared" si="115"/>
        <v>46.73</v>
      </c>
      <c r="S1502" s="23">
        <f t="shared" si="117"/>
        <v>41365.904594907406</v>
      </c>
      <c r="T1502" s="23">
        <f t="shared" si="118"/>
        <v>41395.904594907406</v>
      </c>
      <c r="U1502" s="10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0" t="s">
        <v>8218</v>
      </c>
      <c r="G1503" s="10" t="s">
        <v>8228</v>
      </c>
      <c r="H1503" s="10" t="s">
        <v>8250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t="b">
        <v>1</v>
      </c>
      <c r="N1503" s="10" t="s">
        <v>8283</v>
      </c>
      <c r="O1503" s="15" t="s">
        <v>8336</v>
      </c>
      <c r="P1503" s="10" t="s">
        <v>8337</v>
      </c>
      <c r="Q1503" s="10">
        <f t="shared" si="116"/>
        <v>166</v>
      </c>
      <c r="R1503" s="10">
        <f t="shared" si="115"/>
        <v>97.73</v>
      </c>
      <c r="S1503" s="23">
        <f t="shared" si="117"/>
        <v>42163.583599537036</v>
      </c>
      <c r="T1503" s="23">
        <f t="shared" si="118"/>
        <v>42193.583599537036</v>
      </c>
      <c r="U1503" s="10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0" t="s">
        <v>8218</v>
      </c>
      <c r="G1504" s="10" t="s">
        <v>8224</v>
      </c>
      <c r="H1504" s="10" t="s">
        <v>8246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t="b">
        <v>1</v>
      </c>
      <c r="N1504" s="10" t="s">
        <v>8283</v>
      </c>
      <c r="O1504" s="15" t="s">
        <v>8336</v>
      </c>
      <c r="P1504" s="10" t="s">
        <v>8337</v>
      </c>
      <c r="Q1504" s="10">
        <f t="shared" si="116"/>
        <v>101</v>
      </c>
      <c r="R1504" s="10">
        <f t="shared" si="115"/>
        <v>67.84</v>
      </c>
      <c r="S1504" s="23">
        <f t="shared" si="117"/>
        <v>42426.542592592596</v>
      </c>
      <c r="T1504" s="23">
        <f t="shared" si="118"/>
        <v>42454.916666666672</v>
      </c>
      <c r="U1504" s="10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0" t="s">
        <v>8218</v>
      </c>
      <c r="G1505" s="10" t="s">
        <v>8241</v>
      </c>
      <c r="H1505" s="10" t="s">
        <v>8248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t="b">
        <v>1</v>
      </c>
      <c r="N1505" s="10" t="s">
        <v>8283</v>
      </c>
      <c r="O1505" s="15" t="s">
        <v>8336</v>
      </c>
      <c r="P1505" s="10" t="s">
        <v>8337</v>
      </c>
      <c r="Q1505" s="10">
        <f t="shared" si="116"/>
        <v>108</v>
      </c>
      <c r="R1505" s="10">
        <f t="shared" si="115"/>
        <v>56.98</v>
      </c>
      <c r="S1505" s="23">
        <f t="shared" si="117"/>
        <v>42606.347233796296</v>
      </c>
      <c r="T1505" s="23">
        <f t="shared" si="118"/>
        <v>42666.347233796296</v>
      </c>
      <c r="U1505" s="10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0" t="s">
        <v>8218</v>
      </c>
      <c r="G1506" s="10" t="s">
        <v>8224</v>
      </c>
      <c r="H1506" s="10" t="s">
        <v>8246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t="b">
        <v>1</v>
      </c>
      <c r="N1506" s="10" t="s">
        <v>8283</v>
      </c>
      <c r="O1506" s="15" t="s">
        <v>8336</v>
      </c>
      <c r="P1506" s="10" t="s">
        <v>8337</v>
      </c>
      <c r="Q1506" s="10">
        <f t="shared" si="116"/>
        <v>278</v>
      </c>
      <c r="R1506" s="10">
        <f t="shared" si="115"/>
        <v>67.16</v>
      </c>
      <c r="S1506" s="23">
        <f t="shared" si="117"/>
        <v>41772.657685185186</v>
      </c>
      <c r="T1506" s="23">
        <f t="shared" si="118"/>
        <v>41800.356249999997</v>
      </c>
      <c r="U1506" s="10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0" t="s">
        <v>8218</v>
      </c>
      <c r="G1507" s="10" t="s">
        <v>8235</v>
      </c>
      <c r="H1507" s="10" t="s">
        <v>8248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t="b">
        <v>1</v>
      </c>
      <c r="N1507" s="10" t="s">
        <v>8283</v>
      </c>
      <c r="O1507" s="15" t="s">
        <v>8336</v>
      </c>
      <c r="P1507" s="10" t="s">
        <v>8337</v>
      </c>
      <c r="Q1507" s="10">
        <f t="shared" si="116"/>
        <v>104</v>
      </c>
      <c r="R1507" s="10">
        <f t="shared" si="115"/>
        <v>48.04</v>
      </c>
      <c r="S1507" s="23">
        <f t="shared" si="117"/>
        <v>42414.44332175926</v>
      </c>
      <c r="T1507" s="23">
        <f t="shared" si="118"/>
        <v>42451.834027777775</v>
      </c>
      <c r="U1507" s="10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0" t="s">
        <v>8218</v>
      </c>
      <c r="G1508" s="10" t="s">
        <v>8224</v>
      </c>
      <c r="H1508" s="10" t="s">
        <v>8246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t="b">
        <v>1</v>
      </c>
      <c r="N1508" s="10" t="s">
        <v>8283</v>
      </c>
      <c r="O1508" s="15" t="s">
        <v>8336</v>
      </c>
      <c r="P1508" s="10" t="s">
        <v>8337</v>
      </c>
      <c r="Q1508" s="10">
        <f t="shared" si="116"/>
        <v>111</v>
      </c>
      <c r="R1508" s="10">
        <f t="shared" si="115"/>
        <v>38.86</v>
      </c>
      <c r="S1508" s="23">
        <f t="shared" si="117"/>
        <v>41814.785925925928</v>
      </c>
      <c r="T1508" s="23">
        <f t="shared" si="118"/>
        <v>41844.785925925928</v>
      </c>
      <c r="U1508" s="10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0" t="s">
        <v>8218</v>
      </c>
      <c r="G1509" s="10" t="s">
        <v>8223</v>
      </c>
      <c r="H1509" s="10" t="s">
        <v>8245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t="b">
        <v>1</v>
      </c>
      <c r="N1509" s="10" t="s">
        <v>8283</v>
      </c>
      <c r="O1509" s="15" t="s">
        <v>8336</v>
      </c>
      <c r="P1509" s="10" t="s">
        <v>8337</v>
      </c>
      <c r="Q1509" s="10">
        <f t="shared" si="116"/>
        <v>215</v>
      </c>
      <c r="R1509" s="10">
        <f t="shared" si="115"/>
        <v>78.180000000000007</v>
      </c>
      <c r="S1509" s="23">
        <f t="shared" si="117"/>
        <v>40254.450335648151</v>
      </c>
      <c r="T1509" s="23">
        <f t="shared" si="118"/>
        <v>40313.340277777781</v>
      </c>
      <c r="U1509" s="10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0" t="s">
        <v>8218</v>
      </c>
      <c r="G1510" s="10" t="s">
        <v>8223</v>
      </c>
      <c r="H1510" s="10" t="s">
        <v>8245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t="b">
        <v>1</v>
      </c>
      <c r="N1510" s="10" t="s">
        <v>8283</v>
      </c>
      <c r="O1510" s="15" t="s">
        <v>8336</v>
      </c>
      <c r="P1510" s="10" t="s">
        <v>8337</v>
      </c>
      <c r="Q1510" s="10">
        <f t="shared" si="116"/>
        <v>111</v>
      </c>
      <c r="R1510" s="10">
        <f t="shared" si="115"/>
        <v>97.11</v>
      </c>
      <c r="S1510" s="23">
        <f t="shared" si="117"/>
        <v>41786.614363425928</v>
      </c>
      <c r="T1510" s="23">
        <f t="shared" si="118"/>
        <v>41817.614363425928</v>
      </c>
      <c r="U1510" s="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0" t="s">
        <v>8218</v>
      </c>
      <c r="G1511" s="10" t="s">
        <v>8235</v>
      </c>
      <c r="H1511" s="10" t="s">
        <v>8248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t="b">
        <v>1</v>
      </c>
      <c r="N1511" s="10" t="s">
        <v>8283</v>
      </c>
      <c r="O1511" s="15" t="s">
        <v>8336</v>
      </c>
      <c r="P1511" s="10" t="s">
        <v>8337</v>
      </c>
      <c r="Q1511" s="10">
        <f t="shared" si="116"/>
        <v>124</v>
      </c>
      <c r="R1511" s="10">
        <f t="shared" si="115"/>
        <v>110.39</v>
      </c>
      <c r="S1511" s="23">
        <f t="shared" si="117"/>
        <v>42751.533391203702</v>
      </c>
      <c r="T1511" s="23">
        <f t="shared" si="118"/>
        <v>42780.957638888889</v>
      </c>
      <c r="U1511" s="10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0" t="s">
        <v>8218</v>
      </c>
      <c r="G1512" s="10" t="s">
        <v>8224</v>
      </c>
      <c r="H1512" s="10" t="s">
        <v>8246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t="b">
        <v>1</v>
      </c>
      <c r="N1512" s="10" t="s">
        <v>8283</v>
      </c>
      <c r="O1512" s="15" t="s">
        <v>8336</v>
      </c>
      <c r="P1512" s="10" t="s">
        <v>8337</v>
      </c>
      <c r="Q1512" s="10">
        <f t="shared" si="116"/>
        <v>101</v>
      </c>
      <c r="R1512" s="10">
        <f t="shared" si="115"/>
        <v>39.92</v>
      </c>
      <c r="S1512" s="23">
        <f t="shared" si="117"/>
        <v>41809.385162037033</v>
      </c>
      <c r="T1512" s="23">
        <f t="shared" si="118"/>
        <v>41839.385162037033</v>
      </c>
      <c r="U1512" s="10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0" t="s">
        <v>8218</v>
      </c>
      <c r="G1513" s="10" t="s">
        <v>8223</v>
      </c>
      <c r="H1513" s="10" t="s">
        <v>8245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t="b">
        <v>1</v>
      </c>
      <c r="N1513" s="10" t="s">
        <v>8283</v>
      </c>
      <c r="O1513" s="15" t="s">
        <v>8336</v>
      </c>
      <c r="P1513" s="10" t="s">
        <v>8337</v>
      </c>
      <c r="Q1513" s="10">
        <f t="shared" si="116"/>
        <v>112</v>
      </c>
      <c r="R1513" s="10">
        <f t="shared" si="115"/>
        <v>75.98</v>
      </c>
      <c r="S1513" s="23">
        <f t="shared" si="117"/>
        <v>42296.583379629628</v>
      </c>
      <c r="T1513" s="23">
        <f t="shared" si="118"/>
        <v>42326.625046296293</v>
      </c>
      <c r="U1513" s="10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0" t="s">
        <v>8218</v>
      </c>
      <c r="G1514" s="10" t="s">
        <v>8223</v>
      </c>
      <c r="H1514" s="10" t="s">
        <v>8245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t="b">
        <v>1</v>
      </c>
      <c r="N1514" s="10" t="s">
        <v>8283</v>
      </c>
      <c r="O1514" s="15" t="s">
        <v>8336</v>
      </c>
      <c r="P1514" s="10" t="s">
        <v>8337</v>
      </c>
      <c r="Q1514" s="10">
        <f t="shared" si="116"/>
        <v>559</v>
      </c>
      <c r="R1514" s="10">
        <f t="shared" si="115"/>
        <v>58.38</v>
      </c>
      <c r="S1514" s="23">
        <f t="shared" si="117"/>
        <v>42741.684479166666</v>
      </c>
      <c r="T1514" s="23">
        <f t="shared" si="118"/>
        <v>42771.684479166666</v>
      </c>
      <c r="U1514" s="10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0" t="s">
        <v>8218</v>
      </c>
      <c r="G1515" s="10" t="s">
        <v>8224</v>
      </c>
      <c r="H1515" s="10" t="s">
        <v>8246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t="b">
        <v>1</v>
      </c>
      <c r="N1515" s="10" t="s">
        <v>8283</v>
      </c>
      <c r="O1515" s="15" t="s">
        <v>8336</v>
      </c>
      <c r="P1515" s="10" t="s">
        <v>8337</v>
      </c>
      <c r="Q1515" s="10">
        <f t="shared" si="116"/>
        <v>150</v>
      </c>
      <c r="R1515" s="10">
        <f t="shared" si="115"/>
        <v>55.82</v>
      </c>
      <c r="S1515" s="23">
        <f t="shared" si="117"/>
        <v>41806.637337962966</v>
      </c>
      <c r="T1515" s="23">
        <f t="shared" si="118"/>
        <v>41836.637337962966</v>
      </c>
      <c r="U1515" s="10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0" t="s">
        <v>8218</v>
      </c>
      <c r="G1516" s="10" t="s">
        <v>8223</v>
      </c>
      <c r="H1516" s="10" t="s">
        <v>8245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t="b">
        <v>1</v>
      </c>
      <c r="N1516" s="10" t="s">
        <v>8283</v>
      </c>
      <c r="O1516" s="15" t="s">
        <v>8336</v>
      </c>
      <c r="P1516" s="10" t="s">
        <v>8337</v>
      </c>
      <c r="Q1516" s="10">
        <f t="shared" si="116"/>
        <v>106</v>
      </c>
      <c r="R1516" s="10">
        <f t="shared" si="115"/>
        <v>151.24</v>
      </c>
      <c r="S1516" s="23">
        <f t="shared" si="117"/>
        <v>42234.597685185188</v>
      </c>
      <c r="T1516" s="23">
        <f t="shared" si="118"/>
        <v>42274.597685185188</v>
      </c>
      <c r="U1516" s="10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0" t="s">
        <v>8218</v>
      </c>
      <c r="G1517" s="10" t="s">
        <v>8233</v>
      </c>
      <c r="H1517" s="10" t="s">
        <v>8253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t="b">
        <v>1</v>
      </c>
      <c r="N1517" s="10" t="s">
        <v>8283</v>
      </c>
      <c r="O1517" s="15" t="s">
        <v>8336</v>
      </c>
      <c r="P1517" s="10" t="s">
        <v>8337</v>
      </c>
      <c r="Q1517" s="10">
        <f t="shared" si="116"/>
        <v>157</v>
      </c>
      <c r="R1517" s="10">
        <f t="shared" si="115"/>
        <v>849.67</v>
      </c>
      <c r="S1517" s="23">
        <f t="shared" si="117"/>
        <v>42415.253437499996</v>
      </c>
      <c r="T1517" s="23">
        <f t="shared" si="118"/>
        <v>42445.211770833332</v>
      </c>
      <c r="U1517" s="10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0" t="s">
        <v>8218</v>
      </c>
      <c r="G1518" s="10" t="s">
        <v>8223</v>
      </c>
      <c r="H1518" s="10" t="s">
        <v>8245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t="b">
        <v>1</v>
      </c>
      <c r="N1518" s="10" t="s">
        <v>8283</v>
      </c>
      <c r="O1518" s="15" t="s">
        <v>8336</v>
      </c>
      <c r="P1518" s="10" t="s">
        <v>8337</v>
      </c>
      <c r="Q1518" s="10">
        <f t="shared" si="116"/>
        <v>109</v>
      </c>
      <c r="R1518" s="10">
        <f t="shared" si="115"/>
        <v>159.24</v>
      </c>
      <c r="S1518" s="23">
        <f t="shared" si="117"/>
        <v>42619.466342592597</v>
      </c>
      <c r="T1518" s="23">
        <f t="shared" si="118"/>
        <v>42649.583333333328</v>
      </c>
      <c r="U1518" s="10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0" t="s">
        <v>8218</v>
      </c>
      <c r="G1519" s="10" t="s">
        <v>8223</v>
      </c>
      <c r="H1519" s="10" t="s">
        <v>8245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t="b">
        <v>1</v>
      </c>
      <c r="N1519" s="10" t="s">
        <v>8283</v>
      </c>
      <c r="O1519" s="15" t="s">
        <v>8336</v>
      </c>
      <c r="P1519" s="10" t="s">
        <v>8337</v>
      </c>
      <c r="Q1519" s="10">
        <f t="shared" si="116"/>
        <v>162</v>
      </c>
      <c r="R1519" s="10">
        <f t="shared" si="115"/>
        <v>39.51</v>
      </c>
      <c r="S1519" s="23">
        <f t="shared" si="117"/>
        <v>41948.56658564815</v>
      </c>
      <c r="T1519" s="23">
        <f t="shared" si="118"/>
        <v>41979.25</v>
      </c>
      <c r="U1519" s="10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0" t="s">
        <v>8218</v>
      </c>
      <c r="G1520" s="10" t="s">
        <v>8223</v>
      </c>
      <c r="H1520" s="10" t="s">
        <v>8245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t="b">
        <v>1</v>
      </c>
      <c r="N1520" s="10" t="s">
        <v>8283</v>
      </c>
      <c r="O1520" s="15" t="s">
        <v>8336</v>
      </c>
      <c r="P1520" s="10" t="s">
        <v>8337</v>
      </c>
      <c r="Q1520" s="10">
        <f t="shared" si="116"/>
        <v>205</v>
      </c>
      <c r="R1520" s="10">
        <f t="shared" si="115"/>
        <v>130.53</v>
      </c>
      <c r="S1520" s="23">
        <f t="shared" si="117"/>
        <v>41760.8200462963</v>
      </c>
      <c r="T1520" s="23">
        <f t="shared" si="118"/>
        <v>41790.8200462963</v>
      </c>
      <c r="U1520" s="1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0" t="s">
        <v>8218</v>
      </c>
      <c r="G1521" s="10" t="s">
        <v>8223</v>
      </c>
      <c r="H1521" s="10" t="s">
        <v>8245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t="b">
        <v>1</v>
      </c>
      <c r="N1521" s="10" t="s">
        <v>8283</v>
      </c>
      <c r="O1521" s="15" t="s">
        <v>8336</v>
      </c>
      <c r="P1521" s="10" t="s">
        <v>8337</v>
      </c>
      <c r="Q1521" s="10">
        <f t="shared" si="116"/>
        <v>103</v>
      </c>
      <c r="R1521" s="10">
        <f t="shared" si="115"/>
        <v>64.16</v>
      </c>
      <c r="S1521" s="23">
        <f t="shared" si="117"/>
        <v>41782.741701388892</v>
      </c>
      <c r="T1521" s="23">
        <f t="shared" si="118"/>
        <v>41810.915972222225</v>
      </c>
      <c r="U1521" s="10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0" t="s">
        <v>8218</v>
      </c>
      <c r="G1522" s="10" t="s">
        <v>8223</v>
      </c>
      <c r="H1522" s="10" t="s">
        <v>8245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t="b">
        <v>1</v>
      </c>
      <c r="N1522" s="10" t="s">
        <v>8283</v>
      </c>
      <c r="O1522" s="15" t="s">
        <v>8336</v>
      </c>
      <c r="P1522" s="10" t="s">
        <v>8337</v>
      </c>
      <c r="Q1522" s="10">
        <f t="shared" si="116"/>
        <v>103</v>
      </c>
      <c r="R1522" s="10">
        <f t="shared" si="115"/>
        <v>111.53</v>
      </c>
      <c r="S1522" s="23">
        <f t="shared" si="117"/>
        <v>41955.857789351852</v>
      </c>
      <c r="T1522" s="23">
        <f t="shared" si="118"/>
        <v>41992.166666666672</v>
      </c>
      <c r="U1522" s="10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0" t="s">
        <v>8218</v>
      </c>
      <c r="G1523" s="10" t="s">
        <v>8223</v>
      </c>
      <c r="H1523" s="10" t="s">
        <v>8245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t="b">
        <v>1</v>
      </c>
      <c r="N1523" s="10" t="s">
        <v>8283</v>
      </c>
      <c r="O1523" s="15" t="s">
        <v>8336</v>
      </c>
      <c r="P1523" s="10" t="s">
        <v>8337</v>
      </c>
      <c r="Q1523" s="10">
        <f t="shared" si="116"/>
        <v>107</v>
      </c>
      <c r="R1523" s="10">
        <f t="shared" si="115"/>
        <v>170.45</v>
      </c>
      <c r="S1523" s="23">
        <f t="shared" si="117"/>
        <v>42493.167719907404</v>
      </c>
      <c r="T1523" s="23">
        <f t="shared" si="118"/>
        <v>42528.167719907404</v>
      </c>
      <c r="U1523" s="10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0" t="s">
        <v>8218</v>
      </c>
      <c r="G1524" s="10" t="s">
        <v>8223</v>
      </c>
      <c r="H1524" s="10" t="s">
        <v>8245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t="b">
        <v>1</v>
      </c>
      <c r="N1524" s="10" t="s">
        <v>8283</v>
      </c>
      <c r="O1524" s="15" t="s">
        <v>8336</v>
      </c>
      <c r="P1524" s="10" t="s">
        <v>8337</v>
      </c>
      <c r="Q1524" s="10">
        <f t="shared" si="116"/>
        <v>139</v>
      </c>
      <c r="R1524" s="10">
        <f t="shared" si="115"/>
        <v>133.74</v>
      </c>
      <c r="S1524" s="23">
        <f t="shared" si="117"/>
        <v>41899.830312500002</v>
      </c>
      <c r="T1524" s="23">
        <f t="shared" si="118"/>
        <v>41929.830312500002</v>
      </c>
      <c r="U1524" s="10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0" t="s">
        <v>8218</v>
      </c>
      <c r="G1525" s="10" t="s">
        <v>8223</v>
      </c>
      <c r="H1525" s="10" t="s">
        <v>8245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t="b">
        <v>1</v>
      </c>
      <c r="N1525" s="10" t="s">
        <v>8283</v>
      </c>
      <c r="O1525" s="15" t="s">
        <v>8336</v>
      </c>
      <c r="P1525" s="10" t="s">
        <v>8337</v>
      </c>
      <c r="Q1525" s="10">
        <f t="shared" si="116"/>
        <v>125</v>
      </c>
      <c r="R1525" s="10">
        <f t="shared" si="115"/>
        <v>95.83</v>
      </c>
      <c r="S1525" s="23">
        <f t="shared" si="117"/>
        <v>41964.751342592594</v>
      </c>
      <c r="T1525" s="23">
        <f t="shared" si="118"/>
        <v>41996</v>
      </c>
      <c r="U1525" s="10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0" t="s">
        <v>8218</v>
      </c>
      <c r="G1526" s="10" t="s">
        <v>8234</v>
      </c>
      <c r="H1526" s="10" t="s">
        <v>8254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t="b">
        <v>1</v>
      </c>
      <c r="N1526" s="10" t="s">
        <v>8283</v>
      </c>
      <c r="O1526" s="15" t="s">
        <v>8336</v>
      </c>
      <c r="P1526" s="10" t="s">
        <v>8337</v>
      </c>
      <c r="Q1526" s="10">
        <f t="shared" si="116"/>
        <v>207</v>
      </c>
      <c r="R1526" s="10">
        <f t="shared" si="115"/>
        <v>221.79</v>
      </c>
      <c r="S1526" s="23">
        <f t="shared" si="117"/>
        <v>42756.501041666663</v>
      </c>
      <c r="T1526" s="23">
        <f t="shared" si="118"/>
        <v>42786.501041666663</v>
      </c>
      <c r="U1526" s="10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0" t="s">
        <v>8218</v>
      </c>
      <c r="G1527" s="10" t="s">
        <v>8223</v>
      </c>
      <c r="H1527" s="10" t="s">
        <v>8245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t="b">
        <v>1</v>
      </c>
      <c r="N1527" s="10" t="s">
        <v>8283</v>
      </c>
      <c r="O1527" s="15" t="s">
        <v>8336</v>
      </c>
      <c r="P1527" s="10" t="s">
        <v>8337</v>
      </c>
      <c r="Q1527" s="10">
        <f t="shared" si="116"/>
        <v>174</v>
      </c>
      <c r="R1527" s="10">
        <f t="shared" si="115"/>
        <v>32.32</v>
      </c>
      <c r="S1527" s="23">
        <f t="shared" si="117"/>
        <v>42570.702986111108</v>
      </c>
      <c r="T1527" s="23">
        <f t="shared" si="118"/>
        <v>42600.702986111108</v>
      </c>
      <c r="U1527" s="10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0" t="s">
        <v>8218</v>
      </c>
      <c r="G1528" s="10" t="s">
        <v>8223</v>
      </c>
      <c r="H1528" s="10" t="s">
        <v>8245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t="b">
        <v>1</v>
      </c>
      <c r="N1528" s="10" t="s">
        <v>8283</v>
      </c>
      <c r="O1528" s="15" t="s">
        <v>8336</v>
      </c>
      <c r="P1528" s="10" t="s">
        <v>8337</v>
      </c>
      <c r="Q1528" s="10">
        <f t="shared" si="116"/>
        <v>120</v>
      </c>
      <c r="R1528" s="10">
        <f t="shared" si="115"/>
        <v>98.84</v>
      </c>
      <c r="S1528" s="23">
        <f t="shared" si="117"/>
        <v>42339.276006944448</v>
      </c>
      <c r="T1528" s="23">
        <f t="shared" si="118"/>
        <v>42388.276006944448</v>
      </c>
      <c r="U1528" s="10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0" t="s">
        <v>8218</v>
      </c>
      <c r="G1529" s="10" t="s">
        <v>8223</v>
      </c>
      <c r="H1529" s="10" t="s">
        <v>8245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t="b">
        <v>1</v>
      </c>
      <c r="N1529" s="10" t="s">
        <v>8283</v>
      </c>
      <c r="O1529" s="15" t="s">
        <v>8336</v>
      </c>
      <c r="P1529" s="10" t="s">
        <v>8337</v>
      </c>
      <c r="Q1529" s="10">
        <f t="shared" si="116"/>
        <v>110</v>
      </c>
      <c r="R1529" s="10">
        <f t="shared" si="115"/>
        <v>55.22</v>
      </c>
      <c r="S1529" s="23">
        <f t="shared" si="117"/>
        <v>42780.600532407407</v>
      </c>
      <c r="T1529" s="23">
        <f t="shared" si="118"/>
        <v>42808.558865740735</v>
      </c>
      <c r="U1529" s="10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0" t="s">
        <v>8218</v>
      </c>
      <c r="G1530" s="10" t="s">
        <v>8223</v>
      </c>
      <c r="H1530" s="10" t="s">
        <v>8245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t="b">
        <v>1</v>
      </c>
      <c r="N1530" s="10" t="s">
        <v>8283</v>
      </c>
      <c r="O1530" s="15" t="s">
        <v>8336</v>
      </c>
      <c r="P1530" s="10" t="s">
        <v>8337</v>
      </c>
      <c r="Q1530" s="10">
        <f t="shared" si="116"/>
        <v>282</v>
      </c>
      <c r="R1530" s="10">
        <f t="shared" si="115"/>
        <v>52.79</v>
      </c>
      <c r="S1530" s="23">
        <f t="shared" si="117"/>
        <v>42736.732893518521</v>
      </c>
      <c r="T1530" s="23">
        <f t="shared" si="118"/>
        <v>42767</v>
      </c>
      <c r="U1530" s="1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0" t="s">
        <v>8218</v>
      </c>
      <c r="G1531" s="10" t="s">
        <v>8223</v>
      </c>
      <c r="H1531" s="10" t="s">
        <v>8245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t="b">
        <v>1</v>
      </c>
      <c r="N1531" s="10" t="s">
        <v>8283</v>
      </c>
      <c r="O1531" s="15" t="s">
        <v>8336</v>
      </c>
      <c r="P1531" s="10" t="s">
        <v>8337</v>
      </c>
      <c r="Q1531" s="10">
        <f t="shared" si="116"/>
        <v>101</v>
      </c>
      <c r="R1531" s="10">
        <f t="shared" si="115"/>
        <v>135.66999999999999</v>
      </c>
      <c r="S1531" s="23">
        <f t="shared" si="117"/>
        <v>42052.628703703704</v>
      </c>
      <c r="T1531" s="23">
        <f t="shared" si="118"/>
        <v>42082.587037037039</v>
      </c>
      <c r="U1531" s="10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0" t="s">
        <v>8218</v>
      </c>
      <c r="G1532" s="10" t="s">
        <v>8223</v>
      </c>
      <c r="H1532" s="10" t="s">
        <v>8245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t="b">
        <v>1</v>
      </c>
      <c r="N1532" s="10" t="s">
        <v>8283</v>
      </c>
      <c r="O1532" s="15" t="s">
        <v>8336</v>
      </c>
      <c r="P1532" s="10" t="s">
        <v>8337</v>
      </c>
      <c r="Q1532" s="10">
        <f t="shared" si="116"/>
        <v>135</v>
      </c>
      <c r="R1532" s="10">
        <f t="shared" si="115"/>
        <v>53.99</v>
      </c>
      <c r="S1532" s="23">
        <f t="shared" si="117"/>
        <v>42275.767303240747</v>
      </c>
      <c r="T1532" s="23">
        <f t="shared" si="118"/>
        <v>42300.767303240747</v>
      </c>
      <c r="U1532" s="10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0" t="s">
        <v>8218</v>
      </c>
      <c r="G1533" s="10" t="s">
        <v>8223</v>
      </c>
      <c r="H1533" s="10" t="s">
        <v>8245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t="b">
        <v>1</v>
      </c>
      <c r="N1533" s="10" t="s">
        <v>8283</v>
      </c>
      <c r="O1533" s="15" t="s">
        <v>8336</v>
      </c>
      <c r="P1533" s="10" t="s">
        <v>8337</v>
      </c>
      <c r="Q1533" s="10">
        <f t="shared" si="116"/>
        <v>176</v>
      </c>
      <c r="R1533" s="10">
        <f t="shared" si="115"/>
        <v>56.64</v>
      </c>
      <c r="S1533" s="23">
        <f t="shared" si="117"/>
        <v>41941.802384259259</v>
      </c>
      <c r="T1533" s="23">
        <f t="shared" si="118"/>
        <v>41974.125</v>
      </c>
      <c r="U1533" s="10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0" t="s">
        <v>8218</v>
      </c>
      <c r="G1534" s="10" t="s">
        <v>8225</v>
      </c>
      <c r="H1534" s="10" t="s">
        <v>8247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t="b">
        <v>1</v>
      </c>
      <c r="N1534" s="10" t="s">
        <v>8283</v>
      </c>
      <c r="O1534" s="15" t="s">
        <v>8336</v>
      </c>
      <c r="P1534" s="10" t="s">
        <v>8337</v>
      </c>
      <c r="Q1534" s="10">
        <f t="shared" si="116"/>
        <v>484</v>
      </c>
      <c r="R1534" s="10">
        <f t="shared" si="115"/>
        <v>82.32</v>
      </c>
      <c r="S1534" s="23">
        <f t="shared" si="117"/>
        <v>42391.475289351853</v>
      </c>
      <c r="T1534" s="23">
        <f t="shared" si="118"/>
        <v>42415.625</v>
      </c>
      <c r="U1534" s="10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0" t="s">
        <v>8218</v>
      </c>
      <c r="G1535" s="10" t="s">
        <v>8223</v>
      </c>
      <c r="H1535" s="10" t="s">
        <v>8245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t="b">
        <v>1</v>
      </c>
      <c r="N1535" s="10" t="s">
        <v>8283</v>
      </c>
      <c r="O1535" s="15" t="s">
        <v>8336</v>
      </c>
      <c r="P1535" s="10" t="s">
        <v>8337</v>
      </c>
      <c r="Q1535" s="10">
        <f t="shared" si="116"/>
        <v>145</v>
      </c>
      <c r="R1535" s="10">
        <f t="shared" si="115"/>
        <v>88.26</v>
      </c>
      <c r="S1535" s="23">
        <f t="shared" si="117"/>
        <v>42443.00204861111</v>
      </c>
      <c r="T1535" s="23">
        <f t="shared" si="118"/>
        <v>42492.165972222225</v>
      </c>
      <c r="U1535" s="10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0" t="s">
        <v>8218</v>
      </c>
      <c r="G1536" s="10" t="s">
        <v>8223</v>
      </c>
      <c r="H1536" s="10" t="s">
        <v>8245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t="b">
        <v>1</v>
      </c>
      <c r="N1536" s="10" t="s">
        <v>8283</v>
      </c>
      <c r="O1536" s="15" t="s">
        <v>8336</v>
      </c>
      <c r="P1536" s="10" t="s">
        <v>8337</v>
      </c>
      <c r="Q1536" s="10">
        <f t="shared" si="116"/>
        <v>418</v>
      </c>
      <c r="R1536" s="10">
        <f t="shared" si="115"/>
        <v>84.91</v>
      </c>
      <c r="S1536" s="23">
        <f t="shared" si="117"/>
        <v>42221.67432870371</v>
      </c>
      <c r="T1536" s="23">
        <f t="shared" si="118"/>
        <v>42251.67432870371</v>
      </c>
      <c r="U1536" s="10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0" t="s">
        <v>8218</v>
      </c>
      <c r="G1537" s="10" t="s">
        <v>8223</v>
      </c>
      <c r="H1537" s="10" t="s">
        <v>8245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t="b">
        <v>1</v>
      </c>
      <c r="N1537" s="10" t="s">
        <v>8283</v>
      </c>
      <c r="O1537" s="15" t="s">
        <v>8336</v>
      </c>
      <c r="P1537" s="10" t="s">
        <v>8337</v>
      </c>
      <c r="Q1537" s="10">
        <f t="shared" si="116"/>
        <v>132</v>
      </c>
      <c r="R1537" s="10">
        <f t="shared" si="115"/>
        <v>48.15</v>
      </c>
      <c r="S1537" s="23">
        <f t="shared" si="117"/>
        <v>42484.829062500001</v>
      </c>
      <c r="T1537" s="23">
        <f t="shared" si="118"/>
        <v>42513.916666666672</v>
      </c>
      <c r="U1537" s="10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0" t="s">
        <v>8218</v>
      </c>
      <c r="G1538" s="10" t="s">
        <v>8223</v>
      </c>
      <c r="H1538" s="10" t="s">
        <v>8245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t="b">
        <v>1</v>
      </c>
      <c r="N1538" s="10" t="s">
        <v>8283</v>
      </c>
      <c r="O1538" s="15" t="s">
        <v>8336</v>
      </c>
      <c r="P1538" s="10" t="s">
        <v>8337</v>
      </c>
      <c r="Q1538" s="10">
        <f t="shared" si="116"/>
        <v>250</v>
      </c>
      <c r="R1538" s="10">
        <f t="shared" ref="R1538:R1601" si="120">IFERROR(ROUND(E1538/L1538,2),0)</f>
        <v>66.02</v>
      </c>
      <c r="S1538" s="23">
        <f t="shared" si="117"/>
        <v>42213.802199074074</v>
      </c>
      <c r="T1538" s="23">
        <f t="shared" si="118"/>
        <v>42243.802199074074</v>
      </c>
      <c r="U1538" s="10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0" t="s">
        <v>8218</v>
      </c>
      <c r="G1539" s="10" t="s">
        <v>8235</v>
      </c>
      <c r="H1539" s="10" t="s">
        <v>8248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t="b">
        <v>1</v>
      </c>
      <c r="N1539" s="10" t="s">
        <v>8283</v>
      </c>
      <c r="O1539" s="15" t="s">
        <v>8336</v>
      </c>
      <c r="P1539" s="10" t="s">
        <v>8337</v>
      </c>
      <c r="Q1539" s="10">
        <f t="shared" ref="Q1539:Q1602" si="121">ROUND(E1539/D1539*100,0)</f>
        <v>180</v>
      </c>
      <c r="R1539" s="10">
        <f t="shared" si="120"/>
        <v>96.38</v>
      </c>
      <c r="S1539" s="23">
        <f t="shared" ref="S1539:S1602" si="122">(((J1539/60)/60)/24)+DATE(1970,1,1)</f>
        <v>42552.315127314811</v>
      </c>
      <c r="T1539" s="23">
        <f t="shared" ref="T1539:T1602" si="123">(((I1539/60)/60)/24)+DATE(1970,1,1)</f>
        <v>42588.75</v>
      </c>
      <c r="U1539" s="10">
        <f t="shared" si="119"/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0" t="s">
        <v>8218</v>
      </c>
      <c r="G1540" s="10" t="s">
        <v>8223</v>
      </c>
      <c r="H1540" s="10" t="s">
        <v>8245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t="b">
        <v>1</v>
      </c>
      <c r="N1540" s="10" t="s">
        <v>8283</v>
      </c>
      <c r="O1540" s="15" t="s">
        <v>8336</v>
      </c>
      <c r="P1540" s="10" t="s">
        <v>8337</v>
      </c>
      <c r="Q1540" s="10">
        <f t="shared" si="121"/>
        <v>103</v>
      </c>
      <c r="R1540" s="10">
        <f t="shared" si="120"/>
        <v>156.16999999999999</v>
      </c>
      <c r="S1540" s="23">
        <f t="shared" si="122"/>
        <v>41981.782060185185</v>
      </c>
      <c r="T1540" s="23">
        <f t="shared" si="123"/>
        <v>42026.782060185185</v>
      </c>
      <c r="U1540" s="10">
        <f t="shared" si="119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0" t="s">
        <v>8218</v>
      </c>
      <c r="G1541" s="10" t="s">
        <v>8223</v>
      </c>
      <c r="H1541" s="10" t="s">
        <v>8245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t="b">
        <v>1</v>
      </c>
      <c r="N1541" s="10" t="s">
        <v>8283</v>
      </c>
      <c r="O1541" s="15" t="s">
        <v>8336</v>
      </c>
      <c r="P1541" s="10" t="s">
        <v>8337</v>
      </c>
      <c r="Q1541" s="10">
        <f t="shared" si="121"/>
        <v>136</v>
      </c>
      <c r="R1541" s="10">
        <f t="shared" si="120"/>
        <v>95.76</v>
      </c>
      <c r="S1541" s="23">
        <f t="shared" si="122"/>
        <v>42705.919201388882</v>
      </c>
      <c r="T1541" s="23">
        <f t="shared" si="123"/>
        <v>42738.919201388882</v>
      </c>
      <c r="U1541" s="10">
        <f t="shared" si="119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0" t="s">
        <v>8218</v>
      </c>
      <c r="G1542" s="10" t="s">
        <v>8223</v>
      </c>
      <c r="H1542" s="10" t="s">
        <v>8245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t="b">
        <v>1</v>
      </c>
      <c r="N1542" s="10" t="s">
        <v>8283</v>
      </c>
      <c r="O1542" s="15" t="s">
        <v>8336</v>
      </c>
      <c r="P1542" s="10" t="s">
        <v>8337</v>
      </c>
      <c r="Q1542" s="10">
        <f t="shared" si="121"/>
        <v>118</v>
      </c>
      <c r="R1542" s="10">
        <f t="shared" si="120"/>
        <v>180.41</v>
      </c>
      <c r="S1542" s="23">
        <f t="shared" si="122"/>
        <v>41939.00712962963</v>
      </c>
      <c r="T1542" s="23">
        <f t="shared" si="123"/>
        <v>41969.052083333328</v>
      </c>
      <c r="U1542" s="10">
        <f t="shared" si="119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0" t="s">
        <v>8220</v>
      </c>
      <c r="G1543" s="10" t="s">
        <v>8223</v>
      </c>
      <c r="H1543" s="10" t="s">
        <v>8245</v>
      </c>
      <c r="I1543" s="10">
        <v>1420045538</v>
      </c>
      <c r="J1543" s="10">
        <v>1417453538</v>
      </c>
      <c r="K1543" s="10" t="b">
        <v>0</v>
      </c>
      <c r="L1543" s="10">
        <v>2</v>
      </c>
      <c r="M1543" t="b">
        <v>0</v>
      </c>
      <c r="N1543" s="10" t="s">
        <v>8287</v>
      </c>
      <c r="O1543" s="15" t="s">
        <v>8336</v>
      </c>
      <c r="P1543" s="10" t="s">
        <v>8341</v>
      </c>
      <c r="Q1543" s="10">
        <f t="shared" si="121"/>
        <v>0</v>
      </c>
      <c r="R1543" s="10">
        <f t="shared" si="120"/>
        <v>3</v>
      </c>
      <c r="S1543" s="23">
        <f t="shared" si="122"/>
        <v>41974.712245370371</v>
      </c>
      <c r="T1543" s="23">
        <f t="shared" si="123"/>
        <v>42004.712245370371</v>
      </c>
      <c r="U1543" s="10">
        <f t="shared" si="119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0" t="s">
        <v>8220</v>
      </c>
      <c r="G1544" s="10" t="s">
        <v>8228</v>
      </c>
      <c r="H1544" s="10" t="s">
        <v>8250</v>
      </c>
      <c r="I1544" s="10">
        <v>1435708500</v>
      </c>
      <c r="J1544" s="10">
        <v>1434412500</v>
      </c>
      <c r="K1544" s="10" t="b">
        <v>0</v>
      </c>
      <c r="L1544" s="10">
        <v>1</v>
      </c>
      <c r="M1544" t="b">
        <v>0</v>
      </c>
      <c r="N1544" s="10" t="s">
        <v>8287</v>
      </c>
      <c r="O1544" s="15" t="s">
        <v>8336</v>
      </c>
      <c r="P1544" s="10" t="s">
        <v>8341</v>
      </c>
      <c r="Q1544" s="10">
        <f t="shared" si="121"/>
        <v>4</v>
      </c>
      <c r="R1544" s="10">
        <f t="shared" si="120"/>
        <v>20</v>
      </c>
      <c r="S1544" s="23">
        <f t="shared" si="122"/>
        <v>42170.996527777781</v>
      </c>
      <c r="T1544" s="23">
        <f t="shared" si="123"/>
        <v>42185.996527777781</v>
      </c>
      <c r="U1544" s="10">
        <f t="shared" si="119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0" t="s">
        <v>8220</v>
      </c>
      <c r="G1545" s="10" t="s">
        <v>8223</v>
      </c>
      <c r="H1545" s="10" t="s">
        <v>8245</v>
      </c>
      <c r="I1545" s="10">
        <v>1416662034</v>
      </c>
      <c r="J1545" s="10">
        <v>1414066434</v>
      </c>
      <c r="K1545" s="10" t="b">
        <v>0</v>
      </c>
      <c r="L1545" s="10">
        <v>1</v>
      </c>
      <c r="M1545" t="b">
        <v>0</v>
      </c>
      <c r="N1545" s="10" t="s">
        <v>8287</v>
      </c>
      <c r="O1545" s="15" t="s">
        <v>8336</v>
      </c>
      <c r="P1545" s="10" t="s">
        <v>8341</v>
      </c>
      <c r="Q1545" s="10">
        <f t="shared" si="121"/>
        <v>0</v>
      </c>
      <c r="R1545" s="10">
        <f t="shared" si="120"/>
        <v>10</v>
      </c>
      <c r="S1545" s="23">
        <f t="shared" si="122"/>
        <v>41935.509652777779</v>
      </c>
      <c r="T1545" s="23">
        <f t="shared" si="123"/>
        <v>41965.551319444443</v>
      </c>
      <c r="U1545" s="10">
        <f t="shared" si="119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0" t="s">
        <v>8220</v>
      </c>
      <c r="G1546" s="10" t="s">
        <v>8223</v>
      </c>
      <c r="H1546" s="10" t="s">
        <v>8245</v>
      </c>
      <c r="I1546" s="10">
        <v>1427847480</v>
      </c>
      <c r="J1546" s="10">
        <v>1424222024</v>
      </c>
      <c r="K1546" s="10" t="b">
        <v>0</v>
      </c>
      <c r="L1546" s="10">
        <v>0</v>
      </c>
      <c r="M1546" t="b">
        <v>0</v>
      </c>
      <c r="N1546" s="10" t="s">
        <v>8287</v>
      </c>
      <c r="O1546" s="15" t="s">
        <v>8336</v>
      </c>
      <c r="P1546" s="10" t="s">
        <v>8341</v>
      </c>
      <c r="Q1546" s="10">
        <f t="shared" si="121"/>
        <v>0</v>
      </c>
      <c r="R1546" s="10">
        <f t="shared" si="120"/>
        <v>0</v>
      </c>
      <c r="S1546" s="23">
        <f t="shared" si="122"/>
        <v>42053.051203703704</v>
      </c>
      <c r="T1546" s="23">
        <f t="shared" si="123"/>
        <v>42095.012499999997</v>
      </c>
      <c r="U1546" s="10">
        <f t="shared" si="119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0" t="s">
        <v>8220</v>
      </c>
      <c r="G1547" s="10" t="s">
        <v>8223</v>
      </c>
      <c r="H1547" s="10" t="s">
        <v>8245</v>
      </c>
      <c r="I1547" s="10">
        <v>1425330960</v>
      </c>
      <c r="J1547" s="10">
        <v>1422393234</v>
      </c>
      <c r="K1547" s="10" t="b">
        <v>0</v>
      </c>
      <c r="L1547" s="10">
        <v>1</v>
      </c>
      <c r="M1547" t="b">
        <v>0</v>
      </c>
      <c r="N1547" s="10" t="s">
        <v>8287</v>
      </c>
      <c r="O1547" s="15" t="s">
        <v>8336</v>
      </c>
      <c r="P1547" s="10" t="s">
        <v>8341</v>
      </c>
      <c r="Q1547" s="10">
        <f t="shared" si="121"/>
        <v>0</v>
      </c>
      <c r="R1547" s="10">
        <f t="shared" si="120"/>
        <v>1</v>
      </c>
      <c r="S1547" s="23">
        <f t="shared" si="122"/>
        <v>42031.884652777779</v>
      </c>
      <c r="T1547" s="23">
        <f t="shared" si="123"/>
        <v>42065.886111111111</v>
      </c>
      <c r="U1547" s="10">
        <f t="shared" si="119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0" t="s">
        <v>8220</v>
      </c>
      <c r="G1548" s="10" t="s">
        <v>8224</v>
      </c>
      <c r="H1548" s="10" t="s">
        <v>8246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t="b">
        <v>0</v>
      </c>
      <c r="N1548" s="10" t="s">
        <v>8287</v>
      </c>
      <c r="O1548" s="15" t="s">
        <v>8336</v>
      </c>
      <c r="P1548" s="10" t="s">
        <v>8341</v>
      </c>
      <c r="Q1548" s="10">
        <f t="shared" si="121"/>
        <v>29</v>
      </c>
      <c r="R1548" s="10">
        <f t="shared" si="120"/>
        <v>26.27</v>
      </c>
      <c r="S1548" s="23">
        <f t="shared" si="122"/>
        <v>41839.212951388887</v>
      </c>
      <c r="T1548" s="23">
        <f t="shared" si="123"/>
        <v>41899.212951388887</v>
      </c>
      <c r="U1548" s="10">
        <f t="shared" si="119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0" t="s">
        <v>8220</v>
      </c>
      <c r="G1549" s="10" t="s">
        <v>8223</v>
      </c>
      <c r="H1549" s="10" t="s">
        <v>8245</v>
      </c>
      <c r="I1549" s="10">
        <v>1487844882</v>
      </c>
      <c r="J1549" s="10">
        <v>1487240082</v>
      </c>
      <c r="K1549" s="10" t="b">
        <v>0</v>
      </c>
      <c r="L1549" s="10">
        <v>0</v>
      </c>
      <c r="M1549" t="b">
        <v>0</v>
      </c>
      <c r="N1549" s="10" t="s">
        <v>8287</v>
      </c>
      <c r="O1549" s="15" t="s">
        <v>8336</v>
      </c>
      <c r="P1549" s="10" t="s">
        <v>8341</v>
      </c>
      <c r="Q1549" s="10">
        <f t="shared" si="121"/>
        <v>0</v>
      </c>
      <c r="R1549" s="10">
        <f t="shared" si="120"/>
        <v>0</v>
      </c>
      <c r="S1549" s="23">
        <f t="shared" si="122"/>
        <v>42782.426875000005</v>
      </c>
      <c r="T1549" s="23">
        <f t="shared" si="123"/>
        <v>42789.426875000005</v>
      </c>
      <c r="U1549" s="10">
        <f t="shared" si="119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0" t="s">
        <v>8220</v>
      </c>
      <c r="G1550" s="10" t="s">
        <v>8223</v>
      </c>
      <c r="H1550" s="10" t="s">
        <v>8245</v>
      </c>
      <c r="I1550" s="10">
        <v>1447020620</v>
      </c>
      <c r="J1550" s="10">
        <v>1444425020</v>
      </c>
      <c r="K1550" s="10" t="b">
        <v>0</v>
      </c>
      <c r="L1550" s="10">
        <v>1</v>
      </c>
      <c r="M1550" t="b">
        <v>0</v>
      </c>
      <c r="N1550" s="10" t="s">
        <v>8287</v>
      </c>
      <c r="O1550" s="15" t="s">
        <v>8336</v>
      </c>
      <c r="P1550" s="10" t="s">
        <v>8341</v>
      </c>
      <c r="Q1550" s="10">
        <f t="shared" si="121"/>
        <v>9</v>
      </c>
      <c r="R1550" s="10">
        <f t="shared" si="120"/>
        <v>60</v>
      </c>
      <c r="S1550" s="23">
        <f t="shared" si="122"/>
        <v>42286.88217592593</v>
      </c>
      <c r="T1550" s="23">
        <f t="shared" si="123"/>
        <v>42316.923842592587</v>
      </c>
      <c r="U1550" s="10">
        <f t="shared" si="119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0" t="s">
        <v>8220</v>
      </c>
      <c r="G1551" s="10" t="s">
        <v>8223</v>
      </c>
      <c r="H1551" s="10" t="s">
        <v>8245</v>
      </c>
      <c r="I1551" s="10">
        <v>1446524159</v>
      </c>
      <c r="J1551" s="10">
        <v>1443928559</v>
      </c>
      <c r="K1551" s="10" t="b">
        <v>0</v>
      </c>
      <c r="L1551" s="10">
        <v>6</v>
      </c>
      <c r="M1551" t="b">
        <v>0</v>
      </c>
      <c r="N1551" s="10" t="s">
        <v>8287</v>
      </c>
      <c r="O1551" s="15" t="s">
        <v>8336</v>
      </c>
      <c r="P1551" s="10" t="s">
        <v>8341</v>
      </c>
      <c r="Q1551" s="10">
        <f t="shared" si="121"/>
        <v>34</v>
      </c>
      <c r="R1551" s="10">
        <f t="shared" si="120"/>
        <v>28.33</v>
      </c>
      <c r="S1551" s="23">
        <f t="shared" si="122"/>
        <v>42281.136099537034</v>
      </c>
      <c r="T1551" s="23">
        <f t="shared" si="123"/>
        <v>42311.177766203706</v>
      </c>
      <c r="U1551" s="10">
        <f t="shared" ref="U1551:U1614" si="124">YEAR(S:S)</f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0" t="s">
        <v>8220</v>
      </c>
      <c r="G1552" s="10" t="s">
        <v>8224</v>
      </c>
      <c r="H1552" s="10" t="s">
        <v>8246</v>
      </c>
      <c r="I1552" s="10">
        <v>1463050034</v>
      </c>
      <c r="J1552" s="10">
        <v>1460458034</v>
      </c>
      <c r="K1552" s="10" t="b">
        <v>0</v>
      </c>
      <c r="L1552" s="10">
        <v>7</v>
      </c>
      <c r="M1552" t="b">
        <v>0</v>
      </c>
      <c r="N1552" s="10" t="s">
        <v>8287</v>
      </c>
      <c r="O1552" s="15" t="s">
        <v>8336</v>
      </c>
      <c r="P1552" s="10" t="s">
        <v>8341</v>
      </c>
      <c r="Q1552" s="10">
        <f t="shared" si="121"/>
        <v>13</v>
      </c>
      <c r="R1552" s="10">
        <f t="shared" si="120"/>
        <v>14.43</v>
      </c>
      <c r="S1552" s="23">
        <f t="shared" si="122"/>
        <v>42472.449467592596</v>
      </c>
      <c r="T1552" s="23">
        <f t="shared" si="123"/>
        <v>42502.449467592596</v>
      </c>
      <c r="U1552" s="10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0" t="s">
        <v>8220</v>
      </c>
      <c r="G1553" s="10" t="s">
        <v>8223</v>
      </c>
      <c r="H1553" s="10" t="s">
        <v>8245</v>
      </c>
      <c r="I1553" s="10">
        <v>1432756039</v>
      </c>
      <c r="J1553" s="10">
        <v>1430164039</v>
      </c>
      <c r="K1553" s="10" t="b">
        <v>0</v>
      </c>
      <c r="L1553" s="10">
        <v>0</v>
      </c>
      <c r="M1553" t="b">
        <v>0</v>
      </c>
      <c r="N1553" s="10" t="s">
        <v>8287</v>
      </c>
      <c r="O1553" s="15" t="s">
        <v>8336</v>
      </c>
      <c r="P1553" s="10" t="s">
        <v>8341</v>
      </c>
      <c r="Q1553" s="10">
        <f t="shared" si="121"/>
        <v>0</v>
      </c>
      <c r="R1553" s="10">
        <f t="shared" si="120"/>
        <v>0</v>
      </c>
      <c r="S1553" s="23">
        <f t="shared" si="122"/>
        <v>42121.824525462958</v>
      </c>
      <c r="T1553" s="23">
        <f t="shared" si="123"/>
        <v>42151.824525462958</v>
      </c>
      <c r="U1553" s="10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0" t="s">
        <v>8220</v>
      </c>
      <c r="G1554" s="10" t="s">
        <v>8223</v>
      </c>
      <c r="H1554" s="10" t="s">
        <v>8245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t="b">
        <v>0</v>
      </c>
      <c r="N1554" s="10" t="s">
        <v>8287</v>
      </c>
      <c r="O1554" s="15" t="s">
        <v>8336</v>
      </c>
      <c r="P1554" s="10" t="s">
        <v>8341</v>
      </c>
      <c r="Q1554" s="10">
        <f t="shared" si="121"/>
        <v>49</v>
      </c>
      <c r="R1554" s="10">
        <f t="shared" si="120"/>
        <v>132.19</v>
      </c>
      <c r="S1554" s="23">
        <f t="shared" si="122"/>
        <v>41892.688750000001</v>
      </c>
      <c r="T1554" s="23">
        <f t="shared" si="123"/>
        <v>41913.165972222225</v>
      </c>
      <c r="U1554" s="10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0" t="s">
        <v>8220</v>
      </c>
      <c r="G1555" s="10" t="s">
        <v>8223</v>
      </c>
      <c r="H1555" s="10" t="s">
        <v>8245</v>
      </c>
      <c r="I1555" s="10">
        <v>1441176447</v>
      </c>
      <c r="J1555" s="10">
        <v>1438584447</v>
      </c>
      <c r="K1555" s="10" t="b">
        <v>0</v>
      </c>
      <c r="L1555" s="10">
        <v>0</v>
      </c>
      <c r="M1555" t="b">
        <v>0</v>
      </c>
      <c r="N1555" s="10" t="s">
        <v>8287</v>
      </c>
      <c r="O1555" s="15" t="s">
        <v>8336</v>
      </c>
      <c r="P1555" s="10" t="s">
        <v>8341</v>
      </c>
      <c r="Q1555" s="10">
        <f t="shared" si="121"/>
        <v>0</v>
      </c>
      <c r="R1555" s="10">
        <f t="shared" si="120"/>
        <v>0</v>
      </c>
      <c r="S1555" s="23">
        <f t="shared" si="122"/>
        <v>42219.282951388886</v>
      </c>
      <c r="T1555" s="23">
        <f t="shared" si="123"/>
        <v>42249.282951388886</v>
      </c>
      <c r="U1555" s="10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0" t="s">
        <v>8220</v>
      </c>
      <c r="G1556" s="10" t="s">
        <v>8225</v>
      </c>
      <c r="H1556" s="10" t="s">
        <v>8247</v>
      </c>
      <c r="I1556" s="10">
        <v>1438495390</v>
      </c>
      <c r="J1556" s="10">
        <v>1435903390</v>
      </c>
      <c r="K1556" s="10" t="b">
        <v>0</v>
      </c>
      <c r="L1556" s="10">
        <v>0</v>
      </c>
      <c r="M1556" t="b">
        <v>0</v>
      </c>
      <c r="N1556" s="10" t="s">
        <v>8287</v>
      </c>
      <c r="O1556" s="15" t="s">
        <v>8336</v>
      </c>
      <c r="P1556" s="10" t="s">
        <v>8341</v>
      </c>
      <c r="Q1556" s="10">
        <f t="shared" si="121"/>
        <v>0</v>
      </c>
      <c r="R1556" s="10">
        <f t="shared" si="120"/>
        <v>0</v>
      </c>
      <c r="S1556" s="23">
        <f t="shared" si="122"/>
        <v>42188.252199074079</v>
      </c>
      <c r="T1556" s="23">
        <f t="shared" si="123"/>
        <v>42218.252199074079</v>
      </c>
      <c r="U1556" s="10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0" t="s">
        <v>8220</v>
      </c>
      <c r="G1557" s="10" t="s">
        <v>8223</v>
      </c>
      <c r="H1557" s="10" t="s">
        <v>8245</v>
      </c>
      <c r="I1557" s="10">
        <v>1442509200</v>
      </c>
      <c r="J1557" s="10">
        <v>1440513832</v>
      </c>
      <c r="K1557" s="10" t="b">
        <v>0</v>
      </c>
      <c r="L1557" s="10">
        <v>0</v>
      </c>
      <c r="M1557" t="b">
        <v>0</v>
      </c>
      <c r="N1557" s="10" t="s">
        <v>8287</v>
      </c>
      <c r="O1557" s="15" t="s">
        <v>8336</v>
      </c>
      <c r="P1557" s="10" t="s">
        <v>8341</v>
      </c>
      <c r="Q1557" s="10">
        <f t="shared" si="121"/>
        <v>0</v>
      </c>
      <c r="R1557" s="10">
        <f t="shared" si="120"/>
        <v>0</v>
      </c>
      <c r="S1557" s="23">
        <f t="shared" si="122"/>
        <v>42241.613796296297</v>
      </c>
      <c r="T1557" s="23">
        <f t="shared" si="123"/>
        <v>42264.708333333328</v>
      </c>
      <c r="U1557" s="10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0" t="s">
        <v>8220</v>
      </c>
      <c r="G1558" s="10" t="s">
        <v>8228</v>
      </c>
      <c r="H1558" s="10" t="s">
        <v>8250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t="b">
        <v>0</v>
      </c>
      <c r="N1558" s="10" t="s">
        <v>8287</v>
      </c>
      <c r="O1558" s="15" t="s">
        <v>8336</v>
      </c>
      <c r="P1558" s="10" t="s">
        <v>8341</v>
      </c>
      <c r="Q1558" s="10">
        <f t="shared" si="121"/>
        <v>45</v>
      </c>
      <c r="R1558" s="10">
        <f t="shared" si="120"/>
        <v>56.42</v>
      </c>
      <c r="S1558" s="23">
        <f t="shared" si="122"/>
        <v>42525.153055555551</v>
      </c>
      <c r="T1558" s="23">
        <f t="shared" si="123"/>
        <v>42555.153055555551</v>
      </c>
      <c r="U1558" s="10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0" t="s">
        <v>8220</v>
      </c>
      <c r="G1559" s="10" t="s">
        <v>8223</v>
      </c>
      <c r="H1559" s="10" t="s">
        <v>8245</v>
      </c>
      <c r="I1559" s="10">
        <v>1411227633</v>
      </c>
      <c r="J1559" s="10">
        <v>1408549233</v>
      </c>
      <c r="K1559" s="10" t="b">
        <v>0</v>
      </c>
      <c r="L1559" s="10">
        <v>1</v>
      </c>
      <c r="M1559" t="b">
        <v>0</v>
      </c>
      <c r="N1559" s="10" t="s">
        <v>8287</v>
      </c>
      <c r="O1559" s="15" t="s">
        <v>8336</v>
      </c>
      <c r="P1559" s="10" t="s">
        <v>8341</v>
      </c>
      <c r="Q1559" s="10">
        <f t="shared" si="121"/>
        <v>4</v>
      </c>
      <c r="R1559" s="10">
        <f t="shared" si="120"/>
        <v>100</v>
      </c>
      <c r="S1559" s="23">
        <f t="shared" si="122"/>
        <v>41871.65315972222</v>
      </c>
      <c r="T1559" s="23">
        <f t="shared" si="123"/>
        <v>41902.65315972222</v>
      </c>
      <c r="U1559" s="10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0" t="s">
        <v>8220</v>
      </c>
      <c r="G1560" s="10" t="s">
        <v>8224</v>
      </c>
      <c r="H1560" s="10" t="s">
        <v>8246</v>
      </c>
      <c r="I1560" s="10">
        <v>1440763920</v>
      </c>
      <c r="J1560" s="10">
        <v>1435656759</v>
      </c>
      <c r="K1560" s="10" t="b">
        <v>0</v>
      </c>
      <c r="L1560" s="10">
        <v>3</v>
      </c>
      <c r="M1560" t="b">
        <v>0</v>
      </c>
      <c r="N1560" s="10" t="s">
        <v>8287</v>
      </c>
      <c r="O1560" s="15" t="s">
        <v>8336</v>
      </c>
      <c r="P1560" s="10" t="s">
        <v>8341</v>
      </c>
      <c r="Q1560" s="10">
        <f t="shared" si="121"/>
        <v>5</v>
      </c>
      <c r="R1560" s="10">
        <f t="shared" si="120"/>
        <v>11.67</v>
      </c>
      <c r="S1560" s="23">
        <f t="shared" si="122"/>
        <v>42185.397673611107</v>
      </c>
      <c r="T1560" s="23">
        <f t="shared" si="123"/>
        <v>42244.508333333331</v>
      </c>
      <c r="U1560" s="1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0" t="s">
        <v>8220</v>
      </c>
      <c r="G1561" s="10" t="s">
        <v>8223</v>
      </c>
      <c r="H1561" s="10" t="s">
        <v>8245</v>
      </c>
      <c r="I1561" s="10">
        <v>1430270199</v>
      </c>
      <c r="J1561" s="10">
        <v>1428974199</v>
      </c>
      <c r="K1561" s="10" t="b">
        <v>0</v>
      </c>
      <c r="L1561" s="10">
        <v>1</v>
      </c>
      <c r="M1561" t="b">
        <v>0</v>
      </c>
      <c r="N1561" s="10" t="s">
        <v>8287</v>
      </c>
      <c r="O1561" s="15" t="s">
        <v>8336</v>
      </c>
      <c r="P1561" s="10" t="s">
        <v>8341</v>
      </c>
      <c r="Q1561" s="10">
        <f t="shared" si="121"/>
        <v>0</v>
      </c>
      <c r="R1561" s="10">
        <f t="shared" si="120"/>
        <v>50</v>
      </c>
      <c r="S1561" s="23">
        <f t="shared" si="122"/>
        <v>42108.05322916666</v>
      </c>
      <c r="T1561" s="23">
        <f t="shared" si="123"/>
        <v>42123.05322916666</v>
      </c>
      <c r="U1561" s="10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0" t="s">
        <v>8220</v>
      </c>
      <c r="G1562" s="10" t="s">
        <v>8223</v>
      </c>
      <c r="H1562" s="10" t="s">
        <v>8245</v>
      </c>
      <c r="I1562" s="10">
        <v>1415842193</v>
      </c>
      <c r="J1562" s="10">
        <v>1414110593</v>
      </c>
      <c r="K1562" s="10" t="b">
        <v>0</v>
      </c>
      <c r="L1562" s="10">
        <v>4</v>
      </c>
      <c r="M1562" t="b">
        <v>0</v>
      </c>
      <c r="N1562" s="10" t="s">
        <v>8287</v>
      </c>
      <c r="O1562" s="15" t="s">
        <v>8336</v>
      </c>
      <c r="P1562" s="10" t="s">
        <v>8341</v>
      </c>
      <c r="Q1562" s="10">
        <f t="shared" si="121"/>
        <v>4</v>
      </c>
      <c r="R1562" s="10">
        <f t="shared" si="120"/>
        <v>23.5</v>
      </c>
      <c r="S1562" s="23">
        <f t="shared" si="122"/>
        <v>41936.020752314813</v>
      </c>
      <c r="T1562" s="23">
        <f t="shared" si="123"/>
        <v>41956.062418981484</v>
      </c>
      <c r="U1562" s="10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0" t="s">
        <v>8219</v>
      </c>
      <c r="G1563" s="10" t="s">
        <v>8223</v>
      </c>
      <c r="H1563" s="10" t="s">
        <v>8245</v>
      </c>
      <c r="I1563" s="10">
        <v>1383789603</v>
      </c>
      <c r="J1563" s="10">
        <v>1381194003</v>
      </c>
      <c r="K1563" s="10" t="b">
        <v>0</v>
      </c>
      <c r="L1563" s="10">
        <v>1</v>
      </c>
      <c r="M1563" t="b">
        <v>0</v>
      </c>
      <c r="N1563" s="10" t="s">
        <v>8288</v>
      </c>
      <c r="O1563" s="15" t="s">
        <v>8320</v>
      </c>
      <c r="P1563" s="10" t="s">
        <v>8342</v>
      </c>
      <c r="Q1563" s="10">
        <f t="shared" si="121"/>
        <v>1</v>
      </c>
      <c r="R1563" s="10">
        <f t="shared" si="120"/>
        <v>67</v>
      </c>
      <c r="S1563" s="23">
        <f t="shared" si="122"/>
        <v>41555.041701388887</v>
      </c>
      <c r="T1563" s="23">
        <f t="shared" si="123"/>
        <v>41585.083368055559</v>
      </c>
      <c r="U1563" s="10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0" t="s">
        <v>8219</v>
      </c>
      <c r="G1564" s="10" t="s">
        <v>8223</v>
      </c>
      <c r="H1564" s="10" t="s">
        <v>8245</v>
      </c>
      <c r="I1564" s="10">
        <v>1259715000</v>
      </c>
      <c r="J1564" s="10">
        <v>1253712916</v>
      </c>
      <c r="K1564" s="10" t="b">
        <v>0</v>
      </c>
      <c r="L1564" s="10">
        <v>0</v>
      </c>
      <c r="M1564" t="b">
        <v>0</v>
      </c>
      <c r="N1564" s="10" t="s">
        <v>8288</v>
      </c>
      <c r="O1564" s="15" t="s">
        <v>8320</v>
      </c>
      <c r="P1564" s="10" t="s">
        <v>8342</v>
      </c>
      <c r="Q1564" s="10">
        <f t="shared" si="121"/>
        <v>0</v>
      </c>
      <c r="R1564" s="10">
        <f t="shared" si="120"/>
        <v>0</v>
      </c>
      <c r="S1564" s="23">
        <f t="shared" si="122"/>
        <v>40079.566157407404</v>
      </c>
      <c r="T1564" s="23">
        <f t="shared" si="123"/>
        <v>40149.034722222219</v>
      </c>
      <c r="U1564" s="10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0" t="s">
        <v>8219</v>
      </c>
      <c r="G1565" s="10" t="s">
        <v>8224</v>
      </c>
      <c r="H1565" s="10" t="s">
        <v>8246</v>
      </c>
      <c r="I1565" s="10">
        <v>1394815751</v>
      </c>
      <c r="J1565" s="10">
        <v>1389635351</v>
      </c>
      <c r="K1565" s="10" t="b">
        <v>0</v>
      </c>
      <c r="L1565" s="10">
        <v>2</v>
      </c>
      <c r="M1565" t="b">
        <v>0</v>
      </c>
      <c r="N1565" s="10" t="s">
        <v>8288</v>
      </c>
      <c r="O1565" s="15" t="s">
        <v>8320</v>
      </c>
      <c r="P1565" s="10" t="s">
        <v>8342</v>
      </c>
      <c r="Q1565" s="10">
        <f t="shared" si="121"/>
        <v>1</v>
      </c>
      <c r="R1565" s="10">
        <f t="shared" si="120"/>
        <v>42.5</v>
      </c>
      <c r="S1565" s="23">
        <f t="shared" si="122"/>
        <v>41652.742488425924</v>
      </c>
      <c r="T1565" s="23">
        <f t="shared" si="123"/>
        <v>41712.700821759259</v>
      </c>
      <c r="U1565" s="10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0" t="s">
        <v>8219</v>
      </c>
      <c r="G1566" s="10" t="s">
        <v>8223</v>
      </c>
      <c r="H1566" s="10" t="s">
        <v>8245</v>
      </c>
      <c r="I1566" s="10">
        <v>1432843500</v>
      </c>
      <c r="J1566" s="10">
        <v>1430124509</v>
      </c>
      <c r="K1566" s="10" t="b">
        <v>0</v>
      </c>
      <c r="L1566" s="10">
        <v>1</v>
      </c>
      <c r="M1566" t="b">
        <v>0</v>
      </c>
      <c r="N1566" s="10" t="s">
        <v>8288</v>
      </c>
      <c r="O1566" s="15" t="s">
        <v>8320</v>
      </c>
      <c r="P1566" s="10" t="s">
        <v>8342</v>
      </c>
      <c r="Q1566" s="10">
        <f t="shared" si="121"/>
        <v>0</v>
      </c>
      <c r="R1566" s="10">
        <f t="shared" si="120"/>
        <v>10</v>
      </c>
      <c r="S1566" s="23">
        <f t="shared" si="122"/>
        <v>42121.367002314815</v>
      </c>
      <c r="T1566" s="23">
        <f t="shared" si="123"/>
        <v>42152.836805555555</v>
      </c>
      <c r="U1566" s="10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0" t="s">
        <v>8219</v>
      </c>
      <c r="G1567" s="10" t="s">
        <v>8223</v>
      </c>
      <c r="H1567" s="10" t="s">
        <v>8245</v>
      </c>
      <c r="I1567" s="10">
        <v>1307554261</v>
      </c>
      <c r="J1567" s="10">
        <v>1304962261</v>
      </c>
      <c r="K1567" s="10" t="b">
        <v>0</v>
      </c>
      <c r="L1567" s="10">
        <v>1</v>
      </c>
      <c r="M1567" t="b">
        <v>0</v>
      </c>
      <c r="N1567" s="10" t="s">
        <v>8288</v>
      </c>
      <c r="O1567" s="15" t="s">
        <v>8320</v>
      </c>
      <c r="P1567" s="10" t="s">
        <v>8342</v>
      </c>
      <c r="Q1567" s="10">
        <f t="shared" si="121"/>
        <v>3</v>
      </c>
      <c r="R1567" s="10">
        <f t="shared" si="120"/>
        <v>100</v>
      </c>
      <c r="S1567" s="23">
        <f t="shared" si="122"/>
        <v>40672.729872685188</v>
      </c>
      <c r="T1567" s="23">
        <f t="shared" si="123"/>
        <v>40702.729872685188</v>
      </c>
      <c r="U1567" s="10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0" t="s">
        <v>8219</v>
      </c>
      <c r="G1568" s="10" t="s">
        <v>8223</v>
      </c>
      <c r="H1568" s="10" t="s">
        <v>8245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t="b">
        <v>0</v>
      </c>
      <c r="N1568" s="10" t="s">
        <v>8288</v>
      </c>
      <c r="O1568" s="15" t="s">
        <v>8320</v>
      </c>
      <c r="P1568" s="10" t="s">
        <v>8342</v>
      </c>
      <c r="Q1568" s="10">
        <f t="shared" si="121"/>
        <v>21</v>
      </c>
      <c r="R1568" s="10">
        <f t="shared" si="120"/>
        <v>108.05</v>
      </c>
      <c r="S1568" s="23">
        <f t="shared" si="122"/>
        <v>42549.916712962964</v>
      </c>
      <c r="T1568" s="23">
        <f t="shared" si="123"/>
        <v>42578.916666666672</v>
      </c>
      <c r="U1568" s="10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0" t="s">
        <v>8219</v>
      </c>
      <c r="G1569" s="10" t="s">
        <v>8223</v>
      </c>
      <c r="H1569" s="10" t="s">
        <v>8245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t="b">
        <v>0</v>
      </c>
      <c r="N1569" s="10" t="s">
        <v>8288</v>
      </c>
      <c r="O1569" s="15" t="s">
        <v>8320</v>
      </c>
      <c r="P1569" s="10" t="s">
        <v>8342</v>
      </c>
      <c r="Q1569" s="10">
        <f t="shared" si="121"/>
        <v>4</v>
      </c>
      <c r="R1569" s="10">
        <f t="shared" si="120"/>
        <v>26.92</v>
      </c>
      <c r="S1569" s="23">
        <f t="shared" si="122"/>
        <v>41671.936863425923</v>
      </c>
      <c r="T1569" s="23">
        <f t="shared" si="123"/>
        <v>41687</v>
      </c>
      <c r="U1569" s="10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0" t="s">
        <v>8219</v>
      </c>
      <c r="G1570" s="10" t="s">
        <v>8223</v>
      </c>
      <c r="H1570" s="10" t="s">
        <v>8245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t="b">
        <v>0</v>
      </c>
      <c r="N1570" s="10" t="s">
        <v>8288</v>
      </c>
      <c r="O1570" s="15" t="s">
        <v>8320</v>
      </c>
      <c r="P1570" s="10" t="s">
        <v>8342</v>
      </c>
      <c r="Q1570" s="10">
        <f t="shared" si="121"/>
        <v>14</v>
      </c>
      <c r="R1570" s="10">
        <f t="shared" si="120"/>
        <v>155</v>
      </c>
      <c r="S1570" s="23">
        <f t="shared" si="122"/>
        <v>41962.062326388885</v>
      </c>
      <c r="T1570" s="23">
        <f t="shared" si="123"/>
        <v>41997.062326388885</v>
      </c>
      <c r="U1570" s="1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0" t="s">
        <v>8219</v>
      </c>
      <c r="G1571" s="10" t="s">
        <v>8223</v>
      </c>
      <c r="H1571" s="10" t="s">
        <v>8245</v>
      </c>
      <c r="I1571" s="10">
        <v>1369498714</v>
      </c>
      <c r="J1571" s="10">
        <v>1366906714</v>
      </c>
      <c r="K1571" s="10" t="b">
        <v>0</v>
      </c>
      <c r="L1571" s="10">
        <v>0</v>
      </c>
      <c r="M1571" t="b">
        <v>0</v>
      </c>
      <c r="N1571" s="10" t="s">
        <v>8288</v>
      </c>
      <c r="O1571" s="15" t="s">
        <v>8320</v>
      </c>
      <c r="P1571" s="10" t="s">
        <v>8342</v>
      </c>
      <c r="Q1571" s="10">
        <f t="shared" si="121"/>
        <v>0</v>
      </c>
      <c r="R1571" s="10">
        <f t="shared" si="120"/>
        <v>0</v>
      </c>
      <c r="S1571" s="23">
        <f t="shared" si="122"/>
        <v>41389.679560185185</v>
      </c>
      <c r="T1571" s="23">
        <f t="shared" si="123"/>
        <v>41419.679560185185</v>
      </c>
      <c r="U1571" s="10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0" t="s">
        <v>8219</v>
      </c>
      <c r="G1572" s="10" t="s">
        <v>8223</v>
      </c>
      <c r="H1572" s="10" t="s">
        <v>8245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t="b">
        <v>0</v>
      </c>
      <c r="N1572" s="10" t="s">
        <v>8288</v>
      </c>
      <c r="O1572" s="15" t="s">
        <v>8320</v>
      </c>
      <c r="P1572" s="10" t="s">
        <v>8342</v>
      </c>
      <c r="Q1572" s="10">
        <f t="shared" si="121"/>
        <v>41</v>
      </c>
      <c r="R1572" s="10">
        <f t="shared" si="120"/>
        <v>47.77</v>
      </c>
      <c r="S1572" s="23">
        <f t="shared" si="122"/>
        <v>42438.813449074078</v>
      </c>
      <c r="T1572" s="23">
        <f t="shared" si="123"/>
        <v>42468.771782407406</v>
      </c>
      <c r="U1572" s="10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0" t="s">
        <v>8219</v>
      </c>
      <c r="G1573" s="10" t="s">
        <v>8224</v>
      </c>
      <c r="H1573" s="10" t="s">
        <v>8246</v>
      </c>
      <c r="I1573" s="10">
        <v>1434738483</v>
      </c>
      <c r="J1573" s="10">
        <v>1432146483</v>
      </c>
      <c r="K1573" s="10" t="b">
        <v>0</v>
      </c>
      <c r="L1573" s="10">
        <v>4</v>
      </c>
      <c r="M1573" t="b">
        <v>0</v>
      </c>
      <c r="N1573" s="10" t="s">
        <v>8288</v>
      </c>
      <c r="O1573" s="15" t="s">
        <v>8320</v>
      </c>
      <c r="P1573" s="10" t="s">
        <v>8342</v>
      </c>
      <c r="Q1573" s="10">
        <f t="shared" si="121"/>
        <v>1</v>
      </c>
      <c r="R1573" s="10">
        <f t="shared" si="120"/>
        <v>20</v>
      </c>
      <c r="S1573" s="23">
        <f t="shared" si="122"/>
        <v>42144.769479166673</v>
      </c>
      <c r="T1573" s="23">
        <f t="shared" si="123"/>
        <v>42174.769479166673</v>
      </c>
      <c r="U1573" s="10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0" t="s">
        <v>8219</v>
      </c>
      <c r="G1574" s="10" t="s">
        <v>8224</v>
      </c>
      <c r="H1574" s="10" t="s">
        <v>8246</v>
      </c>
      <c r="I1574" s="10">
        <v>1456703940</v>
      </c>
      <c r="J1574" s="10">
        <v>1454546859</v>
      </c>
      <c r="K1574" s="10" t="b">
        <v>0</v>
      </c>
      <c r="L1574" s="10">
        <v>3</v>
      </c>
      <c r="M1574" t="b">
        <v>0</v>
      </c>
      <c r="N1574" s="10" t="s">
        <v>8288</v>
      </c>
      <c r="O1574" s="15" t="s">
        <v>8320</v>
      </c>
      <c r="P1574" s="10" t="s">
        <v>8342</v>
      </c>
      <c r="Q1574" s="10">
        <f t="shared" si="121"/>
        <v>5</v>
      </c>
      <c r="R1574" s="10">
        <f t="shared" si="120"/>
        <v>41.67</v>
      </c>
      <c r="S1574" s="23">
        <f t="shared" si="122"/>
        <v>42404.033090277779</v>
      </c>
      <c r="T1574" s="23">
        <f t="shared" si="123"/>
        <v>42428.999305555553</v>
      </c>
      <c r="U1574" s="10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0" t="s">
        <v>8219</v>
      </c>
      <c r="G1575" s="10" t="s">
        <v>8228</v>
      </c>
      <c r="H1575" s="10" t="s">
        <v>8250</v>
      </c>
      <c r="I1575" s="10">
        <v>1491019140</v>
      </c>
      <c r="J1575" s="10">
        <v>1487548802</v>
      </c>
      <c r="K1575" s="10" t="b">
        <v>0</v>
      </c>
      <c r="L1575" s="10">
        <v>3</v>
      </c>
      <c r="M1575" t="b">
        <v>0</v>
      </c>
      <c r="N1575" s="10" t="s">
        <v>8288</v>
      </c>
      <c r="O1575" s="15" t="s">
        <v>8320</v>
      </c>
      <c r="P1575" s="10" t="s">
        <v>8342</v>
      </c>
      <c r="Q1575" s="10">
        <f t="shared" si="121"/>
        <v>2</v>
      </c>
      <c r="R1575" s="10">
        <f t="shared" si="120"/>
        <v>74.33</v>
      </c>
      <c r="S1575" s="23">
        <f t="shared" si="122"/>
        <v>42786.000023148154</v>
      </c>
      <c r="T1575" s="23">
        <f t="shared" si="123"/>
        <v>42826.165972222225</v>
      </c>
      <c r="U1575" s="10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0" t="s">
        <v>8219</v>
      </c>
      <c r="G1576" s="10" t="s">
        <v>8223</v>
      </c>
      <c r="H1576" s="10" t="s">
        <v>8245</v>
      </c>
      <c r="I1576" s="10">
        <v>1424211329</v>
      </c>
      <c r="J1576" s="10">
        <v>1421187329</v>
      </c>
      <c r="K1576" s="10" t="b">
        <v>0</v>
      </c>
      <c r="L1576" s="10">
        <v>6</v>
      </c>
      <c r="M1576" t="b">
        <v>0</v>
      </c>
      <c r="N1576" s="10" t="s">
        <v>8288</v>
      </c>
      <c r="O1576" s="15" t="s">
        <v>8320</v>
      </c>
      <c r="P1576" s="10" t="s">
        <v>8342</v>
      </c>
      <c r="Q1576" s="10">
        <f t="shared" si="121"/>
        <v>5</v>
      </c>
      <c r="R1576" s="10">
        <f t="shared" si="120"/>
        <v>84.33</v>
      </c>
      <c r="S1576" s="23">
        <f t="shared" si="122"/>
        <v>42017.927418981482</v>
      </c>
      <c r="T1576" s="23">
        <f t="shared" si="123"/>
        <v>42052.927418981482</v>
      </c>
      <c r="U1576" s="10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0" t="s">
        <v>8219</v>
      </c>
      <c r="G1577" s="10" t="s">
        <v>8223</v>
      </c>
      <c r="H1577" s="10" t="s">
        <v>8245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t="b">
        <v>0</v>
      </c>
      <c r="N1577" s="10" t="s">
        <v>8288</v>
      </c>
      <c r="O1577" s="15" t="s">
        <v>8320</v>
      </c>
      <c r="P1577" s="10" t="s">
        <v>8342</v>
      </c>
      <c r="Q1577" s="10">
        <f t="shared" si="121"/>
        <v>23</v>
      </c>
      <c r="R1577" s="10">
        <f t="shared" si="120"/>
        <v>65.459999999999994</v>
      </c>
      <c r="S1577" s="23">
        <f t="shared" si="122"/>
        <v>41799.524259259262</v>
      </c>
      <c r="T1577" s="23">
        <f t="shared" si="123"/>
        <v>41829.524259259262</v>
      </c>
      <c r="U1577" s="10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0" t="s">
        <v>8219</v>
      </c>
      <c r="G1578" s="10" t="s">
        <v>8223</v>
      </c>
      <c r="H1578" s="10" t="s">
        <v>8245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t="b">
        <v>0</v>
      </c>
      <c r="N1578" s="10" t="s">
        <v>8288</v>
      </c>
      <c r="O1578" s="15" t="s">
        <v>8320</v>
      </c>
      <c r="P1578" s="10" t="s">
        <v>8342</v>
      </c>
      <c r="Q1578" s="10">
        <f t="shared" si="121"/>
        <v>13</v>
      </c>
      <c r="R1578" s="10">
        <f t="shared" si="120"/>
        <v>65</v>
      </c>
      <c r="S1578" s="23">
        <f t="shared" si="122"/>
        <v>42140.879259259258</v>
      </c>
      <c r="T1578" s="23">
        <f t="shared" si="123"/>
        <v>42185.879259259258</v>
      </c>
      <c r="U1578" s="10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0" t="s">
        <v>8219</v>
      </c>
      <c r="G1579" s="10" t="s">
        <v>8223</v>
      </c>
      <c r="H1579" s="10" t="s">
        <v>8245</v>
      </c>
      <c r="I1579" s="10">
        <v>1343161248</v>
      </c>
      <c r="J1579" s="10">
        <v>1337977248</v>
      </c>
      <c r="K1579" s="10" t="b">
        <v>0</v>
      </c>
      <c r="L1579" s="10">
        <v>2</v>
      </c>
      <c r="M1579" t="b">
        <v>0</v>
      </c>
      <c r="N1579" s="10" t="s">
        <v>8288</v>
      </c>
      <c r="O1579" s="15" t="s">
        <v>8320</v>
      </c>
      <c r="P1579" s="10" t="s">
        <v>8342</v>
      </c>
      <c r="Q1579" s="10">
        <f t="shared" si="121"/>
        <v>1</v>
      </c>
      <c r="R1579" s="10">
        <f t="shared" si="120"/>
        <v>27.5</v>
      </c>
      <c r="S1579" s="23">
        <f t="shared" si="122"/>
        <v>41054.847777777781</v>
      </c>
      <c r="T1579" s="23">
        <f t="shared" si="123"/>
        <v>41114.847777777781</v>
      </c>
      <c r="U1579" s="10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0" t="s">
        <v>8219</v>
      </c>
      <c r="G1580" s="10" t="s">
        <v>8223</v>
      </c>
      <c r="H1580" s="10" t="s">
        <v>8245</v>
      </c>
      <c r="I1580" s="10">
        <v>1283392800</v>
      </c>
      <c r="J1580" s="10">
        <v>1281317691</v>
      </c>
      <c r="K1580" s="10" t="b">
        <v>0</v>
      </c>
      <c r="L1580" s="10">
        <v>4</v>
      </c>
      <c r="M1580" t="b">
        <v>0</v>
      </c>
      <c r="N1580" s="10" t="s">
        <v>8288</v>
      </c>
      <c r="O1580" s="15" t="s">
        <v>8320</v>
      </c>
      <c r="P1580" s="10" t="s">
        <v>8342</v>
      </c>
      <c r="Q1580" s="10">
        <f t="shared" si="121"/>
        <v>11</v>
      </c>
      <c r="R1580" s="10">
        <f t="shared" si="120"/>
        <v>51.25</v>
      </c>
      <c r="S1580" s="23">
        <f t="shared" si="122"/>
        <v>40399.065868055557</v>
      </c>
      <c r="T1580" s="23">
        <f t="shared" si="123"/>
        <v>40423.083333333336</v>
      </c>
      <c r="U1580" s="1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0" t="s">
        <v>8219</v>
      </c>
      <c r="G1581" s="10" t="s">
        <v>8223</v>
      </c>
      <c r="H1581" s="10" t="s">
        <v>8245</v>
      </c>
      <c r="I1581" s="10">
        <v>1377734091</v>
      </c>
      <c r="J1581" s="10">
        <v>1374882891</v>
      </c>
      <c r="K1581" s="10" t="b">
        <v>0</v>
      </c>
      <c r="L1581" s="10">
        <v>2</v>
      </c>
      <c r="M1581" t="b">
        <v>0</v>
      </c>
      <c r="N1581" s="10" t="s">
        <v>8288</v>
      </c>
      <c r="O1581" s="15" t="s">
        <v>8320</v>
      </c>
      <c r="P1581" s="10" t="s">
        <v>8342</v>
      </c>
      <c r="Q1581" s="10">
        <f t="shared" si="121"/>
        <v>1</v>
      </c>
      <c r="R1581" s="10">
        <f t="shared" si="120"/>
        <v>14</v>
      </c>
      <c r="S1581" s="23">
        <f t="shared" si="122"/>
        <v>41481.996423611112</v>
      </c>
      <c r="T1581" s="23">
        <f t="shared" si="123"/>
        <v>41514.996423611112</v>
      </c>
      <c r="U1581" s="10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0" t="s">
        <v>8219</v>
      </c>
      <c r="G1582" s="10" t="s">
        <v>8223</v>
      </c>
      <c r="H1582" s="10" t="s">
        <v>8245</v>
      </c>
      <c r="I1582" s="10">
        <v>1337562726</v>
      </c>
      <c r="J1582" s="10">
        <v>1332378726</v>
      </c>
      <c r="K1582" s="10" t="b">
        <v>0</v>
      </c>
      <c r="L1582" s="10">
        <v>0</v>
      </c>
      <c r="M1582" t="b">
        <v>0</v>
      </c>
      <c r="N1582" s="10" t="s">
        <v>8288</v>
      </c>
      <c r="O1582" s="15" t="s">
        <v>8320</v>
      </c>
      <c r="P1582" s="10" t="s">
        <v>8342</v>
      </c>
      <c r="Q1582" s="10">
        <f t="shared" si="121"/>
        <v>0</v>
      </c>
      <c r="R1582" s="10">
        <f t="shared" si="120"/>
        <v>0</v>
      </c>
      <c r="S1582" s="23">
        <f t="shared" si="122"/>
        <v>40990.050069444449</v>
      </c>
      <c r="T1582" s="23">
        <f t="shared" si="123"/>
        <v>41050.050069444449</v>
      </c>
      <c r="U1582" s="10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0" t="s">
        <v>8220</v>
      </c>
      <c r="G1583" s="10" t="s">
        <v>8224</v>
      </c>
      <c r="H1583" s="10" t="s">
        <v>8246</v>
      </c>
      <c r="I1583" s="10">
        <v>1450521990</v>
      </c>
      <c r="J1583" s="10">
        <v>1447757190</v>
      </c>
      <c r="K1583" s="10" t="b">
        <v>0</v>
      </c>
      <c r="L1583" s="10">
        <v>1</v>
      </c>
      <c r="M1583" t="b">
        <v>0</v>
      </c>
      <c r="N1583" s="10" t="s">
        <v>8289</v>
      </c>
      <c r="O1583" s="15" t="s">
        <v>8336</v>
      </c>
      <c r="P1583" s="10" t="s">
        <v>8343</v>
      </c>
      <c r="Q1583" s="10">
        <f t="shared" si="121"/>
        <v>1</v>
      </c>
      <c r="R1583" s="10">
        <f t="shared" si="120"/>
        <v>5</v>
      </c>
      <c r="S1583" s="23">
        <f t="shared" si="122"/>
        <v>42325.448958333334</v>
      </c>
      <c r="T1583" s="23">
        <f t="shared" si="123"/>
        <v>42357.448958333334</v>
      </c>
      <c r="U1583" s="10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0" t="s">
        <v>8220</v>
      </c>
      <c r="G1584" s="10" t="s">
        <v>8223</v>
      </c>
      <c r="H1584" s="10" t="s">
        <v>8245</v>
      </c>
      <c r="I1584" s="10">
        <v>1445894400</v>
      </c>
      <c r="J1584" s="10">
        <v>1440961053</v>
      </c>
      <c r="K1584" s="10" t="b">
        <v>0</v>
      </c>
      <c r="L1584" s="10">
        <v>3</v>
      </c>
      <c r="M1584" t="b">
        <v>0</v>
      </c>
      <c r="N1584" s="10" t="s">
        <v>8289</v>
      </c>
      <c r="O1584" s="15" t="s">
        <v>8336</v>
      </c>
      <c r="P1584" s="10" t="s">
        <v>8343</v>
      </c>
      <c r="Q1584" s="10">
        <f t="shared" si="121"/>
        <v>9</v>
      </c>
      <c r="R1584" s="10">
        <f t="shared" si="120"/>
        <v>31</v>
      </c>
      <c r="S1584" s="23">
        <f t="shared" si="122"/>
        <v>42246.789965277778</v>
      </c>
      <c r="T1584" s="23">
        <f t="shared" si="123"/>
        <v>42303.888888888891</v>
      </c>
      <c r="U1584" s="10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0" t="s">
        <v>8220</v>
      </c>
      <c r="G1585" s="10" t="s">
        <v>8224</v>
      </c>
      <c r="H1585" s="10" t="s">
        <v>8246</v>
      </c>
      <c r="I1585" s="10">
        <v>1411681391</v>
      </c>
      <c r="J1585" s="10">
        <v>1409089391</v>
      </c>
      <c r="K1585" s="10" t="b">
        <v>0</v>
      </c>
      <c r="L1585" s="10">
        <v>1</v>
      </c>
      <c r="M1585" t="b">
        <v>0</v>
      </c>
      <c r="N1585" s="10" t="s">
        <v>8289</v>
      </c>
      <c r="O1585" s="15" t="s">
        <v>8336</v>
      </c>
      <c r="P1585" s="10" t="s">
        <v>8343</v>
      </c>
      <c r="Q1585" s="10">
        <f t="shared" si="121"/>
        <v>0</v>
      </c>
      <c r="R1585" s="10">
        <f t="shared" si="120"/>
        <v>15</v>
      </c>
      <c r="S1585" s="23">
        <f t="shared" si="122"/>
        <v>41877.904988425929</v>
      </c>
      <c r="T1585" s="23">
        <f t="shared" si="123"/>
        <v>41907.904988425929</v>
      </c>
      <c r="U1585" s="10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0" t="s">
        <v>8220</v>
      </c>
      <c r="G1586" s="10" t="s">
        <v>8223</v>
      </c>
      <c r="H1586" s="10" t="s">
        <v>8245</v>
      </c>
      <c r="I1586" s="10">
        <v>1401464101</v>
      </c>
      <c r="J1586" s="10">
        <v>1400600101</v>
      </c>
      <c r="K1586" s="10" t="b">
        <v>0</v>
      </c>
      <c r="L1586" s="10">
        <v>0</v>
      </c>
      <c r="M1586" t="b">
        <v>0</v>
      </c>
      <c r="N1586" s="10" t="s">
        <v>8289</v>
      </c>
      <c r="O1586" s="15" t="s">
        <v>8336</v>
      </c>
      <c r="P1586" s="10" t="s">
        <v>8343</v>
      </c>
      <c r="Q1586" s="10">
        <f t="shared" si="121"/>
        <v>0</v>
      </c>
      <c r="R1586" s="10">
        <f t="shared" si="120"/>
        <v>0</v>
      </c>
      <c r="S1586" s="23">
        <f t="shared" si="122"/>
        <v>41779.649317129632</v>
      </c>
      <c r="T1586" s="23">
        <f t="shared" si="123"/>
        <v>41789.649317129632</v>
      </c>
      <c r="U1586" s="10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0" t="s">
        <v>8220</v>
      </c>
      <c r="G1587" s="10" t="s">
        <v>8228</v>
      </c>
      <c r="H1587" s="10" t="s">
        <v>8250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t="b">
        <v>0</v>
      </c>
      <c r="N1587" s="10" t="s">
        <v>8289</v>
      </c>
      <c r="O1587" s="15" t="s">
        <v>8336</v>
      </c>
      <c r="P1587" s="10" t="s">
        <v>8343</v>
      </c>
      <c r="Q1587" s="10">
        <f t="shared" si="121"/>
        <v>79</v>
      </c>
      <c r="R1587" s="10">
        <f t="shared" si="120"/>
        <v>131.66999999999999</v>
      </c>
      <c r="S1587" s="23">
        <f t="shared" si="122"/>
        <v>42707.895462962959</v>
      </c>
      <c r="T1587" s="23">
        <f t="shared" si="123"/>
        <v>42729.458333333328</v>
      </c>
      <c r="U1587" s="10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0" t="s">
        <v>8220</v>
      </c>
      <c r="G1588" s="10" t="s">
        <v>8223</v>
      </c>
      <c r="H1588" s="10" t="s">
        <v>8245</v>
      </c>
      <c r="I1588" s="10">
        <v>1428197422</v>
      </c>
      <c r="J1588" s="10">
        <v>1425609022</v>
      </c>
      <c r="K1588" s="10" t="b">
        <v>0</v>
      </c>
      <c r="L1588" s="10">
        <v>0</v>
      </c>
      <c r="M1588" t="b">
        <v>0</v>
      </c>
      <c r="N1588" s="10" t="s">
        <v>8289</v>
      </c>
      <c r="O1588" s="15" t="s">
        <v>8336</v>
      </c>
      <c r="P1588" s="10" t="s">
        <v>8343</v>
      </c>
      <c r="Q1588" s="10">
        <f t="shared" si="121"/>
        <v>0</v>
      </c>
      <c r="R1588" s="10">
        <f t="shared" si="120"/>
        <v>0</v>
      </c>
      <c r="S1588" s="23">
        <f t="shared" si="122"/>
        <v>42069.104421296302</v>
      </c>
      <c r="T1588" s="23">
        <f t="shared" si="123"/>
        <v>42099.062754629631</v>
      </c>
      <c r="U1588" s="10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0" t="s">
        <v>8220</v>
      </c>
      <c r="G1589" s="10" t="s">
        <v>8223</v>
      </c>
      <c r="H1589" s="10" t="s">
        <v>8245</v>
      </c>
      <c r="I1589" s="10">
        <v>1418510965</v>
      </c>
      <c r="J1589" s="10">
        <v>1415918965</v>
      </c>
      <c r="K1589" s="10" t="b">
        <v>0</v>
      </c>
      <c r="L1589" s="10">
        <v>1</v>
      </c>
      <c r="M1589" t="b">
        <v>0</v>
      </c>
      <c r="N1589" s="10" t="s">
        <v>8289</v>
      </c>
      <c r="O1589" s="15" t="s">
        <v>8336</v>
      </c>
      <c r="P1589" s="10" t="s">
        <v>8343</v>
      </c>
      <c r="Q1589" s="10">
        <f t="shared" si="121"/>
        <v>0</v>
      </c>
      <c r="R1589" s="10">
        <f t="shared" si="120"/>
        <v>1</v>
      </c>
      <c r="S1589" s="23">
        <f t="shared" si="122"/>
        <v>41956.950983796298</v>
      </c>
      <c r="T1589" s="23">
        <f t="shared" si="123"/>
        <v>41986.950983796298</v>
      </c>
      <c r="U1589" s="10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0" t="s">
        <v>8220</v>
      </c>
      <c r="G1590" s="10" t="s">
        <v>8223</v>
      </c>
      <c r="H1590" s="10" t="s">
        <v>8245</v>
      </c>
      <c r="I1590" s="10">
        <v>1422735120</v>
      </c>
      <c r="J1590" s="10">
        <v>1420091999</v>
      </c>
      <c r="K1590" s="10" t="b">
        <v>0</v>
      </c>
      <c r="L1590" s="10">
        <v>0</v>
      </c>
      <c r="M1590" t="b">
        <v>0</v>
      </c>
      <c r="N1590" s="10" t="s">
        <v>8289</v>
      </c>
      <c r="O1590" s="15" t="s">
        <v>8336</v>
      </c>
      <c r="P1590" s="10" t="s">
        <v>8343</v>
      </c>
      <c r="Q1590" s="10">
        <f t="shared" si="121"/>
        <v>0</v>
      </c>
      <c r="R1590" s="10">
        <f t="shared" si="120"/>
        <v>0</v>
      </c>
      <c r="S1590" s="23">
        <f t="shared" si="122"/>
        <v>42005.24998842593</v>
      </c>
      <c r="T1590" s="23">
        <f t="shared" si="123"/>
        <v>42035.841666666667</v>
      </c>
      <c r="U1590" s="1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0" t="s">
        <v>8220</v>
      </c>
      <c r="G1591" s="10" t="s">
        <v>8223</v>
      </c>
      <c r="H1591" s="10" t="s">
        <v>8245</v>
      </c>
      <c r="I1591" s="10">
        <v>1444433886</v>
      </c>
      <c r="J1591" s="10">
        <v>1441841886</v>
      </c>
      <c r="K1591" s="10" t="b">
        <v>0</v>
      </c>
      <c r="L1591" s="10">
        <v>0</v>
      </c>
      <c r="M1591" t="b">
        <v>0</v>
      </c>
      <c r="N1591" s="10" t="s">
        <v>8289</v>
      </c>
      <c r="O1591" s="15" t="s">
        <v>8336</v>
      </c>
      <c r="P1591" s="10" t="s">
        <v>8343</v>
      </c>
      <c r="Q1591" s="10">
        <f t="shared" si="121"/>
        <v>0</v>
      </c>
      <c r="R1591" s="10">
        <f t="shared" si="120"/>
        <v>0</v>
      </c>
      <c r="S1591" s="23">
        <f t="shared" si="122"/>
        <v>42256.984791666662</v>
      </c>
      <c r="T1591" s="23">
        <f t="shared" si="123"/>
        <v>42286.984791666662</v>
      </c>
      <c r="U1591" s="10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0" t="s">
        <v>8220</v>
      </c>
      <c r="G1592" s="10" t="s">
        <v>8236</v>
      </c>
      <c r="H1592" s="10" t="s">
        <v>8248</v>
      </c>
      <c r="I1592" s="10">
        <v>1443040464</v>
      </c>
      <c r="J1592" s="10">
        <v>1440448464</v>
      </c>
      <c r="K1592" s="10" t="b">
        <v>0</v>
      </c>
      <c r="L1592" s="10">
        <v>2</v>
      </c>
      <c r="M1592" t="b">
        <v>0</v>
      </c>
      <c r="N1592" s="10" t="s">
        <v>8289</v>
      </c>
      <c r="O1592" s="15" t="s">
        <v>8336</v>
      </c>
      <c r="P1592" s="10" t="s">
        <v>8343</v>
      </c>
      <c r="Q1592" s="10">
        <f t="shared" si="121"/>
        <v>2</v>
      </c>
      <c r="R1592" s="10">
        <f t="shared" si="120"/>
        <v>510</v>
      </c>
      <c r="S1592" s="23">
        <f t="shared" si="122"/>
        <v>42240.857222222221</v>
      </c>
      <c r="T1592" s="23">
        <f t="shared" si="123"/>
        <v>42270.857222222221</v>
      </c>
      <c r="U1592" s="10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0" t="s">
        <v>8220</v>
      </c>
      <c r="G1593" s="10" t="s">
        <v>8224</v>
      </c>
      <c r="H1593" s="10" t="s">
        <v>8246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t="b">
        <v>0</v>
      </c>
      <c r="N1593" s="10" t="s">
        <v>8289</v>
      </c>
      <c r="O1593" s="15" t="s">
        <v>8336</v>
      </c>
      <c r="P1593" s="10" t="s">
        <v>8343</v>
      </c>
      <c r="Q1593" s="10">
        <f t="shared" si="121"/>
        <v>29</v>
      </c>
      <c r="R1593" s="10">
        <f t="shared" si="120"/>
        <v>44.48</v>
      </c>
      <c r="S1593" s="23">
        <f t="shared" si="122"/>
        <v>42433.726168981477</v>
      </c>
      <c r="T1593" s="23">
        <f t="shared" si="123"/>
        <v>42463.68450231482</v>
      </c>
      <c r="U1593" s="10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0" t="s">
        <v>8220</v>
      </c>
      <c r="G1594" s="10" t="s">
        <v>8223</v>
      </c>
      <c r="H1594" s="10" t="s">
        <v>8245</v>
      </c>
      <c r="I1594" s="10">
        <v>1427503485</v>
      </c>
      <c r="J1594" s="10">
        <v>1423619085</v>
      </c>
      <c r="K1594" s="10" t="b">
        <v>0</v>
      </c>
      <c r="L1594" s="10">
        <v>0</v>
      </c>
      <c r="M1594" t="b">
        <v>0</v>
      </c>
      <c r="N1594" s="10" t="s">
        <v>8289</v>
      </c>
      <c r="O1594" s="15" t="s">
        <v>8336</v>
      </c>
      <c r="P1594" s="10" t="s">
        <v>8343</v>
      </c>
      <c r="Q1594" s="10">
        <f t="shared" si="121"/>
        <v>0</v>
      </c>
      <c r="R1594" s="10">
        <f t="shared" si="120"/>
        <v>0</v>
      </c>
      <c r="S1594" s="23">
        <f t="shared" si="122"/>
        <v>42046.072743055556</v>
      </c>
      <c r="T1594" s="23">
        <f t="shared" si="123"/>
        <v>42091.031076388885</v>
      </c>
      <c r="U1594" s="10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0" t="s">
        <v>8220</v>
      </c>
      <c r="G1595" s="10" t="s">
        <v>8223</v>
      </c>
      <c r="H1595" s="10" t="s">
        <v>8245</v>
      </c>
      <c r="I1595" s="10">
        <v>1425154655</v>
      </c>
      <c r="J1595" s="10">
        <v>1422562655</v>
      </c>
      <c r="K1595" s="10" t="b">
        <v>0</v>
      </c>
      <c r="L1595" s="10">
        <v>3</v>
      </c>
      <c r="M1595" t="b">
        <v>0</v>
      </c>
      <c r="N1595" s="10" t="s">
        <v>8289</v>
      </c>
      <c r="O1595" s="15" t="s">
        <v>8336</v>
      </c>
      <c r="P1595" s="10" t="s">
        <v>8343</v>
      </c>
      <c r="Q1595" s="10">
        <f t="shared" si="121"/>
        <v>0</v>
      </c>
      <c r="R1595" s="10">
        <f t="shared" si="120"/>
        <v>1</v>
      </c>
      <c r="S1595" s="23">
        <f t="shared" si="122"/>
        <v>42033.845543981486</v>
      </c>
      <c r="T1595" s="23">
        <f t="shared" si="123"/>
        <v>42063.845543981486</v>
      </c>
      <c r="U1595" s="10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0" t="s">
        <v>8220</v>
      </c>
      <c r="G1596" s="10" t="s">
        <v>8223</v>
      </c>
      <c r="H1596" s="10" t="s">
        <v>8245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t="b">
        <v>0</v>
      </c>
      <c r="N1596" s="10" t="s">
        <v>8289</v>
      </c>
      <c r="O1596" s="15" t="s">
        <v>8336</v>
      </c>
      <c r="P1596" s="10" t="s">
        <v>8343</v>
      </c>
      <c r="Q1596" s="10">
        <f t="shared" si="121"/>
        <v>21</v>
      </c>
      <c r="R1596" s="10">
        <f t="shared" si="120"/>
        <v>20.5</v>
      </c>
      <c r="S1596" s="23">
        <f t="shared" si="122"/>
        <v>42445.712754629625</v>
      </c>
      <c r="T1596" s="23">
        <f t="shared" si="123"/>
        <v>42505.681249999994</v>
      </c>
      <c r="U1596" s="10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0" t="s">
        <v>8220</v>
      </c>
      <c r="G1597" s="10" t="s">
        <v>8223</v>
      </c>
      <c r="H1597" s="10" t="s">
        <v>8245</v>
      </c>
      <c r="I1597" s="10">
        <v>1403122380</v>
      </c>
      <c r="J1597" s="10">
        <v>1400634728</v>
      </c>
      <c r="K1597" s="10" t="b">
        <v>0</v>
      </c>
      <c r="L1597" s="10">
        <v>7</v>
      </c>
      <c r="M1597" t="b">
        <v>0</v>
      </c>
      <c r="N1597" s="10" t="s">
        <v>8289</v>
      </c>
      <c r="O1597" s="15" t="s">
        <v>8336</v>
      </c>
      <c r="P1597" s="10" t="s">
        <v>8343</v>
      </c>
      <c r="Q1597" s="10">
        <f t="shared" si="121"/>
        <v>0</v>
      </c>
      <c r="R1597" s="10">
        <f t="shared" si="120"/>
        <v>40</v>
      </c>
      <c r="S1597" s="23">
        <f t="shared" si="122"/>
        <v>41780.050092592595</v>
      </c>
      <c r="T1597" s="23">
        <f t="shared" si="123"/>
        <v>41808.842361111114</v>
      </c>
      <c r="U1597" s="10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0" t="s">
        <v>8220</v>
      </c>
      <c r="G1598" s="10" t="s">
        <v>8224</v>
      </c>
      <c r="H1598" s="10" t="s">
        <v>8246</v>
      </c>
      <c r="I1598" s="10">
        <v>1418469569</v>
      </c>
      <c r="J1598" s="10">
        <v>1414577969</v>
      </c>
      <c r="K1598" s="10" t="b">
        <v>0</v>
      </c>
      <c r="L1598" s="10">
        <v>3</v>
      </c>
      <c r="M1598" t="b">
        <v>0</v>
      </c>
      <c r="N1598" s="10" t="s">
        <v>8289</v>
      </c>
      <c r="O1598" s="15" t="s">
        <v>8336</v>
      </c>
      <c r="P1598" s="10" t="s">
        <v>8343</v>
      </c>
      <c r="Q1598" s="10">
        <f t="shared" si="121"/>
        <v>2</v>
      </c>
      <c r="R1598" s="10">
        <f t="shared" si="120"/>
        <v>25</v>
      </c>
      <c r="S1598" s="23">
        <f t="shared" si="122"/>
        <v>41941.430196759262</v>
      </c>
      <c r="T1598" s="23">
        <f t="shared" si="123"/>
        <v>41986.471863425926</v>
      </c>
      <c r="U1598" s="10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0" t="s">
        <v>8220</v>
      </c>
      <c r="G1599" s="10" t="s">
        <v>8223</v>
      </c>
      <c r="H1599" s="10" t="s">
        <v>8245</v>
      </c>
      <c r="I1599" s="10">
        <v>1474360197</v>
      </c>
      <c r="J1599" s="10">
        <v>1471768197</v>
      </c>
      <c r="K1599" s="10" t="b">
        <v>0</v>
      </c>
      <c r="L1599" s="10">
        <v>0</v>
      </c>
      <c r="M1599" t="b">
        <v>0</v>
      </c>
      <c r="N1599" s="10" t="s">
        <v>8289</v>
      </c>
      <c r="O1599" s="15" t="s">
        <v>8336</v>
      </c>
      <c r="P1599" s="10" t="s">
        <v>8343</v>
      </c>
      <c r="Q1599" s="10">
        <f t="shared" si="121"/>
        <v>0</v>
      </c>
      <c r="R1599" s="10">
        <f t="shared" si="120"/>
        <v>0</v>
      </c>
      <c r="S1599" s="23">
        <f t="shared" si="122"/>
        <v>42603.354131944448</v>
      </c>
      <c r="T1599" s="23">
        <f t="shared" si="123"/>
        <v>42633.354131944448</v>
      </c>
      <c r="U1599" s="10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0" t="s">
        <v>8220</v>
      </c>
      <c r="G1600" s="10" t="s">
        <v>8223</v>
      </c>
      <c r="H1600" s="10" t="s">
        <v>8245</v>
      </c>
      <c r="I1600" s="10">
        <v>1437926458</v>
      </c>
      <c r="J1600" s="10">
        <v>1432742458</v>
      </c>
      <c r="K1600" s="10" t="b">
        <v>0</v>
      </c>
      <c r="L1600" s="10">
        <v>1</v>
      </c>
      <c r="M1600" t="b">
        <v>0</v>
      </c>
      <c r="N1600" s="10" t="s">
        <v>8289</v>
      </c>
      <c r="O1600" s="15" t="s">
        <v>8336</v>
      </c>
      <c r="P1600" s="10" t="s">
        <v>8343</v>
      </c>
      <c r="Q1600" s="10">
        <f t="shared" si="121"/>
        <v>0</v>
      </c>
      <c r="R1600" s="10">
        <f t="shared" si="120"/>
        <v>1</v>
      </c>
      <c r="S1600" s="23">
        <f t="shared" si="122"/>
        <v>42151.667337962965</v>
      </c>
      <c r="T1600" s="23">
        <f t="shared" si="123"/>
        <v>42211.667337962965</v>
      </c>
      <c r="U1600" s="1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0" t="s">
        <v>8220</v>
      </c>
      <c r="G1601" s="10" t="s">
        <v>8224</v>
      </c>
      <c r="H1601" s="10" t="s">
        <v>8246</v>
      </c>
      <c r="I1601" s="10">
        <v>1460116576</v>
      </c>
      <c r="J1601" s="10">
        <v>1457528176</v>
      </c>
      <c r="K1601" s="10" t="b">
        <v>0</v>
      </c>
      <c r="L1601" s="10">
        <v>0</v>
      </c>
      <c r="M1601" t="b">
        <v>0</v>
      </c>
      <c r="N1601" s="10" t="s">
        <v>8289</v>
      </c>
      <c r="O1601" s="15" t="s">
        <v>8336</v>
      </c>
      <c r="P1601" s="10" t="s">
        <v>8343</v>
      </c>
      <c r="Q1601" s="10">
        <f t="shared" si="121"/>
        <v>0</v>
      </c>
      <c r="R1601" s="10">
        <f t="shared" si="120"/>
        <v>0</v>
      </c>
      <c r="S1601" s="23">
        <f t="shared" si="122"/>
        <v>42438.53907407407</v>
      </c>
      <c r="T1601" s="23">
        <f t="shared" si="123"/>
        <v>42468.497407407413</v>
      </c>
      <c r="U1601" s="10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0" t="s">
        <v>8220</v>
      </c>
      <c r="G1602" s="10" t="s">
        <v>8223</v>
      </c>
      <c r="H1602" s="10" t="s">
        <v>8245</v>
      </c>
      <c r="I1602" s="10">
        <v>1405401060</v>
      </c>
      <c r="J1602" s="10">
        <v>1401585752</v>
      </c>
      <c r="K1602" s="10" t="b">
        <v>0</v>
      </c>
      <c r="L1602" s="10">
        <v>9</v>
      </c>
      <c r="M1602" t="b">
        <v>0</v>
      </c>
      <c r="N1602" s="10" t="s">
        <v>8289</v>
      </c>
      <c r="O1602" s="15" t="s">
        <v>8336</v>
      </c>
      <c r="P1602" s="10" t="s">
        <v>8343</v>
      </c>
      <c r="Q1602" s="10">
        <f t="shared" si="121"/>
        <v>7</v>
      </c>
      <c r="R1602" s="10">
        <f t="shared" ref="R1602:R1665" si="125">IFERROR(ROUND(E1602/L1602,2),0)</f>
        <v>40.78</v>
      </c>
      <c r="S1602" s="23">
        <f t="shared" si="122"/>
        <v>41791.057314814818</v>
      </c>
      <c r="T1602" s="23">
        <f t="shared" si="123"/>
        <v>41835.21597222222</v>
      </c>
      <c r="U1602" s="10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0" t="s">
        <v>8218</v>
      </c>
      <c r="G1603" s="10" t="s">
        <v>8223</v>
      </c>
      <c r="H1603" s="10" t="s">
        <v>8245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t="b">
        <v>1</v>
      </c>
      <c r="N1603" s="10" t="s">
        <v>8274</v>
      </c>
      <c r="O1603" s="15" t="s">
        <v>8323</v>
      </c>
      <c r="P1603" s="10" t="s">
        <v>8324</v>
      </c>
      <c r="Q1603" s="10">
        <f t="shared" ref="Q1603:Q1666" si="126">ROUND(E1603/D1603*100,0)</f>
        <v>108</v>
      </c>
      <c r="R1603" s="10">
        <f t="shared" si="125"/>
        <v>48.33</v>
      </c>
      <c r="S1603" s="23">
        <f t="shared" ref="S1603:S1666" si="127">(((J1603/60)/60)/24)+DATE(1970,1,1)</f>
        <v>40638.092974537038</v>
      </c>
      <c r="T1603" s="23">
        <f t="shared" ref="T1603:T1666" si="128">(((I1603/60)/60)/24)+DATE(1970,1,1)</f>
        <v>40668.092974537038</v>
      </c>
      <c r="U1603" s="10">
        <f t="shared" si="124"/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0" t="s">
        <v>8218</v>
      </c>
      <c r="G1604" s="10" t="s">
        <v>8223</v>
      </c>
      <c r="H1604" s="10" t="s">
        <v>8245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t="b">
        <v>1</v>
      </c>
      <c r="N1604" s="10" t="s">
        <v>8274</v>
      </c>
      <c r="O1604" s="15" t="s">
        <v>8323</v>
      </c>
      <c r="P1604" s="10" t="s">
        <v>8324</v>
      </c>
      <c r="Q1604" s="10">
        <f t="shared" si="126"/>
        <v>100</v>
      </c>
      <c r="R1604" s="10">
        <f t="shared" si="125"/>
        <v>46.95</v>
      </c>
      <c r="S1604" s="23">
        <f t="shared" si="127"/>
        <v>40788.297650462962</v>
      </c>
      <c r="T1604" s="23">
        <f t="shared" si="128"/>
        <v>40830.958333333336</v>
      </c>
      <c r="U1604" s="10">
        <f t="shared" si="124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0" t="s">
        <v>8218</v>
      </c>
      <c r="G1605" s="10" t="s">
        <v>8223</v>
      </c>
      <c r="H1605" s="10" t="s">
        <v>8245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t="b">
        <v>1</v>
      </c>
      <c r="N1605" s="10" t="s">
        <v>8274</v>
      </c>
      <c r="O1605" s="15" t="s">
        <v>8323</v>
      </c>
      <c r="P1605" s="10" t="s">
        <v>8324</v>
      </c>
      <c r="Q1605" s="10">
        <f t="shared" si="126"/>
        <v>100</v>
      </c>
      <c r="R1605" s="10">
        <f t="shared" si="125"/>
        <v>66.69</v>
      </c>
      <c r="S1605" s="23">
        <f t="shared" si="127"/>
        <v>40876.169664351852</v>
      </c>
      <c r="T1605" s="23">
        <f t="shared" si="128"/>
        <v>40936.169664351852</v>
      </c>
      <c r="U1605" s="10">
        <f t="shared" si="124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0" t="s">
        <v>8218</v>
      </c>
      <c r="G1606" s="10" t="s">
        <v>8223</v>
      </c>
      <c r="H1606" s="10" t="s">
        <v>8245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t="b">
        <v>1</v>
      </c>
      <c r="N1606" s="10" t="s">
        <v>8274</v>
      </c>
      <c r="O1606" s="15" t="s">
        <v>8323</v>
      </c>
      <c r="P1606" s="10" t="s">
        <v>8324</v>
      </c>
      <c r="Q1606" s="10">
        <f t="shared" si="126"/>
        <v>122</v>
      </c>
      <c r="R1606" s="10">
        <f t="shared" si="125"/>
        <v>48.84</v>
      </c>
      <c r="S1606" s="23">
        <f t="shared" si="127"/>
        <v>40945.845312500001</v>
      </c>
      <c r="T1606" s="23">
        <f t="shared" si="128"/>
        <v>40985.80364583333</v>
      </c>
      <c r="U1606" s="10">
        <f t="shared" si="124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0" t="s">
        <v>8218</v>
      </c>
      <c r="G1607" s="10" t="s">
        <v>8223</v>
      </c>
      <c r="H1607" s="10" t="s">
        <v>8245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t="b">
        <v>1</v>
      </c>
      <c r="N1607" s="10" t="s">
        <v>8274</v>
      </c>
      <c r="O1607" s="15" t="s">
        <v>8323</v>
      </c>
      <c r="P1607" s="10" t="s">
        <v>8324</v>
      </c>
      <c r="Q1607" s="10">
        <f t="shared" si="126"/>
        <v>101</v>
      </c>
      <c r="R1607" s="10">
        <f t="shared" si="125"/>
        <v>137.31</v>
      </c>
      <c r="S1607" s="23">
        <f t="shared" si="127"/>
        <v>40747.012881944444</v>
      </c>
      <c r="T1607" s="23">
        <f t="shared" si="128"/>
        <v>40756.291666666664</v>
      </c>
      <c r="U1607" s="10">
        <f t="shared" si="124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0" t="s">
        <v>8218</v>
      </c>
      <c r="G1608" s="10" t="s">
        <v>8223</v>
      </c>
      <c r="H1608" s="10" t="s">
        <v>8245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t="b">
        <v>1</v>
      </c>
      <c r="N1608" s="10" t="s">
        <v>8274</v>
      </c>
      <c r="O1608" s="15" t="s">
        <v>8323</v>
      </c>
      <c r="P1608" s="10" t="s">
        <v>8324</v>
      </c>
      <c r="Q1608" s="10">
        <f t="shared" si="126"/>
        <v>101</v>
      </c>
      <c r="R1608" s="10">
        <f t="shared" si="125"/>
        <v>87.83</v>
      </c>
      <c r="S1608" s="23">
        <f t="shared" si="127"/>
        <v>40536.111550925925</v>
      </c>
      <c r="T1608" s="23">
        <f t="shared" si="128"/>
        <v>40626.069884259261</v>
      </c>
      <c r="U1608" s="10">
        <f t="shared" si="124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0" t="s">
        <v>8218</v>
      </c>
      <c r="G1609" s="10" t="s">
        <v>8223</v>
      </c>
      <c r="H1609" s="10" t="s">
        <v>8245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t="b">
        <v>1</v>
      </c>
      <c r="N1609" s="10" t="s">
        <v>8274</v>
      </c>
      <c r="O1609" s="15" t="s">
        <v>8323</v>
      </c>
      <c r="P1609" s="10" t="s">
        <v>8324</v>
      </c>
      <c r="Q1609" s="10">
        <f t="shared" si="126"/>
        <v>145</v>
      </c>
      <c r="R1609" s="10">
        <f t="shared" si="125"/>
        <v>70.790000000000006</v>
      </c>
      <c r="S1609" s="23">
        <f t="shared" si="127"/>
        <v>41053.80846064815</v>
      </c>
      <c r="T1609" s="23">
        <f t="shared" si="128"/>
        <v>41074.80846064815</v>
      </c>
      <c r="U1609" s="10">
        <f t="shared" si="124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0" t="s">
        <v>8218</v>
      </c>
      <c r="G1610" s="10" t="s">
        <v>8223</v>
      </c>
      <c r="H1610" s="10" t="s">
        <v>8245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t="b">
        <v>1</v>
      </c>
      <c r="N1610" s="10" t="s">
        <v>8274</v>
      </c>
      <c r="O1610" s="15" t="s">
        <v>8323</v>
      </c>
      <c r="P1610" s="10" t="s">
        <v>8324</v>
      </c>
      <c r="Q1610" s="10">
        <f t="shared" si="126"/>
        <v>101</v>
      </c>
      <c r="R1610" s="10">
        <f t="shared" si="125"/>
        <v>52.83</v>
      </c>
      <c r="S1610" s="23">
        <f t="shared" si="127"/>
        <v>41607.83085648148</v>
      </c>
      <c r="T1610" s="23">
        <f t="shared" si="128"/>
        <v>41640.226388888892</v>
      </c>
      <c r="U1610" s="10">
        <f t="shared" si="124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0" t="s">
        <v>8218</v>
      </c>
      <c r="G1611" s="10" t="s">
        <v>8223</v>
      </c>
      <c r="H1611" s="10" t="s">
        <v>8245</v>
      </c>
      <c r="I1611" s="10">
        <v>1320220800</v>
      </c>
      <c r="J1611" s="10">
        <v>1315612909</v>
      </c>
      <c r="K1611" s="10" t="b">
        <v>0</v>
      </c>
      <c r="L1611" s="10">
        <v>4</v>
      </c>
      <c r="M1611" t="b">
        <v>1</v>
      </c>
      <c r="N1611" s="10" t="s">
        <v>8274</v>
      </c>
      <c r="O1611" s="15" t="s">
        <v>8323</v>
      </c>
      <c r="P1611" s="10" t="s">
        <v>8324</v>
      </c>
      <c r="Q1611" s="10">
        <f t="shared" si="126"/>
        <v>118</v>
      </c>
      <c r="R1611" s="10">
        <f t="shared" si="125"/>
        <v>443.75</v>
      </c>
      <c r="S1611" s="23">
        <f t="shared" si="127"/>
        <v>40796.001261574071</v>
      </c>
      <c r="T1611" s="23">
        <f t="shared" si="128"/>
        <v>40849.333333333336</v>
      </c>
      <c r="U1611" s="10">
        <f t="shared" si="124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0" t="s">
        <v>8218</v>
      </c>
      <c r="G1612" s="10" t="s">
        <v>8223</v>
      </c>
      <c r="H1612" s="10" t="s">
        <v>8245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t="b">
        <v>1</v>
      </c>
      <c r="N1612" s="10" t="s">
        <v>8274</v>
      </c>
      <c r="O1612" s="15" t="s">
        <v>8323</v>
      </c>
      <c r="P1612" s="10" t="s">
        <v>8324</v>
      </c>
      <c r="Q1612" s="10">
        <f t="shared" si="126"/>
        <v>272</v>
      </c>
      <c r="R1612" s="10">
        <f t="shared" si="125"/>
        <v>48.54</v>
      </c>
      <c r="S1612" s="23">
        <f t="shared" si="127"/>
        <v>41228.924884259257</v>
      </c>
      <c r="T1612" s="23">
        <f t="shared" si="128"/>
        <v>41258.924884259257</v>
      </c>
      <c r="U1612" s="10">
        <f t="shared" si="124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0" t="s">
        <v>8218</v>
      </c>
      <c r="G1613" s="10" t="s">
        <v>8223</v>
      </c>
      <c r="H1613" s="10" t="s">
        <v>8245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t="b">
        <v>1</v>
      </c>
      <c r="N1613" s="10" t="s">
        <v>8274</v>
      </c>
      <c r="O1613" s="15" t="s">
        <v>8323</v>
      </c>
      <c r="P1613" s="10" t="s">
        <v>8324</v>
      </c>
      <c r="Q1613" s="10">
        <f t="shared" si="126"/>
        <v>125</v>
      </c>
      <c r="R1613" s="10">
        <f t="shared" si="125"/>
        <v>37.07</v>
      </c>
      <c r="S1613" s="23">
        <f t="shared" si="127"/>
        <v>41409.00037037037</v>
      </c>
      <c r="T1613" s="23">
        <f t="shared" si="128"/>
        <v>41430.00037037037</v>
      </c>
      <c r="U1613" s="10">
        <f t="shared" si="124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0" t="s">
        <v>8218</v>
      </c>
      <c r="G1614" s="10" t="s">
        <v>8223</v>
      </c>
      <c r="H1614" s="10" t="s">
        <v>8245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t="b">
        <v>1</v>
      </c>
      <c r="N1614" s="10" t="s">
        <v>8274</v>
      </c>
      <c r="O1614" s="15" t="s">
        <v>8323</v>
      </c>
      <c r="P1614" s="10" t="s">
        <v>8324</v>
      </c>
      <c r="Q1614" s="10">
        <f t="shared" si="126"/>
        <v>110</v>
      </c>
      <c r="R1614" s="10">
        <f t="shared" si="125"/>
        <v>50</v>
      </c>
      <c r="S1614" s="23">
        <f t="shared" si="127"/>
        <v>41246.874814814815</v>
      </c>
      <c r="T1614" s="23">
        <f t="shared" si="128"/>
        <v>41276.874814814815</v>
      </c>
      <c r="U1614" s="10">
        <f t="shared" si="124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0" t="s">
        <v>8218</v>
      </c>
      <c r="G1615" s="10" t="s">
        <v>8223</v>
      </c>
      <c r="H1615" s="10" t="s">
        <v>8245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t="b">
        <v>1</v>
      </c>
      <c r="N1615" s="10" t="s">
        <v>8274</v>
      </c>
      <c r="O1615" s="15" t="s">
        <v>8323</v>
      </c>
      <c r="P1615" s="10" t="s">
        <v>8324</v>
      </c>
      <c r="Q1615" s="10">
        <f t="shared" si="126"/>
        <v>102</v>
      </c>
      <c r="R1615" s="10">
        <f t="shared" si="125"/>
        <v>39.04</v>
      </c>
      <c r="S1615" s="23">
        <f t="shared" si="127"/>
        <v>41082.069467592592</v>
      </c>
      <c r="T1615" s="23">
        <f t="shared" si="128"/>
        <v>41112.069467592592</v>
      </c>
      <c r="U1615" s="10">
        <f t="shared" ref="U1615:U1678" si="129">YEAR(S:S)</f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0" t="s">
        <v>8218</v>
      </c>
      <c r="G1616" s="10" t="s">
        <v>8223</v>
      </c>
      <c r="H1616" s="10" t="s">
        <v>8245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t="b">
        <v>1</v>
      </c>
      <c r="N1616" s="10" t="s">
        <v>8274</v>
      </c>
      <c r="O1616" s="15" t="s">
        <v>8323</v>
      </c>
      <c r="P1616" s="10" t="s">
        <v>8324</v>
      </c>
      <c r="Q1616" s="10">
        <f t="shared" si="126"/>
        <v>103</v>
      </c>
      <c r="R1616" s="10">
        <f t="shared" si="125"/>
        <v>66.69</v>
      </c>
      <c r="S1616" s="23">
        <f t="shared" si="127"/>
        <v>41794.981122685182</v>
      </c>
      <c r="T1616" s="23">
        <f t="shared" si="128"/>
        <v>41854.708333333336</v>
      </c>
      <c r="U1616" s="10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0" t="s">
        <v>8218</v>
      </c>
      <c r="G1617" s="10" t="s">
        <v>8223</v>
      </c>
      <c r="H1617" s="10" t="s">
        <v>8245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t="b">
        <v>1</v>
      </c>
      <c r="N1617" s="10" t="s">
        <v>8274</v>
      </c>
      <c r="O1617" s="15" t="s">
        <v>8323</v>
      </c>
      <c r="P1617" s="10" t="s">
        <v>8324</v>
      </c>
      <c r="Q1617" s="10">
        <f t="shared" si="126"/>
        <v>114</v>
      </c>
      <c r="R1617" s="10">
        <f t="shared" si="125"/>
        <v>67.13</v>
      </c>
      <c r="S1617" s="23">
        <f t="shared" si="127"/>
        <v>40845.050879629627</v>
      </c>
      <c r="T1617" s="23">
        <f t="shared" si="128"/>
        <v>40890.092546296299</v>
      </c>
      <c r="U1617" s="10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0" t="s">
        <v>8218</v>
      </c>
      <c r="G1618" s="10" t="s">
        <v>8223</v>
      </c>
      <c r="H1618" s="10" t="s">
        <v>8245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t="b">
        <v>1</v>
      </c>
      <c r="N1618" s="10" t="s">
        <v>8274</v>
      </c>
      <c r="O1618" s="15" t="s">
        <v>8323</v>
      </c>
      <c r="P1618" s="10" t="s">
        <v>8324</v>
      </c>
      <c r="Q1618" s="10">
        <f t="shared" si="126"/>
        <v>104</v>
      </c>
      <c r="R1618" s="10">
        <f t="shared" si="125"/>
        <v>66.37</v>
      </c>
      <c r="S1618" s="23">
        <f t="shared" si="127"/>
        <v>41194.715520833335</v>
      </c>
      <c r="T1618" s="23">
        <f t="shared" si="128"/>
        <v>41235.916666666664</v>
      </c>
      <c r="U1618" s="10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0" t="s">
        <v>8218</v>
      </c>
      <c r="G1619" s="10" t="s">
        <v>8223</v>
      </c>
      <c r="H1619" s="10" t="s">
        <v>8245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t="b">
        <v>1</v>
      </c>
      <c r="N1619" s="10" t="s">
        <v>8274</v>
      </c>
      <c r="O1619" s="15" t="s">
        <v>8323</v>
      </c>
      <c r="P1619" s="10" t="s">
        <v>8324</v>
      </c>
      <c r="Q1619" s="10">
        <f t="shared" si="126"/>
        <v>146</v>
      </c>
      <c r="R1619" s="10">
        <f t="shared" si="125"/>
        <v>64.62</v>
      </c>
      <c r="S1619" s="23">
        <f t="shared" si="127"/>
        <v>41546.664212962962</v>
      </c>
      <c r="T1619" s="23">
        <f t="shared" si="128"/>
        <v>41579.791666666664</v>
      </c>
      <c r="U1619" s="10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0" t="s">
        <v>8218</v>
      </c>
      <c r="G1620" s="10" t="s">
        <v>8223</v>
      </c>
      <c r="H1620" s="10" t="s">
        <v>8245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t="b">
        <v>1</v>
      </c>
      <c r="N1620" s="10" t="s">
        <v>8274</v>
      </c>
      <c r="O1620" s="15" t="s">
        <v>8323</v>
      </c>
      <c r="P1620" s="10" t="s">
        <v>8324</v>
      </c>
      <c r="Q1620" s="10">
        <f t="shared" si="126"/>
        <v>105</v>
      </c>
      <c r="R1620" s="10">
        <f t="shared" si="125"/>
        <v>58.37</v>
      </c>
      <c r="S1620" s="23">
        <f t="shared" si="127"/>
        <v>41301.654340277775</v>
      </c>
      <c r="T1620" s="23">
        <f t="shared" si="128"/>
        <v>41341.654340277775</v>
      </c>
      <c r="U1620" s="1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0" t="s">
        <v>8218</v>
      </c>
      <c r="G1621" s="10" t="s">
        <v>8223</v>
      </c>
      <c r="H1621" s="10" t="s">
        <v>8245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t="b">
        <v>1</v>
      </c>
      <c r="N1621" s="10" t="s">
        <v>8274</v>
      </c>
      <c r="O1621" s="15" t="s">
        <v>8323</v>
      </c>
      <c r="P1621" s="10" t="s">
        <v>8324</v>
      </c>
      <c r="Q1621" s="10">
        <f t="shared" si="126"/>
        <v>133</v>
      </c>
      <c r="R1621" s="10">
        <f t="shared" si="125"/>
        <v>86.96</v>
      </c>
      <c r="S1621" s="23">
        <f t="shared" si="127"/>
        <v>41876.18618055556</v>
      </c>
      <c r="T1621" s="23">
        <f t="shared" si="128"/>
        <v>41897.18618055556</v>
      </c>
      <c r="U1621" s="10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0" t="s">
        <v>8218</v>
      </c>
      <c r="G1622" s="10" t="s">
        <v>8223</v>
      </c>
      <c r="H1622" s="10" t="s">
        <v>8245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t="b">
        <v>1</v>
      </c>
      <c r="N1622" s="10" t="s">
        <v>8274</v>
      </c>
      <c r="O1622" s="15" t="s">
        <v>8323</v>
      </c>
      <c r="P1622" s="10" t="s">
        <v>8324</v>
      </c>
      <c r="Q1622" s="10">
        <f t="shared" si="126"/>
        <v>113</v>
      </c>
      <c r="R1622" s="10">
        <f t="shared" si="125"/>
        <v>66.47</v>
      </c>
      <c r="S1622" s="23">
        <f t="shared" si="127"/>
        <v>41321.339583333334</v>
      </c>
      <c r="T1622" s="23">
        <f t="shared" si="128"/>
        <v>41328.339583333334</v>
      </c>
      <c r="U1622" s="10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0" t="s">
        <v>8218</v>
      </c>
      <c r="G1623" s="10" t="s">
        <v>8223</v>
      </c>
      <c r="H1623" s="10" t="s">
        <v>8245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t="b">
        <v>1</v>
      </c>
      <c r="N1623" s="10" t="s">
        <v>8274</v>
      </c>
      <c r="O1623" s="15" t="s">
        <v>8323</v>
      </c>
      <c r="P1623" s="10" t="s">
        <v>8324</v>
      </c>
      <c r="Q1623" s="10">
        <f t="shared" si="126"/>
        <v>121</v>
      </c>
      <c r="R1623" s="10">
        <f t="shared" si="125"/>
        <v>163.78</v>
      </c>
      <c r="S1623" s="23">
        <f t="shared" si="127"/>
        <v>41003.60665509259</v>
      </c>
      <c r="T1623" s="23">
        <f t="shared" si="128"/>
        <v>41057.165972222225</v>
      </c>
      <c r="U1623" s="10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0" t="s">
        <v>8218</v>
      </c>
      <c r="G1624" s="10" t="s">
        <v>8223</v>
      </c>
      <c r="H1624" s="10" t="s">
        <v>8245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t="b">
        <v>1</v>
      </c>
      <c r="N1624" s="10" t="s">
        <v>8274</v>
      </c>
      <c r="O1624" s="15" t="s">
        <v>8323</v>
      </c>
      <c r="P1624" s="10" t="s">
        <v>8324</v>
      </c>
      <c r="Q1624" s="10">
        <f t="shared" si="126"/>
        <v>102</v>
      </c>
      <c r="R1624" s="10">
        <f t="shared" si="125"/>
        <v>107.98</v>
      </c>
      <c r="S1624" s="23">
        <f t="shared" si="127"/>
        <v>41950.29483796296</v>
      </c>
      <c r="T1624" s="23">
        <f t="shared" si="128"/>
        <v>41990.332638888889</v>
      </c>
      <c r="U1624" s="10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0" t="s">
        <v>8218</v>
      </c>
      <c r="G1625" s="10" t="s">
        <v>8224</v>
      </c>
      <c r="H1625" s="10" t="s">
        <v>8246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t="b">
        <v>1</v>
      </c>
      <c r="N1625" s="10" t="s">
        <v>8274</v>
      </c>
      <c r="O1625" s="15" t="s">
        <v>8323</v>
      </c>
      <c r="P1625" s="10" t="s">
        <v>8324</v>
      </c>
      <c r="Q1625" s="10">
        <f t="shared" si="126"/>
        <v>101</v>
      </c>
      <c r="R1625" s="10">
        <f t="shared" si="125"/>
        <v>42.11</v>
      </c>
      <c r="S1625" s="23">
        <f t="shared" si="127"/>
        <v>41453.688530092593</v>
      </c>
      <c r="T1625" s="23">
        <f t="shared" si="128"/>
        <v>41513.688530092593</v>
      </c>
      <c r="U1625" s="10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0" t="s">
        <v>8218</v>
      </c>
      <c r="G1626" s="10" t="s">
        <v>8223</v>
      </c>
      <c r="H1626" s="10" t="s">
        <v>8245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t="b">
        <v>1</v>
      </c>
      <c r="N1626" s="10" t="s">
        <v>8274</v>
      </c>
      <c r="O1626" s="15" t="s">
        <v>8323</v>
      </c>
      <c r="P1626" s="10" t="s">
        <v>8324</v>
      </c>
      <c r="Q1626" s="10">
        <f t="shared" si="126"/>
        <v>118</v>
      </c>
      <c r="R1626" s="10">
        <f t="shared" si="125"/>
        <v>47.2</v>
      </c>
      <c r="S1626" s="23">
        <f t="shared" si="127"/>
        <v>41243.367303240739</v>
      </c>
      <c r="T1626" s="23">
        <f t="shared" si="128"/>
        <v>41283.367303240739</v>
      </c>
      <c r="U1626" s="10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0" t="s">
        <v>8218</v>
      </c>
      <c r="G1627" s="10" t="s">
        <v>8223</v>
      </c>
      <c r="H1627" s="10" t="s">
        <v>8245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t="b">
        <v>1</v>
      </c>
      <c r="N1627" s="10" t="s">
        <v>8274</v>
      </c>
      <c r="O1627" s="15" t="s">
        <v>8323</v>
      </c>
      <c r="P1627" s="10" t="s">
        <v>8324</v>
      </c>
      <c r="Q1627" s="10">
        <f t="shared" si="126"/>
        <v>155</v>
      </c>
      <c r="R1627" s="10">
        <f t="shared" si="125"/>
        <v>112.02</v>
      </c>
      <c r="S1627" s="23">
        <f t="shared" si="127"/>
        <v>41135.699687500004</v>
      </c>
      <c r="T1627" s="23">
        <f t="shared" si="128"/>
        <v>41163.699687500004</v>
      </c>
      <c r="U1627" s="10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0" t="s">
        <v>8218</v>
      </c>
      <c r="G1628" s="10" t="s">
        <v>8223</v>
      </c>
      <c r="H1628" s="10" t="s">
        <v>8245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t="b">
        <v>1</v>
      </c>
      <c r="N1628" s="10" t="s">
        <v>8274</v>
      </c>
      <c r="O1628" s="15" t="s">
        <v>8323</v>
      </c>
      <c r="P1628" s="10" t="s">
        <v>8324</v>
      </c>
      <c r="Q1628" s="10">
        <f t="shared" si="126"/>
        <v>101</v>
      </c>
      <c r="R1628" s="10">
        <f t="shared" si="125"/>
        <v>74.95</v>
      </c>
      <c r="S1628" s="23">
        <f t="shared" si="127"/>
        <v>41579.847997685189</v>
      </c>
      <c r="T1628" s="23">
        <f t="shared" si="128"/>
        <v>41609.889664351853</v>
      </c>
      <c r="U1628" s="10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0" t="s">
        <v>8218</v>
      </c>
      <c r="G1629" s="10" t="s">
        <v>8223</v>
      </c>
      <c r="H1629" s="10" t="s">
        <v>8245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t="b">
        <v>1</v>
      </c>
      <c r="N1629" s="10" t="s">
        <v>8274</v>
      </c>
      <c r="O1629" s="15" t="s">
        <v>8323</v>
      </c>
      <c r="P1629" s="10" t="s">
        <v>8324</v>
      </c>
      <c r="Q1629" s="10">
        <f t="shared" si="126"/>
        <v>117</v>
      </c>
      <c r="R1629" s="10">
        <f t="shared" si="125"/>
        <v>61.58</v>
      </c>
      <c r="S1629" s="23">
        <f t="shared" si="127"/>
        <v>41205.707048611112</v>
      </c>
      <c r="T1629" s="23">
        <f t="shared" si="128"/>
        <v>41239.207638888889</v>
      </c>
      <c r="U1629" s="10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0" t="s">
        <v>8218</v>
      </c>
      <c r="G1630" s="10" t="s">
        <v>8223</v>
      </c>
      <c r="H1630" s="10" t="s">
        <v>8245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t="b">
        <v>1</v>
      </c>
      <c r="N1630" s="10" t="s">
        <v>8274</v>
      </c>
      <c r="O1630" s="15" t="s">
        <v>8323</v>
      </c>
      <c r="P1630" s="10" t="s">
        <v>8324</v>
      </c>
      <c r="Q1630" s="10">
        <f t="shared" si="126"/>
        <v>101</v>
      </c>
      <c r="R1630" s="10">
        <f t="shared" si="125"/>
        <v>45.88</v>
      </c>
      <c r="S1630" s="23">
        <f t="shared" si="127"/>
        <v>41774.737060185187</v>
      </c>
      <c r="T1630" s="23">
        <f t="shared" si="128"/>
        <v>41807.737060185187</v>
      </c>
      <c r="U1630" s="1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0" t="s">
        <v>8218</v>
      </c>
      <c r="G1631" s="10" t="s">
        <v>8223</v>
      </c>
      <c r="H1631" s="10" t="s">
        <v>8245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t="b">
        <v>1</v>
      </c>
      <c r="N1631" s="10" t="s">
        <v>8274</v>
      </c>
      <c r="O1631" s="15" t="s">
        <v>8323</v>
      </c>
      <c r="P1631" s="10" t="s">
        <v>8324</v>
      </c>
      <c r="Q1631" s="10">
        <f t="shared" si="126"/>
        <v>104</v>
      </c>
      <c r="R1631" s="10">
        <f t="shared" si="125"/>
        <v>75.849999999999994</v>
      </c>
      <c r="S1631" s="23">
        <f t="shared" si="127"/>
        <v>41645.867280092592</v>
      </c>
      <c r="T1631" s="23">
        <f t="shared" si="128"/>
        <v>41690.867280092592</v>
      </c>
      <c r="U1631" s="10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0" t="s">
        <v>8218</v>
      </c>
      <c r="G1632" s="10" t="s">
        <v>8223</v>
      </c>
      <c r="H1632" s="10" t="s">
        <v>8245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t="b">
        <v>1</v>
      </c>
      <c r="N1632" s="10" t="s">
        <v>8274</v>
      </c>
      <c r="O1632" s="15" t="s">
        <v>8323</v>
      </c>
      <c r="P1632" s="10" t="s">
        <v>8324</v>
      </c>
      <c r="Q1632" s="10">
        <f t="shared" si="126"/>
        <v>265</v>
      </c>
      <c r="R1632" s="10">
        <f t="shared" si="125"/>
        <v>84.21</v>
      </c>
      <c r="S1632" s="23">
        <f t="shared" si="127"/>
        <v>40939.837673611109</v>
      </c>
      <c r="T1632" s="23">
        <f t="shared" si="128"/>
        <v>40970.290972222225</v>
      </c>
      <c r="U1632" s="10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0" t="s">
        <v>8218</v>
      </c>
      <c r="G1633" s="10" t="s">
        <v>8223</v>
      </c>
      <c r="H1633" s="10" t="s">
        <v>8245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t="b">
        <v>1</v>
      </c>
      <c r="N1633" s="10" t="s">
        <v>8274</v>
      </c>
      <c r="O1633" s="15" t="s">
        <v>8323</v>
      </c>
      <c r="P1633" s="10" t="s">
        <v>8324</v>
      </c>
      <c r="Q1633" s="10">
        <f t="shared" si="126"/>
        <v>156</v>
      </c>
      <c r="R1633" s="10">
        <f t="shared" si="125"/>
        <v>117.23</v>
      </c>
      <c r="S1633" s="23">
        <f t="shared" si="127"/>
        <v>41164.859502314815</v>
      </c>
      <c r="T1633" s="23">
        <f t="shared" si="128"/>
        <v>41194.859502314815</v>
      </c>
      <c r="U1633" s="10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0" t="s">
        <v>8218</v>
      </c>
      <c r="G1634" s="10" t="s">
        <v>8223</v>
      </c>
      <c r="H1634" s="10" t="s">
        <v>8245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t="b">
        <v>1</v>
      </c>
      <c r="N1634" s="10" t="s">
        <v>8274</v>
      </c>
      <c r="O1634" s="15" t="s">
        <v>8323</v>
      </c>
      <c r="P1634" s="10" t="s">
        <v>8324</v>
      </c>
      <c r="Q1634" s="10">
        <f t="shared" si="126"/>
        <v>102</v>
      </c>
      <c r="R1634" s="10">
        <f t="shared" si="125"/>
        <v>86.49</v>
      </c>
      <c r="S1634" s="23">
        <f t="shared" si="127"/>
        <v>40750.340902777774</v>
      </c>
      <c r="T1634" s="23">
        <f t="shared" si="128"/>
        <v>40810.340902777774</v>
      </c>
      <c r="U1634" s="10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0" t="s">
        <v>8218</v>
      </c>
      <c r="G1635" s="10" t="s">
        <v>8223</v>
      </c>
      <c r="H1635" s="10" t="s">
        <v>8245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t="b">
        <v>1</v>
      </c>
      <c r="N1635" s="10" t="s">
        <v>8274</v>
      </c>
      <c r="O1635" s="15" t="s">
        <v>8323</v>
      </c>
      <c r="P1635" s="10" t="s">
        <v>8324</v>
      </c>
      <c r="Q1635" s="10">
        <f t="shared" si="126"/>
        <v>100</v>
      </c>
      <c r="R1635" s="10">
        <f t="shared" si="125"/>
        <v>172.41</v>
      </c>
      <c r="S1635" s="23">
        <f t="shared" si="127"/>
        <v>40896.883750000001</v>
      </c>
      <c r="T1635" s="23">
        <f t="shared" si="128"/>
        <v>40924.208333333336</v>
      </c>
      <c r="U1635" s="10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0" t="s">
        <v>8218</v>
      </c>
      <c r="G1636" s="10" t="s">
        <v>8223</v>
      </c>
      <c r="H1636" s="10" t="s">
        <v>8245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t="b">
        <v>1</v>
      </c>
      <c r="N1636" s="10" t="s">
        <v>8274</v>
      </c>
      <c r="O1636" s="15" t="s">
        <v>8323</v>
      </c>
      <c r="P1636" s="10" t="s">
        <v>8324</v>
      </c>
      <c r="Q1636" s="10">
        <f t="shared" si="126"/>
        <v>101</v>
      </c>
      <c r="R1636" s="10">
        <f t="shared" si="125"/>
        <v>62.81</v>
      </c>
      <c r="S1636" s="23">
        <f t="shared" si="127"/>
        <v>40658.189826388887</v>
      </c>
      <c r="T1636" s="23">
        <f t="shared" si="128"/>
        <v>40696.249305555553</v>
      </c>
      <c r="U1636" s="10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0" t="s">
        <v>8218</v>
      </c>
      <c r="G1637" s="10" t="s">
        <v>8223</v>
      </c>
      <c r="H1637" s="10" t="s">
        <v>8245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t="b">
        <v>1</v>
      </c>
      <c r="N1637" s="10" t="s">
        <v>8274</v>
      </c>
      <c r="O1637" s="15" t="s">
        <v>8323</v>
      </c>
      <c r="P1637" s="10" t="s">
        <v>8324</v>
      </c>
      <c r="Q1637" s="10">
        <f t="shared" si="126"/>
        <v>125</v>
      </c>
      <c r="R1637" s="10">
        <f t="shared" si="125"/>
        <v>67.73</v>
      </c>
      <c r="S1637" s="23">
        <f t="shared" si="127"/>
        <v>42502.868761574078</v>
      </c>
      <c r="T1637" s="23">
        <f t="shared" si="128"/>
        <v>42562.868761574078</v>
      </c>
      <c r="U1637" s="10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0" t="s">
        <v>8218</v>
      </c>
      <c r="G1638" s="10" t="s">
        <v>8223</v>
      </c>
      <c r="H1638" s="10" t="s">
        <v>8245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t="b">
        <v>1</v>
      </c>
      <c r="N1638" s="10" t="s">
        <v>8274</v>
      </c>
      <c r="O1638" s="15" t="s">
        <v>8323</v>
      </c>
      <c r="P1638" s="10" t="s">
        <v>8324</v>
      </c>
      <c r="Q1638" s="10">
        <f t="shared" si="126"/>
        <v>104</v>
      </c>
      <c r="R1638" s="10">
        <f t="shared" si="125"/>
        <v>53.56</v>
      </c>
      <c r="S1638" s="23">
        <f t="shared" si="127"/>
        <v>40663.08666666667</v>
      </c>
      <c r="T1638" s="23">
        <f t="shared" si="128"/>
        <v>40706.166666666664</v>
      </c>
      <c r="U1638" s="10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0" t="s">
        <v>8218</v>
      </c>
      <c r="G1639" s="10" t="s">
        <v>8223</v>
      </c>
      <c r="H1639" s="10" t="s">
        <v>8245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t="b">
        <v>1</v>
      </c>
      <c r="N1639" s="10" t="s">
        <v>8274</v>
      </c>
      <c r="O1639" s="15" t="s">
        <v>8323</v>
      </c>
      <c r="P1639" s="10" t="s">
        <v>8324</v>
      </c>
      <c r="Q1639" s="10">
        <f t="shared" si="126"/>
        <v>104</v>
      </c>
      <c r="R1639" s="10">
        <f t="shared" si="125"/>
        <v>34.6</v>
      </c>
      <c r="S1639" s="23">
        <f t="shared" si="127"/>
        <v>40122.751620370371</v>
      </c>
      <c r="T1639" s="23">
        <f t="shared" si="128"/>
        <v>40178.98541666667</v>
      </c>
      <c r="U1639" s="10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0" t="s">
        <v>8218</v>
      </c>
      <c r="G1640" s="10" t="s">
        <v>8223</v>
      </c>
      <c r="H1640" s="10" t="s">
        <v>8245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t="b">
        <v>1</v>
      </c>
      <c r="N1640" s="10" t="s">
        <v>8274</v>
      </c>
      <c r="O1640" s="15" t="s">
        <v>8323</v>
      </c>
      <c r="P1640" s="10" t="s">
        <v>8324</v>
      </c>
      <c r="Q1640" s="10">
        <f t="shared" si="126"/>
        <v>105</v>
      </c>
      <c r="R1640" s="10">
        <f t="shared" si="125"/>
        <v>38.89</v>
      </c>
      <c r="S1640" s="23">
        <f t="shared" si="127"/>
        <v>41288.68712962963</v>
      </c>
      <c r="T1640" s="23">
        <f t="shared" si="128"/>
        <v>41333.892361111109</v>
      </c>
      <c r="U1640" s="1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0" t="s">
        <v>8218</v>
      </c>
      <c r="G1641" s="10" t="s">
        <v>8223</v>
      </c>
      <c r="H1641" s="10" t="s">
        <v>8245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t="b">
        <v>1</v>
      </c>
      <c r="N1641" s="10" t="s">
        <v>8274</v>
      </c>
      <c r="O1641" s="15" t="s">
        <v>8323</v>
      </c>
      <c r="P1641" s="10" t="s">
        <v>8324</v>
      </c>
      <c r="Q1641" s="10">
        <f t="shared" si="126"/>
        <v>100</v>
      </c>
      <c r="R1641" s="10">
        <f t="shared" si="125"/>
        <v>94.74</v>
      </c>
      <c r="S1641" s="23">
        <f t="shared" si="127"/>
        <v>40941.652372685188</v>
      </c>
      <c r="T1641" s="23">
        <f t="shared" si="128"/>
        <v>40971.652372685188</v>
      </c>
      <c r="U1641" s="10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0" t="s">
        <v>8218</v>
      </c>
      <c r="G1642" s="10" t="s">
        <v>8223</v>
      </c>
      <c r="H1642" s="10" t="s">
        <v>8245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t="b">
        <v>1</v>
      </c>
      <c r="N1642" s="10" t="s">
        <v>8274</v>
      </c>
      <c r="O1642" s="15" t="s">
        <v>8323</v>
      </c>
      <c r="P1642" s="10" t="s">
        <v>8324</v>
      </c>
      <c r="Q1642" s="10">
        <f t="shared" si="126"/>
        <v>170</v>
      </c>
      <c r="R1642" s="10">
        <f t="shared" si="125"/>
        <v>39.97</v>
      </c>
      <c r="S1642" s="23">
        <f t="shared" si="127"/>
        <v>40379.23096064815</v>
      </c>
      <c r="T1642" s="23">
        <f t="shared" si="128"/>
        <v>40393.082638888889</v>
      </c>
      <c r="U1642" s="10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0" t="s">
        <v>8218</v>
      </c>
      <c r="G1643" s="10" t="s">
        <v>8223</v>
      </c>
      <c r="H1643" s="10" t="s">
        <v>8245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t="b">
        <v>1</v>
      </c>
      <c r="N1643" s="10" t="s">
        <v>8290</v>
      </c>
      <c r="O1643" s="15" t="s">
        <v>8323</v>
      </c>
      <c r="P1643" s="10" t="s">
        <v>8344</v>
      </c>
      <c r="Q1643" s="10">
        <f t="shared" si="126"/>
        <v>101</v>
      </c>
      <c r="R1643" s="10">
        <f t="shared" si="125"/>
        <v>97.5</v>
      </c>
      <c r="S1643" s="23">
        <f t="shared" si="127"/>
        <v>41962.596574074079</v>
      </c>
      <c r="T1643" s="23">
        <f t="shared" si="128"/>
        <v>41992.596574074079</v>
      </c>
      <c r="U1643" s="10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0" t="s">
        <v>8218</v>
      </c>
      <c r="G1644" s="10" t="s">
        <v>8223</v>
      </c>
      <c r="H1644" s="10" t="s">
        <v>8245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t="b">
        <v>1</v>
      </c>
      <c r="N1644" s="10" t="s">
        <v>8290</v>
      </c>
      <c r="O1644" s="15" t="s">
        <v>8323</v>
      </c>
      <c r="P1644" s="10" t="s">
        <v>8344</v>
      </c>
      <c r="Q1644" s="10">
        <f t="shared" si="126"/>
        <v>100</v>
      </c>
      <c r="R1644" s="10">
        <f t="shared" si="125"/>
        <v>42.86</v>
      </c>
      <c r="S1644" s="23">
        <f t="shared" si="127"/>
        <v>40688.024618055555</v>
      </c>
      <c r="T1644" s="23">
        <f t="shared" si="128"/>
        <v>40708.024618055555</v>
      </c>
      <c r="U1644" s="10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0" t="s">
        <v>8218</v>
      </c>
      <c r="G1645" s="10" t="s">
        <v>8223</v>
      </c>
      <c r="H1645" s="10" t="s">
        <v>8245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t="b">
        <v>1</v>
      </c>
      <c r="N1645" s="10" t="s">
        <v>8290</v>
      </c>
      <c r="O1645" s="15" t="s">
        <v>8323</v>
      </c>
      <c r="P1645" s="10" t="s">
        <v>8344</v>
      </c>
      <c r="Q1645" s="10">
        <f t="shared" si="126"/>
        <v>125</v>
      </c>
      <c r="R1645" s="10">
        <f t="shared" si="125"/>
        <v>168.51</v>
      </c>
      <c r="S1645" s="23">
        <f t="shared" si="127"/>
        <v>41146.824212962965</v>
      </c>
      <c r="T1645" s="23">
        <f t="shared" si="128"/>
        <v>41176.824212962965</v>
      </c>
      <c r="U1645" s="10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0" t="s">
        <v>8218</v>
      </c>
      <c r="G1646" s="10" t="s">
        <v>8223</v>
      </c>
      <c r="H1646" s="10" t="s">
        <v>8245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t="b">
        <v>1</v>
      </c>
      <c r="N1646" s="10" t="s">
        <v>8290</v>
      </c>
      <c r="O1646" s="15" t="s">
        <v>8323</v>
      </c>
      <c r="P1646" s="10" t="s">
        <v>8344</v>
      </c>
      <c r="Q1646" s="10">
        <f t="shared" si="126"/>
        <v>110</v>
      </c>
      <c r="R1646" s="10">
        <f t="shared" si="125"/>
        <v>85.55</v>
      </c>
      <c r="S1646" s="23">
        <f t="shared" si="127"/>
        <v>41175.05972222222</v>
      </c>
      <c r="T1646" s="23">
        <f t="shared" si="128"/>
        <v>41235.101388888892</v>
      </c>
      <c r="U1646" s="10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0" t="s">
        <v>8218</v>
      </c>
      <c r="G1647" s="10" t="s">
        <v>8223</v>
      </c>
      <c r="H1647" s="10" t="s">
        <v>8245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t="b">
        <v>1</v>
      </c>
      <c r="N1647" s="10" t="s">
        <v>8290</v>
      </c>
      <c r="O1647" s="15" t="s">
        <v>8323</v>
      </c>
      <c r="P1647" s="10" t="s">
        <v>8344</v>
      </c>
      <c r="Q1647" s="10">
        <f t="shared" si="126"/>
        <v>111</v>
      </c>
      <c r="R1647" s="10">
        <f t="shared" si="125"/>
        <v>554</v>
      </c>
      <c r="S1647" s="23">
        <f t="shared" si="127"/>
        <v>41521.617361111108</v>
      </c>
      <c r="T1647" s="23">
        <f t="shared" si="128"/>
        <v>41535.617361111108</v>
      </c>
      <c r="U1647" s="10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0" t="s">
        <v>8218</v>
      </c>
      <c r="G1648" s="10" t="s">
        <v>8224</v>
      </c>
      <c r="H1648" s="10" t="s">
        <v>8246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t="b">
        <v>1</v>
      </c>
      <c r="N1648" s="10" t="s">
        <v>8290</v>
      </c>
      <c r="O1648" s="15" t="s">
        <v>8323</v>
      </c>
      <c r="P1648" s="10" t="s">
        <v>8344</v>
      </c>
      <c r="Q1648" s="10">
        <f t="shared" si="126"/>
        <v>110</v>
      </c>
      <c r="R1648" s="10">
        <f t="shared" si="125"/>
        <v>26.55</v>
      </c>
      <c r="S1648" s="23">
        <f t="shared" si="127"/>
        <v>41833.450266203705</v>
      </c>
      <c r="T1648" s="23">
        <f t="shared" si="128"/>
        <v>41865.757638888892</v>
      </c>
      <c r="U1648" s="10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0" t="s">
        <v>8218</v>
      </c>
      <c r="G1649" s="10" t="s">
        <v>8223</v>
      </c>
      <c r="H1649" s="10" t="s">
        <v>8245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t="b">
        <v>1</v>
      </c>
      <c r="N1649" s="10" t="s">
        <v>8290</v>
      </c>
      <c r="O1649" s="15" t="s">
        <v>8323</v>
      </c>
      <c r="P1649" s="10" t="s">
        <v>8344</v>
      </c>
      <c r="Q1649" s="10">
        <f t="shared" si="126"/>
        <v>105</v>
      </c>
      <c r="R1649" s="10">
        <f t="shared" si="125"/>
        <v>113.83</v>
      </c>
      <c r="S1649" s="23">
        <f t="shared" si="127"/>
        <v>41039.409456018519</v>
      </c>
      <c r="T1649" s="23">
        <f t="shared" si="128"/>
        <v>41069.409456018519</v>
      </c>
      <c r="U1649" s="10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0" t="s">
        <v>8218</v>
      </c>
      <c r="G1650" s="10" t="s">
        <v>8223</v>
      </c>
      <c r="H1650" s="10" t="s">
        <v>8245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t="b">
        <v>1</v>
      </c>
      <c r="N1650" s="10" t="s">
        <v>8290</v>
      </c>
      <c r="O1650" s="15" t="s">
        <v>8323</v>
      </c>
      <c r="P1650" s="10" t="s">
        <v>8344</v>
      </c>
      <c r="Q1650" s="10">
        <f t="shared" si="126"/>
        <v>125</v>
      </c>
      <c r="R1650" s="10">
        <f t="shared" si="125"/>
        <v>32.01</v>
      </c>
      <c r="S1650" s="23">
        <f t="shared" si="127"/>
        <v>40592.704652777778</v>
      </c>
      <c r="T1650" s="23">
        <f t="shared" si="128"/>
        <v>40622.662986111114</v>
      </c>
      <c r="U1650" s="1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0" t="s">
        <v>8218</v>
      </c>
      <c r="G1651" s="10" t="s">
        <v>8223</v>
      </c>
      <c r="H1651" s="10" t="s">
        <v>8245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t="b">
        <v>1</v>
      </c>
      <c r="N1651" s="10" t="s">
        <v>8290</v>
      </c>
      <c r="O1651" s="15" t="s">
        <v>8323</v>
      </c>
      <c r="P1651" s="10" t="s">
        <v>8344</v>
      </c>
      <c r="Q1651" s="10">
        <f t="shared" si="126"/>
        <v>101</v>
      </c>
      <c r="R1651" s="10">
        <f t="shared" si="125"/>
        <v>47.19</v>
      </c>
      <c r="S1651" s="23">
        <f t="shared" si="127"/>
        <v>41737.684664351851</v>
      </c>
      <c r="T1651" s="23">
        <f t="shared" si="128"/>
        <v>41782.684664351851</v>
      </c>
      <c r="U1651" s="10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0" t="s">
        <v>8218</v>
      </c>
      <c r="G1652" s="10" t="s">
        <v>8223</v>
      </c>
      <c r="H1652" s="10" t="s">
        <v>8245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t="b">
        <v>1</v>
      </c>
      <c r="N1652" s="10" t="s">
        <v>8290</v>
      </c>
      <c r="O1652" s="15" t="s">
        <v>8323</v>
      </c>
      <c r="P1652" s="10" t="s">
        <v>8344</v>
      </c>
      <c r="Q1652" s="10">
        <f t="shared" si="126"/>
        <v>142</v>
      </c>
      <c r="R1652" s="10">
        <f t="shared" si="125"/>
        <v>88.47</v>
      </c>
      <c r="S1652" s="23">
        <f t="shared" si="127"/>
        <v>41526.435613425929</v>
      </c>
      <c r="T1652" s="23">
        <f t="shared" si="128"/>
        <v>41556.435613425929</v>
      </c>
      <c r="U1652" s="10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0" t="s">
        <v>8218</v>
      </c>
      <c r="G1653" s="10" t="s">
        <v>8223</v>
      </c>
      <c r="H1653" s="10" t="s">
        <v>8245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t="b">
        <v>1</v>
      </c>
      <c r="N1653" s="10" t="s">
        <v>8290</v>
      </c>
      <c r="O1653" s="15" t="s">
        <v>8323</v>
      </c>
      <c r="P1653" s="10" t="s">
        <v>8344</v>
      </c>
      <c r="Q1653" s="10">
        <f t="shared" si="126"/>
        <v>101</v>
      </c>
      <c r="R1653" s="10">
        <f t="shared" si="125"/>
        <v>100.75</v>
      </c>
      <c r="S1653" s="23">
        <f t="shared" si="127"/>
        <v>40625.900694444441</v>
      </c>
      <c r="T1653" s="23">
        <f t="shared" si="128"/>
        <v>40659.290972222225</v>
      </c>
      <c r="U1653" s="10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0" t="s">
        <v>8218</v>
      </c>
      <c r="G1654" s="10" t="s">
        <v>8223</v>
      </c>
      <c r="H1654" s="10" t="s">
        <v>8245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t="b">
        <v>1</v>
      </c>
      <c r="N1654" s="10" t="s">
        <v>8290</v>
      </c>
      <c r="O1654" s="15" t="s">
        <v>8323</v>
      </c>
      <c r="P1654" s="10" t="s">
        <v>8344</v>
      </c>
      <c r="Q1654" s="10">
        <f t="shared" si="126"/>
        <v>101</v>
      </c>
      <c r="R1654" s="10">
        <f t="shared" si="125"/>
        <v>64.709999999999994</v>
      </c>
      <c r="S1654" s="23">
        <f t="shared" si="127"/>
        <v>41572.492974537039</v>
      </c>
      <c r="T1654" s="23">
        <f t="shared" si="128"/>
        <v>41602.534641203703</v>
      </c>
      <c r="U1654" s="10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0" t="s">
        <v>8218</v>
      </c>
      <c r="G1655" s="10" t="s">
        <v>8223</v>
      </c>
      <c r="H1655" s="10" t="s">
        <v>8245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t="b">
        <v>1</v>
      </c>
      <c r="N1655" s="10" t="s">
        <v>8290</v>
      </c>
      <c r="O1655" s="15" t="s">
        <v>8323</v>
      </c>
      <c r="P1655" s="10" t="s">
        <v>8344</v>
      </c>
      <c r="Q1655" s="10">
        <f t="shared" si="126"/>
        <v>174</v>
      </c>
      <c r="R1655" s="10">
        <f t="shared" si="125"/>
        <v>51.85</v>
      </c>
      <c r="S1655" s="23">
        <f t="shared" si="127"/>
        <v>40626.834444444445</v>
      </c>
      <c r="T1655" s="23">
        <f t="shared" si="128"/>
        <v>40657.834444444445</v>
      </c>
      <c r="U1655" s="10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0" t="s">
        <v>8218</v>
      </c>
      <c r="G1656" s="10" t="s">
        <v>8223</v>
      </c>
      <c r="H1656" s="10" t="s">
        <v>8245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t="b">
        <v>1</v>
      </c>
      <c r="N1656" s="10" t="s">
        <v>8290</v>
      </c>
      <c r="O1656" s="15" t="s">
        <v>8323</v>
      </c>
      <c r="P1656" s="10" t="s">
        <v>8344</v>
      </c>
      <c r="Q1656" s="10">
        <f t="shared" si="126"/>
        <v>120</v>
      </c>
      <c r="R1656" s="10">
        <f t="shared" si="125"/>
        <v>38.79</v>
      </c>
      <c r="S1656" s="23">
        <f t="shared" si="127"/>
        <v>40987.890740740739</v>
      </c>
      <c r="T1656" s="23">
        <f t="shared" si="128"/>
        <v>41017.890740740739</v>
      </c>
      <c r="U1656" s="10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0" t="s">
        <v>8218</v>
      </c>
      <c r="G1657" s="10" t="s">
        <v>8223</v>
      </c>
      <c r="H1657" s="10" t="s">
        <v>8245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t="b">
        <v>1</v>
      </c>
      <c r="N1657" s="10" t="s">
        <v>8290</v>
      </c>
      <c r="O1657" s="15" t="s">
        <v>8323</v>
      </c>
      <c r="P1657" s="10" t="s">
        <v>8344</v>
      </c>
      <c r="Q1657" s="10">
        <f t="shared" si="126"/>
        <v>143</v>
      </c>
      <c r="R1657" s="10">
        <f t="shared" si="125"/>
        <v>44.65</v>
      </c>
      <c r="S1657" s="23">
        <f t="shared" si="127"/>
        <v>40974.791898148149</v>
      </c>
      <c r="T1657" s="23">
        <f t="shared" si="128"/>
        <v>41004.750231481477</v>
      </c>
      <c r="U1657" s="10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0" t="s">
        <v>8218</v>
      </c>
      <c r="G1658" s="10" t="s">
        <v>8223</v>
      </c>
      <c r="H1658" s="10" t="s">
        <v>8245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t="b">
        <v>1</v>
      </c>
      <c r="N1658" s="10" t="s">
        <v>8290</v>
      </c>
      <c r="O1658" s="15" t="s">
        <v>8323</v>
      </c>
      <c r="P1658" s="10" t="s">
        <v>8344</v>
      </c>
      <c r="Q1658" s="10">
        <f t="shared" si="126"/>
        <v>100</v>
      </c>
      <c r="R1658" s="10">
        <f t="shared" si="125"/>
        <v>156.77000000000001</v>
      </c>
      <c r="S1658" s="23">
        <f t="shared" si="127"/>
        <v>41226.928842592592</v>
      </c>
      <c r="T1658" s="23">
        <f t="shared" si="128"/>
        <v>41256.928842592592</v>
      </c>
      <c r="U1658" s="10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0" t="s">
        <v>8218</v>
      </c>
      <c r="G1659" s="10" t="s">
        <v>8223</v>
      </c>
      <c r="H1659" s="10" t="s">
        <v>8245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t="b">
        <v>1</v>
      </c>
      <c r="N1659" s="10" t="s">
        <v>8290</v>
      </c>
      <c r="O1659" s="15" t="s">
        <v>8323</v>
      </c>
      <c r="P1659" s="10" t="s">
        <v>8344</v>
      </c>
      <c r="Q1659" s="10">
        <f t="shared" si="126"/>
        <v>105</v>
      </c>
      <c r="R1659" s="10">
        <f t="shared" si="125"/>
        <v>118.7</v>
      </c>
      <c r="S1659" s="23">
        <f t="shared" si="127"/>
        <v>41023.782037037039</v>
      </c>
      <c r="T1659" s="23">
        <f t="shared" si="128"/>
        <v>41053.782037037039</v>
      </c>
      <c r="U1659" s="10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0" t="s">
        <v>8218</v>
      </c>
      <c r="G1660" s="10" t="s">
        <v>8223</v>
      </c>
      <c r="H1660" s="10" t="s">
        <v>8245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t="b">
        <v>1</v>
      </c>
      <c r="N1660" s="10" t="s">
        <v>8290</v>
      </c>
      <c r="O1660" s="15" t="s">
        <v>8323</v>
      </c>
      <c r="P1660" s="10" t="s">
        <v>8344</v>
      </c>
      <c r="Q1660" s="10">
        <f t="shared" si="126"/>
        <v>132</v>
      </c>
      <c r="R1660" s="10">
        <f t="shared" si="125"/>
        <v>74.150000000000006</v>
      </c>
      <c r="S1660" s="23">
        <f t="shared" si="127"/>
        <v>41223.22184027778</v>
      </c>
      <c r="T1660" s="23">
        <f t="shared" si="128"/>
        <v>41261.597222222219</v>
      </c>
      <c r="U1660" s="1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0" t="s">
        <v>8218</v>
      </c>
      <c r="G1661" s="10" t="s">
        <v>8224</v>
      </c>
      <c r="H1661" s="10" t="s">
        <v>8246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t="b">
        <v>1</v>
      </c>
      <c r="N1661" s="10" t="s">
        <v>8290</v>
      </c>
      <c r="O1661" s="15" t="s">
        <v>8323</v>
      </c>
      <c r="P1661" s="10" t="s">
        <v>8344</v>
      </c>
      <c r="Q1661" s="10">
        <f t="shared" si="126"/>
        <v>113</v>
      </c>
      <c r="R1661" s="10">
        <f t="shared" si="125"/>
        <v>12.53</v>
      </c>
      <c r="S1661" s="23">
        <f t="shared" si="127"/>
        <v>41596.913437499999</v>
      </c>
      <c r="T1661" s="23">
        <f t="shared" si="128"/>
        <v>41625.5</v>
      </c>
      <c r="U1661" s="10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0" t="s">
        <v>8218</v>
      </c>
      <c r="G1662" s="10" t="s">
        <v>8236</v>
      </c>
      <c r="H1662" s="10" t="s">
        <v>8248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t="b">
        <v>1</v>
      </c>
      <c r="N1662" s="10" t="s">
        <v>8290</v>
      </c>
      <c r="O1662" s="15" t="s">
        <v>8323</v>
      </c>
      <c r="P1662" s="10" t="s">
        <v>8344</v>
      </c>
      <c r="Q1662" s="10">
        <f t="shared" si="126"/>
        <v>1254</v>
      </c>
      <c r="R1662" s="10">
        <f t="shared" si="125"/>
        <v>27.86</v>
      </c>
      <c r="S1662" s="23">
        <f t="shared" si="127"/>
        <v>42459.693865740745</v>
      </c>
      <c r="T1662" s="23">
        <f t="shared" si="128"/>
        <v>42490.915972222225</v>
      </c>
      <c r="U1662" s="10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0" t="s">
        <v>8218</v>
      </c>
      <c r="G1663" s="10" t="s">
        <v>8238</v>
      </c>
      <c r="H1663" s="10" t="s">
        <v>8248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t="b">
        <v>1</v>
      </c>
      <c r="N1663" s="10" t="s">
        <v>8290</v>
      </c>
      <c r="O1663" s="15" t="s">
        <v>8323</v>
      </c>
      <c r="P1663" s="10" t="s">
        <v>8344</v>
      </c>
      <c r="Q1663" s="10">
        <f t="shared" si="126"/>
        <v>103</v>
      </c>
      <c r="R1663" s="10">
        <f t="shared" si="125"/>
        <v>80.180000000000007</v>
      </c>
      <c r="S1663" s="23">
        <f t="shared" si="127"/>
        <v>42343.998043981483</v>
      </c>
      <c r="T1663" s="23">
        <f t="shared" si="128"/>
        <v>42386.875</v>
      </c>
      <c r="U1663" s="10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0" t="s">
        <v>8218</v>
      </c>
      <c r="G1664" s="10" t="s">
        <v>8223</v>
      </c>
      <c r="H1664" s="10" t="s">
        <v>8245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t="b">
        <v>1</v>
      </c>
      <c r="N1664" s="10" t="s">
        <v>8290</v>
      </c>
      <c r="O1664" s="15" t="s">
        <v>8323</v>
      </c>
      <c r="P1664" s="10" t="s">
        <v>8344</v>
      </c>
      <c r="Q1664" s="10">
        <f t="shared" si="126"/>
        <v>103</v>
      </c>
      <c r="R1664" s="10">
        <f t="shared" si="125"/>
        <v>132.44</v>
      </c>
      <c r="S1664" s="23">
        <f t="shared" si="127"/>
        <v>40848.198333333334</v>
      </c>
      <c r="T1664" s="23">
        <f t="shared" si="128"/>
        <v>40908.239999999998</v>
      </c>
      <c r="U1664" s="10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0" t="s">
        <v>8218</v>
      </c>
      <c r="G1665" s="10" t="s">
        <v>8223</v>
      </c>
      <c r="H1665" s="10" t="s">
        <v>8245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t="b">
        <v>1</v>
      </c>
      <c r="N1665" s="10" t="s">
        <v>8290</v>
      </c>
      <c r="O1665" s="15" t="s">
        <v>8323</v>
      </c>
      <c r="P1665" s="10" t="s">
        <v>8344</v>
      </c>
      <c r="Q1665" s="10">
        <f t="shared" si="126"/>
        <v>108</v>
      </c>
      <c r="R1665" s="10">
        <f t="shared" si="125"/>
        <v>33.75</v>
      </c>
      <c r="S1665" s="23">
        <f t="shared" si="127"/>
        <v>42006.02207175926</v>
      </c>
      <c r="T1665" s="23">
        <f t="shared" si="128"/>
        <v>42036.02207175926</v>
      </c>
      <c r="U1665" s="10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0" t="s">
        <v>8218</v>
      </c>
      <c r="G1666" s="10" t="s">
        <v>8223</v>
      </c>
      <c r="H1666" s="10" t="s">
        <v>8245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t="b">
        <v>1</v>
      </c>
      <c r="N1666" s="10" t="s">
        <v>8290</v>
      </c>
      <c r="O1666" s="15" t="s">
        <v>8323</v>
      </c>
      <c r="P1666" s="10" t="s">
        <v>8344</v>
      </c>
      <c r="Q1666" s="10">
        <f t="shared" si="126"/>
        <v>122</v>
      </c>
      <c r="R1666" s="10">
        <f t="shared" ref="R1666:R1729" si="130">IFERROR(ROUND(E1666/L1666,2),0)</f>
        <v>34.380000000000003</v>
      </c>
      <c r="S1666" s="23">
        <f t="shared" si="127"/>
        <v>40939.761782407404</v>
      </c>
      <c r="T1666" s="23">
        <f t="shared" si="128"/>
        <v>40984.165972222225</v>
      </c>
      <c r="U1666" s="10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0" t="s">
        <v>8218</v>
      </c>
      <c r="G1667" s="10" t="s">
        <v>8223</v>
      </c>
      <c r="H1667" s="10" t="s">
        <v>8245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t="b">
        <v>1</v>
      </c>
      <c r="N1667" s="10" t="s">
        <v>8290</v>
      </c>
      <c r="O1667" s="15" t="s">
        <v>8323</v>
      </c>
      <c r="P1667" s="10" t="s">
        <v>8344</v>
      </c>
      <c r="Q1667" s="10">
        <f t="shared" ref="Q1667:Q1730" si="131">ROUND(E1667/D1667*100,0)</f>
        <v>119</v>
      </c>
      <c r="R1667" s="10">
        <f t="shared" si="130"/>
        <v>44.96</v>
      </c>
      <c r="S1667" s="23">
        <f t="shared" ref="S1667:S1730" si="132">(((J1667/60)/60)/24)+DATE(1970,1,1)</f>
        <v>40564.649456018517</v>
      </c>
      <c r="T1667" s="23">
        <f t="shared" ref="T1667:T1730" si="133">(((I1667/60)/60)/24)+DATE(1970,1,1)</f>
        <v>40596.125</v>
      </c>
      <c r="U1667" s="10">
        <f t="shared" si="129"/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0" t="s">
        <v>8218</v>
      </c>
      <c r="G1668" s="10" t="s">
        <v>8223</v>
      </c>
      <c r="H1668" s="10" t="s">
        <v>8245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t="b">
        <v>1</v>
      </c>
      <c r="N1668" s="10" t="s">
        <v>8290</v>
      </c>
      <c r="O1668" s="15" t="s">
        <v>8323</v>
      </c>
      <c r="P1668" s="10" t="s">
        <v>8344</v>
      </c>
      <c r="Q1668" s="10">
        <f t="shared" si="131"/>
        <v>161</v>
      </c>
      <c r="R1668" s="10">
        <f t="shared" si="130"/>
        <v>41.04</v>
      </c>
      <c r="S1668" s="23">
        <f t="shared" si="132"/>
        <v>41331.253159722226</v>
      </c>
      <c r="T1668" s="23">
        <f t="shared" si="133"/>
        <v>41361.211493055554</v>
      </c>
      <c r="U1668" s="10">
        <f t="shared" si="129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0" t="s">
        <v>8218</v>
      </c>
      <c r="G1669" s="10" t="s">
        <v>8223</v>
      </c>
      <c r="H1669" s="10" t="s">
        <v>8245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t="b">
        <v>1</v>
      </c>
      <c r="N1669" s="10" t="s">
        <v>8290</v>
      </c>
      <c r="O1669" s="15" t="s">
        <v>8323</v>
      </c>
      <c r="P1669" s="10" t="s">
        <v>8344</v>
      </c>
      <c r="Q1669" s="10">
        <f t="shared" si="131"/>
        <v>127</v>
      </c>
      <c r="R1669" s="10">
        <f t="shared" si="130"/>
        <v>52.6</v>
      </c>
      <c r="S1669" s="23">
        <f t="shared" si="132"/>
        <v>41682.0705787037</v>
      </c>
      <c r="T1669" s="23">
        <f t="shared" si="133"/>
        <v>41709.290972222225</v>
      </c>
      <c r="U1669" s="10">
        <f t="shared" si="129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0" t="s">
        <v>8218</v>
      </c>
      <c r="G1670" s="10" t="s">
        <v>8223</v>
      </c>
      <c r="H1670" s="10" t="s">
        <v>8245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t="b">
        <v>1</v>
      </c>
      <c r="N1670" s="10" t="s">
        <v>8290</v>
      </c>
      <c r="O1670" s="15" t="s">
        <v>8323</v>
      </c>
      <c r="P1670" s="10" t="s">
        <v>8344</v>
      </c>
      <c r="Q1670" s="10">
        <f t="shared" si="131"/>
        <v>103</v>
      </c>
      <c r="R1670" s="10">
        <f t="shared" si="130"/>
        <v>70.78</v>
      </c>
      <c r="S1670" s="23">
        <f t="shared" si="132"/>
        <v>40845.14975694444</v>
      </c>
      <c r="T1670" s="23">
        <f t="shared" si="133"/>
        <v>40875.191423611112</v>
      </c>
      <c r="U1670" s="10">
        <f t="shared" si="129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0" t="s">
        <v>8218</v>
      </c>
      <c r="G1671" s="10" t="s">
        <v>8223</v>
      </c>
      <c r="H1671" s="10" t="s">
        <v>8245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t="b">
        <v>1</v>
      </c>
      <c r="N1671" s="10" t="s">
        <v>8290</v>
      </c>
      <c r="O1671" s="15" t="s">
        <v>8323</v>
      </c>
      <c r="P1671" s="10" t="s">
        <v>8344</v>
      </c>
      <c r="Q1671" s="10">
        <f t="shared" si="131"/>
        <v>140</v>
      </c>
      <c r="R1671" s="10">
        <f t="shared" si="130"/>
        <v>53.75</v>
      </c>
      <c r="S1671" s="23">
        <f t="shared" si="132"/>
        <v>42461.885138888887</v>
      </c>
      <c r="T1671" s="23">
        <f t="shared" si="133"/>
        <v>42521.885138888887</v>
      </c>
      <c r="U1671" s="10">
        <f t="shared" si="129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0" t="s">
        <v>8218</v>
      </c>
      <c r="G1672" s="10" t="s">
        <v>8223</v>
      </c>
      <c r="H1672" s="10" t="s">
        <v>8245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t="b">
        <v>1</v>
      </c>
      <c r="N1672" s="10" t="s">
        <v>8290</v>
      </c>
      <c r="O1672" s="15" t="s">
        <v>8323</v>
      </c>
      <c r="P1672" s="10" t="s">
        <v>8344</v>
      </c>
      <c r="Q1672" s="10">
        <f t="shared" si="131"/>
        <v>103</v>
      </c>
      <c r="R1672" s="10">
        <f t="shared" si="130"/>
        <v>44.61</v>
      </c>
      <c r="S1672" s="23">
        <f t="shared" si="132"/>
        <v>40313.930543981485</v>
      </c>
      <c r="T1672" s="23">
        <f t="shared" si="133"/>
        <v>40364.166666666664</v>
      </c>
      <c r="U1672" s="10">
        <f t="shared" si="129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0" t="s">
        <v>8218</v>
      </c>
      <c r="G1673" s="10" t="s">
        <v>8223</v>
      </c>
      <c r="H1673" s="10" t="s">
        <v>8245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t="b">
        <v>1</v>
      </c>
      <c r="N1673" s="10" t="s">
        <v>8290</v>
      </c>
      <c r="O1673" s="15" t="s">
        <v>8323</v>
      </c>
      <c r="P1673" s="10" t="s">
        <v>8344</v>
      </c>
      <c r="Q1673" s="10">
        <f t="shared" si="131"/>
        <v>101</v>
      </c>
      <c r="R1673" s="10">
        <f t="shared" si="130"/>
        <v>26.15</v>
      </c>
      <c r="S1673" s="23">
        <f t="shared" si="132"/>
        <v>42553.54414351852</v>
      </c>
      <c r="T1673" s="23">
        <f t="shared" si="133"/>
        <v>42583.54414351852</v>
      </c>
      <c r="U1673" s="10">
        <f t="shared" si="129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0" t="s">
        <v>8218</v>
      </c>
      <c r="G1674" s="10" t="s">
        <v>8223</v>
      </c>
      <c r="H1674" s="10" t="s">
        <v>8245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t="b">
        <v>1</v>
      </c>
      <c r="N1674" s="10" t="s">
        <v>8290</v>
      </c>
      <c r="O1674" s="15" t="s">
        <v>8323</v>
      </c>
      <c r="P1674" s="10" t="s">
        <v>8344</v>
      </c>
      <c r="Q1674" s="10">
        <f t="shared" si="131"/>
        <v>113</v>
      </c>
      <c r="R1674" s="10">
        <f t="shared" si="130"/>
        <v>39.18</v>
      </c>
      <c r="S1674" s="23">
        <f t="shared" si="132"/>
        <v>41034.656597222223</v>
      </c>
      <c r="T1674" s="23">
        <f t="shared" si="133"/>
        <v>41064.656597222223</v>
      </c>
      <c r="U1674" s="10">
        <f t="shared" si="129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0" t="s">
        <v>8218</v>
      </c>
      <c r="G1675" s="10" t="s">
        <v>8223</v>
      </c>
      <c r="H1675" s="10" t="s">
        <v>8245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t="b">
        <v>1</v>
      </c>
      <c r="N1675" s="10" t="s">
        <v>8290</v>
      </c>
      <c r="O1675" s="15" t="s">
        <v>8323</v>
      </c>
      <c r="P1675" s="10" t="s">
        <v>8344</v>
      </c>
      <c r="Q1675" s="10">
        <f t="shared" si="131"/>
        <v>128</v>
      </c>
      <c r="R1675" s="10">
        <f t="shared" si="130"/>
        <v>45.59</v>
      </c>
      <c r="S1675" s="23">
        <f t="shared" si="132"/>
        <v>42039.878379629634</v>
      </c>
      <c r="T1675" s="23">
        <f t="shared" si="133"/>
        <v>42069.878379629634</v>
      </c>
      <c r="U1675" s="10">
        <f t="shared" si="129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0" t="s">
        <v>8218</v>
      </c>
      <c r="G1676" s="10" t="s">
        <v>8223</v>
      </c>
      <c r="H1676" s="10" t="s">
        <v>8245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t="b">
        <v>1</v>
      </c>
      <c r="N1676" s="10" t="s">
        <v>8290</v>
      </c>
      <c r="O1676" s="15" t="s">
        <v>8323</v>
      </c>
      <c r="P1676" s="10" t="s">
        <v>8344</v>
      </c>
      <c r="Q1676" s="10">
        <f t="shared" si="131"/>
        <v>202</v>
      </c>
      <c r="R1676" s="10">
        <f t="shared" si="130"/>
        <v>89.25</v>
      </c>
      <c r="S1676" s="23">
        <f t="shared" si="132"/>
        <v>42569.605393518519</v>
      </c>
      <c r="T1676" s="23">
        <f t="shared" si="133"/>
        <v>42600.290972222225</v>
      </c>
      <c r="U1676" s="10">
        <f t="shared" si="129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0" t="s">
        <v>8218</v>
      </c>
      <c r="G1677" s="10" t="s">
        <v>8223</v>
      </c>
      <c r="H1677" s="10" t="s">
        <v>8245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t="b">
        <v>1</v>
      </c>
      <c r="N1677" s="10" t="s">
        <v>8290</v>
      </c>
      <c r="O1677" s="15" t="s">
        <v>8323</v>
      </c>
      <c r="P1677" s="10" t="s">
        <v>8344</v>
      </c>
      <c r="Q1677" s="10">
        <f t="shared" si="131"/>
        <v>137</v>
      </c>
      <c r="R1677" s="10">
        <f t="shared" si="130"/>
        <v>40.42</v>
      </c>
      <c r="S1677" s="23">
        <f t="shared" si="132"/>
        <v>40802.733101851853</v>
      </c>
      <c r="T1677" s="23">
        <f t="shared" si="133"/>
        <v>40832.918749999997</v>
      </c>
      <c r="U1677" s="10">
        <f t="shared" si="129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0" t="s">
        <v>8218</v>
      </c>
      <c r="G1678" s="10" t="s">
        <v>8223</v>
      </c>
      <c r="H1678" s="10" t="s">
        <v>8245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t="b">
        <v>1</v>
      </c>
      <c r="N1678" s="10" t="s">
        <v>8290</v>
      </c>
      <c r="O1678" s="15" t="s">
        <v>8323</v>
      </c>
      <c r="P1678" s="10" t="s">
        <v>8344</v>
      </c>
      <c r="Q1678" s="10">
        <f t="shared" si="131"/>
        <v>115</v>
      </c>
      <c r="R1678" s="10">
        <f t="shared" si="130"/>
        <v>82.38</v>
      </c>
      <c r="S1678" s="23">
        <f t="shared" si="132"/>
        <v>40973.72623842593</v>
      </c>
      <c r="T1678" s="23">
        <f t="shared" si="133"/>
        <v>41020.165972222225</v>
      </c>
      <c r="U1678" s="10">
        <f t="shared" si="129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0" t="s">
        <v>8218</v>
      </c>
      <c r="G1679" s="10" t="s">
        <v>8226</v>
      </c>
      <c r="H1679" s="10" t="s">
        <v>8248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t="b">
        <v>1</v>
      </c>
      <c r="N1679" s="10" t="s">
        <v>8290</v>
      </c>
      <c r="O1679" s="15" t="s">
        <v>8323</v>
      </c>
      <c r="P1679" s="10" t="s">
        <v>8344</v>
      </c>
      <c r="Q1679" s="10">
        <f t="shared" si="131"/>
        <v>112</v>
      </c>
      <c r="R1679" s="10">
        <f t="shared" si="130"/>
        <v>159.52000000000001</v>
      </c>
      <c r="S1679" s="23">
        <f t="shared" si="132"/>
        <v>42416.407129629632</v>
      </c>
      <c r="T1679" s="23">
        <f t="shared" si="133"/>
        <v>42476.249305555553</v>
      </c>
      <c r="U1679" s="10">
        <f t="shared" ref="U1679:U1742" si="134">YEAR(S:S)</f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0" t="s">
        <v>8218</v>
      </c>
      <c r="G1680" s="10" t="s">
        <v>8223</v>
      </c>
      <c r="H1680" s="10" t="s">
        <v>8245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t="b">
        <v>1</v>
      </c>
      <c r="N1680" s="10" t="s">
        <v>8290</v>
      </c>
      <c r="O1680" s="15" t="s">
        <v>8323</v>
      </c>
      <c r="P1680" s="10" t="s">
        <v>8344</v>
      </c>
      <c r="Q1680" s="10">
        <f t="shared" si="131"/>
        <v>118</v>
      </c>
      <c r="R1680" s="10">
        <f t="shared" si="130"/>
        <v>36.24</v>
      </c>
      <c r="S1680" s="23">
        <f t="shared" si="132"/>
        <v>41662.854988425926</v>
      </c>
      <c r="T1680" s="23">
        <f t="shared" si="133"/>
        <v>41676.854988425926</v>
      </c>
      <c r="U1680" s="1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0" t="s">
        <v>8218</v>
      </c>
      <c r="G1681" s="10" t="s">
        <v>8223</v>
      </c>
      <c r="H1681" s="10" t="s">
        <v>8245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t="b">
        <v>1</v>
      </c>
      <c r="N1681" s="10" t="s">
        <v>8290</v>
      </c>
      <c r="O1681" s="15" t="s">
        <v>8323</v>
      </c>
      <c r="P1681" s="10" t="s">
        <v>8344</v>
      </c>
      <c r="Q1681" s="10">
        <f t="shared" si="131"/>
        <v>175</v>
      </c>
      <c r="R1681" s="10">
        <f t="shared" si="130"/>
        <v>62.5</v>
      </c>
      <c r="S1681" s="23">
        <f t="shared" si="132"/>
        <v>40723.068807870368</v>
      </c>
      <c r="T1681" s="23">
        <f t="shared" si="133"/>
        <v>40746.068807870368</v>
      </c>
      <c r="U1681" s="10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0" t="s">
        <v>8218</v>
      </c>
      <c r="G1682" s="10" t="s">
        <v>8223</v>
      </c>
      <c r="H1682" s="10" t="s">
        <v>8245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t="b">
        <v>1</v>
      </c>
      <c r="N1682" s="10" t="s">
        <v>8290</v>
      </c>
      <c r="O1682" s="15" t="s">
        <v>8323</v>
      </c>
      <c r="P1682" s="10" t="s">
        <v>8344</v>
      </c>
      <c r="Q1682" s="10">
        <f t="shared" si="131"/>
        <v>118</v>
      </c>
      <c r="R1682" s="10">
        <f t="shared" si="130"/>
        <v>47</v>
      </c>
      <c r="S1682" s="23">
        <f t="shared" si="132"/>
        <v>41802.757719907408</v>
      </c>
      <c r="T1682" s="23">
        <f t="shared" si="133"/>
        <v>41832.757719907408</v>
      </c>
      <c r="U1682" s="10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0" t="s">
        <v>8221</v>
      </c>
      <c r="G1683" s="10" t="s">
        <v>8223</v>
      </c>
      <c r="H1683" s="10" t="s">
        <v>8245</v>
      </c>
      <c r="I1683" s="10">
        <v>1490752800</v>
      </c>
      <c r="J1683" s="10">
        <v>1486522484</v>
      </c>
      <c r="K1683" s="10" t="b">
        <v>0</v>
      </c>
      <c r="L1683" s="10">
        <v>884</v>
      </c>
      <c r="M1683" t="b">
        <v>0</v>
      </c>
      <c r="N1683" s="10" t="s">
        <v>8291</v>
      </c>
      <c r="O1683" s="15" t="s">
        <v>8323</v>
      </c>
      <c r="P1683" s="10" t="s">
        <v>8345</v>
      </c>
      <c r="Q1683" s="10">
        <f t="shared" si="131"/>
        <v>101</v>
      </c>
      <c r="R1683" s="10">
        <f t="shared" si="130"/>
        <v>74.58</v>
      </c>
      <c r="S1683" s="23">
        <f t="shared" si="132"/>
        <v>42774.121342592596</v>
      </c>
      <c r="T1683" s="23">
        <f t="shared" si="133"/>
        <v>42823.083333333328</v>
      </c>
      <c r="U1683" s="10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0" t="s">
        <v>8221</v>
      </c>
      <c r="G1684" s="10" t="s">
        <v>8223</v>
      </c>
      <c r="H1684" s="10" t="s">
        <v>8245</v>
      </c>
      <c r="I1684" s="10">
        <v>1492142860</v>
      </c>
      <c r="J1684" s="10">
        <v>1486962460</v>
      </c>
      <c r="K1684" s="10" t="b">
        <v>0</v>
      </c>
      <c r="L1684" s="10">
        <v>0</v>
      </c>
      <c r="M1684" t="b">
        <v>0</v>
      </c>
      <c r="N1684" s="10" t="s">
        <v>8291</v>
      </c>
      <c r="O1684" s="15" t="s">
        <v>8323</v>
      </c>
      <c r="P1684" s="10" t="s">
        <v>8345</v>
      </c>
      <c r="Q1684" s="10">
        <f t="shared" si="131"/>
        <v>0</v>
      </c>
      <c r="R1684" s="10">
        <f t="shared" si="130"/>
        <v>0</v>
      </c>
      <c r="S1684" s="23">
        <f t="shared" si="132"/>
        <v>42779.21365740741</v>
      </c>
      <c r="T1684" s="23">
        <f t="shared" si="133"/>
        <v>42839.171990740739</v>
      </c>
      <c r="U1684" s="10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0" t="s">
        <v>8221</v>
      </c>
      <c r="G1685" s="10" t="s">
        <v>8229</v>
      </c>
      <c r="H1685" s="10" t="s">
        <v>8248</v>
      </c>
      <c r="I1685" s="10">
        <v>1491590738</v>
      </c>
      <c r="J1685" s="10">
        <v>1489517138</v>
      </c>
      <c r="K1685" s="10" t="b">
        <v>0</v>
      </c>
      <c r="L1685" s="10">
        <v>10</v>
      </c>
      <c r="M1685" t="b">
        <v>0</v>
      </c>
      <c r="N1685" s="10" t="s">
        <v>8291</v>
      </c>
      <c r="O1685" s="15" t="s">
        <v>8323</v>
      </c>
      <c r="P1685" s="10" t="s">
        <v>8345</v>
      </c>
      <c r="Q1685" s="10">
        <f t="shared" si="131"/>
        <v>22</v>
      </c>
      <c r="R1685" s="10">
        <f t="shared" si="130"/>
        <v>76</v>
      </c>
      <c r="S1685" s="23">
        <f t="shared" si="132"/>
        <v>42808.781689814816</v>
      </c>
      <c r="T1685" s="23">
        <f t="shared" si="133"/>
        <v>42832.781689814816</v>
      </c>
      <c r="U1685" s="10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0" t="s">
        <v>8221</v>
      </c>
      <c r="G1686" s="10" t="s">
        <v>8223</v>
      </c>
      <c r="H1686" s="10" t="s">
        <v>8245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t="b">
        <v>0</v>
      </c>
      <c r="N1686" s="10" t="s">
        <v>8291</v>
      </c>
      <c r="O1686" s="15" t="s">
        <v>8323</v>
      </c>
      <c r="P1686" s="10" t="s">
        <v>8345</v>
      </c>
      <c r="Q1686" s="10">
        <f t="shared" si="131"/>
        <v>109</v>
      </c>
      <c r="R1686" s="10">
        <f t="shared" si="130"/>
        <v>86.44</v>
      </c>
      <c r="S1686" s="23">
        <f t="shared" si="132"/>
        <v>42783.815289351856</v>
      </c>
      <c r="T1686" s="23">
        <f t="shared" si="133"/>
        <v>42811.773622685185</v>
      </c>
      <c r="U1686" s="10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0" t="s">
        <v>8221</v>
      </c>
      <c r="G1687" s="10" t="s">
        <v>8223</v>
      </c>
      <c r="H1687" s="10" t="s">
        <v>8245</v>
      </c>
      <c r="I1687" s="10">
        <v>1490331623</v>
      </c>
      <c r="J1687" s="10">
        <v>1487743223</v>
      </c>
      <c r="K1687" s="10" t="b">
        <v>0</v>
      </c>
      <c r="L1687" s="10">
        <v>15</v>
      </c>
      <c r="M1687" t="b">
        <v>0</v>
      </c>
      <c r="N1687" s="10" t="s">
        <v>8291</v>
      </c>
      <c r="O1687" s="15" t="s">
        <v>8323</v>
      </c>
      <c r="P1687" s="10" t="s">
        <v>8345</v>
      </c>
      <c r="Q1687" s="10">
        <f t="shared" si="131"/>
        <v>103</v>
      </c>
      <c r="R1687" s="10">
        <f t="shared" si="130"/>
        <v>24</v>
      </c>
      <c r="S1687" s="23">
        <f t="shared" si="132"/>
        <v>42788.2502662037</v>
      </c>
      <c r="T1687" s="23">
        <f t="shared" si="133"/>
        <v>42818.208599537036</v>
      </c>
      <c r="U1687" s="10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0" t="s">
        <v>8221</v>
      </c>
      <c r="G1688" s="10" t="s">
        <v>8228</v>
      </c>
      <c r="H1688" s="10" t="s">
        <v>8250</v>
      </c>
      <c r="I1688" s="10">
        <v>1493320519</v>
      </c>
      <c r="J1688" s="10">
        <v>1488140119</v>
      </c>
      <c r="K1688" s="10" t="b">
        <v>0</v>
      </c>
      <c r="L1688" s="10">
        <v>1</v>
      </c>
      <c r="M1688" t="b">
        <v>0</v>
      </c>
      <c r="N1688" s="10" t="s">
        <v>8291</v>
      </c>
      <c r="O1688" s="15" t="s">
        <v>8323</v>
      </c>
      <c r="P1688" s="10" t="s">
        <v>8345</v>
      </c>
      <c r="Q1688" s="10">
        <f t="shared" si="131"/>
        <v>0</v>
      </c>
      <c r="R1688" s="10">
        <f t="shared" si="130"/>
        <v>18</v>
      </c>
      <c r="S1688" s="23">
        <f t="shared" si="132"/>
        <v>42792.843969907408</v>
      </c>
      <c r="T1688" s="23">
        <f t="shared" si="133"/>
        <v>42852.802303240736</v>
      </c>
      <c r="U1688" s="10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0" t="s">
        <v>8221</v>
      </c>
      <c r="G1689" s="10" t="s">
        <v>8223</v>
      </c>
      <c r="H1689" s="10" t="s">
        <v>8245</v>
      </c>
      <c r="I1689" s="10">
        <v>1491855300</v>
      </c>
      <c r="J1689" s="10">
        <v>1488935245</v>
      </c>
      <c r="K1689" s="10" t="b">
        <v>0</v>
      </c>
      <c r="L1689" s="10">
        <v>39</v>
      </c>
      <c r="M1689" t="b">
        <v>0</v>
      </c>
      <c r="N1689" s="10" t="s">
        <v>8291</v>
      </c>
      <c r="O1689" s="15" t="s">
        <v>8323</v>
      </c>
      <c r="P1689" s="10" t="s">
        <v>8345</v>
      </c>
      <c r="Q1689" s="10">
        <f t="shared" si="131"/>
        <v>31</v>
      </c>
      <c r="R1689" s="10">
        <f t="shared" si="130"/>
        <v>80.13</v>
      </c>
      <c r="S1689" s="23">
        <f t="shared" si="132"/>
        <v>42802.046817129631</v>
      </c>
      <c r="T1689" s="23">
        <f t="shared" si="133"/>
        <v>42835.84375</v>
      </c>
      <c r="U1689" s="10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0" t="s">
        <v>8221</v>
      </c>
      <c r="G1690" s="10" t="s">
        <v>8223</v>
      </c>
      <c r="H1690" s="10" t="s">
        <v>8245</v>
      </c>
      <c r="I1690" s="10">
        <v>1491738594</v>
      </c>
      <c r="J1690" s="10">
        <v>1489150194</v>
      </c>
      <c r="K1690" s="10" t="b">
        <v>0</v>
      </c>
      <c r="L1690" s="10">
        <v>7</v>
      </c>
      <c r="M1690" t="b">
        <v>0</v>
      </c>
      <c r="N1690" s="10" t="s">
        <v>8291</v>
      </c>
      <c r="O1690" s="15" t="s">
        <v>8323</v>
      </c>
      <c r="P1690" s="10" t="s">
        <v>8345</v>
      </c>
      <c r="Q1690" s="10">
        <f t="shared" si="131"/>
        <v>44</v>
      </c>
      <c r="R1690" s="10">
        <f t="shared" si="130"/>
        <v>253.14</v>
      </c>
      <c r="S1690" s="23">
        <f t="shared" si="132"/>
        <v>42804.534652777773</v>
      </c>
      <c r="T1690" s="23">
        <f t="shared" si="133"/>
        <v>42834.492986111116</v>
      </c>
      <c r="U1690" s="1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0" t="s">
        <v>8221</v>
      </c>
      <c r="G1691" s="10" t="s">
        <v>8223</v>
      </c>
      <c r="H1691" s="10" t="s">
        <v>8245</v>
      </c>
      <c r="I1691" s="10">
        <v>1489700230</v>
      </c>
      <c r="J1691" s="10">
        <v>1487111830</v>
      </c>
      <c r="K1691" s="10" t="b">
        <v>0</v>
      </c>
      <c r="L1691" s="10">
        <v>14</v>
      </c>
      <c r="M1691" t="b">
        <v>0</v>
      </c>
      <c r="N1691" s="10" t="s">
        <v>8291</v>
      </c>
      <c r="O1691" s="15" t="s">
        <v>8323</v>
      </c>
      <c r="P1691" s="10" t="s">
        <v>8345</v>
      </c>
      <c r="Q1691" s="10">
        <f t="shared" si="131"/>
        <v>100</v>
      </c>
      <c r="R1691" s="10">
        <f t="shared" si="130"/>
        <v>171.43</v>
      </c>
      <c r="S1691" s="23">
        <f t="shared" si="132"/>
        <v>42780.942476851851</v>
      </c>
      <c r="T1691" s="23">
        <f t="shared" si="133"/>
        <v>42810.900810185187</v>
      </c>
      <c r="U1691" s="10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0" t="s">
        <v>8221</v>
      </c>
      <c r="G1692" s="10" t="s">
        <v>8223</v>
      </c>
      <c r="H1692" s="10" t="s">
        <v>8245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t="b">
        <v>0</v>
      </c>
      <c r="N1692" s="10" t="s">
        <v>8291</v>
      </c>
      <c r="O1692" s="15" t="s">
        <v>8323</v>
      </c>
      <c r="P1692" s="10" t="s">
        <v>8345</v>
      </c>
      <c r="Q1692" s="10">
        <f t="shared" si="131"/>
        <v>25</v>
      </c>
      <c r="R1692" s="10">
        <f t="shared" si="130"/>
        <v>57.73</v>
      </c>
      <c r="S1692" s="23">
        <f t="shared" si="132"/>
        <v>42801.43104166667</v>
      </c>
      <c r="T1692" s="23">
        <f t="shared" si="133"/>
        <v>42831.389374999999</v>
      </c>
      <c r="U1692" s="10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0" t="s">
        <v>8221</v>
      </c>
      <c r="G1693" s="10" t="s">
        <v>8223</v>
      </c>
      <c r="H1693" s="10" t="s">
        <v>8245</v>
      </c>
      <c r="I1693" s="10">
        <v>1491181200</v>
      </c>
      <c r="J1693" s="10">
        <v>1488387008</v>
      </c>
      <c r="K1693" s="10" t="b">
        <v>0</v>
      </c>
      <c r="L1693" s="10">
        <v>38</v>
      </c>
      <c r="M1693" t="b">
        <v>0</v>
      </c>
      <c r="N1693" s="10" t="s">
        <v>8291</v>
      </c>
      <c r="O1693" s="15" t="s">
        <v>8323</v>
      </c>
      <c r="P1693" s="10" t="s">
        <v>8345</v>
      </c>
      <c r="Q1693" s="10">
        <f t="shared" si="131"/>
        <v>33</v>
      </c>
      <c r="R1693" s="10">
        <f t="shared" si="130"/>
        <v>264.26</v>
      </c>
      <c r="S1693" s="23">
        <f t="shared" si="132"/>
        <v>42795.701481481476</v>
      </c>
      <c r="T1693" s="23">
        <f t="shared" si="133"/>
        <v>42828.041666666672</v>
      </c>
      <c r="U1693" s="10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0" t="s">
        <v>8221</v>
      </c>
      <c r="G1694" s="10" t="s">
        <v>8223</v>
      </c>
      <c r="H1694" s="10" t="s">
        <v>8245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t="b">
        <v>0</v>
      </c>
      <c r="N1694" s="10" t="s">
        <v>8291</v>
      </c>
      <c r="O1694" s="15" t="s">
        <v>8323</v>
      </c>
      <c r="P1694" s="10" t="s">
        <v>8345</v>
      </c>
      <c r="Q1694" s="10">
        <f t="shared" si="131"/>
        <v>48</v>
      </c>
      <c r="R1694" s="10">
        <f t="shared" si="130"/>
        <v>159.33000000000001</v>
      </c>
      <c r="S1694" s="23">
        <f t="shared" si="132"/>
        <v>42788.151238425926</v>
      </c>
      <c r="T1694" s="23">
        <f t="shared" si="133"/>
        <v>42820.999305555553</v>
      </c>
      <c r="U1694" s="10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0" t="s">
        <v>8221</v>
      </c>
      <c r="G1695" s="10" t="s">
        <v>8224</v>
      </c>
      <c r="H1695" s="10" t="s">
        <v>8246</v>
      </c>
      <c r="I1695" s="10">
        <v>1491768000</v>
      </c>
      <c r="J1695" s="10">
        <v>1489097112</v>
      </c>
      <c r="K1695" s="10" t="b">
        <v>0</v>
      </c>
      <c r="L1695" s="10">
        <v>8</v>
      </c>
      <c r="M1695" t="b">
        <v>0</v>
      </c>
      <c r="N1695" s="10" t="s">
        <v>8291</v>
      </c>
      <c r="O1695" s="15" t="s">
        <v>8323</v>
      </c>
      <c r="P1695" s="10" t="s">
        <v>8345</v>
      </c>
      <c r="Q1695" s="10">
        <f t="shared" si="131"/>
        <v>9</v>
      </c>
      <c r="R1695" s="10">
        <f t="shared" si="130"/>
        <v>35</v>
      </c>
      <c r="S1695" s="23">
        <f t="shared" si="132"/>
        <v>42803.920277777783</v>
      </c>
      <c r="T1695" s="23">
        <f t="shared" si="133"/>
        <v>42834.833333333328</v>
      </c>
      <c r="U1695" s="10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0" t="s">
        <v>8221</v>
      </c>
      <c r="G1696" s="10" t="s">
        <v>8223</v>
      </c>
      <c r="H1696" s="10" t="s">
        <v>8245</v>
      </c>
      <c r="I1696" s="10">
        <v>1490589360</v>
      </c>
      <c r="J1696" s="10">
        <v>1488038674</v>
      </c>
      <c r="K1696" s="10" t="b">
        <v>0</v>
      </c>
      <c r="L1696" s="10">
        <v>1</v>
      </c>
      <c r="M1696" t="b">
        <v>0</v>
      </c>
      <c r="N1696" s="10" t="s">
        <v>8291</v>
      </c>
      <c r="O1696" s="15" t="s">
        <v>8323</v>
      </c>
      <c r="P1696" s="10" t="s">
        <v>8345</v>
      </c>
      <c r="Q1696" s="10">
        <f t="shared" si="131"/>
        <v>0</v>
      </c>
      <c r="R1696" s="10">
        <f t="shared" si="130"/>
        <v>5</v>
      </c>
      <c r="S1696" s="23">
        <f t="shared" si="132"/>
        <v>42791.669837962967</v>
      </c>
      <c r="T1696" s="23">
        <f t="shared" si="133"/>
        <v>42821.191666666666</v>
      </c>
      <c r="U1696" s="10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0" t="s">
        <v>8221</v>
      </c>
      <c r="G1697" s="10" t="s">
        <v>8223</v>
      </c>
      <c r="H1697" s="10" t="s">
        <v>8245</v>
      </c>
      <c r="I1697" s="10">
        <v>1491786000</v>
      </c>
      <c r="J1697" s="10">
        <v>1488847514</v>
      </c>
      <c r="K1697" s="10" t="b">
        <v>0</v>
      </c>
      <c r="L1697" s="10">
        <v>23</v>
      </c>
      <c r="M1697" t="b">
        <v>0</v>
      </c>
      <c r="N1697" s="10" t="s">
        <v>8291</v>
      </c>
      <c r="O1697" s="15" t="s">
        <v>8323</v>
      </c>
      <c r="P1697" s="10" t="s">
        <v>8345</v>
      </c>
      <c r="Q1697" s="10">
        <f t="shared" si="131"/>
        <v>12</v>
      </c>
      <c r="R1697" s="10">
        <f t="shared" si="130"/>
        <v>61.09</v>
      </c>
      <c r="S1697" s="23">
        <f t="shared" si="132"/>
        <v>42801.031412037039</v>
      </c>
      <c r="T1697" s="23">
        <f t="shared" si="133"/>
        <v>42835.041666666672</v>
      </c>
      <c r="U1697" s="10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0" t="s">
        <v>8221</v>
      </c>
      <c r="G1698" s="10" t="s">
        <v>8223</v>
      </c>
      <c r="H1698" s="10" t="s">
        <v>8245</v>
      </c>
      <c r="I1698" s="10">
        <v>1491007211</v>
      </c>
      <c r="J1698" s="10">
        <v>1488418811</v>
      </c>
      <c r="K1698" s="10" t="b">
        <v>0</v>
      </c>
      <c r="L1698" s="10">
        <v>0</v>
      </c>
      <c r="M1698" t="b">
        <v>0</v>
      </c>
      <c r="N1698" s="10" t="s">
        <v>8291</v>
      </c>
      <c r="O1698" s="15" t="s">
        <v>8323</v>
      </c>
      <c r="P1698" s="10" t="s">
        <v>8345</v>
      </c>
      <c r="Q1698" s="10">
        <f t="shared" si="131"/>
        <v>0</v>
      </c>
      <c r="R1698" s="10">
        <f t="shared" si="130"/>
        <v>0</v>
      </c>
      <c r="S1698" s="23">
        <f t="shared" si="132"/>
        <v>42796.069571759261</v>
      </c>
      <c r="T1698" s="23">
        <f t="shared" si="133"/>
        <v>42826.027905092589</v>
      </c>
      <c r="U1698" s="10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0" t="s">
        <v>8221</v>
      </c>
      <c r="G1699" s="10" t="s">
        <v>8223</v>
      </c>
      <c r="H1699" s="10" t="s">
        <v>8245</v>
      </c>
      <c r="I1699" s="10">
        <v>1491781648</v>
      </c>
      <c r="J1699" s="10">
        <v>1489193248</v>
      </c>
      <c r="K1699" s="10" t="b">
        <v>0</v>
      </c>
      <c r="L1699" s="10">
        <v>22</v>
      </c>
      <c r="M1699" t="b">
        <v>0</v>
      </c>
      <c r="N1699" s="10" t="s">
        <v>8291</v>
      </c>
      <c r="O1699" s="15" t="s">
        <v>8323</v>
      </c>
      <c r="P1699" s="10" t="s">
        <v>8345</v>
      </c>
      <c r="Q1699" s="10">
        <f t="shared" si="131"/>
        <v>20</v>
      </c>
      <c r="R1699" s="10">
        <f t="shared" si="130"/>
        <v>114.82</v>
      </c>
      <c r="S1699" s="23">
        <f t="shared" si="132"/>
        <v>42805.032962962956</v>
      </c>
      <c r="T1699" s="23">
        <f t="shared" si="133"/>
        <v>42834.991296296299</v>
      </c>
      <c r="U1699" s="10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0" t="s">
        <v>8221</v>
      </c>
      <c r="G1700" s="10" t="s">
        <v>8223</v>
      </c>
      <c r="H1700" s="10" t="s">
        <v>8245</v>
      </c>
      <c r="I1700" s="10">
        <v>1490499180</v>
      </c>
      <c r="J1700" s="10">
        <v>1488430760</v>
      </c>
      <c r="K1700" s="10" t="b">
        <v>0</v>
      </c>
      <c r="L1700" s="10">
        <v>0</v>
      </c>
      <c r="M1700" t="b">
        <v>0</v>
      </c>
      <c r="N1700" s="10" t="s">
        <v>8291</v>
      </c>
      <c r="O1700" s="15" t="s">
        <v>8323</v>
      </c>
      <c r="P1700" s="10" t="s">
        <v>8345</v>
      </c>
      <c r="Q1700" s="10">
        <f t="shared" si="131"/>
        <v>0</v>
      </c>
      <c r="R1700" s="10">
        <f t="shared" si="130"/>
        <v>0</v>
      </c>
      <c r="S1700" s="23">
        <f t="shared" si="132"/>
        <v>42796.207870370374</v>
      </c>
      <c r="T1700" s="23">
        <f t="shared" si="133"/>
        <v>42820.147916666669</v>
      </c>
      <c r="U1700" s="1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0" t="s">
        <v>8221</v>
      </c>
      <c r="G1701" s="10" t="s">
        <v>8223</v>
      </c>
      <c r="H1701" s="10" t="s">
        <v>8245</v>
      </c>
      <c r="I1701" s="10">
        <v>1491943445</v>
      </c>
      <c r="J1701" s="10">
        <v>1489351445</v>
      </c>
      <c r="K1701" s="10" t="b">
        <v>0</v>
      </c>
      <c r="L1701" s="10">
        <v>4</v>
      </c>
      <c r="M1701" t="b">
        <v>0</v>
      </c>
      <c r="N1701" s="10" t="s">
        <v>8291</v>
      </c>
      <c r="O1701" s="15" t="s">
        <v>8323</v>
      </c>
      <c r="P1701" s="10" t="s">
        <v>8345</v>
      </c>
      <c r="Q1701" s="10">
        <f t="shared" si="131"/>
        <v>4</v>
      </c>
      <c r="R1701" s="10">
        <f t="shared" si="130"/>
        <v>54</v>
      </c>
      <c r="S1701" s="23">
        <f t="shared" si="132"/>
        <v>42806.863946759258</v>
      </c>
      <c r="T1701" s="23">
        <f t="shared" si="133"/>
        <v>42836.863946759258</v>
      </c>
      <c r="U1701" s="10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0" t="s">
        <v>8221</v>
      </c>
      <c r="G1702" s="10" t="s">
        <v>8223</v>
      </c>
      <c r="H1702" s="10" t="s">
        <v>8245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t="b">
        <v>0</v>
      </c>
      <c r="N1702" s="10" t="s">
        <v>8291</v>
      </c>
      <c r="O1702" s="15" t="s">
        <v>8323</v>
      </c>
      <c r="P1702" s="10" t="s">
        <v>8345</v>
      </c>
      <c r="Q1702" s="10">
        <f t="shared" si="131"/>
        <v>26</v>
      </c>
      <c r="R1702" s="10">
        <f t="shared" si="130"/>
        <v>65.97</v>
      </c>
      <c r="S1702" s="23">
        <f t="shared" si="132"/>
        <v>42796.071643518517</v>
      </c>
      <c r="T1702" s="23">
        <f t="shared" si="133"/>
        <v>42826.166666666672</v>
      </c>
      <c r="U1702" s="10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0" t="s">
        <v>8220</v>
      </c>
      <c r="G1703" s="10" t="s">
        <v>8223</v>
      </c>
      <c r="H1703" s="10" t="s">
        <v>8245</v>
      </c>
      <c r="I1703" s="10">
        <v>1421337405</v>
      </c>
      <c r="J1703" s="10">
        <v>1418745405</v>
      </c>
      <c r="K1703" s="10" t="b">
        <v>0</v>
      </c>
      <c r="L1703" s="10">
        <v>2</v>
      </c>
      <c r="M1703" t="b">
        <v>0</v>
      </c>
      <c r="N1703" s="10" t="s">
        <v>8291</v>
      </c>
      <c r="O1703" s="15" t="s">
        <v>8323</v>
      </c>
      <c r="P1703" s="10" t="s">
        <v>8345</v>
      </c>
      <c r="Q1703" s="10">
        <f t="shared" si="131"/>
        <v>0</v>
      </c>
      <c r="R1703" s="10">
        <f t="shared" si="130"/>
        <v>5</v>
      </c>
      <c r="S1703" s="23">
        <f t="shared" si="132"/>
        <v>41989.664409722223</v>
      </c>
      <c r="T1703" s="23">
        <f t="shared" si="133"/>
        <v>42019.664409722223</v>
      </c>
      <c r="U1703" s="10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0" t="s">
        <v>8220</v>
      </c>
      <c r="G1704" s="10" t="s">
        <v>8223</v>
      </c>
      <c r="H1704" s="10" t="s">
        <v>8245</v>
      </c>
      <c r="I1704" s="10">
        <v>1427745150</v>
      </c>
      <c r="J1704" s="10">
        <v>1425156750</v>
      </c>
      <c r="K1704" s="10" t="b">
        <v>0</v>
      </c>
      <c r="L1704" s="10">
        <v>1</v>
      </c>
      <c r="M1704" t="b">
        <v>0</v>
      </c>
      <c r="N1704" s="10" t="s">
        <v>8291</v>
      </c>
      <c r="O1704" s="15" t="s">
        <v>8323</v>
      </c>
      <c r="P1704" s="10" t="s">
        <v>8345</v>
      </c>
      <c r="Q1704" s="10">
        <f t="shared" si="131"/>
        <v>0</v>
      </c>
      <c r="R1704" s="10">
        <f t="shared" si="130"/>
        <v>1</v>
      </c>
      <c r="S1704" s="23">
        <f t="shared" si="132"/>
        <v>42063.869791666672</v>
      </c>
      <c r="T1704" s="23">
        <f t="shared" si="133"/>
        <v>42093.828125</v>
      </c>
      <c r="U1704" s="10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0" t="s">
        <v>8220</v>
      </c>
      <c r="G1705" s="10" t="s">
        <v>8223</v>
      </c>
      <c r="H1705" s="10" t="s">
        <v>8245</v>
      </c>
      <c r="I1705" s="10">
        <v>1441003537</v>
      </c>
      <c r="J1705" s="10">
        <v>1435819537</v>
      </c>
      <c r="K1705" s="10" t="b">
        <v>0</v>
      </c>
      <c r="L1705" s="10">
        <v>2</v>
      </c>
      <c r="M1705" t="b">
        <v>0</v>
      </c>
      <c r="N1705" s="10" t="s">
        <v>8291</v>
      </c>
      <c r="O1705" s="15" t="s">
        <v>8323</v>
      </c>
      <c r="P1705" s="10" t="s">
        <v>8345</v>
      </c>
      <c r="Q1705" s="10">
        <f t="shared" si="131"/>
        <v>1</v>
      </c>
      <c r="R1705" s="10">
        <f t="shared" si="130"/>
        <v>25.5</v>
      </c>
      <c r="S1705" s="23">
        <f t="shared" si="132"/>
        <v>42187.281678240746</v>
      </c>
      <c r="T1705" s="23">
        <f t="shared" si="133"/>
        <v>42247.281678240746</v>
      </c>
      <c r="U1705" s="10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0" t="s">
        <v>8220</v>
      </c>
      <c r="G1706" s="10" t="s">
        <v>8223</v>
      </c>
      <c r="H1706" s="10" t="s">
        <v>8245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t="b">
        <v>0</v>
      </c>
      <c r="N1706" s="10" t="s">
        <v>8291</v>
      </c>
      <c r="O1706" s="15" t="s">
        <v>8323</v>
      </c>
      <c r="P1706" s="10" t="s">
        <v>8345</v>
      </c>
      <c r="Q1706" s="10">
        <f t="shared" si="131"/>
        <v>65</v>
      </c>
      <c r="R1706" s="10">
        <f t="shared" si="130"/>
        <v>118.36</v>
      </c>
      <c r="S1706" s="23">
        <f t="shared" si="132"/>
        <v>42021.139733796299</v>
      </c>
      <c r="T1706" s="23">
        <f t="shared" si="133"/>
        <v>42051.139733796299</v>
      </c>
      <c r="U1706" s="10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0" t="s">
        <v>8220</v>
      </c>
      <c r="G1707" s="10" t="s">
        <v>8223</v>
      </c>
      <c r="H1707" s="10" t="s">
        <v>8245</v>
      </c>
      <c r="I1707" s="10">
        <v>1441814400</v>
      </c>
      <c r="J1707" s="10">
        <v>1440807846</v>
      </c>
      <c r="K1707" s="10" t="b">
        <v>0</v>
      </c>
      <c r="L1707" s="10">
        <v>0</v>
      </c>
      <c r="M1707" t="b">
        <v>0</v>
      </c>
      <c r="N1707" s="10" t="s">
        <v>8291</v>
      </c>
      <c r="O1707" s="15" t="s">
        <v>8323</v>
      </c>
      <c r="P1707" s="10" t="s">
        <v>8345</v>
      </c>
      <c r="Q1707" s="10">
        <f t="shared" si="131"/>
        <v>0</v>
      </c>
      <c r="R1707" s="10">
        <f t="shared" si="130"/>
        <v>0</v>
      </c>
      <c r="S1707" s="23">
        <f t="shared" si="132"/>
        <v>42245.016736111109</v>
      </c>
      <c r="T1707" s="23">
        <f t="shared" si="133"/>
        <v>42256.666666666672</v>
      </c>
      <c r="U1707" s="10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0" t="s">
        <v>8220</v>
      </c>
      <c r="G1708" s="10" t="s">
        <v>8235</v>
      </c>
      <c r="H1708" s="10" t="s">
        <v>8248</v>
      </c>
      <c r="I1708" s="10">
        <v>1440314472</v>
      </c>
      <c r="J1708" s="10">
        <v>1435130472</v>
      </c>
      <c r="K1708" s="10" t="b">
        <v>0</v>
      </c>
      <c r="L1708" s="10">
        <v>0</v>
      </c>
      <c r="M1708" t="b">
        <v>0</v>
      </c>
      <c r="N1708" s="10" t="s">
        <v>8291</v>
      </c>
      <c r="O1708" s="15" t="s">
        <v>8323</v>
      </c>
      <c r="P1708" s="10" t="s">
        <v>8345</v>
      </c>
      <c r="Q1708" s="10">
        <f t="shared" si="131"/>
        <v>0</v>
      </c>
      <c r="R1708" s="10">
        <f t="shared" si="130"/>
        <v>0</v>
      </c>
      <c r="S1708" s="23">
        <f t="shared" si="132"/>
        <v>42179.306388888886</v>
      </c>
      <c r="T1708" s="23">
        <f t="shared" si="133"/>
        <v>42239.306388888886</v>
      </c>
      <c r="U1708" s="10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0" t="s">
        <v>8220</v>
      </c>
      <c r="G1709" s="10" t="s">
        <v>8223</v>
      </c>
      <c r="H1709" s="10" t="s">
        <v>8245</v>
      </c>
      <c r="I1709" s="10">
        <v>1459181895</v>
      </c>
      <c r="J1709" s="10">
        <v>1456593495</v>
      </c>
      <c r="K1709" s="10" t="b">
        <v>0</v>
      </c>
      <c r="L1709" s="10">
        <v>9</v>
      </c>
      <c r="M1709" t="b">
        <v>0</v>
      </c>
      <c r="N1709" s="10" t="s">
        <v>8291</v>
      </c>
      <c r="O1709" s="15" t="s">
        <v>8323</v>
      </c>
      <c r="P1709" s="10" t="s">
        <v>8345</v>
      </c>
      <c r="Q1709" s="10">
        <f t="shared" si="131"/>
        <v>10</v>
      </c>
      <c r="R1709" s="10">
        <f t="shared" si="130"/>
        <v>54.11</v>
      </c>
      <c r="S1709" s="23">
        <f t="shared" si="132"/>
        <v>42427.721006944441</v>
      </c>
      <c r="T1709" s="23">
        <f t="shared" si="133"/>
        <v>42457.679340277777</v>
      </c>
      <c r="U1709" s="10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0" t="s">
        <v>8220</v>
      </c>
      <c r="G1710" s="10" t="s">
        <v>8223</v>
      </c>
      <c r="H1710" s="10" t="s">
        <v>8245</v>
      </c>
      <c r="I1710" s="10">
        <v>1462135706</v>
      </c>
      <c r="J1710" s="10">
        <v>1458679706</v>
      </c>
      <c r="K1710" s="10" t="b">
        <v>0</v>
      </c>
      <c r="L1710" s="10">
        <v>0</v>
      </c>
      <c r="M1710" t="b">
        <v>0</v>
      </c>
      <c r="N1710" s="10" t="s">
        <v>8291</v>
      </c>
      <c r="O1710" s="15" t="s">
        <v>8323</v>
      </c>
      <c r="P1710" s="10" t="s">
        <v>8345</v>
      </c>
      <c r="Q1710" s="10">
        <f t="shared" si="131"/>
        <v>0</v>
      </c>
      <c r="R1710" s="10">
        <f t="shared" si="130"/>
        <v>0</v>
      </c>
      <c r="S1710" s="23">
        <f t="shared" si="132"/>
        <v>42451.866967592592</v>
      </c>
      <c r="T1710" s="23">
        <f t="shared" si="133"/>
        <v>42491.866967592592</v>
      </c>
      <c r="U1710" s="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0" t="s">
        <v>8220</v>
      </c>
      <c r="G1711" s="10" t="s">
        <v>8223</v>
      </c>
      <c r="H1711" s="10" t="s">
        <v>8245</v>
      </c>
      <c r="I1711" s="10">
        <v>1409513940</v>
      </c>
      <c r="J1711" s="10">
        <v>1405949514</v>
      </c>
      <c r="K1711" s="10" t="b">
        <v>0</v>
      </c>
      <c r="L1711" s="10">
        <v>4</v>
      </c>
      <c r="M1711" t="b">
        <v>0</v>
      </c>
      <c r="N1711" s="10" t="s">
        <v>8291</v>
      </c>
      <c r="O1711" s="15" t="s">
        <v>8323</v>
      </c>
      <c r="P1711" s="10" t="s">
        <v>8345</v>
      </c>
      <c r="Q1711" s="10">
        <f t="shared" si="131"/>
        <v>5</v>
      </c>
      <c r="R1711" s="10">
        <f t="shared" si="130"/>
        <v>21.25</v>
      </c>
      <c r="S1711" s="23">
        <f t="shared" si="132"/>
        <v>41841.56381944444</v>
      </c>
      <c r="T1711" s="23">
        <f t="shared" si="133"/>
        <v>41882.818749999999</v>
      </c>
      <c r="U1711" s="10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0" t="s">
        <v>8220</v>
      </c>
      <c r="G1712" s="10" t="s">
        <v>8235</v>
      </c>
      <c r="H1712" s="10" t="s">
        <v>8248</v>
      </c>
      <c r="I1712" s="10">
        <v>1453122000</v>
      </c>
      <c r="J1712" s="10">
        <v>1449151888</v>
      </c>
      <c r="K1712" s="10" t="b">
        <v>0</v>
      </c>
      <c r="L1712" s="10">
        <v>1</v>
      </c>
      <c r="M1712" t="b">
        <v>0</v>
      </c>
      <c r="N1712" s="10" t="s">
        <v>8291</v>
      </c>
      <c r="O1712" s="15" t="s">
        <v>8323</v>
      </c>
      <c r="P1712" s="10" t="s">
        <v>8345</v>
      </c>
      <c r="Q1712" s="10">
        <f t="shared" si="131"/>
        <v>1</v>
      </c>
      <c r="R1712" s="10">
        <f t="shared" si="130"/>
        <v>34</v>
      </c>
      <c r="S1712" s="23">
        <f t="shared" si="132"/>
        <v>42341.59129629629</v>
      </c>
      <c r="T1712" s="23">
        <f t="shared" si="133"/>
        <v>42387.541666666672</v>
      </c>
      <c r="U1712" s="10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0" t="s">
        <v>8220</v>
      </c>
      <c r="G1713" s="10" t="s">
        <v>8223</v>
      </c>
      <c r="H1713" s="10" t="s">
        <v>8245</v>
      </c>
      <c r="I1713" s="10">
        <v>1409585434</v>
      </c>
      <c r="J1713" s="10">
        <v>1406907034</v>
      </c>
      <c r="K1713" s="10" t="b">
        <v>0</v>
      </c>
      <c r="L1713" s="10">
        <v>2</v>
      </c>
      <c r="M1713" t="b">
        <v>0</v>
      </c>
      <c r="N1713" s="10" t="s">
        <v>8291</v>
      </c>
      <c r="O1713" s="15" t="s">
        <v>8323</v>
      </c>
      <c r="P1713" s="10" t="s">
        <v>8345</v>
      </c>
      <c r="Q1713" s="10">
        <f t="shared" si="131"/>
        <v>11</v>
      </c>
      <c r="R1713" s="10">
        <f t="shared" si="130"/>
        <v>525</v>
      </c>
      <c r="S1713" s="23">
        <f t="shared" si="132"/>
        <v>41852.646226851852</v>
      </c>
      <c r="T1713" s="23">
        <f t="shared" si="133"/>
        <v>41883.646226851852</v>
      </c>
      <c r="U1713" s="10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0" t="s">
        <v>8220</v>
      </c>
      <c r="G1714" s="10" t="s">
        <v>8223</v>
      </c>
      <c r="H1714" s="10" t="s">
        <v>8245</v>
      </c>
      <c r="I1714" s="10">
        <v>1435701353</v>
      </c>
      <c r="J1714" s="10">
        <v>1430517353</v>
      </c>
      <c r="K1714" s="10" t="b">
        <v>0</v>
      </c>
      <c r="L1714" s="10">
        <v>0</v>
      </c>
      <c r="M1714" t="b">
        <v>0</v>
      </c>
      <c r="N1714" s="10" t="s">
        <v>8291</v>
      </c>
      <c r="O1714" s="15" t="s">
        <v>8323</v>
      </c>
      <c r="P1714" s="10" t="s">
        <v>8345</v>
      </c>
      <c r="Q1714" s="10">
        <f t="shared" si="131"/>
        <v>0</v>
      </c>
      <c r="R1714" s="10">
        <f t="shared" si="130"/>
        <v>0</v>
      </c>
      <c r="S1714" s="23">
        <f t="shared" si="132"/>
        <v>42125.913807870369</v>
      </c>
      <c r="T1714" s="23">
        <f t="shared" si="133"/>
        <v>42185.913807870369</v>
      </c>
      <c r="U1714" s="10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0" t="s">
        <v>8220</v>
      </c>
      <c r="G1715" s="10" t="s">
        <v>8223</v>
      </c>
      <c r="H1715" s="10" t="s">
        <v>8245</v>
      </c>
      <c r="I1715" s="10">
        <v>1412536412</v>
      </c>
      <c r="J1715" s="10">
        <v>1409944412</v>
      </c>
      <c r="K1715" s="10" t="b">
        <v>0</v>
      </c>
      <c r="L1715" s="10">
        <v>1</v>
      </c>
      <c r="M1715" t="b">
        <v>0</v>
      </c>
      <c r="N1715" s="10" t="s">
        <v>8291</v>
      </c>
      <c r="O1715" s="15" t="s">
        <v>8323</v>
      </c>
      <c r="P1715" s="10" t="s">
        <v>8345</v>
      </c>
      <c r="Q1715" s="10">
        <f t="shared" si="131"/>
        <v>2</v>
      </c>
      <c r="R1715" s="10">
        <f t="shared" si="130"/>
        <v>50</v>
      </c>
      <c r="S1715" s="23">
        <f t="shared" si="132"/>
        <v>41887.801064814819</v>
      </c>
      <c r="T1715" s="23">
        <f t="shared" si="133"/>
        <v>41917.801064814819</v>
      </c>
      <c r="U1715" s="10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0" t="s">
        <v>8220</v>
      </c>
      <c r="G1716" s="10" t="s">
        <v>8223</v>
      </c>
      <c r="H1716" s="10" t="s">
        <v>8245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t="b">
        <v>0</v>
      </c>
      <c r="N1716" s="10" t="s">
        <v>8291</v>
      </c>
      <c r="O1716" s="15" t="s">
        <v>8323</v>
      </c>
      <c r="P1716" s="10" t="s">
        <v>8345</v>
      </c>
      <c r="Q1716" s="10">
        <f t="shared" si="131"/>
        <v>8</v>
      </c>
      <c r="R1716" s="10">
        <f t="shared" si="130"/>
        <v>115.71</v>
      </c>
      <c r="S1716" s="23">
        <f t="shared" si="132"/>
        <v>42095.918530092589</v>
      </c>
      <c r="T1716" s="23">
        <f t="shared" si="133"/>
        <v>42125.918530092589</v>
      </c>
      <c r="U1716" s="10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0" t="s">
        <v>8220</v>
      </c>
      <c r="G1717" s="10" t="s">
        <v>8223</v>
      </c>
      <c r="H1717" s="10" t="s">
        <v>8245</v>
      </c>
      <c r="I1717" s="10">
        <v>1427772120</v>
      </c>
      <c r="J1717" s="10">
        <v>1425186785</v>
      </c>
      <c r="K1717" s="10" t="b">
        <v>0</v>
      </c>
      <c r="L1717" s="10">
        <v>2</v>
      </c>
      <c r="M1717" t="b">
        <v>0</v>
      </c>
      <c r="N1717" s="10" t="s">
        <v>8291</v>
      </c>
      <c r="O1717" s="15" t="s">
        <v>8323</v>
      </c>
      <c r="P1717" s="10" t="s">
        <v>8345</v>
      </c>
      <c r="Q1717" s="10">
        <f t="shared" si="131"/>
        <v>0</v>
      </c>
      <c r="R1717" s="10">
        <f t="shared" si="130"/>
        <v>5.5</v>
      </c>
      <c r="S1717" s="23">
        <f t="shared" si="132"/>
        <v>42064.217418981483</v>
      </c>
      <c r="T1717" s="23">
        <f t="shared" si="133"/>
        <v>42094.140277777777</v>
      </c>
      <c r="U1717" s="10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0" t="s">
        <v>8220</v>
      </c>
      <c r="G1718" s="10" t="s">
        <v>8223</v>
      </c>
      <c r="H1718" s="10" t="s">
        <v>8245</v>
      </c>
      <c r="I1718" s="10">
        <v>1481295099</v>
      </c>
      <c r="J1718" s="10">
        <v>1477835499</v>
      </c>
      <c r="K1718" s="10" t="b">
        <v>0</v>
      </c>
      <c r="L1718" s="10">
        <v>3</v>
      </c>
      <c r="M1718" t="b">
        <v>0</v>
      </c>
      <c r="N1718" s="10" t="s">
        <v>8291</v>
      </c>
      <c r="O1718" s="15" t="s">
        <v>8323</v>
      </c>
      <c r="P1718" s="10" t="s">
        <v>8345</v>
      </c>
      <c r="Q1718" s="10">
        <f t="shared" si="131"/>
        <v>8</v>
      </c>
      <c r="R1718" s="10">
        <f t="shared" si="130"/>
        <v>50</v>
      </c>
      <c r="S1718" s="23">
        <f t="shared" si="132"/>
        <v>42673.577534722222</v>
      </c>
      <c r="T1718" s="23">
        <f t="shared" si="133"/>
        <v>42713.619201388887</v>
      </c>
      <c r="U1718" s="10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0" t="s">
        <v>8220</v>
      </c>
      <c r="G1719" s="10" t="s">
        <v>8223</v>
      </c>
      <c r="H1719" s="10" t="s">
        <v>8245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t="b">
        <v>0</v>
      </c>
      <c r="N1719" s="10" t="s">
        <v>8291</v>
      </c>
      <c r="O1719" s="15" t="s">
        <v>8323</v>
      </c>
      <c r="P1719" s="10" t="s">
        <v>8345</v>
      </c>
      <c r="Q1719" s="10">
        <f t="shared" si="131"/>
        <v>43</v>
      </c>
      <c r="R1719" s="10">
        <f t="shared" si="130"/>
        <v>34.020000000000003</v>
      </c>
      <c r="S1719" s="23">
        <f t="shared" si="132"/>
        <v>42460.98192129629</v>
      </c>
      <c r="T1719" s="23">
        <f t="shared" si="133"/>
        <v>42481.166666666672</v>
      </c>
      <c r="U1719" s="10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0" t="s">
        <v>8220</v>
      </c>
      <c r="G1720" s="10" t="s">
        <v>8223</v>
      </c>
      <c r="H1720" s="10" t="s">
        <v>8245</v>
      </c>
      <c r="I1720" s="10">
        <v>1463201940</v>
      </c>
      <c r="J1720" s="10">
        <v>1459435149</v>
      </c>
      <c r="K1720" s="10" t="b">
        <v>0</v>
      </c>
      <c r="L1720" s="10">
        <v>2</v>
      </c>
      <c r="M1720" t="b">
        <v>0</v>
      </c>
      <c r="N1720" s="10" t="s">
        <v>8291</v>
      </c>
      <c r="O1720" s="15" t="s">
        <v>8323</v>
      </c>
      <c r="P1720" s="10" t="s">
        <v>8345</v>
      </c>
      <c r="Q1720" s="10">
        <f t="shared" si="131"/>
        <v>0</v>
      </c>
      <c r="R1720" s="10">
        <f t="shared" si="130"/>
        <v>37.5</v>
      </c>
      <c r="S1720" s="23">
        <f t="shared" si="132"/>
        <v>42460.610520833332</v>
      </c>
      <c r="T1720" s="23">
        <f t="shared" si="133"/>
        <v>42504.207638888889</v>
      </c>
      <c r="U1720" s="1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0" t="s">
        <v>8220</v>
      </c>
      <c r="G1721" s="10" t="s">
        <v>8223</v>
      </c>
      <c r="H1721" s="10" t="s">
        <v>8245</v>
      </c>
      <c r="I1721" s="10">
        <v>1410958191</v>
      </c>
      <c r="J1721" s="10">
        <v>1408366191</v>
      </c>
      <c r="K1721" s="10" t="b">
        <v>0</v>
      </c>
      <c r="L1721" s="10">
        <v>3</v>
      </c>
      <c r="M1721" t="b">
        <v>0</v>
      </c>
      <c r="N1721" s="10" t="s">
        <v>8291</v>
      </c>
      <c r="O1721" s="15" t="s">
        <v>8323</v>
      </c>
      <c r="P1721" s="10" t="s">
        <v>8345</v>
      </c>
      <c r="Q1721" s="10">
        <f t="shared" si="131"/>
        <v>1</v>
      </c>
      <c r="R1721" s="10">
        <f t="shared" si="130"/>
        <v>11.67</v>
      </c>
      <c r="S1721" s="23">
        <f t="shared" si="132"/>
        <v>41869.534618055557</v>
      </c>
      <c r="T1721" s="23">
        <f t="shared" si="133"/>
        <v>41899.534618055557</v>
      </c>
      <c r="U1721" s="10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0" t="s">
        <v>8220</v>
      </c>
      <c r="G1722" s="10" t="s">
        <v>8223</v>
      </c>
      <c r="H1722" s="10" t="s">
        <v>8245</v>
      </c>
      <c r="I1722" s="10">
        <v>1415562471</v>
      </c>
      <c r="J1722" s="10">
        <v>1412966871</v>
      </c>
      <c r="K1722" s="10" t="b">
        <v>0</v>
      </c>
      <c r="L1722" s="10">
        <v>8</v>
      </c>
      <c r="M1722" t="b">
        <v>0</v>
      </c>
      <c r="N1722" s="10" t="s">
        <v>8291</v>
      </c>
      <c r="O1722" s="15" t="s">
        <v>8323</v>
      </c>
      <c r="P1722" s="10" t="s">
        <v>8345</v>
      </c>
      <c r="Q1722" s="10">
        <f t="shared" si="131"/>
        <v>6</v>
      </c>
      <c r="R1722" s="10">
        <f t="shared" si="130"/>
        <v>28.13</v>
      </c>
      <c r="S1722" s="23">
        <f t="shared" si="132"/>
        <v>41922.783229166671</v>
      </c>
      <c r="T1722" s="23">
        <f t="shared" si="133"/>
        <v>41952.824895833335</v>
      </c>
      <c r="U1722" s="10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0" t="s">
        <v>8220</v>
      </c>
      <c r="G1723" s="10" t="s">
        <v>8223</v>
      </c>
      <c r="H1723" s="10" t="s">
        <v>8245</v>
      </c>
      <c r="I1723" s="10">
        <v>1449831863</v>
      </c>
      <c r="J1723" s="10">
        <v>1447239863</v>
      </c>
      <c r="K1723" s="10" t="b">
        <v>0</v>
      </c>
      <c r="L1723" s="10">
        <v>0</v>
      </c>
      <c r="M1723" t="b">
        <v>0</v>
      </c>
      <c r="N1723" s="10" t="s">
        <v>8291</v>
      </c>
      <c r="O1723" s="15" t="s">
        <v>8323</v>
      </c>
      <c r="P1723" s="10" t="s">
        <v>8345</v>
      </c>
      <c r="Q1723" s="10">
        <f t="shared" si="131"/>
        <v>0</v>
      </c>
      <c r="R1723" s="10">
        <f t="shared" si="130"/>
        <v>0</v>
      </c>
      <c r="S1723" s="23">
        <f t="shared" si="132"/>
        <v>42319.461377314816</v>
      </c>
      <c r="T1723" s="23">
        <f t="shared" si="133"/>
        <v>42349.461377314816</v>
      </c>
      <c r="U1723" s="10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0" t="s">
        <v>8220</v>
      </c>
      <c r="G1724" s="10" t="s">
        <v>8223</v>
      </c>
      <c r="H1724" s="10" t="s">
        <v>8245</v>
      </c>
      <c r="I1724" s="10">
        <v>1459642200</v>
      </c>
      <c r="J1724" s="10">
        <v>1456441429</v>
      </c>
      <c r="K1724" s="10" t="b">
        <v>0</v>
      </c>
      <c r="L1724" s="10">
        <v>1</v>
      </c>
      <c r="M1724" t="b">
        <v>0</v>
      </c>
      <c r="N1724" s="10" t="s">
        <v>8291</v>
      </c>
      <c r="O1724" s="15" t="s">
        <v>8323</v>
      </c>
      <c r="P1724" s="10" t="s">
        <v>8345</v>
      </c>
      <c r="Q1724" s="10">
        <f t="shared" si="131"/>
        <v>0</v>
      </c>
      <c r="R1724" s="10">
        <f t="shared" si="130"/>
        <v>1</v>
      </c>
      <c r="S1724" s="23">
        <f t="shared" si="132"/>
        <v>42425.960983796293</v>
      </c>
      <c r="T1724" s="23">
        <f t="shared" si="133"/>
        <v>42463.006944444445</v>
      </c>
      <c r="U1724" s="10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0" t="s">
        <v>8220</v>
      </c>
      <c r="G1725" s="10" t="s">
        <v>8223</v>
      </c>
      <c r="H1725" s="10" t="s">
        <v>8245</v>
      </c>
      <c r="I1725" s="10">
        <v>1435730400</v>
      </c>
      <c r="J1725" s="10">
        <v>1430855315</v>
      </c>
      <c r="K1725" s="10" t="b">
        <v>0</v>
      </c>
      <c r="L1725" s="10">
        <v>3</v>
      </c>
      <c r="M1725" t="b">
        <v>0</v>
      </c>
      <c r="N1725" s="10" t="s">
        <v>8291</v>
      </c>
      <c r="O1725" s="15" t="s">
        <v>8323</v>
      </c>
      <c r="P1725" s="10" t="s">
        <v>8345</v>
      </c>
      <c r="Q1725" s="10">
        <f t="shared" si="131"/>
        <v>7</v>
      </c>
      <c r="R1725" s="10">
        <f t="shared" si="130"/>
        <v>216.67</v>
      </c>
      <c r="S1725" s="23">
        <f t="shared" si="132"/>
        <v>42129.82540509259</v>
      </c>
      <c r="T1725" s="23">
        <f t="shared" si="133"/>
        <v>42186.25</v>
      </c>
      <c r="U1725" s="10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0" t="s">
        <v>8220</v>
      </c>
      <c r="G1726" s="10" t="s">
        <v>8223</v>
      </c>
      <c r="H1726" s="10" t="s">
        <v>8245</v>
      </c>
      <c r="I1726" s="10">
        <v>1414707762</v>
      </c>
      <c r="J1726" s="10">
        <v>1412115762</v>
      </c>
      <c r="K1726" s="10" t="b">
        <v>0</v>
      </c>
      <c r="L1726" s="10">
        <v>4</v>
      </c>
      <c r="M1726" t="b">
        <v>0</v>
      </c>
      <c r="N1726" s="10" t="s">
        <v>8291</v>
      </c>
      <c r="O1726" s="15" t="s">
        <v>8323</v>
      </c>
      <c r="P1726" s="10" t="s">
        <v>8345</v>
      </c>
      <c r="Q1726" s="10">
        <f t="shared" si="131"/>
        <v>1</v>
      </c>
      <c r="R1726" s="10">
        <f t="shared" si="130"/>
        <v>8.75</v>
      </c>
      <c r="S1726" s="23">
        <f t="shared" si="132"/>
        <v>41912.932430555556</v>
      </c>
      <c r="T1726" s="23">
        <f t="shared" si="133"/>
        <v>41942.932430555556</v>
      </c>
      <c r="U1726" s="10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0" t="s">
        <v>8220</v>
      </c>
      <c r="G1727" s="10" t="s">
        <v>8223</v>
      </c>
      <c r="H1727" s="10" t="s">
        <v>8245</v>
      </c>
      <c r="I1727" s="10">
        <v>1408922049</v>
      </c>
      <c r="J1727" s="10">
        <v>1406330049</v>
      </c>
      <c r="K1727" s="10" t="b">
        <v>0</v>
      </c>
      <c r="L1727" s="10">
        <v>9</v>
      </c>
      <c r="M1727" t="b">
        <v>0</v>
      </c>
      <c r="N1727" s="10" t="s">
        <v>8291</v>
      </c>
      <c r="O1727" s="15" t="s">
        <v>8323</v>
      </c>
      <c r="P1727" s="10" t="s">
        <v>8345</v>
      </c>
      <c r="Q1727" s="10">
        <f t="shared" si="131"/>
        <v>10</v>
      </c>
      <c r="R1727" s="10">
        <f t="shared" si="130"/>
        <v>62.22</v>
      </c>
      <c r="S1727" s="23">
        <f t="shared" si="132"/>
        <v>41845.968159722222</v>
      </c>
      <c r="T1727" s="23">
        <f t="shared" si="133"/>
        <v>41875.968159722222</v>
      </c>
      <c r="U1727" s="10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0" t="s">
        <v>8220</v>
      </c>
      <c r="G1728" s="10" t="s">
        <v>8223</v>
      </c>
      <c r="H1728" s="10" t="s">
        <v>8245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t="b">
        <v>0</v>
      </c>
      <c r="N1728" s="10" t="s">
        <v>8291</v>
      </c>
      <c r="O1728" s="15" t="s">
        <v>8323</v>
      </c>
      <c r="P1728" s="10" t="s">
        <v>8345</v>
      </c>
      <c r="Q1728" s="10">
        <f t="shared" si="131"/>
        <v>34</v>
      </c>
      <c r="R1728" s="10">
        <f t="shared" si="130"/>
        <v>137.25</v>
      </c>
      <c r="S1728" s="23">
        <f t="shared" si="132"/>
        <v>41788.919722222221</v>
      </c>
      <c r="T1728" s="23">
        <f t="shared" si="133"/>
        <v>41817.919722222221</v>
      </c>
      <c r="U1728" s="10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0" t="s">
        <v>8220</v>
      </c>
      <c r="G1729" s="10" t="s">
        <v>8224</v>
      </c>
      <c r="H1729" s="10" t="s">
        <v>8246</v>
      </c>
      <c r="I1729" s="10">
        <v>1428231600</v>
      </c>
      <c r="J1729" s="10">
        <v>1423520177</v>
      </c>
      <c r="K1729" s="10" t="b">
        <v>0</v>
      </c>
      <c r="L1729" s="10">
        <v>1</v>
      </c>
      <c r="M1729" t="b">
        <v>0</v>
      </c>
      <c r="N1729" s="10" t="s">
        <v>8291</v>
      </c>
      <c r="O1729" s="15" t="s">
        <v>8323</v>
      </c>
      <c r="P1729" s="10" t="s">
        <v>8345</v>
      </c>
      <c r="Q1729" s="10">
        <f t="shared" si="131"/>
        <v>0</v>
      </c>
      <c r="R1729" s="10">
        <f t="shared" si="130"/>
        <v>1</v>
      </c>
      <c r="S1729" s="23">
        <f t="shared" si="132"/>
        <v>42044.927974537044</v>
      </c>
      <c r="T1729" s="23">
        <f t="shared" si="133"/>
        <v>42099.458333333328</v>
      </c>
      <c r="U1729" s="10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0" t="s">
        <v>8220</v>
      </c>
      <c r="G1730" s="10" t="s">
        <v>8223</v>
      </c>
      <c r="H1730" s="10" t="s">
        <v>8245</v>
      </c>
      <c r="I1730" s="10">
        <v>1445439674</v>
      </c>
      <c r="J1730" s="10">
        <v>1442847674</v>
      </c>
      <c r="K1730" s="10" t="b">
        <v>0</v>
      </c>
      <c r="L1730" s="10">
        <v>7</v>
      </c>
      <c r="M1730" t="b">
        <v>0</v>
      </c>
      <c r="N1730" s="10" t="s">
        <v>8291</v>
      </c>
      <c r="O1730" s="15" t="s">
        <v>8323</v>
      </c>
      <c r="P1730" s="10" t="s">
        <v>8345</v>
      </c>
      <c r="Q1730" s="10">
        <f t="shared" si="131"/>
        <v>68</v>
      </c>
      <c r="R1730" s="10">
        <f t="shared" ref="R1730:R1793" si="135">IFERROR(ROUND(E1730/L1730,2),0)</f>
        <v>122.14</v>
      </c>
      <c r="S1730" s="23">
        <f t="shared" si="132"/>
        <v>42268.625856481478</v>
      </c>
      <c r="T1730" s="23">
        <f t="shared" si="133"/>
        <v>42298.625856481478</v>
      </c>
      <c r="U1730" s="1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0" t="s">
        <v>8220</v>
      </c>
      <c r="G1731" s="10" t="s">
        <v>8223</v>
      </c>
      <c r="H1731" s="10" t="s">
        <v>8245</v>
      </c>
      <c r="I1731" s="10">
        <v>1465521306</v>
      </c>
      <c r="J1731" s="10">
        <v>1460337306</v>
      </c>
      <c r="K1731" s="10" t="b">
        <v>0</v>
      </c>
      <c r="L1731" s="10">
        <v>0</v>
      </c>
      <c r="M1731" t="b">
        <v>0</v>
      </c>
      <c r="N1731" s="10" t="s">
        <v>8291</v>
      </c>
      <c r="O1731" s="15" t="s">
        <v>8323</v>
      </c>
      <c r="P1731" s="10" t="s">
        <v>8345</v>
      </c>
      <c r="Q1731" s="10">
        <f t="shared" ref="Q1731:Q1794" si="136">ROUND(E1731/D1731*100,0)</f>
        <v>0</v>
      </c>
      <c r="R1731" s="10">
        <f t="shared" si="135"/>
        <v>0</v>
      </c>
      <c r="S1731" s="23">
        <f t="shared" ref="S1731:S1794" si="137">(((J1731/60)/60)/24)+DATE(1970,1,1)</f>
        <v>42471.052152777775</v>
      </c>
      <c r="T1731" s="23">
        <f t="shared" ref="T1731:T1794" si="138">(((I1731/60)/60)/24)+DATE(1970,1,1)</f>
        <v>42531.052152777775</v>
      </c>
      <c r="U1731" s="10">
        <f t="shared" si="134"/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0" t="s">
        <v>8220</v>
      </c>
      <c r="G1732" s="10" t="s">
        <v>8223</v>
      </c>
      <c r="H1732" s="10" t="s">
        <v>8245</v>
      </c>
      <c r="I1732" s="10">
        <v>1445738783</v>
      </c>
      <c r="J1732" s="10">
        <v>1443146783</v>
      </c>
      <c r="K1732" s="10" t="b">
        <v>0</v>
      </c>
      <c r="L1732" s="10">
        <v>0</v>
      </c>
      <c r="M1732" t="b">
        <v>0</v>
      </c>
      <c r="N1732" s="10" t="s">
        <v>8291</v>
      </c>
      <c r="O1732" s="15" t="s">
        <v>8323</v>
      </c>
      <c r="P1732" s="10" t="s">
        <v>8345</v>
      </c>
      <c r="Q1732" s="10">
        <f t="shared" si="136"/>
        <v>0</v>
      </c>
      <c r="R1732" s="10">
        <f t="shared" si="135"/>
        <v>0</v>
      </c>
      <c r="S1732" s="23">
        <f t="shared" si="137"/>
        <v>42272.087766203709</v>
      </c>
      <c r="T1732" s="23">
        <f t="shared" si="138"/>
        <v>42302.087766203709</v>
      </c>
      <c r="U1732" s="10">
        <f t="shared" si="134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0" t="s">
        <v>8220</v>
      </c>
      <c r="G1733" s="10" t="s">
        <v>8223</v>
      </c>
      <c r="H1733" s="10" t="s">
        <v>8245</v>
      </c>
      <c r="I1733" s="10">
        <v>1434034800</v>
      </c>
      <c r="J1733" s="10">
        <v>1432849552</v>
      </c>
      <c r="K1733" s="10" t="b">
        <v>0</v>
      </c>
      <c r="L1733" s="10">
        <v>0</v>
      </c>
      <c r="M1733" t="b">
        <v>0</v>
      </c>
      <c r="N1733" s="10" t="s">
        <v>8291</v>
      </c>
      <c r="O1733" s="15" t="s">
        <v>8323</v>
      </c>
      <c r="P1733" s="10" t="s">
        <v>8345</v>
      </c>
      <c r="Q1733" s="10">
        <f t="shared" si="136"/>
        <v>0</v>
      </c>
      <c r="R1733" s="10">
        <f t="shared" si="135"/>
        <v>0</v>
      </c>
      <c r="S1733" s="23">
        <f t="shared" si="137"/>
        <v>42152.906851851847</v>
      </c>
      <c r="T1733" s="23">
        <f t="shared" si="138"/>
        <v>42166.625</v>
      </c>
      <c r="U1733" s="10">
        <f t="shared" si="134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0" t="s">
        <v>8220</v>
      </c>
      <c r="G1734" s="10" t="s">
        <v>8223</v>
      </c>
      <c r="H1734" s="10" t="s">
        <v>8245</v>
      </c>
      <c r="I1734" s="10">
        <v>1452920400</v>
      </c>
      <c r="J1734" s="10">
        <v>1447777481</v>
      </c>
      <c r="K1734" s="10" t="b">
        <v>0</v>
      </c>
      <c r="L1734" s="10">
        <v>0</v>
      </c>
      <c r="M1734" t="b">
        <v>0</v>
      </c>
      <c r="N1734" s="10" t="s">
        <v>8291</v>
      </c>
      <c r="O1734" s="15" t="s">
        <v>8323</v>
      </c>
      <c r="P1734" s="10" t="s">
        <v>8345</v>
      </c>
      <c r="Q1734" s="10">
        <f t="shared" si="136"/>
        <v>0</v>
      </c>
      <c r="R1734" s="10">
        <f t="shared" si="135"/>
        <v>0</v>
      </c>
      <c r="S1734" s="23">
        <f t="shared" si="137"/>
        <v>42325.683807870373</v>
      </c>
      <c r="T1734" s="23">
        <f t="shared" si="138"/>
        <v>42385.208333333328</v>
      </c>
      <c r="U1734" s="10">
        <f t="shared" si="134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0" t="s">
        <v>8220</v>
      </c>
      <c r="G1735" s="10" t="s">
        <v>8223</v>
      </c>
      <c r="H1735" s="10" t="s">
        <v>8245</v>
      </c>
      <c r="I1735" s="10">
        <v>1473802200</v>
      </c>
      <c r="J1735" s="10">
        <v>1472746374</v>
      </c>
      <c r="K1735" s="10" t="b">
        <v>0</v>
      </c>
      <c r="L1735" s="10">
        <v>0</v>
      </c>
      <c r="M1735" t="b">
        <v>0</v>
      </c>
      <c r="N1735" s="10" t="s">
        <v>8291</v>
      </c>
      <c r="O1735" s="15" t="s">
        <v>8323</v>
      </c>
      <c r="P1735" s="10" t="s">
        <v>8345</v>
      </c>
      <c r="Q1735" s="10">
        <f t="shared" si="136"/>
        <v>0</v>
      </c>
      <c r="R1735" s="10">
        <f t="shared" si="135"/>
        <v>0</v>
      </c>
      <c r="S1735" s="23">
        <f t="shared" si="137"/>
        <v>42614.675625000003</v>
      </c>
      <c r="T1735" s="23">
        <f t="shared" si="138"/>
        <v>42626.895833333328</v>
      </c>
      <c r="U1735" s="10">
        <f t="shared" si="134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0" t="s">
        <v>8220</v>
      </c>
      <c r="G1736" s="10" t="s">
        <v>8223</v>
      </c>
      <c r="H1736" s="10" t="s">
        <v>8245</v>
      </c>
      <c r="I1736" s="10">
        <v>1431046356</v>
      </c>
      <c r="J1736" s="10">
        <v>1428454356</v>
      </c>
      <c r="K1736" s="10" t="b">
        <v>0</v>
      </c>
      <c r="L1736" s="10">
        <v>1</v>
      </c>
      <c r="M1736" t="b">
        <v>0</v>
      </c>
      <c r="N1736" s="10" t="s">
        <v>8291</v>
      </c>
      <c r="O1736" s="15" t="s">
        <v>8323</v>
      </c>
      <c r="P1736" s="10" t="s">
        <v>8345</v>
      </c>
      <c r="Q1736" s="10">
        <f t="shared" si="136"/>
        <v>0</v>
      </c>
      <c r="R1736" s="10">
        <f t="shared" si="135"/>
        <v>1</v>
      </c>
      <c r="S1736" s="23">
        <f t="shared" si="137"/>
        <v>42102.036527777775</v>
      </c>
      <c r="T1736" s="23">
        <f t="shared" si="138"/>
        <v>42132.036527777775</v>
      </c>
      <c r="U1736" s="10">
        <f t="shared" si="134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0" t="s">
        <v>8220</v>
      </c>
      <c r="G1737" s="10" t="s">
        <v>8223</v>
      </c>
      <c r="H1737" s="10" t="s">
        <v>8245</v>
      </c>
      <c r="I1737" s="10">
        <v>1470598345</v>
      </c>
      <c r="J1737" s="10">
        <v>1468006345</v>
      </c>
      <c r="K1737" s="10" t="b">
        <v>0</v>
      </c>
      <c r="L1737" s="10">
        <v>2</v>
      </c>
      <c r="M1737" t="b">
        <v>0</v>
      </c>
      <c r="N1737" s="10" t="s">
        <v>8291</v>
      </c>
      <c r="O1737" s="15" t="s">
        <v>8323</v>
      </c>
      <c r="P1737" s="10" t="s">
        <v>8345</v>
      </c>
      <c r="Q1737" s="10">
        <f t="shared" si="136"/>
        <v>11</v>
      </c>
      <c r="R1737" s="10">
        <f t="shared" si="135"/>
        <v>55</v>
      </c>
      <c r="S1737" s="23">
        <f t="shared" si="137"/>
        <v>42559.814178240747</v>
      </c>
      <c r="T1737" s="23">
        <f t="shared" si="138"/>
        <v>42589.814178240747</v>
      </c>
      <c r="U1737" s="10">
        <f t="shared" si="134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0" t="s">
        <v>8220</v>
      </c>
      <c r="G1738" s="10" t="s">
        <v>8223</v>
      </c>
      <c r="H1738" s="10" t="s">
        <v>8245</v>
      </c>
      <c r="I1738" s="10">
        <v>1447018833</v>
      </c>
      <c r="J1738" s="10">
        <v>1444423233</v>
      </c>
      <c r="K1738" s="10" t="b">
        <v>0</v>
      </c>
      <c r="L1738" s="10">
        <v>1</v>
      </c>
      <c r="M1738" t="b">
        <v>0</v>
      </c>
      <c r="N1738" s="10" t="s">
        <v>8291</v>
      </c>
      <c r="O1738" s="15" t="s">
        <v>8323</v>
      </c>
      <c r="P1738" s="10" t="s">
        <v>8345</v>
      </c>
      <c r="Q1738" s="10">
        <f t="shared" si="136"/>
        <v>1</v>
      </c>
      <c r="R1738" s="10">
        <f t="shared" si="135"/>
        <v>22</v>
      </c>
      <c r="S1738" s="23">
        <f t="shared" si="137"/>
        <v>42286.861493055556</v>
      </c>
      <c r="T1738" s="23">
        <f t="shared" si="138"/>
        <v>42316.90315972222</v>
      </c>
      <c r="U1738" s="10">
        <f t="shared" si="134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0" t="s">
        <v>8220</v>
      </c>
      <c r="G1739" s="10" t="s">
        <v>8223</v>
      </c>
      <c r="H1739" s="10" t="s">
        <v>8245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t="b">
        <v>0</v>
      </c>
      <c r="N1739" s="10" t="s">
        <v>8291</v>
      </c>
      <c r="O1739" s="15" t="s">
        <v>8323</v>
      </c>
      <c r="P1739" s="10" t="s">
        <v>8345</v>
      </c>
      <c r="Q1739" s="10">
        <f t="shared" si="136"/>
        <v>21</v>
      </c>
      <c r="R1739" s="10">
        <f t="shared" si="135"/>
        <v>56.67</v>
      </c>
      <c r="S1739" s="23">
        <f t="shared" si="137"/>
        <v>42175.948981481488</v>
      </c>
      <c r="T1739" s="23">
        <f t="shared" si="138"/>
        <v>42205.948981481488</v>
      </c>
      <c r="U1739" s="10">
        <f t="shared" si="134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0" t="s">
        <v>8220</v>
      </c>
      <c r="G1740" s="10" t="s">
        <v>8223</v>
      </c>
      <c r="H1740" s="10" t="s">
        <v>8245</v>
      </c>
      <c r="I1740" s="10">
        <v>1412283542</v>
      </c>
      <c r="J1740" s="10">
        <v>1409691542</v>
      </c>
      <c r="K1740" s="10" t="b">
        <v>0</v>
      </c>
      <c r="L1740" s="10">
        <v>1</v>
      </c>
      <c r="M1740" t="b">
        <v>0</v>
      </c>
      <c r="N1740" s="10" t="s">
        <v>8291</v>
      </c>
      <c r="O1740" s="15" t="s">
        <v>8323</v>
      </c>
      <c r="P1740" s="10" t="s">
        <v>8345</v>
      </c>
      <c r="Q1740" s="10">
        <f t="shared" si="136"/>
        <v>0</v>
      </c>
      <c r="R1740" s="10">
        <f t="shared" si="135"/>
        <v>20</v>
      </c>
      <c r="S1740" s="23">
        <f t="shared" si="137"/>
        <v>41884.874328703707</v>
      </c>
      <c r="T1740" s="23">
        <f t="shared" si="138"/>
        <v>41914.874328703707</v>
      </c>
      <c r="U1740" s="10">
        <f t="shared" si="134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0" t="s">
        <v>8220</v>
      </c>
      <c r="G1741" s="10" t="s">
        <v>8223</v>
      </c>
      <c r="H1741" s="10" t="s">
        <v>8245</v>
      </c>
      <c r="I1741" s="10">
        <v>1462391932</v>
      </c>
      <c r="J1741" s="10">
        <v>1457297932</v>
      </c>
      <c r="K1741" s="10" t="b">
        <v>0</v>
      </c>
      <c r="L1741" s="10">
        <v>1</v>
      </c>
      <c r="M1741" t="b">
        <v>0</v>
      </c>
      <c r="N1741" s="10" t="s">
        <v>8291</v>
      </c>
      <c r="O1741" s="15" t="s">
        <v>8323</v>
      </c>
      <c r="P1741" s="10" t="s">
        <v>8345</v>
      </c>
      <c r="Q1741" s="10">
        <f t="shared" si="136"/>
        <v>0</v>
      </c>
      <c r="R1741" s="10">
        <f t="shared" si="135"/>
        <v>1</v>
      </c>
      <c r="S1741" s="23">
        <f t="shared" si="137"/>
        <v>42435.874212962968</v>
      </c>
      <c r="T1741" s="23">
        <f t="shared" si="138"/>
        <v>42494.832546296297</v>
      </c>
      <c r="U1741" s="10">
        <f t="shared" si="134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0" t="s">
        <v>8220</v>
      </c>
      <c r="G1742" s="10" t="s">
        <v>8223</v>
      </c>
      <c r="H1742" s="10" t="s">
        <v>8245</v>
      </c>
      <c r="I1742" s="10">
        <v>1437075422</v>
      </c>
      <c r="J1742" s="10">
        <v>1434483422</v>
      </c>
      <c r="K1742" s="10" t="b">
        <v>0</v>
      </c>
      <c r="L1742" s="10">
        <v>0</v>
      </c>
      <c r="M1742" t="b">
        <v>0</v>
      </c>
      <c r="N1742" s="10" t="s">
        <v>8291</v>
      </c>
      <c r="O1742" s="15" t="s">
        <v>8323</v>
      </c>
      <c r="P1742" s="10" t="s">
        <v>8345</v>
      </c>
      <c r="Q1742" s="10">
        <f t="shared" si="136"/>
        <v>0</v>
      </c>
      <c r="R1742" s="10">
        <f t="shared" si="135"/>
        <v>0</v>
      </c>
      <c r="S1742" s="23">
        <f t="shared" si="137"/>
        <v>42171.817384259266</v>
      </c>
      <c r="T1742" s="23">
        <f t="shared" si="138"/>
        <v>42201.817384259266</v>
      </c>
      <c r="U1742" s="10">
        <f t="shared" si="134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0" t="s">
        <v>8218</v>
      </c>
      <c r="G1743" s="10" t="s">
        <v>8224</v>
      </c>
      <c r="H1743" s="10" t="s">
        <v>8246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t="b">
        <v>1</v>
      </c>
      <c r="N1743" s="10" t="s">
        <v>8283</v>
      </c>
      <c r="O1743" s="15" t="s">
        <v>8336</v>
      </c>
      <c r="P1743" s="10" t="s">
        <v>8337</v>
      </c>
      <c r="Q1743" s="10">
        <f t="shared" si="136"/>
        <v>111</v>
      </c>
      <c r="R1743" s="10">
        <f t="shared" si="135"/>
        <v>25.58</v>
      </c>
      <c r="S1743" s="23">
        <f t="shared" si="137"/>
        <v>42120.628136574072</v>
      </c>
      <c r="T1743" s="23">
        <f t="shared" si="138"/>
        <v>42165.628136574072</v>
      </c>
      <c r="U1743" s="10">
        <f t="shared" ref="U1743:U1806" si="139">YEAR(S:S)</f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0" t="s">
        <v>8218</v>
      </c>
      <c r="G1744" s="10" t="s">
        <v>8223</v>
      </c>
      <c r="H1744" s="10" t="s">
        <v>8245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t="b">
        <v>1</v>
      </c>
      <c r="N1744" s="10" t="s">
        <v>8283</v>
      </c>
      <c r="O1744" s="15" t="s">
        <v>8336</v>
      </c>
      <c r="P1744" s="10" t="s">
        <v>8337</v>
      </c>
      <c r="Q1744" s="10">
        <f t="shared" si="136"/>
        <v>109</v>
      </c>
      <c r="R1744" s="10">
        <f t="shared" si="135"/>
        <v>63.97</v>
      </c>
      <c r="S1744" s="23">
        <f t="shared" si="137"/>
        <v>42710.876967592587</v>
      </c>
      <c r="T1744" s="23">
        <f t="shared" si="138"/>
        <v>42742.875</v>
      </c>
      <c r="U1744" s="10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0" t="s">
        <v>8218</v>
      </c>
      <c r="G1745" s="10" t="s">
        <v>8223</v>
      </c>
      <c r="H1745" s="10" t="s">
        <v>8245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t="b">
        <v>1</v>
      </c>
      <c r="N1745" s="10" t="s">
        <v>8283</v>
      </c>
      <c r="O1745" s="15" t="s">
        <v>8336</v>
      </c>
      <c r="P1745" s="10" t="s">
        <v>8337</v>
      </c>
      <c r="Q1745" s="10">
        <f t="shared" si="136"/>
        <v>100</v>
      </c>
      <c r="R1745" s="10">
        <f t="shared" si="135"/>
        <v>89.93</v>
      </c>
      <c r="S1745" s="23">
        <f t="shared" si="137"/>
        <v>42586.925636574073</v>
      </c>
      <c r="T1745" s="23">
        <f t="shared" si="138"/>
        <v>42609.165972222225</v>
      </c>
      <c r="U1745" s="10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0" t="s">
        <v>8218</v>
      </c>
      <c r="G1746" s="10" t="s">
        <v>8224</v>
      </c>
      <c r="H1746" s="10" t="s">
        <v>8246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t="b">
        <v>1</v>
      </c>
      <c r="N1746" s="10" t="s">
        <v>8283</v>
      </c>
      <c r="O1746" s="15" t="s">
        <v>8336</v>
      </c>
      <c r="P1746" s="10" t="s">
        <v>8337</v>
      </c>
      <c r="Q1746" s="10">
        <f t="shared" si="136"/>
        <v>118</v>
      </c>
      <c r="R1746" s="10">
        <f t="shared" si="135"/>
        <v>93.07</v>
      </c>
      <c r="S1746" s="23">
        <f t="shared" si="137"/>
        <v>42026.605057870373</v>
      </c>
      <c r="T1746" s="23">
        <f t="shared" si="138"/>
        <v>42071.563391203701</v>
      </c>
      <c r="U1746" s="10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0" t="s">
        <v>8218</v>
      </c>
      <c r="G1747" s="10" t="s">
        <v>8223</v>
      </c>
      <c r="H1747" s="10" t="s">
        <v>8245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t="b">
        <v>1</v>
      </c>
      <c r="N1747" s="10" t="s">
        <v>8283</v>
      </c>
      <c r="O1747" s="15" t="s">
        <v>8336</v>
      </c>
      <c r="P1747" s="10" t="s">
        <v>8337</v>
      </c>
      <c r="Q1747" s="10">
        <f t="shared" si="136"/>
        <v>114</v>
      </c>
      <c r="R1747" s="10">
        <f t="shared" si="135"/>
        <v>89.67</v>
      </c>
      <c r="S1747" s="23">
        <f t="shared" si="137"/>
        <v>42690.259699074071</v>
      </c>
      <c r="T1747" s="23">
        <f t="shared" si="138"/>
        <v>42726.083333333328</v>
      </c>
      <c r="U1747" s="10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0" t="s">
        <v>8218</v>
      </c>
      <c r="G1748" s="10" t="s">
        <v>8223</v>
      </c>
      <c r="H1748" s="10" t="s">
        <v>8245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t="b">
        <v>1</v>
      </c>
      <c r="N1748" s="10" t="s">
        <v>8283</v>
      </c>
      <c r="O1748" s="15" t="s">
        <v>8336</v>
      </c>
      <c r="P1748" s="10" t="s">
        <v>8337</v>
      </c>
      <c r="Q1748" s="10">
        <f t="shared" si="136"/>
        <v>148</v>
      </c>
      <c r="R1748" s="10">
        <f t="shared" si="135"/>
        <v>207.62</v>
      </c>
      <c r="S1748" s="23">
        <f t="shared" si="137"/>
        <v>42668.176701388889</v>
      </c>
      <c r="T1748" s="23">
        <f t="shared" si="138"/>
        <v>42698.083333333328</v>
      </c>
      <c r="U1748" s="10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0" t="s">
        <v>8218</v>
      </c>
      <c r="G1749" s="10" t="s">
        <v>8224</v>
      </c>
      <c r="H1749" s="10" t="s">
        <v>8246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t="b">
        <v>1</v>
      </c>
      <c r="N1749" s="10" t="s">
        <v>8283</v>
      </c>
      <c r="O1749" s="15" t="s">
        <v>8336</v>
      </c>
      <c r="P1749" s="10" t="s">
        <v>8337</v>
      </c>
      <c r="Q1749" s="10">
        <f t="shared" si="136"/>
        <v>105</v>
      </c>
      <c r="R1749" s="10">
        <f t="shared" si="135"/>
        <v>59.41</v>
      </c>
      <c r="S1749" s="23">
        <f t="shared" si="137"/>
        <v>42292.435532407413</v>
      </c>
      <c r="T1749" s="23">
        <f t="shared" si="138"/>
        <v>42321.625</v>
      </c>
      <c r="U1749" s="10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0" t="s">
        <v>8218</v>
      </c>
      <c r="G1750" s="10" t="s">
        <v>8228</v>
      </c>
      <c r="H1750" s="10" t="s">
        <v>8250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t="b">
        <v>1</v>
      </c>
      <c r="N1750" s="10" t="s">
        <v>8283</v>
      </c>
      <c r="O1750" s="15" t="s">
        <v>8336</v>
      </c>
      <c r="P1750" s="10" t="s">
        <v>8337</v>
      </c>
      <c r="Q1750" s="10">
        <f t="shared" si="136"/>
        <v>130</v>
      </c>
      <c r="R1750" s="10">
        <f t="shared" si="135"/>
        <v>358.97</v>
      </c>
      <c r="S1750" s="23">
        <f t="shared" si="137"/>
        <v>42219.950729166667</v>
      </c>
      <c r="T1750" s="23">
        <f t="shared" si="138"/>
        <v>42249.950729166667</v>
      </c>
      <c r="U1750" s="1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0" t="s">
        <v>8218</v>
      </c>
      <c r="G1751" s="10" t="s">
        <v>8242</v>
      </c>
      <c r="H1751" s="10" t="s">
        <v>8248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t="b">
        <v>1</v>
      </c>
      <c r="N1751" s="10" t="s">
        <v>8283</v>
      </c>
      <c r="O1751" s="15" t="s">
        <v>8336</v>
      </c>
      <c r="P1751" s="10" t="s">
        <v>8337</v>
      </c>
      <c r="Q1751" s="10">
        <f t="shared" si="136"/>
        <v>123</v>
      </c>
      <c r="R1751" s="10">
        <f t="shared" si="135"/>
        <v>94.74</v>
      </c>
      <c r="S1751" s="23">
        <f t="shared" si="137"/>
        <v>42758.975937499999</v>
      </c>
      <c r="T1751" s="23">
        <f t="shared" si="138"/>
        <v>42795.791666666672</v>
      </c>
      <c r="U1751" s="10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0" t="s">
        <v>8218</v>
      </c>
      <c r="G1752" s="10" t="s">
        <v>8223</v>
      </c>
      <c r="H1752" s="10" t="s">
        <v>8245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t="b">
        <v>1</v>
      </c>
      <c r="N1752" s="10" t="s">
        <v>8283</v>
      </c>
      <c r="O1752" s="15" t="s">
        <v>8336</v>
      </c>
      <c r="P1752" s="10" t="s">
        <v>8337</v>
      </c>
      <c r="Q1752" s="10">
        <f t="shared" si="136"/>
        <v>202</v>
      </c>
      <c r="R1752" s="10">
        <f t="shared" si="135"/>
        <v>80.650000000000006</v>
      </c>
      <c r="S1752" s="23">
        <f t="shared" si="137"/>
        <v>42454.836851851855</v>
      </c>
      <c r="T1752" s="23">
        <f t="shared" si="138"/>
        <v>42479.836851851855</v>
      </c>
      <c r="U1752" s="10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0" t="s">
        <v>8218</v>
      </c>
      <c r="G1753" s="10" t="s">
        <v>8223</v>
      </c>
      <c r="H1753" s="10" t="s">
        <v>8245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t="b">
        <v>1</v>
      </c>
      <c r="N1753" s="10" t="s">
        <v>8283</v>
      </c>
      <c r="O1753" s="15" t="s">
        <v>8336</v>
      </c>
      <c r="P1753" s="10" t="s">
        <v>8337</v>
      </c>
      <c r="Q1753" s="10">
        <f t="shared" si="136"/>
        <v>103</v>
      </c>
      <c r="R1753" s="10">
        <f t="shared" si="135"/>
        <v>168.69</v>
      </c>
      <c r="S1753" s="23">
        <f t="shared" si="137"/>
        <v>42052.7815162037</v>
      </c>
      <c r="T1753" s="23">
        <f t="shared" si="138"/>
        <v>42082.739849537036</v>
      </c>
      <c r="U1753" s="10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0" t="s">
        <v>8218</v>
      </c>
      <c r="G1754" s="10" t="s">
        <v>8224</v>
      </c>
      <c r="H1754" s="10" t="s">
        <v>8246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t="b">
        <v>1</v>
      </c>
      <c r="N1754" s="10" t="s">
        <v>8283</v>
      </c>
      <c r="O1754" s="15" t="s">
        <v>8336</v>
      </c>
      <c r="P1754" s="10" t="s">
        <v>8337</v>
      </c>
      <c r="Q1754" s="10">
        <f t="shared" si="136"/>
        <v>260</v>
      </c>
      <c r="R1754" s="10">
        <f t="shared" si="135"/>
        <v>34.69</v>
      </c>
      <c r="S1754" s="23">
        <f t="shared" si="137"/>
        <v>42627.253263888888</v>
      </c>
      <c r="T1754" s="23">
        <f t="shared" si="138"/>
        <v>42657.253263888888</v>
      </c>
      <c r="U1754" s="10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0" t="s">
        <v>8218</v>
      </c>
      <c r="G1755" s="10" t="s">
        <v>8231</v>
      </c>
      <c r="H1755" s="10" t="s">
        <v>8252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t="b">
        <v>1</v>
      </c>
      <c r="N1755" s="10" t="s">
        <v>8283</v>
      </c>
      <c r="O1755" s="15" t="s">
        <v>8336</v>
      </c>
      <c r="P1755" s="10" t="s">
        <v>8337</v>
      </c>
      <c r="Q1755" s="10">
        <f t="shared" si="136"/>
        <v>108</v>
      </c>
      <c r="R1755" s="10">
        <f t="shared" si="135"/>
        <v>462.86</v>
      </c>
      <c r="S1755" s="23">
        <f t="shared" si="137"/>
        <v>42420.74962962963</v>
      </c>
      <c r="T1755" s="23">
        <f t="shared" si="138"/>
        <v>42450.707962962959</v>
      </c>
      <c r="U1755" s="10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0" t="s">
        <v>8218</v>
      </c>
      <c r="G1756" s="10" t="s">
        <v>8228</v>
      </c>
      <c r="H1756" s="10" t="s">
        <v>8250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t="b">
        <v>1</v>
      </c>
      <c r="N1756" s="10" t="s">
        <v>8283</v>
      </c>
      <c r="O1756" s="15" t="s">
        <v>8336</v>
      </c>
      <c r="P1756" s="10" t="s">
        <v>8337</v>
      </c>
      <c r="Q1756" s="10">
        <f t="shared" si="136"/>
        <v>111</v>
      </c>
      <c r="R1756" s="10">
        <f t="shared" si="135"/>
        <v>104.39</v>
      </c>
      <c r="S1756" s="23">
        <f t="shared" si="137"/>
        <v>42067.876770833333</v>
      </c>
      <c r="T1756" s="23">
        <f t="shared" si="138"/>
        <v>42097.835104166668</v>
      </c>
      <c r="U1756" s="10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0" t="s">
        <v>8218</v>
      </c>
      <c r="G1757" s="10" t="s">
        <v>8223</v>
      </c>
      <c r="H1757" s="10" t="s">
        <v>8245</v>
      </c>
      <c r="I1757" s="10">
        <v>1444071361</v>
      </c>
      <c r="J1757" s="10">
        <v>1441479361</v>
      </c>
      <c r="K1757" s="10" t="b">
        <v>0</v>
      </c>
      <c r="L1757" s="10">
        <v>4</v>
      </c>
      <c r="M1757" t="b">
        <v>1</v>
      </c>
      <c r="N1757" s="10" t="s">
        <v>8283</v>
      </c>
      <c r="O1757" s="15" t="s">
        <v>8336</v>
      </c>
      <c r="P1757" s="10" t="s">
        <v>8337</v>
      </c>
      <c r="Q1757" s="10">
        <f t="shared" si="136"/>
        <v>120</v>
      </c>
      <c r="R1757" s="10">
        <f t="shared" si="135"/>
        <v>7.5</v>
      </c>
      <c r="S1757" s="23">
        <f t="shared" si="137"/>
        <v>42252.788900462961</v>
      </c>
      <c r="T1757" s="23">
        <f t="shared" si="138"/>
        <v>42282.788900462961</v>
      </c>
      <c r="U1757" s="10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0" t="s">
        <v>8218</v>
      </c>
      <c r="G1758" s="10" t="s">
        <v>8223</v>
      </c>
      <c r="H1758" s="10" t="s">
        <v>8245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t="b">
        <v>1</v>
      </c>
      <c r="N1758" s="10" t="s">
        <v>8283</v>
      </c>
      <c r="O1758" s="15" t="s">
        <v>8336</v>
      </c>
      <c r="P1758" s="10" t="s">
        <v>8337</v>
      </c>
      <c r="Q1758" s="10">
        <f t="shared" si="136"/>
        <v>103</v>
      </c>
      <c r="R1758" s="10">
        <f t="shared" si="135"/>
        <v>47.13</v>
      </c>
      <c r="S1758" s="23">
        <f t="shared" si="137"/>
        <v>42571.167465277773</v>
      </c>
      <c r="T1758" s="23">
        <f t="shared" si="138"/>
        <v>42611.167465277773</v>
      </c>
      <c r="U1758" s="10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0" t="s">
        <v>8218</v>
      </c>
      <c r="G1759" s="10" t="s">
        <v>8223</v>
      </c>
      <c r="H1759" s="10" t="s">
        <v>8245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t="b">
        <v>1</v>
      </c>
      <c r="N1759" s="10" t="s">
        <v>8283</v>
      </c>
      <c r="O1759" s="15" t="s">
        <v>8336</v>
      </c>
      <c r="P1759" s="10" t="s">
        <v>8337</v>
      </c>
      <c r="Q1759" s="10">
        <f t="shared" si="136"/>
        <v>116</v>
      </c>
      <c r="R1759" s="10">
        <f t="shared" si="135"/>
        <v>414.29</v>
      </c>
      <c r="S1759" s="23">
        <f t="shared" si="137"/>
        <v>42733.827349537038</v>
      </c>
      <c r="T1759" s="23">
        <f t="shared" si="138"/>
        <v>42763.811805555553</v>
      </c>
      <c r="U1759" s="10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0" t="s">
        <v>8218</v>
      </c>
      <c r="G1760" s="10" t="s">
        <v>8223</v>
      </c>
      <c r="H1760" s="10" t="s">
        <v>8245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t="b">
        <v>1</v>
      </c>
      <c r="N1760" s="10" t="s">
        <v>8283</v>
      </c>
      <c r="O1760" s="15" t="s">
        <v>8336</v>
      </c>
      <c r="P1760" s="10" t="s">
        <v>8337</v>
      </c>
      <c r="Q1760" s="10">
        <f t="shared" si="136"/>
        <v>115</v>
      </c>
      <c r="R1760" s="10">
        <f t="shared" si="135"/>
        <v>42.48</v>
      </c>
      <c r="S1760" s="23">
        <f t="shared" si="137"/>
        <v>42505.955925925926</v>
      </c>
      <c r="T1760" s="23">
        <f t="shared" si="138"/>
        <v>42565.955925925926</v>
      </c>
      <c r="U1760" s="1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0" t="s">
        <v>8218</v>
      </c>
      <c r="G1761" s="10" t="s">
        <v>8223</v>
      </c>
      <c r="H1761" s="10" t="s">
        <v>8245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t="b">
        <v>1</v>
      </c>
      <c r="N1761" s="10" t="s">
        <v>8283</v>
      </c>
      <c r="O1761" s="15" t="s">
        <v>8336</v>
      </c>
      <c r="P1761" s="10" t="s">
        <v>8337</v>
      </c>
      <c r="Q1761" s="10">
        <f t="shared" si="136"/>
        <v>107</v>
      </c>
      <c r="R1761" s="10">
        <f t="shared" si="135"/>
        <v>108.78</v>
      </c>
      <c r="S1761" s="23">
        <f t="shared" si="137"/>
        <v>42068.829039351855</v>
      </c>
      <c r="T1761" s="23">
        <f t="shared" si="138"/>
        <v>42088.787372685183</v>
      </c>
      <c r="U1761" s="10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0" t="s">
        <v>8218</v>
      </c>
      <c r="G1762" s="10" t="s">
        <v>8223</v>
      </c>
      <c r="H1762" s="10" t="s">
        <v>8245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t="b">
        <v>1</v>
      </c>
      <c r="N1762" s="10" t="s">
        <v>8283</v>
      </c>
      <c r="O1762" s="15" t="s">
        <v>8336</v>
      </c>
      <c r="P1762" s="10" t="s">
        <v>8337</v>
      </c>
      <c r="Q1762" s="10">
        <f t="shared" si="136"/>
        <v>165</v>
      </c>
      <c r="R1762" s="10">
        <f t="shared" si="135"/>
        <v>81.099999999999994</v>
      </c>
      <c r="S1762" s="23">
        <f t="shared" si="137"/>
        <v>42405.67260416667</v>
      </c>
      <c r="T1762" s="23">
        <f t="shared" si="138"/>
        <v>42425.67260416667</v>
      </c>
      <c r="U1762" s="10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0" t="s">
        <v>8218</v>
      </c>
      <c r="G1763" s="10" t="s">
        <v>8224</v>
      </c>
      <c r="H1763" s="10" t="s">
        <v>8246</v>
      </c>
      <c r="I1763" s="10">
        <v>1442065060</v>
      </c>
      <c r="J1763" s="10">
        <v>1437745060</v>
      </c>
      <c r="K1763" s="10" t="b">
        <v>0</v>
      </c>
      <c r="L1763" s="10">
        <v>3</v>
      </c>
      <c r="M1763" t="b">
        <v>1</v>
      </c>
      <c r="N1763" s="10" t="s">
        <v>8283</v>
      </c>
      <c r="O1763" s="15" t="s">
        <v>8336</v>
      </c>
      <c r="P1763" s="10" t="s">
        <v>8337</v>
      </c>
      <c r="Q1763" s="10">
        <f t="shared" si="136"/>
        <v>155</v>
      </c>
      <c r="R1763" s="10">
        <f t="shared" si="135"/>
        <v>51.67</v>
      </c>
      <c r="S1763" s="23">
        <f t="shared" si="137"/>
        <v>42209.567824074074</v>
      </c>
      <c r="T1763" s="23">
        <f t="shared" si="138"/>
        <v>42259.567824074074</v>
      </c>
      <c r="U1763" s="10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0" t="s">
        <v>8218</v>
      </c>
      <c r="G1764" s="10" t="s">
        <v>8223</v>
      </c>
      <c r="H1764" s="10" t="s">
        <v>8245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t="b">
        <v>1</v>
      </c>
      <c r="N1764" s="10" t="s">
        <v>8283</v>
      </c>
      <c r="O1764" s="15" t="s">
        <v>8336</v>
      </c>
      <c r="P1764" s="10" t="s">
        <v>8337</v>
      </c>
      <c r="Q1764" s="10">
        <f t="shared" si="136"/>
        <v>885</v>
      </c>
      <c r="R1764" s="10">
        <f t="shared" si="135"/>
        <v>35.4</v>
      </c>
      <c r="S1764" s="23">
        <f t="shared" si="137"/>
        <v>42410.982002314813</v>
      </c>
      <c r="T1764" s="23">
        <f t="shared" si="138"/>
        <v>42440.982002314813</v>
      </c>
      <c r="U1764" s="10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0" t="s">
        <v>8218</v>
      </c>
      <c r="G1765" s="10" t="s">
        <v>8223</v>
      </c>
      <c r="H1765" s="10" t="s">
        <v>8245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t="b">
        <v>1</v>
      </c>
      <c r="N1765" s="10" t="s">
        <v>8283</v>
      </c>
      <c r="O1765" s="15" t="s">
        <v>8336</v>
      </c>
      <c r="P1765" s="10" t="s">
        <v>8337</v>
      </c>
      <c r="Q1765" s="10">
        <f t="shared" si="136"/>
        <v>102</v>
      </c>
      <c r="R1765" s="10">
        <f t="shared" si="135"/>
        <v>103.64</v>
      </c>
      <c r="S1765" s="23">
        <f t="shared" si="137"/>
        <v>42636.868518518517</v>
      </c>
      <c r="T1765" s="23">
        <f t="shared" si="138"/>
        <v>42666.868518518517</v>
      </c>
      <c r="U1765" s="10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0" t="s">
        <v>8220</v>
      </c>
      <c r="G1766" s="10" t="s">
        <v>8224</v>
      </c>
      <c r="H1766" s="10" t="s">
        <v>8246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t="b">
        <v>0</v>
      </c>
      <c r="N1766" s="10" t="s">
        <v>8283</v>
      </c>
      <c r="O1766" s="15" t="s">
        <v>8336</v>
      </c>
      <c r="P1766" s="10" t="s">
        <v>8337</v>
      </c>
      <c r="Q1766" s="10">
        <f t="shared" si="136"/>
        <v>20</v>
      </c>
      <c r="R1766" s="10">
        <f t="shared" si="135"/>
        <v>55.28</v>
      </c>
      <c r="S1766" s="23">
        <f t="shared" si="137"/>
        <v>41825.485868055555</v>
      </c>
      <c r="T1766" s="23">
        <f t="shared" si="138"/>
        <v>41854.485868055555</v>
      </c>
      <c r="U1766" s="10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0" t="s">
        <v>8220</v>
      </c>
      <c r="G1767" s="10" t="s">
        <v>8223</v>
      </c>
      <c r="H1767" s="10" t="s">
        <v>8245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t="b">
        <v>0</v>
      </c>
      <c r="N1767" s="10" t="s">
        <v>8283</v>
      </c>
      <c r="O1767" s="15" t="s">
        <v>8336</v>
      </c>
      <c r="P1767" s="10" t="s">
        <v>8337</v>
      </c>
      <c r="Q1767" s="10">
        <f t="shared" si="136"/>
        <v>59</v>
      </c>
      <c r="R1767" s="10">
        <f t="shared" si="135"/>
        <v>72.17</v>
      </c>
      <c r="S1767" s="23">
        <f t="shared" si="137"/>
        <v>41834.980462962965</v>
      </c>
      <c r="T1767" s="23">
        <f t="shared" si="138"/>
        <v>41864.980462962965</v>
      </c>
      <c r="U1767" s="10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0" t="s">
        <v>8220</v>
      </c>
      <c r="G1768" s="10" t="s">
        <v>8225</v>
      </c>
      <c r="H1768" s="10" t="s">
        <v>8247</v>
      </c>
      <c r="I1768" s="10">
        <v>1408999088</v>
      </c>
      <c r="J1768" s="10">
        <v>1407184688</v>
      </c>
      <c r="K1768" s="10" t="b">
        <v>1</v>
      </c>
      <c r="L1768" s="10">
        <v>0</v>
      </c>
      <c r="M1768" t="b">
        <v>0</v>
      </c>
      <c r="N1768" s="10" t="s">
        <v>8283</v>
      </c>
      <c r="O1768" s="15" t="s">
        <v>8336</v>
      </c>
      <c r="P1768" s="10" t="s">
        <v>8337</v>
      </c>
      <c r="Q1768" s="10">
        <f t="shared" si="136"/>
        <v>0</v>
      </c>
      <c r="R1768" s="10">
        <f t="shared" si="135"/>
        <v>0</v>
      </c>
      <c r="S1768" s="23">
        <f t="shared" si="137"/>
        <v>41855.859814814816</v>
      </c>
      <c r="T1768" s="23">
        <f t="shared" si="138"/>
        <v>41876.859814814816</v>
      </c>
      <c r="U1768" s="10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0" t="s">
        <v>8220</v>
      </c>
      <c r="G1769" s="10" t="s">
        <v>8223</v>
      </c>
      <c r="H1769" s="10" t="s">
        <v>8245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t="b">
        <v>0</v>
      </c>
      <c r="N1769" s="10" t="s">
        <v>8283</v>
      </c>
      <c r="O1769" s="15" t="s">
        <v>8336</v>
      </c>
      <c r="P1769" s="10" t="s">
        <v>8337</v>
      </c>
      <c r="Q1769" s="10">
        <f t="shared" si="136"/>
        <v>46</v>
      </c>
      <c r="R1769" s="10">
        <f t="shared" si="135"/>
        <v>58.62</v>
      </c>
      <c r="S1769" s="23">
        <f t="shared" si="137"/>
        <v>41824.658379629633</v>
      </c>
      <c r="T1769" s="23">
        <f t="shared" si="138"/>
        <v>41854.658379629633</v>
      </c>
      <c r="U1769" s="10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0" t="s">
        <v>8220</v>
      </c>
      <c r="G1770" s="10" t="s">
        <v>8223</v>
      </c>
      <c r="H1770" s="10" t="s">
        <v>8245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t="b">
        <v>0</v>
      </c>
      <c r="N1770" s="10" t="s">
        <v>8283</v>
      </c>
      <c r="O1770" s="15" t="s">
        <v>8336</v>
      </c>
      <c r="P1770" s="10" t="s">
        <v>8337</v>
      </c>
      <c r="Q1770" s="10">
        <f t="shared" si="136"/>
        <v>4</v>
      </c>
      <c r="R1770" s="10">
        <f t="shared" si="135"/>
        <v>12.47</v>
      </c>
      <c r="S1770" s="23">
        <f t="shared" si="137"/>
        <v>41849.560694444444</v>
      </c>
      <c r="T1770" s="23">
        <f t="shared" si="138"/>
        <v>41909.560694444444</v>
      </c>
      <c r="U1770" s="1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0" t="s">
        <v>8220</v>
      </c>
      <c r="G1771" s="10" t="s">
        <v>8223</v>
      </c>
      <c r="H1771" s="10" t="s">
        <v>8245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t="b">
        <v>0</v>
      </c>
      <c r="N1771" s="10" t="s">
        <v>8283</v>
      </c>
      <c r="O1771" s="15" t="s">
        <v>8336</v>
      </c>
      <c r="P1771" s="10" t="s">
        <v>8337</v>
      </c>
      <c r="Q1771" s="10">
        <f t="shared" si="136"/>
        <v>3</v>
      </c>
      <c r="R1771" s="10">
        <f t="shared" si="135"/>
        <v>49.14</v>
      </c>
      <c r="S1771" s="23">
        <f t="shared" si="137"/>
        <v>41987.818969907406</v>
      </c>
      <c r="T1771" s="23">
        <f t="shared" si="138"/>
        <v>42017.818969907406</v>
      </c>
      <c r="U1771" s="10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0" t="s">
        <v>8220</v>
      </c>
      <c r="G1772" s="10" t="s">
        <v>8223</v>
      </c>
      <c r="H1772" s="10" t="s">
        <v>8245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t="b">
        <v>0</v>
      </c>
      <c r="N1772" s="10" t="s">
        <v>8283</v>
      </c>
      <c r="O1772" s="15" t="s">
        <v>8336</v>
      </c>
      <c r="P1772" s="10" t="s">
        <v>8337</v>
      </c>
      <c r="Q1772" s="10">
        <f t="shared" si="136"/>
        <v>57</v>
      </c>
      <c r="R1772" s="10">
        <f t="shared" si="135"/>
        <v>150.5</v>
      </c>
      <c r="S1772" s="23">
        <f t="shared" si="137"/>
        <v>41891.780023148152</v>
      </c>
      <c r="T1772" s="23">
        <f t="shared" si="138"/>
        <v>41926.780023148152</v>
      </c>
      <c r="U1772" s="10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0" t="s">
        <v>8220</v>
      </c>
      <c r="G1773" s="10" t="s">
        <v>8224</v>
      </c>
      <c r="H1773" s="10" t="s">
        <v>8246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t="b">
        <v>0</v>
      </c>
      <c r="N1773" s="10" t="s">
        <v>8283</v>
      </c>
      <c r="O1773" s="15" t="s">
        <v>8336</v>
      </c>
      <c r="P1773" s="10" t="s">
        <v>8337</v>
      </c>
      <c r="Q1773" s="10">
        <f t="shared" si="136"/>
        <v>21</v>
      </c>
      <c r="R1773" s="10">
        <f t="shared" si="135"/>
        <v>35.799999999999997</v>
      </c>
      <c r="S1773" s="23">
        <f t="shared" si="137"/>
        <v>41905.979629629634</v>
      </c>
      <c r="T1773" s="23">
        <f t="shared" si="138"/>
        <v>41935.979629629634</v>
      </c>
      <c r="U1773" s="10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0" t="s">
        <v>8220</v>
      </c>
      <c r="G1774" s="10" t="s">
        <v>8224</v>
      </c>
      <c r="H1774" s="10" t="s">
        <v>8246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t="b">
        <v>0</v>
      </c>
      <c r="N1774" s="10" t="s">
        <v>8283</v>
      </c>
      <c r="O1774" s="15" t="s">
        <v>8336</v>
      </c>
      <c r="P1774" s="10" t="s">
        <v>8337</v>
      </c>
      <c r="Q1774" s="10">
        <f t="shared" si="136"/>
        <v>16</v>
      </c>
      <c r="R1774" s="10">
        <f t="shared" si="135"/>
        <v>45.16</v>
      </c>
      <c r="S1774" s="23">
        <f t="shared" si="137"/>
        <v>41766.718009259261</v>
      </c>
      <c r="T1774" s="23">
        <f t="shared" si="138"/>
        <v>41826.718009259261</v>
      </c>
      <c r="U1774" s="10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0" t="s">
        <v>8220</v>
      </c>
      <c r="G1775" s="10" t="s">
        <v>8223</v>
      </c>
      <c r="H1775" s="10" t="s">
        <v>8245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t="b">
        <v>0</v>
      </c>
      <c r="N1775" s="10" t="s">
        <v>8283</v>
      </c>
      <c r="O1775" s="15" t="s">
        <v>8336</v>
      </c>
      <c r="P1775" s="10" t="s">
        <v>8337</v>
      </c>
      <c r="Q1775" s="10">
        <f t="shared" si="136"/>
        <v>6</v>
      </c>
      <c r="R1775" s="10">
        <f t="shared" si="135"/>
        <v>98.79</v>
      </c>
      <c r="S1775" s="23">
        <f t="shared" si="137"/>
        <v>41978.760393518518</v>
      </c>
      <c r="T1775" s="23">
        <f t="shared" si="138"/>
        <v>42023.760393518518</v>
      </c>
      <c r="U1775" s="10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0" t="s">
        <v>8220</v>
      </c>
      <c r="G1776" s="10" t="s">
        <v>8223</v>
      </c>
      <c r="H1776" s="10" t="s">
        <v>8245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t="b">
        <v>0</v>
      </c>
      <c r="N1776" s="10" t="s">
        <v>8283</v>
      </c>
      <c r="O1776" s="15" t="s">
        <v>8336</v>
      </c>
      <c r="P1776" s="10" t="s">
        <v>8337</v>
      </c>
      <c r="Q1776" s="10">
        <f t="shared" si="136"/>
        <v>46</v>
      </c>
      <c r="R1776" s="10">
        <f t="shared" si="135"/>
        <v>88.31</v>
      </c>
      <c r="S1776" s="23">
        <f t="shared" si="137"/>
        <v>41930.218657407408</v>
      </c>
      <c r="T1776" s="23">
        <f t="shared" si="138"/>
        <v>41972.624305555553</v>
      </c>
      <c r="U1776" s="10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0" t="s">
        <v>8220</v>
      </c>
      <c r="G1777" s="10" t="s">
        <v>8223</v>
      </c>
      <c r="H1777" s="10" t="s">
        <v>8245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t="b">
        <v>0</v>
      </c>
      <c r="N1777" s="10" t="s">
        <v>8283</v>
      </c>
      <c r="O1777" s="15" t="s">
        <v>8336</v>
      </c>
      <c r="P1777" s="10" t="s">
        <v>8337</v>
      </c>
      <c r="Q1777" s="10">
        <f t="shared" si="136"/>
        <v>65</v>
      </c>
      <c r="R1777" s="10">
        <f t="shared" si="135"/>
        <v>170.63</v>
      </c>
      <c r="S1777" s="23">
        <f t="shared" si="137"/>
        <v>41891.976388888892</v>
      </c>
      <c r="T1777" s="23">
        <f t="shared" si="138"/>
        <v>41936.976388888892</v>
      </c>
      <c r="U1777" s="10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0" t="s">
        <v>8220</v>
      </c>
      <c r="G1778" s="10" t="s">
        <v>8224</v>
      </c>
      <c r="H1778" s="10" t="s">
        <v>8246</v>
      </c>
      <c r="I1778" s="10">
        <v>1414623471</v>
      </c>
      <c r="J1778" s="10">
        <v>1411513071</v>
      </c>
      <c r="K1778" s="10" t="b">
        <v>1</v>
      </c>
      <c r="L1778" s="10">
        <v>4</v>
      </c>
      <c r="M1778" t="b">
        <v>0</v>
      </c>
      <c r="N1778" s="10" t="s">
        <v>8283</v>
      </c>
      <c r="O1778" s="15" t="s">
        <v>8336</v>
      </c>
      <c r="P1778" s="10" t="s">
        <v>8337</v>
      </c>
      <c r="Q1778" s="10">
        <f t="shared" si="136"/>
        <v>7</v>
      </c>
      <c r="R1778" s="10">
        <f t="shared" si="135"/>
        <v>83.75</v>
      </c>
      <c r="S1778" s="23">
        <f t="shared" si="137"/>
        <v>41905.95684027778</v>
      </c>
      <c r="T1778" s="23">
        <f t="shared" si="138"/>
        <v>41941.95684027778</v>
      </c>
      <c r="U1778" s="10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0" t="s">
        <v>8220</v>
      </c>
      <c r="G1779" s="10" t="s">
        <v>8232</v>
      </c>
      <c r="H1779" s="10" t="s">
        <v>8248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t="b">
        <v>0</v>
      </c>
      <c r="N1779" s="10" t="s">
        <v>8283</v>
      </c>
      <c r="O1779" s="15" t="s">
        <v>8336</v>
      </c>
      <c r="P1779" s="10" t="s">
        <v>8337</v>
      </c>
      <c r="Q1779" s="10">
        <f t="shared" si="136"/>
        <v>14</v>
      </c>
      <c r="R1779" s="10">
        <f t="shared" si="135"/>
        <v>65.099999999999994</v>
      </c>
      <c r="S1779" s="23">
        <f t="shared" si="137"/>
        <v>42025.357094907406</v>
      </c>
      <c r="T1779" s="23">
        <f t="shared" si="138"/>
        <v>42055.357094907406</v>
      </c>
      <c r="U1779" s="10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0" t="s">
        <v>8220</v>
      </c>
      <c r="G1780" s="10" t="s">
        <v>8223</v>
      </c>
      <c r="H1780" s="10" t="s">
        <v>8245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t="b">
        <v>0</v>
      </c>
      <c r="N1780" s="10" t="s">
        <v>8283</v>
      </c>
      <c r="O1780" s="15" t="s">
        <v>8336</v>
      </c>
      <c r="P1780" s="10" t="s">
        <v>8337</v>
      </c>
      <c r="Q1780" s="10">
        <f t="shared" si="136"/>
        <v>2</v>
      </c>
      <c r="R1780" s="10">
        <f t="shared" si="135"/>
        <v>66.33</v>
      </c>
      <c r="S1780" s="23">
        <f t="shared" si="137"/>
        <v>42045.86336805555</v>
      </c>
      <c r="T1780" s="23">
        <f t="shared" si="138"/>
        <v>42090.821701388893</v>
      </c>
      <c r="U1780" s="1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0" t="s">
        <v>8220</v>
      </c>
      <c r="G1781" s="10" t="s">
        <v>8223</v>
      </c>
      <c r="H1781" s="10" t="s">
        <v>8245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t="b">
        <v>0</v>
      </c>
      <c r="N1781" s="10" t="s">
        <v>8283</v>
      </c>
      <c r="O1781" s="15" t="s">
        <v>8336</v>
      </c>
      <c r="P1781" s="10" t="s">
        <v>8337</v>
      </c>
      <c r="Q1781" s="10">
        <f t="shared" si="136"/>
        <v>36</v>
      </c>
      <c r="R1781" s="10">
        <f t="shared" si="135"/>
        <v>104.89</v>
      </c>
      <c r="S1781" s="23">
        <f t="shared" si="137"/>
        <v>42585.691898148143</v>
      </c>
      <c r="T1781" s="23">
        <f t="shared" si="138"/>
        <v>42615.691898148143</v>
      </c>
      <c r="U1781" s="10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0" t="s">
        <v>8220</v>
      </c>
      <c r="G1782" s="10" t="s">
        <v>8223</v>
      </c>
      <c r="H1782" s="10" t="s">
        <v>8245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t="b">
        <v>0</v>
      </c>
      <c r="N1782" s="10" t="s">
        <v>8283</v>
      </c>
      <c r="O1782" s="15" t="s">
        <v>8336</v>
      </c>
      <c r="P1782" s="10" t="s">
        <v>8337</v>
      </c>
      <c r="Q1782" s="10">
        <f t="shared" si="136"/>
        <v>40</v>
      </c>
      <c r="R1782" s="10">
        <f t="shared" si="135"/>
        <v>78.44</v>
      </c>
      <c r="S1782" s="23">
        <f t="shared" si="137"/>
        <v>42493.600810185191</v>
      </c>
      <c r="T1782" s="23">
        <f t="shared" si="138"/>
        <v>42553.600810185191</v>
      </c>
      <c r="U1782" s="10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0" t="s">
        <v>8220</v>
      </c>
      <c r="G1783" s="10" t="s">
        <v>8223</v>
      </c>
      <c r="H1783" s="10" t="s">
        <v>8245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t="b">
        <v>0</v>
      </c>
      <c r="N1783" s="10" t="s">
        <v>8283</v>
      </c>
      <c r="O1783" s="15" t="s">
        <v>8336</v>
      </c>
      <c r="P1783" s="10" t="s">
        <v>8337</v>
      </c>
      <c r="Q1783" s="10">
        <f t="shared" si="136"/>
        <v>26</v>
      </c>
      <c r="R1783" s="10">
        <f t="shared" si="135"/>
        <v>59.04</v>
      </c>
      <c r="S1783" s="23">
        <f t="shared" si="137"/>
        <v>42597.617418981477</v>
      </c>
      <c r="T1783" s="23">
        <f t="shared" si="138"/>
        <v>42628.617418981477</v>
      </c>
      <c r="U1783" s="10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0" t="s">
        <v>8220</v>
      </c>
      <c r="G1784" s="10" t="s">
        <v>8223</v>
      </c>
      <c r="H1784" s="10" t="s">
        <v>8245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t="b">
        <v>0</v>
      </c>
      <c r="N1784" s="10" t="s">
        <v>8283</v>
      </c>
      <c r="O1784" s="15" t="s">
        <v>8336</v>
      </c>
      <c r="P1784" s="10" t="s">
        <v>8337</v>
      </c>
      <c r="Q1784" s="10">
        <f t="shared" si="136"/>
        <v>15</v>
      </c>
      <c r="R1784" s="10">
        <f t="shared" si="135"/>
        <v>71.34</v>
      </c>
      <c r="S1784" s="23">
        <f t="shared" si="137"/>
        <v>42388.575104166666</v>
      </c>
      <c r="T1784" s="23">
        <f t="shared" si="138"/>
        <v>42421.575104166666</v>
      </c>
      <c r="U1784" s="10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0" t="s">
        <v>8220</v>
      </c>
      <c r="G1785" s="10" t="s">
        <v>8223</v>
      </c>
      <c r="H1785" s="10" t="s">
        <v>8245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t="b">
        <v>0</v>
      </c>
      <c r="N1785" s="10" t="s">
        <v>8283</v>
      </c>
      <c r="O1785" s="15" t="s">
        <v>8336</v>
      </c>
      <c r="P1785" s="10" t="s">
        <v>8337</v>
      </c>
      <c r="Q1785" s="10">
        <f t="shared" si="136"/>
        <v>24</v>
      </c>
      <c r="R1785" s="10">
        <f t="shared" si="135"/>
        <v>51.23</v>
      </c>
      <c r="S1785" s="23">
        <f t="shared" si="137"/>
        <v>42115.949976851851</v>
      </c>
      <c r="T1785" s="23">
        <f t="shared" si="138"/>
        <v>42145.949976851851</v>
      </c>
      <c r="U1785" s="10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0" t="s">
        <v>8220</v>
      </c>
      <c r="G1786" s="10" t="s">
        <v>8223</v>
      </c>
      <c r="H1786" s="10" t="s">
        <v>8245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t="b">
        <v>0</v>
      </c>
      <c r="N1786" s="10" t="s">
        <v>8283</v>
      </c>
      <c r="O1786" s="15" t="s">
        <v>8336</v>
      </c>
      <c r="P1786" s="10" t="s">
        <v>8337</v>
      </c>
      <c r="Q1786" s="10">
        <f t="shared" si="136"/>
        <v>40</v>
      </c>
      <c r="R1786" s="10">
        <f t="shared" si="135"/>
        <v>60.24</v>
      </c>
      <c r="S1786" s="23">
        <f t="shared" si="137"/>
        <v>42003.655555555553</v>
      </c>
      <c r="T1786" s="23">
        <f t="shared" si="138"/>
        <v>42035.142361111109</v>
      </c>
      <c r="U1786" s="10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0" t="s">
        <v>8220</v>
      </c>
      <c r="G1787" s="10" t="s">
        <v>8223</v>
      </c>
      <c r="H1787" s="10" t="s">
        <v>8245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t="b">
        <v>0</v>
      </c>
      <c r="N1787" s="10" t="s">
        <v>8283</v>
      </c>
      <c r="O1787" s="15" t="s">
        <v>8336</v>
      </c>
      <c r="P1787" s="10" t="s">
        <v>8337</v>
      </c>
      <c r="Q1787" s="10">
        <f t="shared" si="136"/>
        <v>20</v>
      </c>
      <c r="R1787" s="10">
        <f t="shared" si="135"/>
        <v>44.94</v>
      </c>
      <c r="S1787" s="23">
        <f t="shared" si="137"/>
        <v>41897.134895833333</v>
      </c>
      <c r="T1787" s="23">
        <f t="shared" si="138"/>
        <v>41928</v>
      </c>
      <c r="U1787" s="10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0" t="s">
        <v>8220</v>
      </c>
      <c r="G1788" s="10" t="s">
        <v>8232</v>
      </c>
      <c r="H1788" s="10" t="s">
        <v>8248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t="b">
        <v>0</v>
      </c>
      <c r="N1788" s="10" t="s">
        <v>8283</v>
      </c>
      <c r="O1788" s="15" t="s">
        <v>8336</v>
      </c>
      <c r="P1788" s="10" t="s">
        <v>8337</v>
      </c>
      <c r="Q1788" s="10">
        <f t="shared" si="136"/>
        <v>48</v>
      </c>
      <c r="R1788" s="10">
        <f t="shared" si="135"/>
        <v>31.21</v>
      </c>
      <c r="S1788" s="23">
        <f t="shared" si="137"/>
        <v>41958.550659722227</v>
      </c>
      <c r="T1788" s="23">
        <f t="shared" si="138"/>
        <v>41988.550659722227</v>
      </c>
      <c r="U1788" s="10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0" t="s">
        <v>8220</v>
      </c>
      <c r="G1789" s="10" t="s">
        <v>8223</v>
      </c>
      <c r="H1789" s="10" t="s">
        <v>8245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t="b">
        <v>0</v>
      </c>
      <c r="N1789" s="10" t="s">
        <v>8283</v>
      </c>
      <c r="O1789" s="15" t="s">
        <v>8336</v>
      </c>
      <c r="P1789" s="10" t="s">
        <v>8337</v>
      </c>
      <c r="Q1789" s="10">
        <f t="shared" si="136"/>
        <v>15</v>
      </c>
      <c r="R1789" s="10">
        <f t="shared" si="135"/>
        <v>63.88</v>
      </c>
      <c r="S1789" s="23">
        <f t="shared" si="137"/>
        <v>42068.65552083333</v>
      </c>
      <c r="T1789" s="23">
        <f t="shared" si="138"/>
        <v>42098.613854166666</v>
      </c>
      <c r="U1789" s="10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0" t="s">
        <v>8220</v>
      </c>
      <c r="G1790" s="10" t="s">
        <v>8224</v>
      </c>
      <c r="H1790" s="10" t="s">
        <v>8246</v>
      </c>
      <c r="I1790" s="10">
        <v>1414795542</v>
      </c>
      <c r="J1790" s="10">
        <v>1412203542</v>
      </c>
      <c r="K1790" s="10" t="b">
        <v>1</v>
      </c>
      <c r="L1790" s="10">
        <v>4</v>
      </c>
      <c r="M1790" t="b">
        <v>0</v>
      </c>
      <c r="N1790" s="10" t="s">
        <v>8283</v>
      </c>
      <c r="O1790" s="15" t="s">
        <v>8336</v>
      </c>
      <c r="P1790" s="10" t="s">
        <v>8337</v>
      </c>
      <c r="Q1790" s="10">
        <f t="shared" si="136"/>
        <v>1</v>
      </c>
      <c r="R1790" s="10">
        <f t="shared" si="135"/>
        <v>19</v>
      </c>
      <c r="S1790" s="23">
        <f t="shared" si="137"/>
        <v>41913.94840277778</v>
      </c>
      <c r="T1790" s="23">
        <f t="shared" si="138"/>
        <v>41943.94840277778</v>
      </c>
      <c r="U1790" s="1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0" t="s">
        <v>8220</v>
      </c>
      <c r="G1791" s="10" t="s">
        <v>8223</v>
      </c>
      <c r="H1791" s="10" t="s">
        <v>8245</v>
      </c>
      <c r="I1791" s="10">
        <v>1421042403</v>
      </c>
      <c r="J1791" s="10">
        <v>1415858403</v>
      </c>
      <c r="K1791" s="10" t="b">
        <v>1</v>
      </c>
      <c r="L1791" s="10">
        <v>4</v>
      </c>
      <c r="M1791" t="b">
        <v>0</v>
      </c>
      <c r="N1791" s="10" t="s">
        <v>8283</v>
      </c>
      <c r="O1791" s="15" t="s">
        <v>8336</v>
      </c>
      <c r="P1791" s="10" t="s">
        <v>8337</v>
      </c>
      <c r="Q1791" s="10">
        <f t="shared" si="136"/>
        <v>1</v>
      </c>
      <c r="R1791" s="10">
        <f t="shared" si="135"/>
        <v>10</v>
      </c>
      <c r="S1791" s="23">
        <f t="shared" si="137"/>
        <v>41956.250034722223</v>
      </c>
      <c r="T1791" s="23">
        <f t="shared" si="138"/>
        <v>42016.250034722223</v>
      </c>
      <c r="U1791" s="10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0" t="s">
        <v>8220</v>
      </c>
      <c r="G1792" s="10" t="s">
        <v>8223</v>
      </c>
      <c r="H1792" s="10" t="s">
        <v>8245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t="b">
        <v>0</v>
      </c>
      <c r="N1792" s="10" t="s">
        <v>8283</v>
      </c>
      <c r="O1792" s="15" t="s">
        <v>8336</v>
      </c>
      <c r="P1792" s="10" t="s">
        <v>8337</v>
      </c>
      <c r="Q1792" s="10">
        <f t="shared" si="136"/>
        <v>5</v>
      </c>
      <c r="R1792" s="10">
        <f t="shared" si="135"/>
        <v>109.07</v>
      </c>
      <c r="S1792" s="23">
        <f t="shared" si="137"/>
        <v>42010.674513888895</v>
      </c>
      <c r="T1792" s="23">
        <f t="shared" si="138"/>
        <v>42040.674513888895</v>
      </c>
      <c r="U1792" s="10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0" t="s">
        <v>8220</v>
      </c>
      <c r="G1793" s="10" t="s">
        <v>8224</v>
      </c>
      <c r="H1793" s="10" t="s">
        <v>8246</v>
      </c>
      <c r="I1793" s="10">
        <v>1422553565</v>
      </c>
      <c r="J1793" s="10">
        <v>1417369565</v>
      </c>
      <c r="K1793" s="10" t="b">
        <v>1</v>
      </c>
      <c r="L1793" s="10">
        <v>4</v>
      </c>
      <c r="M1793" t="b">
        <v>0</v>
      </c>
      <c r="N1793" s="10" t="s">
        <v>8283</v>
      </c>
      <c r="O1793" s="15" t="s">
        <v>8336</v>
      </c>
      <c r="P1793" s="10" t="s">
        <v>8337</v>
      </c>
      <c r="Q1793" s="10">
        <f t="shared" si="136"/>
        <v>4</v>
      </c>
      <c r="R1793" s="10">
        <f t="shared" si="135"/>
        <v>26.75</v>
      </c>
      <c r="S1793" s="23">
        <f t="shared" si="137"/>
        <v>41973.740335648152</v>
      </c>
      <c r="T1793" s="23">
        <f t="shared" si="138"/>
        <v>42033.740335648152</v>
      </c>
      <c r="U1793" s="10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0" t="s">
        <v>8220</v>
      </c>
      <c r="G1794" s="10" t="s">
        <v>8223</v>
      </c>
      <c r="H1794" s="10" t="s">
        <v>8245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t="b">
        <v>0</v>
      </c>
      <c r="N1794" s="10" t="s">
        <v>8283</v>
      </c>
      <c r="O1794" s="15" t="s">
        <v>8336</v>
      </c>
      <c r="P1794" s="10" t="s">
        <v>8337</v>
      </c>
      <c r="Q1794" s="10">
        <f t="shared" si="136"/>
        <v>61</v>
      </c>
      <c r="R1794" s="10">
        <f t="shared" ref="R1794:R1857" si="140">IFERROR(ROUND(E1794/L1794,2),0)</f>
        <v>109.94</v>
      </c>
      <c r="S1794" s="23">
        <f t="shared" si="137"/>
        <v>42189.031041666662</v>
      </c>
      <c r="T1794" s="23">
        <f t="shared" si="138"/>
        <v>42226.290972222225</v>
      </c>
      <c r="U1794" s="10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0" t="s">
        <v>8220</v>
      </c>
      <c r="G1795" s="10" t="s">
        <v>8225</v>
      </c>
      <c r="H1795" s="10" t="s">
        <v>8247</v>
      </c>
      <c r="I1795" s="10">
        <v>1417127040</v>
      </c>
      <c r="J1795" s="10">
        <v>1414531440</v>
      </c>
      <c r="K1795" s="10" t="b">
        <v>1</v>
      </c>
      <c r="L1795" s="10">
        <v>2</v>
      </c>
      <c r="M1795" t="b">
        <v>0</v>
      </c>
      <c r="N1795" s="10" t="s">
        <v>8283</v>
      </c>
      <c r="O1795" s="15" t="s">
        <v>8336</v>
      </c>
      <c r="P1795" s="10" t="s">
        <v>8337</v>
      </c>
      <c r="Q1795" s="10">
        <f t="shared" ref="Q1795:Q1858" si="141">ROUND(E1795/D1795*100,0)</f>
        <v>1</v>
      </c>
      <c r="R1795" s="10">
        <f t="shared" si="140"/>
        <v>20</v>
      </c>
      <c r="S1795" s="23">
        <f t="shared" ref="S1795:S1858" si="142">(((J1795/60)/60)/24)+DATE(1970,1,1)</f>
        <v>41940.89166666667</v>
      </c>
      <c r="T1795" s="23">
        <f t="shared" ref="T1795:T1858" si="143">(((I1795/60)/60)/24)+DATE(1970,1,1)</f>
        <v>41970.933333333334</v>
      </c>
      <c r="U1795" s="10">
        <f t="shared" si="139"/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0" t="s">
        <v>8220</v>
      </c>
      <c r="G1796" s="10" t="s">
        <v>8223</v>
      </c>
      <c r="H1796" s="10" t="s">
        <v>8245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t="b">
        <v>0</v>
      </c>
      <c r="N1796" s="10" t="s">
        <v>8283</v>
      </c>
      <c r="O1796" s="15" t="s">
        <v>8336</v>
      </c>
      <c r="P1796" s="10" t="s">
        <v>8337</v>
      </c>
      <c r="Q1796" s="10">
        <f t="shared" si="141"/>
        <v>11</v>
      </c>
      <c r="R1796" s="10">
        <f t="shared" si="140"/>
        <v>55.39</v>
      </c>
      <c r="S1796" s="23">
        <f t="shared" si="142"/>
        <v>42011.551180555558</v>
      </c>
      <c r="T1796" s="23">
        <f t="shared" si="143"/>
        <v>42046.551180555558</v>
      </c>
      <c r="U1796" s="10">
        <f t="shared" si="139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0" t="s">
        <v>8220</v>
      </c>
      <c r="G1797" s="10" t="s">
        <v>8235</v>
      </c>
      <c r="H1797" s="10" t="s">
        <v>8248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t="b">
        <v>0</v>
      </c>
      <c r="N1797" s="10" t="s">
        <v>8283</v>
      </c>
      <c r="O1797" s="15" t="s">
        <v>8336</v>
      </c>
      <c r="P1797" s="10" t="s">
        <v>8337</v>
      </c>
      <c r="Q1797" s="10">
        <f t="shared" si="141"/>
        <v>39</v>
      </c>
      <c r="R1797" s="10">
        <f t="shared" si="140"/>
        <v>133.9</v>
      </c>
      <c r="S1797" s="23">
        <f t="shared" si="142"/>
        <v>42628.288668981477</v>
      </c>
      <c r="T1797" s="23">
        <f t="shared" si="143"/>
        <v>42657.666666666672</v>
      </c>
      <c r="U1797" s="10">
        <f t="shared" si="139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0" t="s">
        <v>8220</v>
      </c>
      <c r="G1798" s="10" t="s">
        <v>8224</v>
      </c>
      <c r="H1798" s="10" t="s">
        <v>8246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t="b">
        <v>0</v>
      </c>
      <c r="N1798" s="10" t="s">
        <v>8283</v>
      </c>
      <c r="O1798" s="15" t="s">
        <v>8336</v>
      </c>
      <c r="P1798" s="10" t="s">
        <v>8337</v>
      </c>
      <c r="Q1798" s="10">
        <f t="shared" si="141"/>
        <v>22</v>
      </c>
      <c r="R1798" s="10">
        <f t="shared" si="140"/>
        <v>48.72</v>
      </c>
      <c r="S1798" s="23">
        <f t="shared" si="142"/>
        <v>42515.439421296294</v>
      </c>
      <c r="T1798" s="23">
        <f t="shared" si="143"/>
        <v>42575.439421296294</v>
      </c>
      <c r="U1798" s="10">
        <f t="shared" si="139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0" t="s">
        <v>8220</v>
      </c>
      <c r="G1799" s="10" t="s">
        <v>8223</v>
      </c>
      <c r="H1799" s="10" t="s">
        <v>8245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t="b">
        <v>0</v>
      </c>
      <c r="N1799" s="10" t="s">
        <v>8283</v>
      </c>
      <c r="O1799" s="15" t="s">
        <v>8336</v>
      </c>
      <c r="P1799" s="10" t="s">
        <v>8337</v>
      </c>
      <c r="Q1799" s="10">
        <f t="shared" si="141"/>
        <v>68</v>
      </c>
      <c r="R1799" s="10">
        <f t="shared" si="140"/>
        <v>48.25</v>
      </c>
      <c r="S1799" s="23">
        <f t="shared" si="142"/>
        <v>42689.56931712963</v>
      </c>
      <c r="T1799" s="23">
        <f t="shared" si="143"/>
        <v>42719.56931712963</v>
      </c>
      <c r="U1799" s="10">
        <f t="shared" si="139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0" t="s">
        <v>8220</v>
      </c>
      <c r="G1800" s="10" t="s">
        <v>8223</v>
      </c>
      <c r="H1800" s="10" t="s">
        <v>8245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t="b">
        <v>0</v>
      </c>
      <c r="N1800" s="10" t="s">
        <v>8283</v>
      </c>
      <c r="O1800" s="15" t="s">
        <v>8336</v>
      </c>
      <c r="P1800" s="10" t="s">
        <v>8337</v>
      </c>
      <c r="Q1800" s="10">
        <f t="shared" si="141"/>
        <v>14</v>
      </c>
      <c r="R1800" s="10">
        <f t="shared" si="140"/>
        <v>58.97</v>
      </c>
      <c r="S1800" s="23">
        <f t="shared" si="142"/>
        <v>42344.32677083333</v>
      </c>
      <c r="T1800" s="23">
        <f t="shared" si="143"/>
        <v>42404.32677083333</v>
      </c>
      <c r="U1800" s="10">
        <f t="shared" si="139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0" t="s">
        <v>8220</v>
      </c>
      <c r="G1801" s="10" t="s">
        <v>8224</v>
      </c>
      <c r="H1801" s="10" t="s">
        <v>8246</v>
      </c>
      <c r="I1801" s="10">
        <v>1415740408</v>
      </c>
      <c r="J1801" s="10">
        <v>1414008808</v>
      </c>
      <c r="K1801" s="10" t="b">
        <v>1</v>
      </c>
      <c r="L1801" s="10">
        <v>6</v>
      </c>
      <c r="M1801" t="b">
        <v>0</v>
      </c>
      <c r="N1801" s="10" t="s">
        <v>8283</v>
      </c>
      <c r="O1801" s="15" t="s">
        <v>8336</v>
      </c>
      <c r="P1801" s="10" t="s">
        <v>8337</v>
      </c>
      <c r="Q1801" s="10">
        <f t="shared" si="141"/>
        <v>2</v>
      </c>
      <c r="R1801" s="10">
        <f t="shared" si="140"/>
        <v>11.64</v>
      </c>
      <c r="S1801" s="23">
        <f t="shared" si="142"/>
        <v>41934.842685185184</v>
      </c>
      <c r="T1801" s="23">
        <f t="shared" si="143"/>
        <v>41954.884351851855</v>
      </c>
      <c r="U1801" s="10">
        <f t="shared" si="139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0" t="s">
        <v>8220</v>
      </c>
      <c r="G1802" s="10" t="s">
        <v>8224</v>
      </c>
      <c r="H1802" s="10" t="s">
        <v>8246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t="b">
        <v>0</v>
      </c>
      <c r="N1802" s="10" t="s">
        <v>8283</v>
      </c>
      <c r="O1802" s="15" t="s">
        <v>8336</v>
      </c>
      <c r="P1802" s="10" t="s">
        <v>8337</v>
      </c>
      <c r="Q1802" s="10">
        <f t="shared" si="141"/>
        <v>20</v>
      </c>
      <c r="R1802" s="10">
        <f t="shared" si="140"/>
        <v>83.72</v>
      </c>
      <c r="S1802" s="23">
        <f t="shared" si="142"/>
        <v>42623.606134259258</v>
      </c>
      <c r="T1802" s="23">
        <f t="shared" si="143"/>
        <v>42653.606134259258</v>
      </c>
      <c r="U1802" s="10">
        <f t="shared" si="139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0" t="s">
        <v>8220</v>
      </c>
      <c r="G1803" s="10" t="s">
        <v>8224</v>
      </c>
      <c r="H1803" s="10" t="s">
        <v>8246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t="b">
        <v>0</v>
      </c>
      <c r="N1803" s="10" t="s">
        <v>8283</v>
      </c>
      <c r="O1803" s="15" t="s">
        <v>8336</v>
      </c>
      <c r="P1803" s="10" t="s">
        <v>8337</v>
      </c>
      <c r="Q1803" s="10">
        <f t="shared" si="141"/>
        <v>14</v>
      </c>
      <c r="R1803" s="10">
        <f t="shared" si="140"/>
        <v>63.65</v>
      </c>
      <c r="S1803" s="23">
        <f t="shared" si="142"/>
        <v>42321.660509259258</v>
      </c>
      <c r="T1803" s="23">
        <f t="shared" si="143"/>
        <v>42353.506944444445</v>
      </c>
      <c r="U1803" s="10">
        <f t="shared" si="139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0" t="s">
        <v>8220</v>
      </c>
      <c r="G1804" s="10" t="s">
        <v>8235</v>
      </c>
      <c r="H1804" s="10" t="s">
        <v>8248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t="b">
        <v>0</v>
      </c>
      <c r="N1804" s="10" t="s">
        <v>8283</v>
      </c>
      <c r="O1804" s="15" t="s">
        <v>8336</v>
      </c>
      <c r="P1804" s="10" t="s">
        <v>8337</v>
      </c>
      <c r="Q1804" s="10">
        <f t="shared" si="141"/>
        <v>48</v>
      </c>
      <c r="R1804" s="10">
        <f t="shared" si="140"/>
        <v>94.28</v>
      </c>
      <c r="S1804" s="23">
        <f t="shared" si="142"/>
        <v>42159.47256944445</v>
      </c>
      <c r="T1804" s="23">
        <f t="shared" si="143"/>
        <v>42182.915972222225</v>
      </c>
      <c r="U1804" s="10">
        <f t="shared" si="139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0" t="s">
        <v>8220</v>
      </c>
      <c r="G1805" s="10" t="s">
        <v>8223</v>
      </c>
      <c r="H1805" s="10" t="s">
        <v>8245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t="b">
        <v>0</v>
      </c>
      <c r="N1805" s="10" t="s">
        <v>8283</v>
      </c>
      <c r="O1805" s="15" t="s">
        <v>8336</v>
      </c>
      <c r="P1805" s="10" t="s">
        <v>8337</v>
      </c>
      <c r="Q1805" s="10">
        <f t="shared" si="141"/>
        <v>31</v>
      </c>
      <c r="R1805" s="10">
        <f t="shared" si="140"/>
        <v>71.87</v>
      </c>
      <c r="S1805" s="23">
        <f t="shared" si="142"/>
        <v>42018.071550925932</v>
      </c>
      <c r="T1805" s="23">
        <f t="shared" si="143"/>
        <v>42049.071550925932</v>
      </c>
      <c r="U1805" s="10">
        <f t="shared" si="139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0" t="s">
        <v>8220</v>
      </c>
      <c r="G1806" s="10" t="s">
        <v>8223</v>
      </c>
      <c r="H1806" s="10" t="s">
        <v>8245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t="b">
        <v>0</v>
      </c>
      <c r="N1806" s="10" t="s">
        <v>8283</v>
      </c>
      <c r="O1806" s="15" t="s">
        <v>8336</v>
      </c>
      <c r="P1806" s="10" t="s">
        <v>8337</v>
      </c>
      <c r="Q1806" s="10">
        <f t="shared" si="141"/>
        <v>35</v>
      </c>
      <c r="R1806" s="10">
        <f t="shared" si="140"/>
        <v>104.85</v>
      </c>
      <c r="S1806" s="23">
        <f t="shared" si="142"/>
        <v>42282.678287037037</v>
      </c>
      <c r="T1806" s="23">
        <f t="shared" si="143"/>
        <v>42322.719953703709</v>
      </c>
      <c r="U1806" s="10">
        <f t="shared" si="139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0" t="s">
        <v>8220</v>
      </c>
      <c r="G1807" s="10" t="s">
        <v>8235</v>
      </c>
      <c r="H1807" s="10" t="s">
        <v>8248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t="b">
        <v>0</v>
      </c>
      <c r="N1807" s="10" t="s">
        <v>8283</v>
      </c>
      <c r="O1807" s="15" t="s">
        <v>8336</v>
      </c>
      <c r="P1807" s="10" t="s">
        <v>8337</v>
      </c>
      <c r="Q1807" s="10">
        <f t="shared" si="141"/>
        <v>36</v>
      </c>
      <c r="R1807" s="10">
        <f t="shared" si="140"/>
        <v>67.14</v>
      </c>
      <c r="S1807" s="23">
        <f t="shared" si="142"/>
        <v>42247.803912037038</v>
      </c>
      <c r="T1807" s="23">
        <f t="shared" si="143"/>
        <v>42279.75</v>
      </c>
      <c r="U1807" s="10">
        <f t="shared" ref="U1807:U1870" si="144">YEAR(S:S)</f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0" t="s">
        <v>8220</v>
      </c>
      <c r="G1808" s="10" t="s">
        <v>8224</v>
      </c>
      <c r="H1808" s="10" t="s">
        <v>8246</v>
      </c>
      <c r="I1808" s="10">
        <v>1412090349</v>
      </c>
      <c r="J1808" s="10">
        <v>1409066349</v>
      </c>
      <c r="K1808" s="10" t="b">
        <v>1</v>
      </c>
      <c r="L1808" s="10">
        <v>8</v>
      </c>
      <c r="M1808" t="b">
        <v>0</v>
      </c>
      <c r="N1808" s="10" t="s">
        <v>8283</v>
      </c>
      <c r="O1808" s="15" t="s">
        <v>8336</v>
      </c>
      <c r="P1808" s="10" t="s">
        <v>8337</v>
      </c>
      <c r="Q1808" s="10">
        <f t="shared" si="141"/>
        <v>3</v>
      </c>
      <c r="R1808" s="10">
        <f t="shared" si="140"/>
        <v>73.88</v>
      </c>
      <c r="S1808" s="23">
        <f t="shared" si="142"/>
        <v>41877.638298611113</v>
      </c>
      <c r="T1808" s="23">
        <f t="shared" si="143"/>
        <v>41912.638298611113</v>
      </c>
      <c r="U1808" s="10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0" t="s">
        <v>8220</v>
      </c>
      <c r="G1809" s="10" t="s">
        <v>8223</v>
      </c>
      <c r="H1809" s="10" t="s">
        <v>8245</v>
      </c>
      <c r="I1809" s="10">
        <v>1411868313</v>
      </c>
      <c r="J1809" s="10">
        <v>1409276313</v>
      </c>
      <c r="K1809" s="10" t="b">
        <v>1</v>
      </c>
      <c r="L1809" s="10">
        <v>8</v>
      </c>
      <c r="M1809" t="b">
        <v>0</v>
      </c>
      <c r="N1809" s="10" t="s">
        <v>8283</v>
      </c>
      <c r="O1809" s="15" t="s">
        <v>8336</v>
      </c>
      <c r="P1809" s="10" t="s">
        <v>8337</v>
      </c>
      <c r="Q1809" s="10">
        <f t="shared" si="141"/>
        <v>11</v>
      </c>
      <c r="R1809" s="10">
        <f t="shared" si="140"/>
        <v>69.13</v>
      </c>
      <c r="S1809" s="23">
        <f t="shared" si="142"/>
        <v>41880.068437499998</v>
      </c>
      <c r="T1809" s="23">
        <f t="shared" si="143"/>
        <v>41910.068437499998</v>
      </c>
      <c r="U1809" s="10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0" t="s">
        <v>8220</v>
      </c>
      <c r="G1810" s="10" t="s">
        <v>8223</v>
      </c>
      <c r="H1810" s="10" t="s">
        <v>8245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t="b">
        <v>0</v>
      </c>
      <c r="N1810" s="10" t="s">
        <v>8283</v>
      </c>
      <c r="O1810" s="15" t="s">
        <v>8336</v>
      </c>
      <c r="P1810" s="10" t="s">
        <v>8337</v>
      </c>
      <c r="Q1810" s="10">
        <f t="shared" si="141"/>
        <v>41</v>
      </c>
      <c r="R1810" s="10">
        <f t="shared" si="140"/>
        <v>120.77</v>
      </c>
      <c r="S1810" s="23">
        <f t="shared" si="142"/>
        <v>42742.680902777778</v>
      </c>
      <c r="T1810" s="23">
        <f t="shared" si="143"/>
        <v>42777.680902777778</v>
      </c>
      <c r="U1810" s="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0" t="s">
        <v>8220</v>
      </c>
      <c r="G1811" s="10" t="s">
        <v>8228</v>
      </c>
      <c r="H1811" s="10" t="s">
        <v>8250</v>
      </c>
      <c r="I1811" s="10">
        <v>1425246439</v>
      </c>
      <c r="J1811" s="10">
        <v>1422222439</v>
      </c>
      <c r="K1811" s="10" t="b">
        <v>1</v>
      </c>
      <c r="L1811" s="10">
        <v>9</v>
      </c>
      <c r="M1811" t="b">
        <v>0</v>
      </c>
      <c r="N1811" s="10" t="s">
        <v>8283</v>
      </c>
      <c r="O1811" s="15" t="s">
        <v>8336</v>
      </c>
      <c r="P1811" s="10" t="s">
        <v>8337</v>
      </c>
      <c r="Q1811" s="10">
        <f t="shared" si="141"/>
        <v>11</v>
      </c>
      <c r="R1811" s="10">
        <f t="shared" si="140"/>
        <v>42.22</v>
      </c>
      <c r="S1811" s="23">
        <f t="shared" si="142"/>
        <v>42029.907858796301</v>
      </c>
      <c r="T1811" s="23">
        <f t="shared" si="143"/>
        <v>42064.907858796301</v>
      </c>
      <c r="U1811" s="10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0" t="s">
        <v>8220</v>
      </c>
      <c r="G1812" s="10" t="s">
        <v>8223</v>
      </c>
      <c r="H1812" s="10" t="s">
        <v>8245</v>
      </c>
      <c r="I1812" s="10">
        <v>1408657826</v>
      </c>
      <c r="J1812" s="10">
        <v>1407621026</v>
      </c>
      <c r="K1812" s="10" t="b">
        <v>0</v>
      </c>
      <c r="L1812" s="10">
        <v>2</v>
      </c>
      <c r="M1812" t="b">
        <v>0</v>
      </c>
      <c r="N1812" s="10" t="s">
        <v>8283</v>
      </c>
      <c r="O1812" s="15" t="s">
        <v>8336</v>
      </c>
      <c r="P1812" s="10" t="s">
        <v>8337</v>
      </c>
      <c r="Q1812" s="10">
        <f t="shared" si="141"/>
        <v>3</v>
      </c>
      <c r="R1812" s="10">
        <f t="shared" si="140"/>
        <v>7.5</v>
      </c>
      <c r="S1812" s="23">
        <f t="shared" si="142"/>
        <v>41860.91002314815</v>
      </c>
      <c r="T1812" s="23">
        <f t="shared" si="143"/>
        <v>41872.91002314815</v>
      </c>
      <c r="U1812" s="10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0" t="s">
        <v>8220</v>
      </c>
      <c r="G1813" s="10" t="s">
        <v>8223</v>
      </c>
      <c r="H1813" s="10" t="s">
        <v>8245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t="b">
        <v>0</v>
      </c>
      <c r="N1813" s="10" t="s">
        <v>8283</v>
      </c>
      <c r="O1813" s="15" t="s">
        <v>8336</v>
      </c>
      <c r="P1813" s="10" t="s">
        <v>8337</v>
      </c>
      <c r="Q1813" s="10">
        <f t="shared" si="141"/>
        <v>0</v>
      </c>
      <c r="R1813" s="10">
        <f t="shared" si="140"/>
        <v>1.54</v>
      </c>
      <c r="S1813" s="23">
        <f t="shared" si="142"/>
        <v>41876.433680555558</v>
      </c>
      <c r="T1813" s="23">
        <f t="shared" si="143"/>
        <v>41936.166666666664</v>
      </c>
      <c r="U1813" s="10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0" t="s">
        <v>8220</v>
      </c>
      <c r="G1814" s="10" t="s">
        <v>8224</v>
      </c>
      <c r="H1814" s="10" t="s">
        <v>8246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t="b">
        <v>0</v>
      </c>
      <c r="N1814" s="10" t="s">
        <v>8283</v>
      </c>
      <c r="O1814" s="15" t="s">
        <v>8336</v>
      </c>
      <c r="P1814" s="10" t="s">
        <v>8337</v>
      </c>
      <c r="Q1814" s="10">
        <f t="shared" si="141"/>
        <v>13</v>
      </c>
      <c r="R1814" s="10">
        <f t="shared" si="140"/>
        <v>37.61</v>
      </c>
      <c r="S1814" s="23">
        <f t="shared" si="142"/>
        <v>42524.318703703699</v>
      </c>
      <c r="T1814" s="23">
        <f t="shared" si="143"/>
        <v>42554.318703703699</v>
      </c>
      <c r="U1814" s="10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0" t="s">
        <v>8220</v>
      </c>
      <c r="G1815" s="10" t="s">
        <v>8224</v>
      </c>
      <c r="H1815" s="10" t="s">
        <v>8246</v>
      </c>
      <c r="I1815" s="10">
        <v>1407532812</v>
      </c>
      <c r="J1815" s="10">
        <v>1404940812</v>
      </c>
      <c r="K1815" s="10" t="b">
        <v>0</v>
      </c>
      <c r="L1815" s="10">
        <v>0</v>
      </c>
      <c r="M1815" t="b">
        <v>0</v>
      </c>
      <c r="N1815" s="10" t="s">
        <v>8283</v>
      </c>
      <c r="O1815" s="15" t="s">
        <v>8336</v>
      </c>
      <c r="P1815" s="10" t="s">
        <v>8337</v>
      </c>
      <c r="Q1815" s="10">
        <f t="shared" si="141"/>
        <v>0</v>
      </c>
      <c r="R1815" s="10">
        <f t="shared" si="140"/>
        <v>0</v>
      </c>
      <c r="S1815" s="23">
        <f t="shared" si="142"/>
        <v>41829.889027777775</v>
      </c>
      <c r="T1815" s="23">
        <f t="shared" si="143"/>
        <v>41859.889027777775</v>
      </c>
      <c r="U1815" s="10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0" t="s">
        <v>8220</v>
      </c>
      <c r="G1816" s="10" t="s">
        <v>8224</v>
      </c>
      <c r="H1816" s="10" t="s">
        <v>8246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t="b">
        <v>0</v>
      </c>
      <c r="N1816" s="10" t="s">
        <v>8283</v>
      </c>
      <c r="O1816" s="15" t="s">
        <v>8336</v>
      </c>
      <c r="P1816" s="10" t="s">
        <v>8337</v>
      </c>
      <c r="Q1816" s="10">
        <f t="shared" si="141"/>
        <v>49</v>
      </c>
      <c r="R1816" s="10">
        <f t="shared" si="140"/>
        <v>42.16</v>
      </c>
      <c r="S1816" s="23">
        <f t="shared" si="142"/>
        <v>42033.314074074078</v>
      </c>
      <c r="T1816" s="23">
        <f t="shared" si="143"/>
        <v>42063.314074074078</v>
      </c>
      <c r="U1816" s="10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0" t="s">
        <v>8220</v>
      </c>
      <c r="G1817" s="10" t="s">
        <v>8223</v>
      </c>
      <c r="H1817" s="10" t="s">
        <v>8245</v>
      </c>
      <c r="I1817" s="10">
        <v>1435787137</v>
      </c>
      <c r="J1817" s="10">
        <v>1434577537</v>
      </c>
      <c r="K1817" s="10" t="b">
        <v>0</v>
      </c>
      <c r="L1817" s="10">
        <v>0</v>
      </c>
      <c r="M1817" t="b">
        <v>0</v>
      </c>
      <c r="N1817" s="10" t="s">
        <v>8283</v>
      </c>
      <c r="O1817" s="15" t="s">
        <v>8336</v>
      </c>
      <c r="P1817" s="10" t="s">
        <v>8337</v>
      </c>
      <c r="Q1817" s="10">
        <f t="shared" si="141"/>
        <v>0</v>
      </c>
      <c r="R1817" s="10">
        <f t="shared" si="140"/>
        <v>0</v>
      </c>
      <c r="S1817" s="23">
        <f t="shared" si="142"/>
        <v>42172.906678240746</v>
      </c>
      <c r="T1817" s="23">
        <f t="shared" si="143"/>
        <v>42186.906678240746</v>
      </c>
      <c r="U1817" s="10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0" t="s">
        <v>8220</v>
      </c>
      <c r="G1818" s="10" t="s">
        <v>8239</v>
      </c>
      <c r="H1818" s="10" t="s">
        <v>8256</v>
      </c>
      <c r="I1818" s="10">
        <v>1469473200</v>
      </c>
      <c r="J1818" s="10">
        <v>1467061303</v>
      </c>
      <c r="K1818" s="10" t="b">
        <v>0</v>
      </c>
      <c r="L1818" s="10">
        <v>6</v>
      </c>
      <c r="M1818" t="b">
        <v>0</v>
      </c>
      <c r="N1818" s="10" t="s">
        <v>8283</v>
      </c>
      <c r="O1818" s="15" t="s">
        <v>8336</v>
      </c>
      <c r="P1818" s="10" t="s">
        <v>8337</v>
      </c>
      <c r="Q1818" s="10">
        <f t="shared" si="141"/>
        <v>2</v>
      </c>
      <c r="R1818" s="10">
        <f t="shared" si="140"/>
        <v>84.83</v>
      </c>
      <c r="S1818" s="23">
        <f t="shared" si="142"/>
        <v>42548.876192129625</v>
      </c>
      <c r="T1818" s="23">
        <f t="shared" si="143"/>
        <v>42576.791666666672</v>
      </c>
      <c r="U1818" s="10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0" t="s">
        <v>8220</v>
      </c>
      <c r="G1819" s="10" t="s">
        <v>8223</v>
      </c>
      <c r="H1819" s="10" t="s">
        <v>8245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t="b">
        <v>0</v>
      </c>
      <c r="N1819" s="10" t="s">
        <v>8283</v>
      </c>
      <c r="O1819" s="15" t="s">
        <v>8336</v>
      </c>
      <c r="P1819" s="10" t="s">
        <v>8337</v>
      </c>
      <c r="Q1819" s="10">
        <f t="shared" si="141"/>
        <v>52</v>
      </c>
      <c r="R1819" s="10">
        <f t="shared" si="140"/>
        <v>94.19</v>
      </c>
      <c r="S1819" s="23">
        <f t="shared" si="142"/>
        <v>42705.662118055552</v>
      </c>
      <c r="T1819" s="23">
        <f t="shared" si="143"/>
        <v>42765.290972222225</v>
      </c>
      <c r="U1819" s="10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0" t="s">
        <v>8220</v>
      </c>
      <c r="G1820" s="10" t="s">
        <v>8223</v>
      </c>
      <c r="H1820" s="10" t="s">
        <v>8245</v>
      </c>
      <c r="I1820" s="10">
        <v>1428035850</v>
      </c>
      <c r="J1820" s="10">
        <v>1425447450</v>
      </c>
      <c r="K1820" s="10" t="b">
        <v>0</v>
      </c>
      <c r="L1820" s="10">
        <v>0</v>
      </c>
      <c r="M1820" t="b">
        <v>0</v>
      </c>
      <c r="N1820" s="10" t="s">
        <v>8283</v>
      </c>
      <c r="O1820" s="15" t="s">
        <v>8336</v>
      </c>
      <c r="P1820" s="10" t="s">
        <v>8337</v>
      </c>
      <c r="Q1820" s="10">
        <f t="shared" si="141"/>
        <v>0</v>
      </c>
      <c r="R1820" s="10">
        <f t="shared" si="140"/>
        <v>0</v>
      </c>
      <c r="S1820" s="23">
        <f t="shared" si="142"/>
        <v>42067.234375</v>
      </c>
      <c r="T1820" s="23">
        <f t="shared" si="143"/>
        <v>42097.192708333328</v>
      </c>
      <c r="U1820" s="1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0" t="s">
        <v>8220</v>
      </c>
      <c r="G1821" s="10" t="s">
        <v>8223</v>
      </c>
      <c r="H1821" s="10" t="s">
        <v>8245</v>
      </c>
      <c r="I1821" s="10">
        <v>1406743396</v>
      </c>
      <c r="J1821" s="10">
        <v>1404151396</v>
      </c>
      <c r="K1821" s="10" t="b">
        <v>0</v>
      </c>
      <c r="L1821" s="10">
        <v>4</v>
      </c>
      <c r="M1821" t="b">
        <v>0</v>
      </c>
      <c r="N1821" s="10" t="s">
        <v>8283</v>
      </c>
      <c r="O1821" s="15" t="s">
        <v>8336</v>
      </c>
      <c r="P1821" s="10" t="s">
        <v>8337</v>
      </c>
      <c r="Q1821" s="10">
        <f t="shared" si="141"/>
        <v>2</v>
      </c>
      <c r="R1821" s="10">
        <f t="shared" si="140"/>
        <v>6.25</v>
      </c>
      <c r="S1821" s="23">
        <f t="shared" si="142"/>
        <v>41820.752268518518</v>
      </c>
      <c r="T1821" s="23">
        <f t="shared" si="143"/>
        <v>41850.752268518518</v>
      </c>
      <c r="U1821" s="10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0" t="s">
        <v>8220</v>
      </c>
      <c r="G1822" s="10" t="s">
        <v>8223</v>
      </c>
      <c r="H1822" s="10" t="s">
        <v>8245</v>
      </c>
      <c r="I1822" s="10">
        <v>1427850090</v>
      </c>
      <c r="J1822" s="10">
        <v>1425261690</v>
      </c>
      <c r="K1822" s="10" t="b">
        <v>0</v>
      </c>
      <c r="L1822" s="10">
        <v>8</v>
      </c>
      <c r="M1822" t="b">
        <v>0</v>
      </c>
      <c r="N1822" s="10" t="s">
        <v>8283</v>
      </c>
      <c r="O1822" s="15" t="s">
        <v>8336</v>
      </c>
      <c r="P1822" s="10" t="s">
        <v>8337</v>
      </c>
      <c r="Q1822" s="10">
        <f t="shared" si="141"/>
        <v>7</v>
      </c>
      <c r="R1822" s="10">
        <f t="shared" si="140"/>
        <v>213.38</v>
      </c>
      <c r="S1822" s="23">
        <f t="shared" si="142"/>
        <v>42065.084375000006</v>
      </c>
      <c r="T1822" s="23">
        <f t="shared" si="143"/>
        <v>42095.042708333334</v>
      </c>
      <c r="U1822" s="10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0" t="s">
        <v>8218</v>
      </c>
      <c r="G1823" s="10" t="s">
        <v>8223</v>
      </c>
      <c r="H1823" s="10" t="s">
        <v>8245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t="b">
        <v>1</v>
      </c>
      <c r="N1823" s="10" t="s">
        <v>8274</v>
      </c>
      <c r="O1823" s="15" t="s">
        <v>8323</v>
      </c>
      <c r="P1823" s="10" t="s">
        <v>8324</v>
      </c>
      <c r="Q1823" s="10">
        <f t="shared" si="141"/>
        <v>135</v>
      </c>
      <c r="R1823" s="10">
        <f t="shared" si="140"/>
        <v>59.16</v>
      </c>
      <c r="S1823" s="23">
        <f t="shared" si="142"/>
        <v>40926.319062499999</v>
      </c>
      <c r="T1823" s="23">
        <f t="shared" si="143"/>
        <v>40971.319062499999</v>
      </c>
      <c r="U1823" s="10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0" t="s">
        <v>8218</v>
      </c>
      <c r="G1824" s="10" t="s">
        <v>8228</v>
      </c>
      <c r="H1824" s="10" t="s">
        <v>8250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t="b">
        <v>1</v>
      </c>
      <c r="N1824" s="10" t="s">
        <v>8274</v>
      </c>
      <c r="O1824" s="15" t="s">
        <v>8323</v>
      </c>
      <c r="P1824" s="10" t="s">
        <v>8324</v>
      </c>
      <c r="Q1824" s="10">
        <f t="shared" si="141"/>
        <v>100</v>
      </c>
      <c r="R1824" s="10">
        <f t="shared" si="140"/>
        <v>27.27</v>
      </c>
      <c r="S1824" s="23">
        <f t="shared" si="142"/>
        <v>41634.797013888885</v>
      </c>
      <c r="T1824" s="23">
        <f t="shared" si="143"/>
        <v>41670.792361111111</v>
      </c>
      <c r="U1824" s="10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0" t="s">
        <v>8218</v>
      </c>
      <c r="G1825" s="10" t="s">
        <v>8223</v>
      </c>
      <c r="H1825" s="10" t="s">
        <v>8245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t="b">
        <v>1</v>
      </c>
      <c r="N1825" s="10" t="s">
        <v>8274</v>
      </c>
      <c r="O1825" s="15" t="s">
        <v>8323</v>
      </c>
      <c r="P1825" s="10" t="s">
        <v>8324</v>
      </c>
      <c r="Q1825" s="10">
        <f t="shared" si="141"/>
        <v>116</v>
      </c>
      <c r="R1825" s="10">
        <f t="shared" si="140"/>
        <v>24.58</v>
      </c>
      <c r="S1825" s="23">
        <f t="shared" si="142"/>
        <v>41176.684907407405</v>
      </c>
      <c r="T1825" s="23">
        <f t="shared" si="143"/>
        <v>41206.684907407405</v>
      </c>
      <c r="U1825" s="10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0" t="s">
        <v>8218</v>
      </c>
      <c r="G1826" s="10" t="s">
        <v>8223</v>
      </c>
      <c r="H1826" s="10" t="s">
        <v>8245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t="b">
        <v>1</v>
      </c>
      <c r="N1826" s="10" t="s">
        <v>8274</v>
      </c>
      <c r="O1826" s="15" t="s">
        <v>8323</v>
      </c>
      <c r="P1826" s="10" t="s">
        <v>8324</v>
      </c>
      <c r="Q1826" s="10">
        <f t="shared" si="141"/>
        <v>100</v>
      </c>
      <c r="R1826" s="10">
        <f t="shared" si="140"/>
        <v>75.05</v>
      </c>
      <c r="S1826" s="23">
        <f t="shared" si="142"/>
        <v>41626.916284722225</v>
      </c>
      <c r="T1826" s="23">
        <f t="shared" si="143"/>
        <v>41647.088888888888</v>
      </c>
      <c r="U1826" s="10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0" t="s">
        <v>8218</v>
      </c>
      <c r="G1827" s="10" t="s">
        <v>8223</v>
      </c>
      <c r="H1827" s="10" t="s">
        <v>8245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t="b">
        <v>1</v>
      </c>
      <c r="N1827" s="10" t="s">
        <v>8274</v>
      </c>
      <c r="O1827" s="15" t="s">
        <v>8323</v>
      </c>
      <c r="P1827" s="10" t="s">
        <v>8324</v>
      </c>
      <c r="Q1827" s="10">
        <f t="shared" si="141"/>
        <v>105</v>
      </c>
      <c r="R1827" s="10">
        <f t="shared" si="140"/>
        <v>42.02</v>
      </c>
      <c r="S1827" s="23">
        <f t="shared" si="142"/>
        <v>41443.83452546296</v>
      </c>
      <c r="T1827" s="23">
        <f t="shared" si="143"/>
        <v>41466.83452546296</v>
      </c>
      <c r="U1827" s="10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0" t="s">
        <v>8218</v>
      </c>
      <c r="G1828" s="10" t="s">
        <v>8223</v>
      </c>
      <c r="H1828" s="10" t="s">
        <v>8245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t="b">
        <v>1</v>
      </c>
      <c r="N1828" s="10" t="s">
        <v>8274</v>
      </c>
      <c r="O1828" s="15" t="s">
        <v>8323</v>
      </c>
      <c r="P1828" s="10" t="s">
        <v>8324</v>
      </c>
      <c r="Q1828" s="10">
        <f t="shared" si="141"/>
        <v>101</v>
      </c>
      <c r="R1828" s="10">
        <f t="shared" si="140"/>
        <v>53.16</v>
      </c>
      <c r="S1828" s="23">
        <f t="shared" si="142"/>
        <v>41657.923807870371</v>
      </c>
      <c r="T1828" s="23">
        <f t="shared" si="143"/>
        <v>41687.923807870371</v>
      </c>
      <c r="U1828" s="10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0" t="s">
        <v>8218</v>
      </c>
      <c r="G1829" s="10" t="s">
        <v>8223</v>
      </c>
      <c r="H1829" s="10" t="s">
        <v>8245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t="b">
        <v>1</v>
      </c>
      <c r="N1829" s="10" t="s">
        <v>8274</v>
      </c>
      <c r="O1829" s="15" t="s">
        <v>8323</v>
      </c>
      <c r="P1829" s="10" t="s">
        <v>8324</v>
      </c>
      <c r="Q1829" s="10">
        <f t="shared" si="141"/>
        <v>101</v>
      </c>
      <c r="R1829" s="10">
        <f t="shared" si="140"/>
        <v>83.89</v>
      </c>
      <c r="S1829" s="23">
        <f t="shared" si="142"/>
        <v>40555.325937499998</v>
      </c>
      <c r="T1829" s="23">
        <f t="shared" si="143"/>
        <v>40605.325937499998</v>
      </c>
      <c r="U1829" s="10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0" t="s">
        <v>8218</v>
      </c>
      <c r="G1830" s="10" t="s">
        <v>8223</v>
      </c>
      <c r="H1830" s="10" t="s">
        <v>8245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t="b">
        <v>1</v>
      </c>
      <c r="N1830" s="10" t="s">
        <v>8274</v>
      </c>
      <c r="O1830" s="15" t="s">
        <v>8323</v>
      </c>
      <c r="P1830" s="10" t="s">
        <v>8324</v>
      </c>
      <c r="Q1830" s="10">
        <f t="shared" si="141"/>
        <v>100</v>
      </c>
      <c r="R1830" s="10">
        <f t="shared" si="140"/>
        <v>417.33</v>
      </c>
      <c r="S1830" s="23">
        <f t="shared" si="142"/>
        <v>41736.899652777778</v>
      </c>
      <c r="T1830" s="23">
        <f t="shared" si="143"/>
        <v>41768.916666666664</v>
      </c>
      <c r="U1830" s="1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0" t="s">
        <v>8218</v>
      </c>
      <c r="G1831" s="10" t="s">
        <v>8223</v>
      </c>
      <c r="H1831" s="10" t="s">
        <v>8245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t="b">
        <v>1</v>
      </c>
      <c r="N1831" s="10" t="s">
        <v>8274</v>
      </c>
      <c r="O1831" s="15" t="s">
        <v>8323</v>
      </c>
      <c r="P1831" s="10" t="s">
        <v>8324</v>
      </c>
      <c r="Q1831" s="10">
        <f t="shared" si="141"/>
        <v>167</v>
      </c>
      <c r="R1831" s="10">
        <f t="shared" si="140"/>
        <v>75.77</v>
      </c>
      <c r="S1831" s="23">
        <f t="shared" si="142"/>
        <v>40516.087627314817</v>
      </c>
      <c r="T1831" s="23">
        <f t="shared" si="143"/>
        <v>40564.916666666664</v>
      </c>
      <c r="U1831" s="10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0" t="s">
        <v>8218</v>
      </c>
      <c r="G1832" s="10" t="s">
        <v>8223</v>
      </c>
      <c r="H1832" s="10" t="s">
        <v>8245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t="b">
        <v>1</v>
      </c>
      <c r="N1832" s="10" t="s">
        <v>8274</v>
      </c>
      <c r="O1832" s="15" t="s">
        <v>8323</v>
      </c>
      <c r="P1832" s="10" t="s">
        <v>8324</v>
      </c>
      <c r="Q1832" s="10">
        <f t="shared" si="141"/>
        <v>102</v>
      </c>
      <c r="R1832" s="10">
        <f t="shared" si="140"/>
        <v>67.39</v>
      </c>
      <c r="S1832" s="23">
        <f t="shared" si="142"/>
        <v>41664.684108796297</v>
      </c>
      <c r="T1832" s="23">
        <f t="shared" si="143"/>
        <v>41694.684108796297</v>
      </c>
      <c r="U1832" s="10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0" t="s">
        <v>8218</v>
      </c>
      <c r="G1833" s="10" t="s">
        <v>8223</v>
      </c>
      <c r="H1833" s="10" t="s">
        <v>8245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t="b">
        <v>1</v>
      </c>
      <c r="N1833" s="10" t="s">
        <v>8274</v>
      </c>
      <c r="O1833" s="15" t="s">
        <v>8323</v>
      </c>
      <c r="P1833" s="10" t="s">
        <v>8324</v>
      </c>
      <c r="Q1833" s="10">
        <f t="shared" si="141"/>
        <v>103</v>
      </c>
      <c r="R1833" s="10">
        <f t="shared" si="140"/>
        <v>73.569999999999993</v>
      </c>
      <c r="S1833" s="23">
        <f t="shared" si="142"/>
        <v>41026.996099537035</v>
      </c>
      <c r="T1833" s="23">
        <f t="shared" si="143"/>
        <v>41041.996099537035</v>
      </c>
      <c r="U1833" s="10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0" t="s">
        <v>8218</v>
      </c>
      <c r="G1834" s="10" t="s">
        <v>8223</v>
      </c>
      <c r="H1834" s="10" t="s">
        <v>8245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t="b">
        <v>1</v>
      </c>
      <c r="N1834" s="10" t="s">
        <v>8274</v>
      </c>
      <c r="O1834" s="15" t="s">
        <v>8323</v>
      </c>
      <c r="P1834" s="10" t="s">
        <v>8324</v>
      </c>
      <c r="Q1834" s="10">
        <f t="shared" si="141"/>
        <v>143</v>
      </c>
      <c r="R1834" s="10">
        <f t="shared" si="140"/>
        <v>25</v>
      </c>
      <c r="S1834" s="23">
        <f t="shared" si="142"/>
        <v>40576.539664351854</v>
      </c>
      <c r="T1834" s="23">
        <f t="shared" si="143"/>
        <v>40606.539664351854</v>
      </c>
      <c r="U1834" s="10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0" t="s">
        <v>8218</v>
      </c>
      <c r="G1835" s="10" t="s">
        <v>8223</v>
      </c>
      <c r="H1835" s="10" t="s">
        <v>8245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t="b">
        <v>1</v>
      </c>
      <c r="N1835" s="10" t="s">
        <v>8274</v>
      </c>
      <c r="O1835" s="15" t="s">
        <v>8323</v>
      </c>
      <c r="P1835" s="10" t="s">
        <v>8324</v>
      </c>
      <c r="Q1835" s="10">
        <f t="shared" si="141"/>
        <v>263</v>
      </c>
      <c r="R1835" s="10">
        <f t="shared" si="140"/>
        <v>42</v>
      </c>
      <c r="S1835" s="23">
        <f t="shared" si="142"/>
        <v>41303.044016203705</v>
      </c>
      <c r="T1835" s="23">
        <f t="shared" si="143"/>
        <v>41335.332638888889</v>
      </c>
      <c r="U1835" s="10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0" t="s">
        <v>8218</v>
      </c>
      <c r="G1836" s="10" t="s">
        <v>8223</v>
      </c>
      <c r="H1836" s="10" t="s">
        <v>8245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t="b">
        <v>1</v>
      </c>
      <c r="N1836" s="10" t="s">
        <v>8274</v>
      </c>
      <c r="O1836" s="15" t="s">
        <v>8323</v>
      </c>
      <c r="P1836" s="10" t="s">
        <v>8324</v>
      </c>
      <c r="Q1836" s="10">
        <f t="shared" si="141"/>
        <v>118</v>
      </c>
      <c r="R1836" s="10">
        <f t="shared" si="140"/>
        <v>131.16999999999999</v>
      </c>
      <c r="S1836" s="23">
        <f t="shared" si="142"/>
        <v>41988.964062500003</v>
      </c>
      <c r="T1836" s="23">
        <f t="shared" si="143"/>
        <v>42028.964062500003</v>
      </c>
      <c r="U1836" s="10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0" t="s">
        <v>8218</v>
      </c>
      <c r="G1837" s="10" t="s">
        <v>8224</v>
      </c>
      <c r="H1837" s="10" t="s">
        <v>8246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t="b">
        <v>1</v>
      </c>
      <c r="N1837" s="10" t="s">
        <v>8274</v>
      </c>
      <c r="O1837" s="15" t="s">
        <v>8323</v>
      </c>
      <c r="P1837" s="10" t="s">
        <v>8324</v>
      </c>
      <c r="Q1837" s="10">
        <f t="shared" si="141"/>
        <v>104</v>
      </c>
      <c r="R1837" s="10">
        <f t="shared" si="140"/>
        <v>47.27</v>
      </c>
      <c r="S1837" s="23">
        <f t="shared" si="142"/>
        <v>42430.702210648145</v>
      </c>
      <c r="T1837" s="23">
        <f t="shared" si="143"/>
        <v>42460.660543981481</v>
      </c>
      <c r="U1837" s="10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0" t="s">
        <v>8218</v>
      </c>
      <c r="G1838" s="10" t="s">
        <v>8223</v>
      </c>
      <c r="H1838" s="10" t="s">
        <v>8245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t="b">
        <v>1</v>
      </c>
      <c r="N1838" s="10" t="s">
        <v>8274</v>
      </c>
      <c r="O1838" s="15" t="s">
        <v>8323</v>
      </c>
      <c r="P1838" s="10" t="s">
        <v>8324</v>
      </c>
      <c r="Q1838" s="10">
        <f t="shared" si="141"/>
        <v>200</v>
      </c>
      <c r="R1838" s="10">
        <f t="shared" si="140"/>
        <v>182.13</v>
      </c>
      <c r="S1838" s="23">
        <f t="shared" si="142"/>
        <v>41305.809363425928</v>
      </c>
      <c r="T1838" s="23">
        <f t="shared" si="143"/>
        <v>41322.809363425928</v>
      </c>
      <c r="U1838" s="10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0" t="s">
        <v>8218</v>
      </c>
      <c r="G1839" s="10" t="s">
        <v>8223</v>
      </c>
      <c r="H1839" s="10" t="s">
        <v>8245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t="b">
        <v>1</v>
      </c>
      <c r="N1839" s="10" t="s">
        <v>8274</v>
      </c>
      <c r="O1839" s="15" t="s">
        <v>8323</v>
      </c>
      <c r="P1839" s="10" t="s">
        <v>8324</v>
      </c>
      <c r="Q1839" s="10">
        <f t="shared" si="141"/>
        <v>307</v>
      </c>
      <c r="R1839" s="10">
        <f t="shared" si="140"/>
        <v>61.37</v>
      </c>
      <c r="S1839" s="23">
        <f t="shared" si="142"/>
        <v>40926.047858796301</v>
      </c>
      <c r="T1839" s="23">
        <f t="shared" si="143"/>
        <v>40986.006192129629</v>
      </c>
      <c r="U1839" s="10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0" t="s">
        <v>8218</v>
      </c>
      <c r="G1840" s="10" t="s">
        <v>8223</v>
      </c>
      <c r="H1840" s="10" t="s">
        <v>8245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t="b">
        <v>1</v>
      </c>
      <c r="N1840" s="10" t="s">
        <v>8274</v>
      </c>
      <c r="O1840" s="15" t="s">
        <v>8323</v>
      </c>
      <c r="P1840" s="10" t="s">
        <v>8324</v>
      </c>
      <c r="Q1840" s="10">
        <f t="shared" si="141"/>
        <v>100</v>
      </c>
      <c r="R1840" s="10">
        <f t="shared" si="140"/>
        <v>35.770000000000003</v>
      </c>
      <c r="S1840" s="23">
        <f t="shared" si="142"/>
        <v>40788.786539351851</v>
      </c>
      <c r="T1840" s="23">
        <f t="shared" si="143"/>
        <v>40817.125</v>
      </c>
      <c r="U1840" s="1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0" t="s">
        <v>8218</v>
      </c>
      <c r="G1841" s="10" t="s">
        <v>8223</v>
      </c>
      <c r="H1841" s="10" t="s">
        <v>8245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t="b">
        <v>1</v>
      </c>
      <c r="N1841" s="10" t="s">
        <v>8274</v>
      </c>
      <c r="O1841" s="15" t="s">
        <v>8323</v>
      </c>
      <c r="P1841" s="10" t="s">
        <v>8324</v>
      </c>
      <c r="Q1841" s="10">
        <f t="shared" si="141"/>
        <v>205</v>
      </c>
      <c r="R1841" s="10">
        <f t="shared" si="140"/>
        <v>45.62</v>
      </c>
      <c r="S1841" s="23">
        <f t="shared" si="142"/>
        <v>42614.722013888888</v>
      </c>
      <c r="T1841" s="23">
        <f t="shared" si="143"/>
        <v>42644.722013888888</v>
      </c>
      <c r="U1841" s="10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0" t="s">
        <v>8218</v>
      </c>
      <c r="G1842" s="10" t="s">
        <v>8223</v>
      </c>
      <c r="H1842" s="10" t="s">
        <v>8245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t="b">
        <v>1</v>
      </c>
      <c r="N1842" s="10" t="s">
        <v>8274</v>
      </c>
      <c r="O1842" s="15" t="s">
        <v>8323</v>
      </c>
      <c r="P1842" s="10" t="s">
        <v>8324</v>
      </c>
      <c r="Q1842" s="10">
        <f t="shared" si="141"/>
        <v>109</v>
      </c>
      <c r="R1842" s="10">
        <f t="shared" si="140"/>
        <v>75.38</v>
      </c>
      <c r="S1842" s="23">
        <f t="shared" si="142"/>
        <v>41382.096180555556</v>
      </c>
      <c r="T1842" s="23">
        <f t="shared" si="143"/>
        <v>41401.207638888889</v>
      </c>
      <c r="U1842" s="10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0" t="s">
        <v>8218</v>
      </c>
      <c r="G1843" s="10" t="s">
        <v>8223</v>
      </c>
      <c r="H1843" s="10" t="s">
        <v>8245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t="b">
        <v>1</v>
      </c>
      <c r="N1843" s="10" t="s">
        <v>8274</v>
      </c>
      <c r="O1843" s="15" t="s">
        <v>8323</v>
      </c>
      <c r="P1843" s="10" t="s">
        <v>8324</v>
      </c>
      <c r="Q1843" s="10">
        <f t="shared" si="141"/>
        <v>102</v>
      </c>
      <c r="R1843" s="10">
        <f t="shared" si="140"/>
        <v>50.88</v>
      </c>
      <c r="S1843" s="23">
        <f t="shared" si="142"/>
        <v>41745.84542824074</v>
      </c>
      <c r="T1843" s="23">
        <f t="shared" si="143"/>
        <v>41779.207638888889</v>
      </c>
      <c r="U1843" s="10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0" t="s">
        <v>8218</v>
      </c>
      <c r="G1844" s="10" t="s">
        <v>8223</v>
      </c>
      <c r="H1844" s="10" t="s">
        <v>8245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t="b">
        <v>1</v>
      </c>
      <c r="N1844" s="10" t="s">
        <v>8274</v>
      </c>
      <c r="O1844" s="15" t="s">
        <v>8323</v>
      </c>
      <c r="P1844" s="10" t="s">
        <v>8324</v>
      </c>
      <c r="Q1844" s="10">
        <f t="shared" si="141"/>
        <v>125</v>
      </c>
      <c r="R1844" s="10">
        <f t="shared" si="140"/>
        <v>119.29</v>
      </c>
      <c r="S1844" s="23">
        <f t="shared" si="142"/>
        <v>42031.631724537037</v>
      </c>
      <c r="T1844" s="23">
        <f t="shared" si="143"/>
        <v>42065.249305555553</v>
      </c>
      <c r="U1844" s="10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0" t="s">
        <v>8218</v>
      </c>
      <c r="G1845" s="10" t="s">
        <v>8223</v>
      </c>
      <c r="H1845" s="10" t="s">
        <v>8245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t="b">
        <v>1</v>
      </c>
      <c r="N1845" s="10" t="s">
        <v>8274</v>
      </c>
      <c r="O1845" s="15" t="s">
        <v>8323</v>
      </c>
      <c r="P1845" s="10" t="s">
        <v>8324</v>
      </c>
      <c r="Q1845" s="10">
        <f t="shared" si="141"/>
        <v>124</v>
      </c>
      <c r="R1845" s="10">
        <f t="shared" si="140"/>
        <v>92.54</v>
      </c>
      <c r="S1845" s="23">
        <f t="shared" si="142"/>
        <v>40564.994837962964</v>
      </c>
      <c r="T1845" s="23">
        <f t="shared" si="143"/>
        <v>40594.994837962964</v>
      </c>
      <c r="U1845" s="10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0" t="s">
        <v>8218</v>
      </c>
      <c r="G1846" s="10" t="s">
        <v>8223</v>
      </c>
      <c r="H1846" s="10" t="s">
        <v>8245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t="b">
        <v>1</v>
      </c>
      <c r="N1846" s="10" t="s">
        <v>8274</v>
      </c>
      <c r="O1846" s="15" t="s">
        <v>8323</v>
      </c>
      <c r="P1846" s="10" t="s">
        <v>8324</v>
      </c>
      <c r="Q1846" s="10">
        <f t="shared" si="141"/>
        <v>101</v>
      </c>
      <c r="R1846" s="10">
        <f t="shared" si="140"/>
        <v>76.05</v>
      </c>
      <c r="S1846" s="23">
        <f t="shared" si="142"/>
        <v>40666.973541666666</v>
      </c>
      <c r="T1846" s="23">
        <f t="shared" si="143"/>
        <v>40705.125</v>
      </c>
      <c r="U1846" s="10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0" t="s">
        <v>8218</v>
      </c>
      <c r="G1847" s="10" t="s">
        <v>8223</v>
      </c>
      <c r="H1847" s="10" t="s">
        <v>8245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t="b">
        <v>1</v>
      </c>
      <c r="N1847" s="10" t="s">
        <v>8274</v>
      </c>
      <c r="O1847" s="15" t="s">
        <v>8323</v>
      </c>
      <c r="P1847" s="10" t="s">
        <v>8324</v>
      </c>
      <c r="Q1847" s="10">
        <f t="shared" si="141"/>
        <v>100</v>
      </c>
      <c r="R1847" s="10">
        <f t="shared" si="140"/>
        <v>52.63</v>
      </c>
      <c r="S1847" s="23">
        <f t="shared" si="142"/>
        <v>42523.333310185189</v>
      </c>
      <c r="T1847" s="23">
        <f t="shared" si="143"/>
        <v>42538.204861111109</v>
      </c>
      <c r="U1847" s="10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0" t="s">
        <v>8218</v>
      </c>
      <c r="G1848" s="10" t="s">
        <v>8223</v>
      </c>
      <c r="H1848" s="10" t="s">
        <v>8245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t="b">
        <v>1</v>
      </c>
      <c r="N1848" s="10" t="s">
        <v>8274</v>
      </c>
      <c r="O1848" s="15" t="s">
        <v>8323</v>
      </c>
      <c r="P1848" s="10" t="s">
        <v>8324</v>
      </c>
      <c r="Q1848" s="10">
        <f t="shared" si="141"/>
        <v>138</v>
      </c>
      <c r="R1848" s="10">
        <f t="shared" si="140"/>
        <v>98.99</v>
      </c>
      <c r="S1848" s="23">
        <f t="shared" si="142"/>
        <v>41228.650196759263</v>
      </c>
      <c r="T1848" s="23">
        <f t="shared" si="143"/>
        <v>41258.650196759263</v>
      </c>
      <c r="U1848" s="10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0" t="s">
        <v>8218</v>
      </c>
      <c r="G1849" s="10" t="s">
        <v>8223</v>
      </c>
      <c r="H1849" s="10" t="s">
        <v>8245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t="b">
        <v>1</v>
      </c>
      <c r="N1849" s="10" t="s">
        <v>8274</v>
      </c>
      <c r="O1849" s="15" t="s">
        <v>8323</v>
      </c>
      <c r="P1849" s="10" t="s">
        <v>8324</v>
      </c>
      <c r="Q1849" s="10">
        <f t="shared" si="141"/>
        <v>121</v>
      </c>
      <c r="R1849" s="10">
        <f t="shared" si="140"/>
        <v>79.53</v>
      </c>
      <c r="S1849" s="23">
        <f t="shared" si="142"/>
        <v>42094.236481481479</v>
      </c>
      <c r="T1849" s="23">
        <f t="shared" si="143"/>
        <v>42115.236481481479</v>
      </c>
      <c r="U1849" s="10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0" t="s">
        <v>8218</v>
      </c>
      <c r="G1850" s="10" t="s">
        <v>8223</v>
      </c>
      <c r="H1850" s="10" t="s">
        <v>8245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t="b">
        <v>1</v>
      </c>
      <c r="N1850" s="10" t="s">
        <v>8274</v>
      </c>
      <c r="O1850" s="15" t="s">
        <v>8323</v>
      </c>
      <c r="P1850" s="10" t="s">
        <v>8324</v>
      </c>
      <c r="Q1850" s="10">
        <f t="shared" si="141"/>
        <v>107</v>
      </c>
      <c r="R1850" s="10">
        <f t="shared" si="140"/>
        <v>134.21</v>
      </c>
      <c r="S1850" s="23">
        <f t="shared" si="142"/>
        <v>40691.788055555553</v>
      </c>
      <c r="T1850" s="23">
        <f t="shared" si="143"/>
        <v>40755.290972222225</v>
      </c>
      <c r="U1850" s="1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0" t="s">
        <v>8218</v>
      </c>
      <c r="G1851" s="10" t="s">
        <v>8223</v>
      </c>
      <c r="H1851" s="10" t="s">
        <v>8245</v>
      </c>
      <c r="I1851" s="10">
        <v>1350505059</v>
      </c>
      <c r="J1851" s="10">
        <v>1347913059</v>
      </c>
      <c r="K1851" s="10" t="b">
        <v>0</v>
      </c>
      <c r="L1851" s="10">
        <v>8</v>
      </c>
      <c r="M1851" t="b">
        <v>1</v>
      </c>
      <c r="N1851" s="10" t="s">
        <v>8274</v>
      </c>
      <c r="O1851" s="15" t="s">
        <v>8323</v>
      </c>
      <c r="P1851" s="10" t="s">
        <v>8324</v>
      </c>
      <c r="Q1851" s="10">
        <f t="shared" si="141"/>
        <v>100</v>
      </c>
      <c r="R1851" s="10">
        <f t="shared" si="140"/>
        <v>37.630000000000003</v>
      </c>
      <c r="S1851" s="23">
        <f t="shared" si="142"/>
        <v>41169.845590277779</v>
      </c>
      <c r="T1851" s="23">
        <f t="shared" si="143"/>
        <v>41199.845590277779</v>
      </c>
      <c r="U1851" s="10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0" t="s">
        <v>8218</v>
      </c>
      <c r="G1852" s="10" t="s">
        <v>8223</v>
      </c>
      <c r="H1852" s="10" t="s">
        <v>8245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t="b">
        <v>1</v>
      </c>
      <c r="N1852" s="10" t="s">
        <v>8274</v>
      </c>
      <c r="O1852" s="15" t="s">
        <v>8323</v>
      </c>
      <c r="P1852" s="10" t="s">
        <v>8324</v>
      </c>
      <c r="Q1852" s="10">
        <f t="shared" si="141"/>
        <v>102</v>
      </c>
      <c r="R1852" s="10">
        <f t="shared" si="140"/>
        <v>51.04</v>
      </c>
      <c r="S1852" s="23">
        <f t="shared" si="142"/>
        <v>41800.959490740745</v>
      </c>
      <c r="T1852" s="23">
        <f t="shared" si="143"/>
        <v>41830.959490740745</v>
      </c>
      <c r="U1852" s="10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0" t="s">
        <v>8218</v>
      </c>
      <c r="G1853" s="10" t="s">
        <v>8223</v>
      </c>
      <c r="H1853" s="10" t="s">
        <v>8245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t="b">
        <v>1</v>
      </c>
      <c r="N1853" s="10" t="s">
        <v>8274</v>
      </c>
      <c r="O1853" s="15" t="s">
        <v>8323</v>
      </c>
      <c r="P1853" s="10" t="s">
        <v>8324</v>
      </c>
      <c r="Q1853" s="10">
        <f t="shared" si="141"/>
        <v>100</v>
      </c>
      <c r="R1853" s="10">
        <f t="shared" si="140"/>
        <v>50.04</v>
      </c>
      <c r="S1853" s="23">
        <f t="shared" si="142"/>
        <v>41827.906689814816</v>
      </c>
      <c r="T1853" s="23">
        <f t="shared" si="143"/>
        <v>41848.041666666664</v>
      </c>
      <c r="U1853" s="10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0" t="s">
        <v>8218</v>
      </c>
      <c r="G1854" s="10" t="s">
        <v>8223</v>
      </c>
      <c r="H1854" s="10" t="s">
        <v>8245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t="b">
        <v>1</v>
      </c>
      <c r="N1854" s="10" t="s">
        <v>8274</v>
      </c>
      <c r="O1854" s="15" t="s">
        <v>8323</v>
      </c>
      <c r="P1854" s="10" t="s">
        <v>8324</v>
      </c>
      <c r="Q1854" s="10">
        <f t="shared" si="141"/>
        <v>117</v>
      </c>
      <c r="R1854" s="10">
        <f t="shared" si="140"/>
        <v>133.93</v>
      </c>
      <c r="S1854" s="23">
        <f t="shared" si="142"/>
        <v>42081.77143518519</v>
      </c>
      <c r="T1854" s="23">
        <f t="shared" si="143"/>
        <v>42119</v>
      </c>
      <c r="U1854" s="10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0" t="s">
        <v>8218</v>
      </c>
      <c r="G1855" s="10" t="s">
        <v>8223</v>
      </c>
      <c r="H1855" s="10" t="s">
        <v>8245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t="b">
        <v>1</v>
      </c>
      <c r="N1855" s="10" t="s">
        <v>8274</v>
      </c>
      <c r="O1855" s="15" t="s">
        <v>8323</v>
      </c>
      <c r="P1855" s="10" t="s">
        <v>8324</v>
      </c>
      <c r="Q1855" s="10">
        <f t="shared" si="141"/>
        <v>102</v>
      </c>
      <c r="R1855" s="10">
        <f t="shared" si="140"/>
        <v>58.21</v>
      </c>
      <c r="S1855" s="23">
        <f t="shared" si="142"/>
        <v>41177.060381944444</v>
      </c>
      <c r="T1855" s="23">
        <f t="shared" si="143"/>
        <v>41227.102048611108</v>
      </c>
      <c r="U1855" s="10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0" t="s">
        <v>8218</v>
      </c>
      <c r="G1856" s="10" t="s">
        <v>8223</v>
      </c>
      <c r="H1856" s="10" t="s">
        <v>8245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t="b">
        <v>1</v>
      </c>
      <c r="N1856" s="10" t="s">
        <v>8274</v>
      </c>
      <c r="O1856" s="15" t="s">
        <v>8323</v>
      </c>
      <c r="P1856" s="10" t="s">
        <v>8324</v>
      </c>
      <c r="Q1856" s="10">
        <f t="shared" si="141"/>
        <v>102</v>
      </c>
      <c r="R1856" s="10">
        <f t="shared" si="140"/>
        <v>88.04</v>
      </c>
      <c r="S1856" s="23">
        <f t="shared" si="142"/>
        <v>41388.021261574075</v>
      </c>
      <c r="T1856" s="23">
        <f t="shared" si="143"/>
        <v>41418.021261574075</v>
      </c>
      <c r="U1856" s="10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0" t="s">
        <v>8218</v>
      </c>
      <c r="G1857" s="10" t="s">
        <v>8228</v>
      </c>
      <c r="H1857" s="10" t="s">
        <v>8250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t="b">
        <v>1</v>
      </c>
      <c r="N1857" s="10" t="s">
        <v>8274</v>
      </c>
      <c r="O1857" s="15" t="s">
        <v>8323</v>
      </c>
      <c r="P1857" s="10" t="s">
        <v>8324</v>
      </c>
      <c r="Q1857" s="10">
        <f t="shared" si="141"/>
        <v>154</v>
      </c>
      <c r="R1857" s="10">
        <f t="shared" si="140"/>
        <v>70.58</v>
      </c>
      <c r="S1857" s="23">
        <f t="shared" si="142"/>
        <v>41600.538657407407</v>
      </c>
      <c r="T1857" s="23">
        <f t="shared" si="143"/>
        <v>41645.538657407407</v>
      </c>
      <c r="U1857" s="10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0" t="s">
        <v>8218</v>
      </c>
      <c r="G1858" s="10" t="s">
        <v>8223</v>
      </c>
      <c r="H1858" s="10" t="s">
        <v>8245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t="b">
        <v>1</v>
      </c>
      <c r="N1858" s="10" t="s">
        <v>8274</v>
      </c>
      <c r="O1858" s="15" t="s">
        <v>8323</v>
      </c>
      <c r="P1858" s="10" t="s">
        <v>8324</v>
      </c>
      <c r="Q1858" s="10">
        <f t="shared" si="141"/>
        <v>101</v>
      </c>
      <c r="R1858" s="10">
        <f t="shared" ref="R1858:R1921" si="145">IFERROR(ROUND(E1858/L1858,2),0)</f>
        <v>53.29</v>
      </c>
      <c r="S1858" s="23">
        <f t="shared" si="142"/>
        <v>41817.854999999996</v>
      </c>
      <c r="T1858" s="23">
        <f t="shared" si="143"/>
        <v>41838.854999999996</v>
      </c>
      <c r="U1858" s="10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0" t="s">
        <v>8218</v>
      </c>
      <c r="G1859" s="10" t="s">
        <v>8223</v>
      </c>
      <c r="H1859" s="10" t="s">
        <v>8245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t="b">
        <v>1</v>
      </c>
      <c r="N1859" s="10" t="s">
        <v>8274</v>
      </c>
      <c r="O1859" s="15" t="s">
        <v>8323</v>
      </c>
      <c r="P1859" s="10" t="s">
        <v>8324</v>
      </c>
      <c r="Q1859" s="10">
        <f t="shared" ref="Q1859:Q1922" si="146">ROUND(E1859/D1859*100,0)</f>
        <v>100</v>
      </c>
      <c r="R1859" s="10">
        <f t="shared" si="145"/>
        <v>136.36000000000001</v>
      </c>
      <c r="S1859" s="23">
        <f t="shared" ref="S1859:S1922" si="147">(((J1859/60)/60)/24)+DATE(1970,1,1)</f>
        <v>41864.76866898148</v>
      </c>
      <c r="T1859" s="23">
        <f t="shared" ref="T1859:T1922" si="148">(((I1859/60)/60)/24)+DATE(1970,1,1)</f>
        <v>41894.76866898148</v>
      </c>
      <c r="U1859" s="10">
        <f t="shared" si="144"/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0" t="s">
        <v>8218</v>
      </c>
      <c r="G1860" s="10" t="s">
        <v>8223</v>
      </c>
      <c r="H1860" s="10" t="s">
        <v>8245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t="b">
        <v>1</v>
      </c>
      <c r="N1860" s="10" t="s">
        <v>8274</v>
      </c>
      <c r="O1860" s="15" t="s">
        <v>8323</v>
      </c>
      <c r="P1860" s="10" t="s">
        <v>8324</v>
      </c>
      <c r="Q1860" s="10">
        <f t="shared" si="146"/>
        <v>109</v>
      </c>
      <c r="R1860" s="10">
        <f t="shared" si="145"/>
        <v>40.549999999999997</v>
      </c>
      <c r="S1860" s="23">
        <f t="shared" si="147"/>
        <v>40833.200474537036</v>
      </c>
      <c r="T1860" s="23">
        <f t="shared" si="148"/>
        <v>40893.242141203707</v>
      </c>
      <c r="U1860" s="10">
        <f t="shared" si="144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0" t="s">
        <v>8218</v>
      </c>
      <c r="G1861" s="10" t="s">
        <v>8223</v>
      </c>
      <c r="H1861" s="10" t="s">
        <v>8245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t="b">
        <v>1</v>
      </c>
      <c r="N1861" s="10" t="s">
        <v>8274</v>
      </c>
      <c r="O1861" s="15" t="s">
        <v>8323</v>
      </c>
      <c r="P1861" s="10" t="s">
        <v>8324</v>
      </c>
      <c r="Q1861" s="10">
        <f t="shared" si="146"/>
        <v>132</v>
      </c>
      <c r="R1861" s="10">
        <f t="shared" si="145"/>
        <v>70.63</v>
      </c>
      <c r="S1861" s="23">
        <f t="shared" si="147"/>
        <v>40778.770011574074</v>
      </c>
      <c r="T1861" s="23">
        <f t="shared" si="148"/>
        <v>40808.770011574074</v>
      </c>
      <c r="U1861" s="10">
        <f t="shared" si="144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0" t="s">
        <v>8218</v>
      </c>
      <c r="G1862" s="10" t="s">
        <v>8223</v>
      </c>
      <c r="H1862" s="10" t="s">
        <v>8245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t="b">
        <v>1</v>
      </c>
      <c r="N1862" s="10" t="s">
        <v>8274</v>
      </c>
      <c r="O1862" s="15" t="s">
        <v>8323</v>
      </c>
      <c r="P1862" s="10" t="s">
        <v>8324</v>
      </c>
      <c r="Q1862" s="10">
        <f t="shared" si="146"/>
        <v>133</v>
      </c>
      <c r="R1862" s="10">
        <f t="shared" si="145"/>
        <v>52.68</v>
      </c>
      <c r="S1862" s="23">
        <f t="shared" si="147"/>
        <v>41655.709305555552</v>
      </c>
      <c r="T1862" s="23">
        <f t="shared" si="148"/>
        <v>41676.709305555552</v>
      </c>
      <c r="U1862" s="10">
        <f t="shared" si="144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0" t="s">
        <v>8220</v>
      </c>
      <c r="G1863" s="10" t="s">
        <v>8224</v>
      </c>
      <c r="H1863" s="10" t="s">
        <v>8246</v>
      </c>
      <c r="I1863" s="10">
        <v>1422256341</v>
      </c>
      <c r="J1863" s="10">
        <v>1419664341</v>
      </c>
      <c r="K1863" s="10" t="b">
        <v>0</v>
      </c>
      <c r="L1863" s="10">
        <v>0</v>
      </c>
      <c r="M1863" t="b">
        <v>0</v>
      </c>
      <c r="N1863" s="10" t="s">
        <v>8281</v>
      </c>
      <c r="O1863" s="15" t="s">
        <v>8331</v>
      </c>
      <c r="P1863" s="10" t="s">
        <v>8333</v>
      </c>
      <c r="Q1863" s="10">
        <f t="shared" si="146"/>
        <v>0</v>
      </c>
      <c r="R1863" s="10">
        <f t="shared" si="145"/>
        <v>0</v>
      </c>
      <c r="S1863" s="23">
        <f t="shared" si="147"/>
        <v>42000.300243055557</v>
      </c>
      <c r="T1863" s="23">
        <f t="shared" si="148"/>
        <v>42030.300243055557</v>
      </c>
      <c r="U1863" s="10">
        <f t="shared" si="144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0" t="s">
        <v>8220</v>
      </c>
      <c r="G1864" s="10" t="s">
        <v>8223</v>
      </c>
      <c r="H1864" s="10" t="s">
        <v>8245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t="b">
        <v>0</v>
      </c>
      <c r="N1864" s="10" t="s">
        <v>8281</v>
      </c>
      <c r="O1864" s="15" t="s">
        <v>8331</v>
      </c>
      <c r="P1864" s="10" t="s">
        <v>8333</v>
      </c>
      <c r="Q1864" s="10">
        <f t="shared" si="146"/>
        <v>8</v>
      </c>
      <c r="R1864" s="10">
        <f t="shared" si="145"/>
        <v>90.94</v>
      </c>
      <c r="S1864" s="23">
        <f t="shared" si="147"/>
        <v>42755.492754629624</v>
      </c>
      <c r="T1864" s="23">
        <f t="shared" si="148"/>
        <v>42802.3125</v>
      </c>
      <c r="U1864" s="10">
        <f t="shared" si="144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0" t="s">
        <v>8220</v>
      </c>
      <c r="G1865" s="10" t="s">
        <v>8223</v>
      </c>
      <c r="H1865" s="10" t="s">
        <v>8245</v>
      </c>
      <c r="I1865" s="10">
        <v>1402600085</v>
      </c>
      <c r="J1865" s="10">
        <v>1400008085</v>
      </c>
      <c r="K1865" s="10" t="b">
        <v>0</v>
      </c>
      <c r="L1865" s="10">
        <v>2</v>
      </c>
      <c r="M1865" t="b">
        <v>0</v>
      </c>
      <c r="N1865" s="10" t="s">
        <v>8281</v>
      </c>
      <c r="O1865" s="15" t="s">
        <v>8331</v>
      </c>
      <c r="P1865" s="10" t="s">
        <v>8333</v>
      </c>
      <c r="Q1865" s="10">
        <f t="shared" si="146"/>
        <v>0</v>
      </c>
      <c r="R1865" s="10">
        <f t="shared" si="145"/>
        <v>5</v>
      </c>
      <c r="S1865" s="23">
        <f t="shared" si="147"/>
        <v>41772.797280092593</v>
      </c>
      <c r="T1865" s="23">
        <f t="shared" si="148"/>
        <v>41802.797280092593</v>
      </c>
      <c r="U1865" s="10">
        <f t="shared" si="144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0" t="s">
        <v>8220</v>
      </c>
      <c r="G1866" s="10" t="s">
        <v>8223</v>
      </c>
      <c r="H1866" s="10" t="s">
        <v>8245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t="b">
        <v>0</v>
      </c>
      <c r="N1866" s="10" t="s">
        <v>8281</v>
      </c>
      <c r="O1866" s="15" t="s">
        <v>8331</v>
      </c>
      <c r="P1866" s="10" t="s">
        <v>8333</v>
      </c>
      <c r="Q1866" s="10">
        <f t="shared" si="146"/>
        <v>43</v>
      </c>
      <c r="R1866" s="10">
        <f t="shared" si="145"/>
        <v>58.08</v>
      </c>
      <c r="S1866" s="23">
        <f t="shared" si="147"/>
        <v>41733.716435185182</v>
      </c>
      <c r="T1866" s="23">
        <f t="shared" si="148"/>
        <v>41763.716435185182</v>
      </c>
      <c r="U1866" s="10">
        <f t="shared" si="144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0" t="s">
        <v>8220</v>
      </c>
      <c r="G1867" s="10" t="s">
        <v>8224</v>
      </c>
      <c r="H1867" s="10" t="s">
        <v>8246</v>
      </c>
      <c r="I1867" s="10">
        <v>1478425747</v>
      </c>
      <c r="J1867" s="10">
        <v>1475398147</v>
      </c>
      <c r="K1867" s="10" t="b">
        <v>0</v>
      </c>
      <c r="L1867" s="10">
        <v>2</v>
      </c>
      <c r="M1867" t="b">
        <v>0</v>
      </c>
      <c r="N1867" s="10" t="s">
        <v>8281</v>
      </c>
      <c r="O1867" s="15" t="s">
        <v>8331</v>
      </c>
      <c r="P1867" s="10" t="s">
        <v>8333</v>
      </c>
      <c r="Q1867" s="10">
        <f t="shared" si="146"/>
        <v>0</v>
      </c>
      <c r="R1867" s="10">
        <f t="shared" si="145"/>
        <v>2</v>
      </c>
      <c r="S1867" s="23">
        <f t="shared" si="147"/>
        <v>42645.367442129631</v>
      </c>
      <c r="T1867" s="23">
        <f t="shared" si="148"/>
        <v>42680.409108796302</v>
      </c>
      <c r="U1867" s="10">
        <f t="shared" si="144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0" t="s">
        <v>8220</v>
      </c>
      <c r="G1868" s="10" t="s">
        <v>8223</v>
      </c>
      <c r="H1868" s="10" t="s">
        <v>8245</v>
      </c>
      <c r="I1868" s="10">
        <v>1488340800</v>
      </c>
      <c r="J1868" s="10">
        <v>1483768497</v>
      </c>
      <c r="K1868" s="10" t="b">
        <v>0</v>
      </c>
      <c r="L1868" s="10">
        <v>2</v>
      </c>
      <c r="M1868" t="b">
        <v>0</v>
      </c>
      <c r="N1868" s="10" t="s">
        <v>8281</v>
      </c>
      <c r="O1868" s="15" t="s">
        <v>8331</v>
      </c>
      <c r="P1868" s="10" t="s">
        <v>8333</v>
      </c>
      <c r="Q1868" s="10">
        <f t="shared" si="146"/>
        <v>1</v>
      </c>
      <c r="R1868" s="10">
        <f t="shared" si="145"/>
        <v>62.5</v>
      </c>
      <c r="S1868" s="23">
        <f t="shared" si="147"/>
        <v>42742.246493055558</v>
      </c>
      <c r="T1868" s="23">
        <f t="shared" si="148"/>
        <v>42795.166666666672</v>
      </c>
      <c r="U1868" s="10">
        <f t="shared" si="144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0" t="s">
        <v>8220</v>
      </c>
      <c r="G1869" s="10" t="s">
        <v>8223</v>
      </c>
      <c r="H1869" s="10" t="s">
        <v>8245</v>
      </c>
      <c r="I1869" s="10">
        <v>1478383912</v>
      </c>
      <c r="J1869" s="10">
        <v>1475791912</v>
      </c>
      <c r="K1869" s="10" t="b">
        <v>0</v>
      </c>
      <c r="L1869" s="10">
        <v>1</v>
      </c>
      <c r="M1869" t="b">
        <v>0</v>
      </c>
      <c r="N1869" s="10" t="s">
        <v>8281</v>
      </c>
      <c r="O1869" s="15" t="s">
        <v>8331</v>
      </c>
      <c r="P1869" s="10" t="s">
        <v>8333</v>
      </c>
      <c r="Q1869" s="10">
        <f t="shared" si="146"/>
        <v>0</v>
      </c>
      <c r="R1869" s="10">
        <f t="shared" si="145"/>
        <v>10</v>
      </c>
      <c r="S1869" s="23">
        <f t="shared" si="147"/>
        <v>42649.924907407403</v>
      </c>
      <c r="T1869" s="23">
        <f t="shared" si="148"/>
        <v>42679.924907407403</v>
      </c>
      <c r="U1869" s="10">
        <f t="shared" si="144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0" t="s">
        <v>8220</v>
      </c>
      <c r="G1870" s="10" t="s">
        <v>8223</v>
      </c>
      <c r="H1870" s="10" t="s">
        <v>8245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t="b">
        <v>0</v>
      </c>
      <c r="N1870" s="10" t="s">
        <v>8281</v>
      </c>
      <c r="O1870" s="15" t="s">
        <v>8331</v>
      </c>
      <c r="P1870" s="10" t="s">
        <v>8333</v>
      </c>
      <c r="Q1870" s="10">
        <f t="shared" si="146"/>
        <v>5</v>
      </c>
      <c r="R1870" s="10">
        <f t="shared" si="145"/>
        <v>71.59</v>
      </c>
      <c r="S1870" s="23">
        <f t="shared" si="147"/>
        <v>42328.779224537036</v>
      </c>
      <c r="T1870" s="23">
        <f t="shared" si="148"/>
        <v>42353.332638888889</v>
      </c>
      <c r="U1870" s="10">
        <f t="shared" si="144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0" t="s">
        <v>8220</v>
      </c>
      <c r="G1871" s="10" t="s">
        <v>8223</v>
      </c>
      <c r="H1871" s="10" t="s">
        <v>8245</v>
      </c>
      <c r="I1871" s="10">
        <v>1483488249</v>
      </c>
      <c r="J1871" s="10">
        <v>1480896249</v>
      </c>
      <c r="K1871" s="10" t="b">
        <v>0</v>
      </c>
      <c r="L1871" s="10">
        <v>0</v>
      </c>
      <c r="M1871" t="b">
        <v>0</v>
      </c>
      <c r="N1871" s="10" t="s">
        <v>8281</v>
      </c>
      <c r="O1871" s="15" t="s">
        <v>8331</v>
      </c>
      <c r="P1871" s="10" t="s">
        <v>8333</v>
      </c>
      <c r="Q1871" s="10">
        <f t="shared" si="146"/>
        <v>0</v>
      </c>
      <c r="R1871" s="10">
        <f t="shared" si="145"/>
        <v>0</v>
      </c>
      <c r="S1871" s="23">
        <f t="shared" si="147"/>
        <v>42709.002881944441</v>
      </c>
      <c r="T1871" s="23">
        <f t="shared" si="148"/>
        <v>42739.002881944441</v>
      </c>
      <c r="U1871" s="10">
        <f t="shared" ref="U1871:U1934" si="149">YEAR(S:S)</f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0" t="s">
        <v>8220</v>
      </c>
      <c r="G1872" s="10" t="s">
        <v>8223</v>
      </c>
      <c r="H1872" s="10" t="s">
        <v>8245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t="b">
        <v>0</v>
      </c>
      <c r="N1872" s="10" t="s">
        <v>8281</v>
      </c>
      <c r="O1872" s="15" t="s">
        <v>8331</v>
      </c>
      <c r="P1872" s="10" t="s">
        <v>8333</v>
      </c>
      <c r="Q1872" s="10">
        <f t="shared" si="146"/>
        <v>10</v>
      </c>
      <c r="R1872" s="10">
        <f t="shared" si="145"/>
        <v>32.82</v>
      </c>
      <c r="S1872" s="23">
        <f t="shared" si="147"/>
        <v>42371.355729166666</v>
      </c>
      <c r="T1872" s="23">
        <f t="shared" si="148"/>
        <v>42400.178472222222</v>
      </c>
      <c r="U1872" s="10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0" t="s">
        <v>8220</v>
      </c>
      <c r="G1873" s="10" t="s">
        <v>8223</v>
      </c>
      <c r="H1873" s="10" t="s">
        <v>8245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t="b">
        <v>0</v>
      </c>
      <c r="N1873" s="10" t="s">
        <v>8281</v>
      </c>
      <c r="O1873" s="15" t="s">
        <v>8331</v>
      </c>
      <c r="P1873" s="10" t="s">
        <v>8333</v>
      </c>
      <c r="Q1873" s="10">
        <f t="shared" si="146"/>
        <v>72</v>
      </c>
      <c r="R1873" s="10">
        <f t="shared" si="145"/>
        <v>49.12</v>
      </c>
      <c r="S1873" s="23">
        <f t="shared" si="147"/>
        <v>41923.783576388887</v>
      </c>
      <c r="T1873" s="23">
        <f t="shared" si="148"/>
        <v>41963.825243055559</v>
      </c>
      <c r="U1873" s="10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0" t="s">
        <v>8220</v>
      </c>
      <c r="G1874" s="10" t="s">
        <v>8223</v>
      </c>
      <c r="H1874" s="10" t="s">
        <v>8245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t="b">
        <v>0</v>
      </c>
      <c r="N1874" s="10" t="s">
        <v>8281</v>
      </c>
      <c r="O1874" s="15" t="s">
        <v>8331</v>
      </c>
      <c r="P1874" s="10" t="s">
        <v>8333</v>
      </c>
      <c r="Q1874" s="10">
        <f t="shared" si="146"/>
        <v>1</v>
      </c>
      <c r="R1874" s="10">
        <f t="shared" si="145"/>
        <v>16.309999999999999</v>
      </c>
      <c r="S1874" s="23">
        <f t="shared" si="147"/>
        <v>42155.129652777774</v>
      </c>
      <c r="T1874" s="23">
        <f t="shared" si="148"/>
        <v>42185.129652777774</v>
      </c>
      <c r="U1874" s="10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0" t="s">
        <v>8220</v>
      </c>
      <c r="G1875" s="10" t="s">
        <v>8228</v>
      </c>
      <c r="H1875" s="10" t="s">
        <v>8250</v>
      </c>
      <c r="I1875" s="10">
        <v>1436373900</v>
      </c>
      <c r="J1875" s="10">
        <v>1433861210</v>
      </c>
      <c r="K1875" s="10" t="b">
        <v>0</v>
      </c>
      <c r="L1875" s="10">
        <v>2</v>
      </c>
      <c r="M1875" t="b">
        <v>0</v>
      </c>
      <c r="N1875" s="10" t="s">
        <v>8281</v>
      </c>
      <c r="O1875" s="15" t="s">
        <v>8331</v>
      </c>
      <c r="P1875" s="10" t="s">
        <v>8333</v>
      </c>
      <c r="Q1875" s="10">
        <f t="shared" si="146"/>
        <v>0</v>
      </c>
      <c r="R1875" s="10">
        <f t="shared" si="145"/>
        <v>18</v>
      </c>
      <c r="S1875" s="23">
        <f t="shared" si="147"/>
        <v>42164.615856481483</v>
      </c>
      <c r="T1875" s="23">
        <f t="shared" si="148"/>
        <v>42193.697916666672</v>
      </c>
      <c r="U1875" s="10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0" t="s">
        <v>8220</v>
      </c>
      <c r="G1876" s="10" t="s">
        <v>8223</v>
      </c>
      <c r="H1876" s="10" t="s">
        <v>8245</v>
      </c>
      <c r="I1876" s="10">
        <v>1467155733</v>
      </c>
      <c r="J1876" s="10">
        <v>1465427733</v>
      </c>
      <c r="K1876" s="10" t="b">
        <v>0</v>
      </c>
      <c r="L1876" s="10">
        <v>2</v>
      </c>
      <c r="M1876" t="b">
        <v>0</v>
      </c>
      <c r="N1876" s="10" t="s">
        <v>8281</v>
      </c>
      <c r="O1876" s="15" t="s">
        <v>8331</v>
      </c>
      <c r="P1876" s="10" t="s">
        <v>8333</v>
      </c>
      <c r="Q1876" s="10">
        <f t="shared" si="146"/>
        <v>0</v>
      </c>
      <c r="R1876" s="10">
        <f t="shared" si="145"/>
        <v>13</v>
      </c>
      <c r="S1876" s="23">
        <f t="shared" si="147"/>
        <v>42529.969131944439</v>
      </c>
      <c r="T1876" s="23">
        <f t="shared" si="148"/>
        <v>42549.969131944439</v>
      </c>
      <c r="U1876" s="10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0" t="s">
        <v>8220</v>
      </c>
      <c r="G1877" s="10" t="s">
        <v>8223</v>
      </c>
      <c r="H1877" s="10" t="s">
        <v>8245</v>
      </c>
      <c r="I1877" s="10">
        <v>1470519308</v>
      </c>
      <c r="J1877" s="10">
        <v>1465335308</v>
      </c>
      <c r="K1877" s="10" t="b">
        <v>0</v>
      </c>
      <c r="L1877" s="10">
        <v>3</v>
      </c>
      <c r="M1877" t="b">
        <v>0</v>
      </c>
      <c r="N1877" s="10" t="s">
        <v>8281</v>
      </c>
      <c r="O1877" s="15" t="s">
        <v>8331</v>
      </c>
      <c r="P1877" s="10" t="s">
        <v>8333</v>
      </c>
      <c r="Q1877" s="10">
        <f t="shared" si="146"/>
        <v>1</v>
      </c>
      <c r="R1877" s="10">
        <f t="shared" si="145"/>
        <v>17</v>
      </c>
      <c r="S1877" s="23">
        <f t="shared" si="147"/>
        <v>42528.899398148147</v>
      </c>
      <c r="T1877" s="23">
        <f t="shared" si="148"/>
        <v>42588.899398148147</v>
      </c>
      <c r="U1877" s="10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0" t="s">
        <v>8220</v>
      </c>
      <c r="G1878" s="10" t="s">
        <v>8225</v>
      </c>
      <c r="H1878" s="10" t="s">
        <v>8247</v>
      </c>
      <c r="I1878" s="10">
        <v>1402901405</v>
      </c>
      <c r="J1878" s="10">
        <v>1400309405</v>
      </c>
      <c r="K1878" s="10" t="b">
        <v>0</v>
      </c>
      <c r="L1878" s="10">
        <v>0</v>
      </c>
      <c r="M1878" t="b">
        <v>0</v>
      </c>
      <c r="N1878" s="10" t="s">
        <v>8281</v>
      </c>
      <c r="O1878" s="15" t="s">
        <v>8331</v>
      </c>
      <c r="P1878" s="10" t="s">
        <v>8333</v>
      </c>
      <c r="Q1878" s="10">
        <f t="shared" si="146"/>
        <v>0</v>
      </c>
      <c r="R1878" s="10">
        <f t="shared" si="145"/>
        <v>0</v>
      </c>
      <c r="S1878" s="23">
        <f t="shared" si="147"/>
        <v>41776.284780092588</v>
      </c>
      <c r="T1878" s="23">
        <f t="shared" si="148"/>
        <v>41806.284780092588</v>
      </c>
      <c r="U1878" s="10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0" t="s">
        <v>8220</v>
      </c>
      <c r="G1879" s="10" t="s">
        <v>8223</v>
      </c>
      <c r="H1879" s="10" t="s">
        <v>8245</v>
      </c>
      <c r="I1879" s="10">
        <v>1425170525</v>
      </c>
      <c r="J1879" s="10">
        <v>1422664925</v>
      </c>
      <c r="K1879" s="10" t="b">
        <v>0</v>
      </c>
      <c r="L1879" s="10">
        <v>0</v>
      </c>
      <c r="M1879" t="b">
        <v>0</v>
      </c>
      <c r="N1879" s="10" t="s">
        <v>8281</v>
      </c>
      <c r="O1879" s="15" t="s">
        <v>8331</v>
      </c>
      <c r="P1879" s="10" t="s">
        <v>8333</v>
      </c>
      <c r="Q1879" s="10">
        <f t="shared" si="146"/>
        <v>0</v>
      </c>
      <c r="R1879" s="10">
        <f t="shared" si="145"/>
        <v>0</v>
      </c>
      <c r="S1879" s="23">
        <f t="shared" si="147"/>
        <v>42035.029224537036</v>
      </c>
      <c r="T1879" s="23">
        <f t="shared" si="148"/>
        <v>42064.029224537036</v>
      </c>
      <c r="U1879" s="10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0" t="s">
        <v>8220</v>
      </c>
      <c r="G1880" s="10" t="s">
        <v>8225</v>
      </c>
      <c r="H1880" s="10" t="s">
        <v>8247</v>
      </c>
      <c r="I1880" s="10">
        <v>1402618355</v>
      </c>
      <c r="J1880" s="10">
        <v>1400026355</v>
      </c>
      <c r="K1880" s="10" t="b">
        <v>0</v>
      </c>
      <c r="L1880" s="10">
        <v>0</v>
      </c>
      <c r="M1880" t="b">
        <v>0</v>
      </c>
      <c r="N1880" s="10" t="s">
        <v>8281</v>
      </c>
      <c r="O1880" s="15" t="s">
        <v>8331</v>
      </c>
      <c r="P1880" s="10" t="s">
        <v>8333</v>
      </c>
      <c r="Q1880" s="10">
        <f t="shared" si="146"/>
        <v>0</v>
      </c>
      <c r="R1880" s="10">
        <f t="shared" si="145"/>
        <v>0</v>
      </c>
      <c r="S1880" s="23">
        <f t="shared" si="147"/>
        <v>41773.008738425924</v>
      </c>
      <c r="T1880" s="23">
        <f t="shared" si="148"/>
        <v>41803.008738425924</v>
      </c>
      <c r="U1880" s="1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0" t="s">
        <v>8220</v>
      </c>
      <c r="G1881" s="10" t="s">
        <v>8226</v>
      </c>
      <c r="H1881" s="10" t="s">
        <v>8248</v>
      </c>
      <c r="I1881" s="10">
        <v>1457966129</v>
      </c>
      <c r="J1881" s="10">
        <v>1455377729</v>
      </c>
      <c r="K1881" s="10" t="b">
        <v>0</v>
      </c>
      <c r="L1881" s="10">
        <v>2</v>
      </c>
      <c r="M1881" t="b">
        <v>0</v>
      </c>
      <c r="N1881" s="10" t="s">
        <v>8281</v>
      </c>
      <c r="O1881" s="15" t="s">
        <v>8331</v>
      </c>
      <c r="P1881" s="10" t="s">
        <v>8333</v>
      </c>
      <c r="Q1881" s="10">
        <f t="shared" si="146"/>
        <v>0</v>
      </c>
      <c r="R1881" s="10">
        <f t="shared" si="145"/>
        <v>3</v>
      </c>
      <c r="S1881" s="23">
        <f t="shared" si="147"/>
        <v>42413.649641203709</v>
      </c>
      <c r="T1881" s="23">
        <f t="shared" si="148"/>
        <v>42443.607974537037</v>
      </c>
      <c r="U1881" s="10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0" t="s">
        <v>8220</v>
      </c>
      <c r="G1882" s="10" t="s">
        <v>8224</v>
      </c>
      <c r="H1882" s="10" t="s">
        <v>8246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t="b">
        <v>0</v>
      </c>
      <c r="N1882" s="10" t="s">
        <v>8281</v>
      </c>
      <c r="O1882" s="15" t="s">
        <v>8331</v>
      </c>
      <c r="P1882" s="10" t="s">
        <v>8333</v>
      </c>
      <c r="Q1882" s="10">
        <f t="shared" si="146"/>
        <v>20</v>
      </c>
      <c r="R1882" s="10">
        <f t="shared" si="145"/>
        <v>41.83</v>
      </c>
      <c r="S1882" s="23">
        <f t="shared" si="147"/>
        <v>42430.566898148143</v>
      </c>
      <c r="T1882" s="23">
        <f t="shared" si="148"/>
        <v>42459.525231481486</v>
      </c>
      <c r="U1882" s="10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0" t="s">
        <v>8218</v>
      </c>
      <c r="G1883" s="10" t="s">
        <v>8223</v>
      </c>
      <c r="H1883" s="10" t="s">
        <v>8245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t="b">
        <v>1</v>
      </c>
      <c r="N1883" s="10" t="s">
        <v>8277</v>
      </c>
      <c r="O1883" s="15" t="s">
        <v>8323</v>
      </c>
      <c r="P1883" s="10" t="s">
        <v>8327</v>
      </c>
      <c r="Q1883" s="10">
        <f t="shared" si="146"/>
        <v>173</v>
      </c>
      <c r="R1883" s="10">
        <f t="shared" si="145"/>
        <v>49.34</v>
      </c>
      <c r="S1883" s="23">
        <f t="shared" si="147"/>
        <v>42043.152650462958</v>
      </c>
      <c r="T1883" s="23">
        <f t="shared" si="148"/>
        <v>42073.110983796301</v>
      </c>
      <c r="U1883" s="10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0" t="s">
        <v>8218</v>
      </c>
      <c r="G1884" s="10" t="s">
        <v>8223</v>
      </c>
      <c r="H1884" s="10" t="s">
        <v>8245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t="b">
        <v>1</v>
      </c>
      <c r="N1884" s="10" t="s">
        <v>8277</v>
      </c>
      <c r="O1884" s="15" t="s">
        <v>8323</v>
      </c>
      <c r="P1884" s="10" t="s">
        <v>8327</v>
      </c>
      <c r="Q1884" s="10">
        <f t="shared" si="146"/>
        <v>101</v>
      </c>
      <c r="R1884" s="10">
        <f t="shared" si="145"/>
        <v>41.73</v>
      </c>
      <c r="S1884" s="23">
        <f t="shared" si="147"/>
        <v>41067.949212962965</v>
      </c>
      <c r="T1884" s="23">
        <f t="shared" si="148"/>
        <v>41100.991666666669</v>
      </c>
      <c r="U1884" s="10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0" t="s">
        <v>8218</v>
      </c>
      <c r="G1885" s="10" t="s">
        <v>8223</v>
      </c>
      <c r="H1885" s="10" t="s">
        <v>8245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t="b">
        <v>1</v>
      </c>
      <c r="N1885" s="10" t="s">
        <v>8277</v>
      </c>
      <c r="O1885" s="15" t="s">
        <v>8323</v>
      </c>
      <c r="P1885" s="10" t="s">
        <v>8327</v>
      </c>
      <c r="Q1885" s="10">
        <f t="shared" si="146"/>
        <v>105</v>
      </c>
      <c r="R1885" s="10">
        <f t="shared" si="145"/>
        <v>32.72</v>
      </c>
      <c r="S1885" s="23">
        <f t="shared" si="147"/>
        <v>40977.948009259257</v>
      </c>
      <c r="T1885" s="23">
        <f t="shared" si="148"/>
        <v>41007.906342592592</v>
      </c>
      <c r="U1885" s="10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0" t="s">
        <v>8218</v>
      </c>
      <c r="G1886" s="10" t="s">
        <v>8223</v>
      </c>
      <c r="H1886" s="10" t="s">
        <v>8245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t="b">
        <v>1</v>
      </c>
      <c r="N1886" s="10" t="s">
        <v>8277</v>
      </c>
      <c r="O1886" s="15" t="s">
        <v>8323</v>
      </c>
      <c r="P1886" s="10" t="s">
        <v>8327</v>
      </c>
      <c r="Q1886" s="10">
        <f t="shared" si="146"/>
        <v>135</v>
      </c>
      <c r="R1886" s="10">
        <f t="shared" si="145"/>
        <v>51.96</v>
      </c>
      <c r="S1886" s="23">
        <f t="shared" si="147"/>
        <v>41205.198321759257</v>
      </c>
      <c r="T1886" s="23">
        <f t="shared" si="148"/>
        <v>41240.5</v>
      </c>
      <c r="U1886" s="10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0" t="s">
        <v>8218</v>
      </c>
      <c r="G1887" s="10" t="s">
        <v>8223</v>
      </c>
      <c r="H1887" s="10" t="s">
        <v>8245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t="b">
        <v>1</v>
      </c>
      <c r="N1887" s="10" t="s">
        <v>8277</v>
      </c>
      <c r="O1887" s="15" t="s">
        <v>8323</v>
      </c>
      <c r="P1887" s="10" t="s">
        <v>8327</v>
      </c>
      <c r="Q1887" s="10">
        <f t="shared" si="146"/>
        <v>116</v>
      </c>
      <c r="R1887" s="10">
        <f t="shared" si="145"/>
        <v>50.69</v>
      </c>
      <c r="S1887" s="23">
        <f t="shared" si="147"/>
        <v>41099.093865740739</v>
      </c>
      <c r="T1887" s="23">
        <f t="shared" si="148"/>
        <v>41131.916666666664</v>
      </c>
      <c r="U1887" s="10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0" t="s">
        <v>8218</v>
      </c>
      <c r="G1888" s="10" t="s">
        <v>8223</v>
      </c>
      <c r="H1888" s="10" t="s">
        <v>8245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t="b">
        <v>1</v>
      </c>
      <c r="N1888" s="10" t="s">
        <v>8277</v>
      </c>
      <c r="O1888" s="15" t="s">
        <v>8323</v>
      </c>
      <c r="P1888" s="10" t="s">
        <v>8327</v>
      </c>
      <c r="Q1888" s="10">
        <f t="shared" si="146"/>
        <v>102</v>
      </c>
      <c r="R1888" s="10">
        <f t="shared" si="145"/>
        <v>42.24</v>
      </c>
      <c r="S1888" s="23">
        <f t="shared" si="147"/>
        <v>41925.906689814816</v>
      </c>
      <c r="T1888" s="23">
        <f t="shared" si="148"/>
        <v>41955.94835648148</v>
      </c>
      <c r="U1888" s="10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0" t="s">
        <v>8218</v>
      </c>
      <c r="G1889" s="10" t="s">
        <v>8226</v>
      </c>
      <c r="H1889" s="10" t="s">
        <v>8248</v>
      </c>
      <c r="I1889" s="10">
        <v>1449178200</v>
      </c>
      <c r="J1889" s="10">
        <v>1447614732</v>
      </c>
      <c r="K1889" s="10" t="b">
        <v>0</v>
      </c>
      <c r="L1889" s="10">
        <v>8</v>
      </c>
      <c r="M1889" t="b">
        <v>1</v>
      </c>
      <c r="N1889" s="10" t="s">
        <v>8277</v>
      </c>
      <c r="O1889" s="15" t="s">
        <v>8323</v>
      </c>
      <c r="P1889" s="10" t="s">
        <v>8327</v>
      </c>
      <c r="Q1889" s="10">
        <f t="shared" si="146"/>
        <v>111</v>
      </c>
      <c r="R1889" s="10">
        <f t="shared" si="145"/>
        <v>416.88</v>
      </c>
      <c r="S1889" s="23">
        <f t="shared" si="147"/>
        <v>42323.800138888888</v>
      </c>
      <c r="T1889" s="23">
        <f t="shared" si="148"/>
        <v>42341.895833333328</v>
      </c>
      <c r="U1889" s="10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0" t="s">
        <v>8218</v>
      </c>
      <c r="G1890" s="10" t="s">
        <v>8223</v>
      </c>
      <c r="H1890" s="10" t="s">
        <v>8245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t="b">
        <v>1</v>
      </c>
      <c r="N1890" s="10" t="s">
        <v>8277</v>
      </c>
      <c r="O1890" s="15" t="s">
        <v>8323</v>
      </c>
      <c r="P1890" s="10" t="s">
        <v>8327</v>
      </c>
      <c r="Q1890" s="10">
        <f t="shared" si="146"/>
        <v>166</v>
      </c>
      <c r="R1890" s="10">
        <f t="shared" si="145"/>
        <v>46.65</v>
      </c>
      <c r="S1890" s="23">
        <f t="shared" si="147"/>
        <v>40299.239953703705</v>
      </c>
      <c r="T1890" s="23">
        <f t="shared" si="148"/>
        <v>40330.207638888889</v>
      </c>
      <c r="U1890" s="1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0" t="s">
        <v>8218</v>
      </c>
      <c r="G1891" s="10" t="s">
        <v>8223</v>
      </c>
      <c r="H1891" s="10" t="s">
        <v>8245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t="b">
        <v>1</v>
      </c>
      <c r="N1891" s="10" t="s">
        <v>8277</v>
      </c>
      <c r="O1891" s="15" t="s">
        <v>8323</v>
      </c>
      <c r="P1891" s="10" t="s">
        <v>8327</v>
      </c>
      <c r="Q1891" s="10">
        <f t="shared" si="146"/>
        <v>107</v>
      </c>
      <c r="R1891" s="10">
        <f t="shared" si="145"/>
        <v>48.45</v>
      </c>
      <c r="S1891" s="23">
        <f t="shared" si="147"/>
        <v>41299.793356481481</v>
      </c>
      <c r="T1891" s="23">
        <f t="shared" si="148"/>
        <v>41344.751689814817</v>
      </c>
      <c r="U1891" s="10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0" t="s">
        <v>8218</v>
      </c>
      <c r="G1892" s="10" t="s">
        <v>8223</v>
      </c>
      <c r="H1892" s="10" t="s">
        <v>8245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t="b">
        <v>1</v>
      </c>
      <c r="N1892" s="10" t="s">
        <v>8277</v>
      </c>
      <c r="O1892" s="15" t="s">
        <v>8323</v>
      </c>
      <c r="P1892" s="10" t="s">
        <v>8327</v>
      </c>
      <c r="Q1892" s="10">
        <f t="shared" si="146"/>
        <v>145</v>
      </c>
      <c r="R1892" s="10">
        <f t="shared" si="145"/>
        <v>70.53</v>
      </c>
      <c r="S1892" s="23">
        <f t="shared" si="147"/>
        <v>41228.786203703705</v>
      </c>
      <c r="T1892" s="23">
        <f t="shared" si="148"/>
        <v>41258.786203703705</v>
      </c>
      <c r="U1892" s="10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0" t="s">
        <v>8218</v>
      </c>
      <c r="G1893" s="10" t="s">
        <v>8223</v>
      </c>
      <c r="H1893" s="10" t="s">
        <v>8245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t="b">
        <v>1</v>
      </c>
      <c r="N1893" s="10" t="s">
        <v>8277</v>
      </c>
      <c r="O1893" s="15" t="s">
        <v>8323</v>
      </c>
      <c r="P1893" s="10" t="s">
        <v>8327</v>
      </c>
      <c r="Q1893" s="10">
        <f t="shared" si="146"/>
        <v>106</v>
      </c>
      <c r="R1893" s="10">
        <f t="shared" si="145"/>
        <v>87.96</v>
      </c>
      <c r="S1893" s="23">
        <f t="shared" si="147"/>
        <v>40335.798078703701</v>
      </c>
      <c r="T1893" s="23">
        <f t="shared" si="148"/>
        <v>40381.25</v>
      </c>
      <c r="U1893" s="10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0" t="s">
        <v>8218</v>
      </c>
      <c r="G1894" s="10" t="s">
        <v>8223</v>
      </c>
      <c r="H1894" s="10" t="s">
        <v>8245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t="b">
        <v>1</v>
      </c>
      <c r="N1894" s="10" t="s">
        <v>8277</v>
      </c>
      <c r="O1894" s="15" t="s">
        <v>8323</v>
      </c>
      <c r="P1894" s="10" t="s">
        <v>8327</v>
      </c>
      <c r="Q1894" s="10">
        <f t="shared" si="146"/>
        <v>137</v>
      </c>
      <c r="R1894" s="10">
        <f t="shared" si="145"/>
        <v>26.27</v>
      </c>
      <c r="S1894" s="23">
        <f t="shared" si="147"/>
        <v>40671.637511574074</v>
      </c>
      <c r="T1894" s="23">
        <f t="shared" si="148"/>
        <v>40701.637511574074</v>
      </c>
      <c r="U1894" s="10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0" t="s">
        <v>8218</v>
      </c>
      <c r="G1895" s="10" t="s">
        <v>8223</v>
      </c>
      <c r="H1895" s="10" t="s">
        <v>8245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t="b">
        <v>1</v>
      </c>
      <c r="N1895" s="10" t="s">
        <v>8277</v>
      </c>
      <c r="O1895" s="15" t="s">
        <v>8323</v>
      </c>
      <c r="P1895" s="10" t="s">
        <v>8327</v>
      </c>
      <c r="Q1895" s="10">
        <f t="shared" si="146"/>
        <v>104</v>
      </c>
      <c r="R1895" s="10">
        <f t="shared" si="145"/>
        <v>57.78</v>
      </c>
      <c r="S1895" s="23">
        <f t="shared" si="147"/>
        <v>40632.94195601852</v>
      </c>
      <c r="T1895" s="23">
        <f t="shared" si="148"/>
        <v>40649.165972222225</v>
      </c>
      <c r="U1895" s="10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0" t="s">
        <v>8218</v>
      </c>
      <c r="G1896" s="10" t="s">
        <v>8223</v>
      </c>
      <c r="H1896" s="10" t="s">
        <v>8245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t="b">
        <v>1</v>
      </c>
      <c r="N1896" s="10" t="s">
        <v>8277</v>
      </c>
      <c r="O1896" s="15" t="s">
        <v>8323</v>
      </c>
      <c r="P1896" s="10" t="s">
        <v>8327</v>
      </c>
      <c r="Q1896" s="10">
        <f t="shared" si="146"/>
        <v>115</v>
      </c>
      <c r="R1896" s="10">
        <f t="shared" si="145"/>
        <v>57.25</v>
      </c>
      <c r="S1896" s="23">
        <f t="shared" si="147"/>
        <v>40920.904895833337</v>
      </c>
      <c r="T1896" s="23">
        <f t="shared" si="148"/>
        <v>40951.904895833337</v>
      </c>
      <c r="U1896" s="10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0" t="s">
        <v>8218</v>
      </c>
      <c r="G1897" s="10" t="s">
        <v>8223</v>
      </c>
      <c r="H1897" s="10" t="s">
        <v>8245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t="b">
        <v>1</v>
      </c>
      <c r="N1897" s="10" t="s">
        <v>8277</v>
      </c>
      <c r="O1897" s="15" t="s">
        <v>8323</v>
      </c>
      <c r="P1897" s="10" t="s">
        <v>8327</v>
      </c>
      <c r="Q1897" s="10">
        <f t="shared" si="146"/>
        <v>102</v>
      </c>
      <c r="R1897" s="10">
        <f t="shared" si="145"/>
        <v>196.34</v>
      </c>
      <c r="S1897" s="23">
        <f t="shared" si="147"/>
        <v>42267.746782407412</v>
      </c>
      <c r="T1897" s="23">
        <f t="shared" si="148"/>
        <v>42297.746782407412</v>
      </c>
      <c r="U1897" s="10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0" t="s">
        <v>8218</v>
      </c>
      <c r="G1898" s="10" t="s">
        <v>8223</v>
      </c>
      <c r="H1898" s="10" t="s">
        <v>8245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t="b">
        <v>1</v>
      </c>
      <c r="N1898" s="10" t="s">
        <v>8277</v>
      </c>
      <c r="O1898" s="15" t="s">
        <v>8323</v>
      </c>
      <c r="P1898" s="10" t="s">
        <v>8327</v>
      </c>
      <c r="Q1898" s="10">
        <f t="shared" si="146"/>
        <v>124</v>
      </c>
      <c r="R1898" s="10">
        <f t="shared" si="145"/>
        <v>43</v>
      </c>
      <c r="S1898" s="23">
        <f t="shared" si="147"/>
        <v>40981.710243055553</v>
      </c>
      <c r="T1898" s="23">
        <f t="shared" si="148"/>
        <v>41011.710243055553</v>
      </c>
      <c r="U1898" s="10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0" t="s">
        <v>8218</v>
      </c>
      <c r="G1899" s="10" t="s">
        <v>8223</v>
      </c>
      <c r="H1899" s="10" t="s">
        <v>8245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t="b">
        <v>1</v>
      </c>
      <c r="N1899" s="10" t="s">
        <v>8277</v>
      </c>
      <c r="O1899" s="15" t="s">
        <v>8323</v>
      </c>
      <c r="P1899" s="10" t="s">
        <v>8327</v>
      </c>
      <c r="Q1899" s="10">
        <f t="shared" si="146"/>
        <v>102</v>
      </c>
      <c r="R1899" s="10">
        <f t="shared" si="145"/>
        <v>35.549999999999997</v>
      </c>
      <c r="S1899" s="23">
        <f t="shared" si="147"/>
        <v>41680.583402777782</v>
      </c>
      <c r="T1899" s="23">
        <f t="shared" si="148"/>
        <v>41702.875</v>
      </c>
      <c r="U1899" s="10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0" t="s">
        <v>8218</v>
      </c>
      <c r="G1900" s="10" t="s">
        <v>8223</v>
      </c>
      <c r="H1900" s="10" t="s">
        <v>8245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t="b">
        <v>1</v>
      </c>
      <c r="N1900" s="10" t="s">
        <v>8277</v>
      </c>
      <c r="O1900" s="15" t="s">
        <v>8323</v>
      </c>
      <c r="P1900" s="10" t="s">
        <v>8327</v>
      </c>
      <c r="Q1900" s="10">
        <f t="shared" si="146"/>
        <v>145</v>
      </c>
      <c r="R1900" s="10">
        <f t="shared" si="145"/>
        <v>68.81</v>
      </c>
      <c r="S1900" s="23">
        <f t="shared" si="147"/>
        <v>42366.192974537036</v>
      </c>
      <c r="T1900" s="23">
        <f t="shared" si="148"/>
        <v>42401.75</v>
      </c>
      <c r="U1900" s="1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0" t="s">
        <v>8218</v>
      </c>
      <c r="G1901" s="10" t="s">
        <v>8223</v>
      </c>
      <c r="H1901" s="10" t="s">
        <v>8245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t="b">
        <v>1</v>
      </c>
      <c r="N1901" s="10" t="s">
        <v>8277</v>
      </c>
      <c r="O1901" s="15" t="s">
        <v>8323</v>
      </c>
      <c r="P1901" s="10" t="s">
        <v>8327</v>
      </c>
      <c r="Q1901" s="10">
        <f t="shared" si="146"/>
        <v>133</v>
      </c>
      <c r="R1901" s="10">
        <f t="shared" si="145"/>
        <v>28.57</v>
      </c>
      <c r="S1901" s="23">
        <f t="shared" si="147"/>
        <v>42058.941736111112</v>
      </c>
      <c r="T1901" s="23">
        <f t="shared" si="148"/>
        <v>42088.90006944444</v>
      </c>
      <c r="U1901" s="10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0" t="s">
        <v>8218</v>
      </c>
      <c r="G1902" s="10" t="s">
        <v>8223</v>
      </c>
      <c r="H1902" s="10" t="s">
        <v>8245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t="b">
        <v>1</v>
      </c>
      <c r="N1902" s="10" t="s">
        <v>8277</v>
      </c>
      <c r="O1902" s="15" t="s">
        <v>8323</v>
      </c>
      <c r="P1902" s="10" t="s">
        <v>8327</v>
      </c>
      <c r="Q1902" s="10">
        <f t="shared" si="146"/>
        <v>109</v>
      </c>
      <c r="R1902" s="10">
        <f t="shared" si="145"/>
        <v>50.63</v>
      </c>
      <c r="S1902" s="23">
        <f t="shared" si="147"/>
        <v>41160.871886574074</v>
      </c>
      <c r="T1902" s="23">
        <f t="shared" si="148"/>
        <v>41188.415972222225</v>
      </c>
      <c r="U1902" s="10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0" t="s">
        <v>8220</v>
      </c>
      <c r="G1903" s="10" t="s">
        <v>8224</v>
      </c>
      <c r="H1903" s="10" t="s">
        <v>8246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t="b">
        <v>0</v>
      </c>
      <c r="N1903" s="10" t="s">
        <v>8292</v>
      </c>
      <c r="O1903" s="15" t="s">
        <v>8317</v>
      </c>
      <c r="P1903" s="10" t="s">
        <v>8346</v>
      </c>
      <c r="Q1903" s="10">
        <f t="shared" si="146"/>
        <v>3</v>
      </c>
      <c r="R1903" s="10">
        <f t="shared" si="145"/>
        <v>106.8</v>
      </c>
      <c r="S1903" s="23">
        <f t="shared" si="147"/>
        <v>42116.54315972222</v>
      </c>
      <c r="T1903" s="23">
        <f t="shared" si="148"/>
        <v>42146.541666666672</v>
      </c>
      <c r="U1903" s="10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0" t="s">
        <v>8220</v>
      </c>
      <c r="G1904" s="10" t="s">
        <v>8232</v>
      </c>
      <c r="H1904" s="10" t="s">
        <v>8248</v>
      </c>
      <c r="I1904" s="10">
        <v>1425495447</v>
      </c>
      <c r="J1904" s="10">
        <v>1422903447</v>
      </c>
      <c r="K1904" s="10" t="b">
        <v>0</v>
      </c>
      <c r="L1904" s="10">
        <v>3</v>
      </c>
      <c r="M1904" t="b">
        <v>0</v>
      </c>
      <c r="N1904" s="10" t="s">
        <v>8292</v>
      </c>
      <c r="O1904" s="15" t="s">
        <v>8317</v>
      </c>
      <c r="P1904" s="10" t="s">
        <v>8346</v>
      </c>
      <c r="Q1904" s="10">
        <f t="shared" si="146"/>
        <v>1</v>
      </c>
      <c r="R1904" s="10">
        <f t="shared" si="145"/>
        <v>4</v>
      </c>
      <c r="S1904" s="23">
        <f t="shared" si="147"/>
        <v>42037.789895833332</v>
      </c>
      <c r="T1904" s="23">
        <f t="shared" si="148"/>
        <v>42067.789895833332</v>
      </c>
      <c r="U1904" s="10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0" t="s">
        <v>8220</v>
      </c>
      <c r="G1905" s="10" t="s">
        <v>8223</v>
      </c>
      <c r="H1905" s="10" t="s">
        <v>8245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t="b">
        <v>0</v>
      </c>
      <c r="N1905" s="10" t="s">
        <v>8292</v>
      </c>
      <c r="O1905" s="15" t="s">
        <v>8317</v>
      </c>
      <c r="P1905" s="10" t="s">
        <v>8346</v>
      </c>
      <c r="Q1905" s="10">
        <f t="shared" si="146"/>
        <v>47</v>
      </c>
      <c r="R1905" s="10">
        <f t="shared" si="145"/>
        <v>34.1</v>
      </c>
      <c r="S1905" s="23">
        <f t="shared" si="147"/>
        <v>42702.770729166667</v>
      </c>
      <c r="T1905" s="23">
        <f t="shared" si="148"/>
        <v>42762.770729166667</v>
      </c>
      <c r="U1905" s="10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0" t="s">
        <v>8220</v>
      </c>
      <c r="G1906" s="10" t="s">
        <v>8223</v>
      </c>
      <c r="H1906" s="10" t="s">
        <v>8245</v>
      </c>
      <c r="I1906" s="10">
        <v>1451752021</v>
      </c>
      <c r="J1906" s="10">
        <v>1447864021</v>
      </c>
      <c r="K1906" s="10" t="b">
        <v>0</v>
      </c>
      <c r="L1906" s="10">
        <v>2</v>
      </c>
      <c r="M1906" t="b">
        <v>0</v>
      </c>
      <c r="N1906" s="10" t="s">
        <v>8292</v>
      </c>
      <c r="O1906" s="15" t="s">
        <v>8317</v>
      </c>
      <c r="P1906" s="10" t="s">
        <v>8346</v>
      </c>
      <c r="Q1906" s="10">
        <f t="shared" si="146"/>
        <v>0</v>
      </c>
      <c r="R1906" s="10">
        <f t="shared" si="145"/>
        <v>25</v>
      </c>
      <c r="S1906" s="23">
        <f t="shared" si="147"/>
        <v>42326.685428240744</v>
      </c>
      <c r="T1906" s="23">
        <f t="shared" si="148"/>
        <v>42371.685428240744</v>
      </c>
      <c r="U1906" s="10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0" t="s">
        <v>8220</v>
      </c>
      <c r="G1907" s="10" t="s">
        <v>8223</v>
      </c>
      <c r="H1907" s="10" t="s">
        <v>8245</v>
      </c>
      <c r="I1907" s="10">
        <v>1410127994</v>
      </c>
      <c r="J1907" s="10">
        <v>1407535994</v>
      </c>
      <c r="K1907" s="10" t="b">
        <v>0</v>
      </c>
      <c r="L1907" s="10">
        <v>4</v>
      </c>
      <c r="M1907" t="b">
        <v>0</v>
      </c>
      <c r="N1907" s="10" t="s">
        <v>8292</v>
      </c>
      <c r="O1907" s="15" t="s">
        <v>8317</v>
      </c>
      <c r="P1907" s="10" t="s">
        <v>8346</v>
      </c>
      <c r="Q1907" s="10">
        <f t="shared" si="146"/>
        <v>0</v>
      </c>
      <c r="R1907" s="10">
        <f t="shared" si="145"/>
        <v>10.5</v>
      </c>
      <c r="S1907" s="23">
        <f t="shared" si="147"/>
        <v>41859.925856481481</v>
      </c>
      <c r="T1907" s="23">
        <f t="shared" si="148"/>
        <v>41889.925856481481</v>
      </c>
      <c r="U1907" s="10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0" t="s">
        <v>8220</v>
      </c>
      <c r="G1908" s="10" t="s">
        <v>8223</v>
      </c>
      <c r="H1908" s="10" t="s">
        <v>8245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t="b">
        <v>0</v>
      </c>
      <c r="N1908" s="10" t="s">
        <v>8292</v>
      </c>
      <c r="O1908" s="15" t="s">
        <v>8317</v>
      </c>
      <c r="P1908" s="10" t="s">
        <v>8346</v>
      </c>
      <c r="Q1908" s="10">
        <f t="shared" si="146"/>
        <v>43</v>
      </c>
      <c r="R1908" s="10">
        <f t="shared" si="145"/>
        <v>215.96</v>
      </c>
      <c r="S1908" s="23">
        <f t="shared" si="147"/>
        <v>42514.671099537038</v>
      </c>
      <c r="T1908" s="23">
        <f t="shared" si="148"/>
        <v>42544.671099537038</v>
      </c>
      <c r="U1908" s="10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0" t="s">
        <v>8220</v>
      </c>
      <c r="G1909" s="10" t="s">
        <v>8223</v>
      </c>
      <c r="H1909" s="10" t="s">
        <v>8245</v>
      </c>
      <c r="I1909" s="10">
        <v>1400853925</v>
      </c>
      <c r="J1909" s="10">
        <v>1399557925</v>
      </c>
      <c r="K1909" s="10" t="b">
        <v>0</v>
      </c>
      <c r="L1909" s="10">
        <v>4</v>
      </c>
      <c r="M1909" t="b">
        <v>0</v>
      </c>
      <c r="N1909" s="10" t="s">
        <v>8292</v>
      </c>
      <c r="O1909" s="15" t="s">
        <v>8317</v>
      </c>
      <c r="P1909" s="10" t="s">
        <v>8346</v>
      </c>
      <c r="Q1909" s="10">
        <f t="shared" si="146"/>
        <v>0</v>
      </c>
      <c r="R1909" s="10">
        <f t="shared" si="145"/>
        <v>21.25</v>
      </c>
      <c r="S1909" s="23">
        <f t="shared" si="147"/>
        <v>41767.587094907409</v>
      </c>
      <c r="T1909" s="23">
        <f t="shared" si="148"/>
        <v>41782.587094907409</v>
      </c>
      <c r="U1909" s="10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0" t="s">
        <v>8220</v>
      </c>
      <c r="G1910" s="10" t="s">
        <v>8223</v>
      </c>
      <c r="H1910" s="10" t="s">
        <v>8245</v>
      </c>
      <c r="I1910" s="10">
        <v>1483048900</v>
      </c>
      <c r="J1910" s="10">
        <v>1480456900</v>
      </c>
      <c r="K1910" s="10" t="b">
        <v>0</v>
      </c>
      <c r="L1910" s="10">
        <v>4</v>
      </c>
      <c r="M1910" t="b">
        <v>0</v>
      </c>
      <c r="N1910" s="10" t="s">
        <v>8292</v>
      </c>
      <c r="O1910" s="15" t="s">
        <v>8317</v>
      </c>
      <c r="P1910" s="10" t="s">
        <v>8346</v>
      </c>
      <c r="Q1910" s="10">
        <f t="shared" si="146"/>
        <v>2</v>
      </c>
      <c r="R1910" s="10">
        <f t="shared" si="145"/>
        <v>108.25</v>
      </c>
      <c r="S1910" s="23">
        <f t="shared" si="147"/>
        <v>42703.917824074073</v>
      </c>
      <c r="T1910" s="23">
        <f t="shared" si="148"/>
        <v>42733.917824074073</v>
      </c>
      <c r="U1910" s="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0" t="s">
        <v>8220</v>
      </c>
      <c r="G1911" s="10" t="s">
        <v>8223</v>
      </c>
      <c r="H1911" s="10" t="s">
        <v>8245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t="b">
        <v>0</v>
      </c>
      <c r="N1911" s="10" t="s">
        <v>8292</v>
      </c>
      <c r="O1911" s="15" t="s">
        <v>8317</v>
      </c>
      <c r="P1911" s="10" t="s">
        <v>8346</v>
      </c>
      <c r="Q1911" s="10">
        <f t="shared" si="146"/>
        <v>14</v>
      </c>
      <c r="R1911" s="10">
        <f t="shared" si="145"/>
        <v>129.97</v>
      </c>
      <c r="S1911" s="23">
        <f t="shared" si="147"/>
        <v>41905.429155092592</v>
      </c>
      <c r="T1911" s="23">
        <f t="shared" si="148"/>
        <v>41935.429155092592</v>
      </c>
      <c r="U1911" s="10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0" t="s">
        <v>8220</v>
      </c>
      <c r="G1912" s="10" t="s">
        <v>8232</v>
      </c>
      <c r="H1912" s="10" t="s">
        <v>8248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t="b">
        <v>0</v>
      </c>
      <c r="N1912" s="10" t="s">
        <v>8292</v>
      </c>
      <c r="O1912" s="15" t="s">
        <v>8317</v>
      </c>
      <c r="P1912" s="10" t="s">
        <v>8346</v>
      </c>
      <c r="Q1912" s="10">
        <f t="shared" si="146"/>
        <v>39</v>
      </c>
      <c r="R1912" s="10">
        <f t="shared" si="145"/>
        <v>117.49</v>
      </c>
      <c r="S1912" s="23">
        <f t="shared" si="147"/>
        <v>42264.963159722218</v>
      </c>
      <c r="T1912" s="23">
        <f t="shared" si="148"/>
        <v>42308.947916666672</v>
      </c>
      <c r="U1912" s="10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0" t="s">
        <v>8220</v>
      </c>
      <c r="G1913" s="10" t="s">
        <v>8227</v>
      </c>
      <c r="H1913" s="10" t="s">
        <v>8249</v>
      </c>
      <c r="I1913" s="10">
        <v>1407545334</v>
      </c>
      <c r="J1913" s="10">
        <v>1404953334</v>
      </c>
      <c r="K1913" s="10" t="b">
        <v>0</v>
      </c>
      <c r="L1913" s="10">
        <v>1</v>
      </c>
      <c r="M1913" t="b">
        <v>0</v>
      </c>
      <c r="N1913" s="10" t="s">
        <v>8292</v>
      </c>
      <c r="O1913" s="15" t="s">
        <v>8317</v>
      </c>
      <c r="P1913" s="10" t="s">
        <v>8346</v>
      </c>
      <c r="Q1913" s="10">
        <f t="shared" si="146"/>
        <v>0</v>
      </c>
      <c r="R1913" s="10">
        <f t="shared" si="145"/>
        <v>10</v>
      </c>
      <c r="S1913" s="23">
        <f t="shared" si="147"/>
        <v>41830.033958333333</v>
      </c>
      <c r="T1913" s="23">
        <f t="shared" si="148"/>
        <v>41860.033958333333</v>
      </c>
      <c r="U1913" s="10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0" t="s">
        <v>8220</v>
      </c>
      <c r="G1914" s="10" t="s">
        <v>8223</v>
      </c>
      <c r="H1914" s="10" t="s">
        <v>8245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t="b">
        <v>0</v>
      </c>
      <c r="N1914" s="10" t="s">
        <v>8292</v>
      </c>
      <c r="O1914" s="15" t="s">
        <v>8317</v>
      </c>
      <c r="P1914" s="10" t="s">
        <v>8346</v>
      </c>
      <c r="Q1914" s="10">
        <f t="shared" si="146"/>
        <v>59</v>
      </c>
      <c r="R1914" s="10">
        <f t="shared" si="145"/>
        <v>70.599999999999994</v>
      </c>
      <c r="S1914" s="23">
        <f t="shared" si="147"/>
        <v>42129.226388888885</v>
      </c>
      <c r="T1914" s="23">
        <f t="shared" si="148"/>
        <v>42159.226388888885</v>
      </c>
      <c r="U1914" s="10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0" t="s">
        <v>8220</v>
      </c>
      <c r="G1915" s="10" t="s">
        <v>8224</v>
      </c>
      <c r="H1915" s="10" t="s">
        <v>8246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t="b">
        <v>0</v>
      </c>
      <c r="N1915" s="10" t="s">
        <v>8292</v>
      </c>
      <c r="O1915" s="15" t="s">
        <v>8317</v>
      </c>
      <c r="P1915" s="10" t="s">
        <v>8346</v>
      </c>
      <c r="Q1915" s="10">
        <f t="shared" si="146"/>
        <v>1</v>
      </c>
      <c r="R1915" s="10">
        <f t="shared" si="145"/>
        <v>24.5</v>
      </c>
      <c r="S1915" s="23">
        <f t="shared" si="147"/>
        <v>41890.511319444442</v>
      </c>
      <c r="T1915" s="23">
        <f t="shared" si="148"/>
        <v>41920.511319444442</v>
      </c>
      <c r="U1915" s="10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0" t="s">
        <v>8220</v>
      </c>
      <c r="G1916" s="10" t="s">
        <v>8223</v>
      </c>
      <c r="H1916" s="10" t="s">
        <v>8245</v>
      </c>
      <c r="I1916" s="10">
        <v>1414814340</v>
      </c>
      <c r="J1916" s="10">
        <v>1413519073</v>
      </c>
      <c r="K1916" s="10" t="b">
        <v>0</v>
      </c>
      <c r="L1916" s="10">
        <v>2</v>
      </c>
      <c r="M1916" t="b">
        <v>0</v>
      </c>
      <c r="N1916" s="10" t="s">
        <v>8292</v>
      </c>
      <c r="O1916" s="15" t="s">
        <v>8317</v>
      </c>
      <c r="P1916" s="10" t="s">
        <v>8346</v>
      </c>
      <c r="Q1916" s="10">
        <f t="shared" si="146"/>
        <v>9</v>
      </c>
      <c r="R1916" s="10">
        <f t="shared" si="145"/>
        <v>30</v>
      </c>
      <c r="S1916" s="23">
        <f t="shared" si="147"/>
        <v>41929.174456018518</v>
      </c>
      <c r="T1916" s="23">
        <f t="shared" si="148"/>
        <v>41944.165972222225</v>
      </c>
      <c r="U1916" s="10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0" t="s">
        <v>8220</v>
      </c>
      <c r="G1917" s="10" t="s">
        <v>8223</v>
      </c>
      <c r="H1917" s="10" t="s">
        <v>8245</v>
      </c>
      <c r="I1917" s="10">
        <v>1409620222</v>
      </c>
      <c r="J1917" s="10">
        <v>1407892222</v>
      </c>
      <c r="K1917" s="10" t="b">
        <v>0</v>
      </c>
      <c r="L1917" s="10">
        <v>4</v>
      </c>
      <c r="M1917" t="b">
        <v>0</v>
      </c>
      <c r="N1917" s="10" t="s">
        <v>8292</v>
      </c>
      <c r="O1917" s="15" t="s">
        <v>8317</v>
      </c>
      <c r="P1917" s="10" t="s">
        <v>8346</v>
      </c>
      <c r="Q1917" s="10">
        <f t="shared" si="146"/>
        <v>2</v>
      </c>
      <c r="R1917" s="10">
        <f t="shared" si="145"/>
        <v>2</v>
      </c>
      <c r="S1917" s="23">
        <f t="shared" si="147"/>
        <v>41864.04886574074</v>
      </c>
      <c r="T1917" s="23">
        <f t="shared" si="148"/>
        <v>41884.04886574074</v>
      </c>
      <c r="U1917" s="10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0" t="s">
        <v>8220</v>
      </c>
      <c r="G1918" s="10" t="s">
        <v>8223</v>
      </c>
      <c r="H1918" s="10" t="s">
        <v>8245</v>
      </c>
      <c r="I1918" s="10">
        <v>1478542375</v>
      </c>
      <c r="J1918" s="10">
        <v>1476378775</v>
      </c>
      <c r="K1918" s="10" t="b">
        <v>0</v>
      </c>
      <c r="L1918" s="10">
        <v>6</v>
      </c>
      <c r="M1918" t="b">
        <v>0</v>
      </c>
      <c r="N1918" s="10" t="s">
        <v>8292</v>
      </c>
      <c r="O1918" s="15" t="s">
        <v>8317</v>
      </c>
      <c r="P1918" s="10" t="s">
        <v>8346</v>
      </c>
      <c r="Q1918" s="10">
        <f t="shared" si="146"/>
        <v>1</v>
      </c>
      <c r="R1918" s="10">
        <f t="shared" si="145"/>
        <v>17</v>
      </c>
      <c r="S1918" s="23">
        <f t="shared" si="147"/>
        <v>42656.717303240745</v>
      </c>
      <c r="T1918" s="23">
        <f t="shared" si="148"/>
        <v>42681.758969907409</v>
      </c>
      <c r="U1918" s="10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0" t="s">
        <v>8220</v>
      </c>
      <c r="G1919" s="10" t="s">
        <v>8230</v>
      </c>
      <c r="H1919" s="10" t="s">
        <v>8251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t="b">
        <v>0</v>
      </c>
      <c r="N1919" s="10" t="s">
        <v>8292</v>
      </c>
      <c r="O1919" s="15" t="s">
        <v>8317</v>
      </c>
      <c r="P1919" s="10" t="s">
        <v>8346</v>
      </c>
      <c r="Q1919" s="10">
        <f t="shared" si="146"/>
        <v>53</v>
      </c>
      <c r="R1919" s="10">
        <f t="shared" si="145"/>
        <v>2928.93</v>
      </c>
      <c r="S1919" s="23">
        <f t="shared" si="147"/>
        <v>42746.270057870366</v>
      </c>
      <c r="T1919" s="23">
        <f t="shared" si="148"/>
        <v>42776.270057870366</v>
      </c>
      <c r="U1919" s="10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0" t="s">
        <v>8220</v>
      </c>
      <c r="G1920" s="10" t="s">
        <v>8223</v>
      </c>
      <c r="H1920" s="10" t="s">
        <v>8245</v>
      </c>
      <c r="I1920" s="10">
        <v>1407869851</v>
      </c>
      <c r="J1920" s="10">
        <v>1404845851</v>
      </c>
      <c r="K1920" s="10" t="b">
        <v>0</v>
      </c>
      <c r="L1920" s="10">
        <v>9</v>
      </c>
      <c r="M1920" t="b">
        <v>0</v>
      </c>
      <c r="N1920" s="10" t="s">
        <v>8292</v>
      </c>
      <c r="O1920" s="15" t="s">
        <v>8317</v>
      </c>
      <c r="P1920" s="10" t="s">
        <v>8346</v>
      </c>
      <c r="Q1920" s="10">
        <f t="shared" si="146"/>
        <v>1</v>
      </c>
      <c r="R1920" s="10">
        <f t="shared" si="145"/>
        <v>28.89</v>
      </c>
      <c r="S1920" s="23">
        <f t="shared" si="147"/>
        <v>41828.789942129632</v>
      </c>
      <c r="T1920" s="23">
        <f t="shared" si="148"/>
        <v>41863.789942129632</v>
      </c>
      <c r="U1920" s="1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0" t="s">
        <v>8220</v>
      </c>
      <c r="G1921" s="10" t="s">
        <v>8223</v>
      </c>
      <c r="H1921" s="10" t="s">
        <v>8245</v>
      </c>
      <c r="I1921" s="10">
        <v>1432069249</v>
      </c>
      <c r="J1921" s="10">
        <v>1429477249</v>
      </c>
      <c r="K1921" s="10" t="b">
        <v>0</v>
      </c>
      <c r="L1921" s="10">
        <v>8</v>
      </c>
      <c r="M1921" t="b">
        <v>0</v>
      </c>
      <c r="N1921" s="10" t="s">
        <v>8292</v>
      </c>
      <c r="O1921" s="15" t="s">
        <v>8317</v>
      </c>
      <c r="P1921" s="10" t="s">
        <v>8346</v>
      </c>
      <c r="Q1921" s="10">
        <f t="shared" si="146"/>
        <v>47</v>
      </c>
      <c r="R1921" s="10">
        <f t="shared" si="145"/>
        <v>29.63</v>
      </c>
      <c r="S1921" s="23">
        <f t="shared" si="147"/>
        <v>42113.875567129624</v>
      </c>
      <c r="T1921" s="23">
        <f t="shared" si="148"/>
        <v>42143.875567129624</v>
      </c>
      <c r="U1921" s="10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0" t="s">
        <v>8220</v>
      </c>
      <c r="G1922" s="10" t="s">
        <v>8224</v>
      </c>
      <c r="H1922" s="10" t="s">
        <v>8246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t="b">
        <v>0</v>
      </c>
      <c r="N1922" s="10" t="s">
        <v>8292</v>
      </c>
      <c r="O1922" s="15" t="s">
        <v>8317</v>
      </c>
      <c r="P1922" s="10" t="s">
        <v>8346</v>
      </c>
      <c r="Q1922" s="10">
        <f t="shared" si="146"/>
        <v>43</v>
      </c>
      <c r="R1922" s="10">
        <f t="shared" ref="R1922:R1985" si="150">IFERROR(ROUND(E1922/L1922,2),0)</f>
        <v>40.98</v>
      </c>
      <c r="S1922" s="23">
        <f t="shared" si="147"/>
        <v>42270.875706018516</v>
      </c>
      <c r="T1922" s="23">
        <f t="shared" si="148"/>
        <v>42298.958333333328</v>
      </c>
      <c r="U1922" s="10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0" t="s">
        <v>8218</v>
      </c>
      <c r="G1923" s="10" t="s">
        <v>8223</v>
      </c>
      <c r="H1923" s="10" t="s">
        <v>8245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t="b">
        <v>1</v>
      </c>
      <c r="N1923" s="10" t="s">
        <v>8277</v>
      </c>
      <c r="O1923" s="15" t="s">
        <v>8323</v>
      </c>
      <c r="P1923" s="10" t="s">
        <v>8327</v>
      </c>
      <c r="Q1923" s="10">
        <f t="shared" ref="Q1923:Q1986" si="151">ROUND(E1923/D1923*100,0)</f>
        <v>137</v>
      </c>
      <c r="R1923" s="10">
        <f t="shared" si="150"/>
        <v>54</v>
      </c>
      <c r="S1923" s="23">
        <f t="shared" ref="S1923:S1986" si="152">(((J1923/60)/60)/24)+DATE(1970,1,1)</f>
        <v>41074.221562500003</v>
      </c>
      <c r="T1923" s="23">
        <f t="shared" ref="T1923:T1986" si="153">(((I1923/60)/60)/24)+DATE(1970,1,1)</f>
        <v>41104.221562500003</v>
      </c>
      <c r="U1923" s="10">
        <f t="shared" si="149"/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0" t="s">
        <v>8218</v>
      </c>
      <c r="G1924" s="10" t="s">
        <v>8223</v>
      </c>
      <c r="H1924" s="10" t="s">
        <v>8245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t="b">
        <v>1</v>
      </c>
      <c r="N1924" s="10" t="s">
        <v>8277</v>
      </c>
      <c r="O1924" s="15" t="s">
        <v>8323</v>
      </c>
      <c r="P1924" s="10" t="s">
        <v>8327</v>
      </c>
      <c r="Q1924" s="10">
        <f t="shared" si="151"/>
        <v>116</v>
      </c>
      <c r="R1924" s="10">
        <f t="shared" si="150"/>
        <v>36.11</v>
      </c>
      <c r="S1924" s="23">
        <f t="shared" si="152"/>
        <v>41590.255868055552</v>
      </c>
      <c r="T1924" s="23">
        <f t="shared" si="153"/>
        <v>41620.255868055552</v>
      </c>
      <c r="U1924" s="10">
        <f t="shared" si="149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0" t="s">
        <v>8218</v>
      </c>
      <c r="G1925" s="10" t="s">
        <v>8223</v>
      </c>
      <c r="H1925" s="10" t="s">
        <v>8245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t="b">
        <v>1</v>
      </c>
      <c r="N1925" s="10" t="s">
        <v>8277</v>
      </c>
      <c r="O1925" s="15" t="s">
        <v>8323</v>
      </c>
      <c r="P1925" s="10" t="s">
        <v>8327</v>
      </c>
      <c r="Q1925" s="10">
        <f t="shared" si="151"/>
        <v>241</v>
      </c>
      <c r="R1925" s="10">
        <f t="shared" si="150"/>
        <v>23.15</v>
      </c>
      <c r="S1925" s="23">
        <f t="shared" si="152"/>
        <v>40772.848749999997</v>
      </c>
      <c r="T1925" s="23">
        <f t="shared" si="153"/>
        <v>40813.207638888889</v>
      </c>
      <c r="U1925" s="10">
        <f t="shared" si="149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0" t="s">
        <v>8218</v>
      </c>
      <c r="G1926" s="10" t="s">
        <v>8223</v>
      </c>
      <c r="H1926" s="10" t="s">
        <v>8245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t="b">
        <v>1</v>
      </c>
      <c r="N1926" s="10" t="s">
        <v>8277</v>
      </c>
      <c r="O1926" s="15" t="s">
        <v>8323</v>
      </c>
      <c r="P1926" s="10" t="s">
        <v>8327</v>
      </c>
      <c r="Q1926" s="10">
        <f t="shared" si="151"/>
        <v>114</v>
      </c>
      <c r="R1926" s="10">
        <f t="shared" si="150"/>
        <v>104</v>
      </c>
      <c r="S1926" s="23">
        <f t="shared" si="152"/>
        <v>41626.761053240742</v>
      </c>
      <c r="T1926" s="23">
        <f t="shared" si="153"/>
        <v>41654.814583333333</v>
      </c>
      <c r="U1926" s="10">
        <f t="shared" si="149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0" t="s">
        <v>8218</v>
      </c>
      <c r="G1927" s="10" t="s">
        <v>8223</v>
      </c>
      <c r="H1927" s="10" t="s">
        <v>8245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t="b">
        <v>1</v>
      </c>
      <c r="N1927" s="10" t="s">
        <v>8277</v>
      </c>
      <c r="O1927" s="15" t="s">
        <v>8323</v>
      </c>
      <c r="P1927" s="10" t="s">
        <v>8327</v>
      </c>
      <c r="Q1927" s="10">
        <f t="shared" si="151"/>
        <v>110</v>
      </c>
      <c r="R1927" s="10">
        <f t="shared" si="150"/>
        <v>31.83</v>
      </c>
      <c r="S1927" s="23">
        <f t="shared" si="152"/>
        <v>41535.90148148148</v>
      </c>
      <c r="T1927" s="23">
        <f t="shared" si="153"/>
        <v>41558</v>
      </c>
      <c r="U1927" s="10">
        <f t="shared" si="149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0" t="s">
        <v>8218</v>
      </c>
      <c r="G1928" s="10" t="s">
        <v>8223</v>
      </c>
      <c r="H1928" s="10" t="s">
        <v>8245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t="b">
        <v>1</v>
      </c>
      <c r="N1928" s="10" t="s">
        <v>8277</v>
      </c>
      <c r="O1928" s="15" t="s">
        <v>8323</v>
      </c>
      <c r="P1928" s="10" t="s">
        <v>8327</v>
      </c>
      <c r="Q1928" s="10">
        <f t="shared" si="151"/>
        <v>195</v>
      </c>
      <c r="R1928" s="10">
        <f t="shared" si="150"/>
        <v>27.39</v>
      </c>
      <c r="S1928" s="23">
        <f t="shared" si="152"/>
        <v>40456.954351851848</v>
      </c>
      <c r="T1928" s="23">
        <f t="shared" si="153"/>
        <v>40484.018055555556</v>
      </c>
      <c r="U1928" s="10">
        <f t="shared" si="149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0" t="s">
        <v>8218</v>
      </c>
      <c r="G1929" s="10" t="s">
        <v>8223</v>
      </c>
      <c r="H1929" s="10" t="s">
        <v>8245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t="b">
        <v>1</v>
      </c>
      <c r="N1929" s="10" t="s">
        <v>8277</v>
      </c>
      <c r="O1929" s="15" t="s">
        <v>8323</v>
      </c>
      <c r="P1929" s="10" t="s">
        <v>8327</v>
      </c>
      <c r="Q1929" s="10">
        <f t="shared" si="151"/>
        <v>103</v>
      </c>
      <c r="R1929" s="10">
        <f t="shared" si="150"/>
        <v>56.36</v>
      </c>
      <c r="S1929" s="23">
        <f t="shared" si="152"/>
        <v>40960.861562500002</v>
      </c>
      <c r="T1929" s="23">
        <f t="shared" si="153"/>
        <v>40976.207638888889</v>
      </c>
      <c r="U1929" s="10">
        <f t="shared" si="149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0" t="s">
        <v>8218</v>
      </c>
      <c r="G1930" s="10" t="s">
        <v>8223</v>
      </c>
      <c r="H1930" s="10" t="s">
        <v>8245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t="b">
        <v>1</v>
      </c>
      <c r="N1930" s="10" t="s">
        <v>8277</v>
      </c>
      <c r="O1930" s="15" t="s">
        <v>8323</v>
      </c>
      <c r="P1930" s="10" t="s">
        <v>8327</v>
      </c>
      <c r="Q1930" s="10">
        <f t="shared" si="151"/>
        <v>103</v>
      </c>
      <c r="R1930" s="10">
        <f t="shared" si="150"/>
        <v>77.349999999999994</v>
      </c>
      <c r="S1930" s="23">
        <f t="shared" si="152"/>
        <v>41371.648078703707</v>
      </c>
      <c r="T1930" s="23">
        <f t="shared" si="153"/>
        <v>41401.648078703707</v>
      </c>
      <c r="U1930" s="10">
        <f t="shared" si="149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0" t="s">
        <v>8218</v>
      </c>
      <c r="G1931" s="10" t="s">
        <v>8223</v>
      </c>
      <c r="H1931" s="10" t="s">
        <v>8245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t="b">
        <v>1</v>
      </c>
      <c r="N1931" s="10" t="s">
        <v>8277</v>
      </c>
      <c r="O1931" s="15" t="s">
        <v>8323</v>
      </c>
      <c r="P1931" s="10" t="s">
        <v>8327</v>
      </c>
      <c r="Q1931" s="10">
        <f t="shared" si="151"/>
        <v>100</v>
      </c>
      <c r="R1931" s="10">
        <f t="shared" si="150"/>
        <v>42.8</v>
      </c>
      <c r="S1931" s="23">
        <f t="shared" si="152"/>
        <v>40687.021597222221</v>
      </c>
      <c r="T1931" s="23">
        <f t="shared" si="153"/>
        <v>40729.021597222221</v>
      </c>
      <c r="U1931" s="10">
        <f t="shared" si="149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0" t="s">
        <v>8218</v>
      </c>
      <c r="G1932" s="10" t="s">
        <v>8223</v>
      </c>
      <c r="H1932" s="10" t="s">
        <v>8245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t="b">
        <v>1</v>
      </c>
      <c r="N1932" s="10" t="s">
        <v>8277</v>
      </c>
      <c r="O1932" s="15" t="s">
        <v>8323</v>
      </c>
      <c r="P1932" s="10" t="s">
        <v>8327</v>
      </c>
      <c r="Q1932" s="10">
        <f t="shared" si="151"/>
        <v>127</v>
      </c>
      <c r="R1932" s="10">
        <f t="shared" si="150"/>
        <v>48.85</v>
      </c>
      <c r="S1932" s="23">
        <f t="shared" si="152"/>
        <v>41402.558819444443</v>
      </c>
      <c r="T1932" s="23">
        <f t="shared" si="153"/>
        <v>41462.558819444443</v>
      </c>
      <c r="U1932" s="10">
        <f t="shared" si="149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0" t="s">
        <v>8218</v>
      </c>
      <c r="G1933" s="10" t="s">
        <v>8223</v>
      </c>
      <c r="H1933" s="10" t="s">
        <v>8245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t="b">
        <v>1</v>
      </c>
      <c r="N1933" s="10" t="s">
        <v>8277</v>
      </c>
      <c r="O1933" s="15" t="s">
        <v>8323</v>
      </c>
      <c r="P1933" s="10" t="s">
        <v>8327</v>
      </c>
      <c r="Q1933" s="10">
        <f t="shared" si="151"/>
        <v>121</v>
      </c>
      <c r="R1933" s="10">
        <f t="shared" si="150"/>
        <v>48.24</v>
      </c>
      <c r="S1933" s="23">
        <f t="shared" si="152"/>
        <v>41037.892465277779</v>
      </c>
      <c r="T1933" s="23">
        <f t="shared" si="153"/>
        <v>41051.145833333336</v>
      </c>
      <c r="U1933" s="10">
        <f t="shared" si="149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0" t="s">
        <v>8218</v>
      </c>
      <c r="G1934" s="10" t="s">
        <v>8223</v>
      </c>
      <c r="H1934" s="10" t="s">
        <v>8245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t="b">
        <v>1</v>
      </c>
      <c r="N1934" s="10" t="s">
        <v>8277</v>
      </c>
      <c r="O1934" s="15" t="s">
        <v>8323</v>
      </c>
      <c r="P1934" s="10" t="s">
        <v>8327</v>
      </c>
      <c r="Q1934" s="10">
        <f t="shared" si="151"/>
        <v>107</v>
      </c>
      <c r="R1934" s="10">
        <f t="shared" si="150"/>
        <v>70.209999999999994</v>
      </c>
      <c r="S1934" s="23">
        <f t="shared" si="152"/>
        <v>40911.809872685182</v>
      </c>
      <c r="T1934" s="23">
        <f t="shared" si="153"/>
        <v>40932.809872685182</v>
      </c>
      <c r="U1934" s="10">
        <f t="shared" si="149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0" t="s">
        <v>8218</v>
      </c>
      <c r="G1935" s="10" t="s">
        <v>8223</v>
      </c>
      <c r="H1935" s="10" t="s">
        <v>8245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t="b">
        <v>1</v>
      </c>
      <c r="N1935" s="10" t="s">
        <v>8277</v>
      </c>
      <c r="O1935" s="15" t="s">
        <v>8323</v>
      </c>
      <c r="P1935" s="10" t="s">
        <v>8327</v>
      </c>
      <c r="Q1935" s="10">
        <f t="shared" si="151"/>
        <v>172</v>
      </c>
      <c r="R1935" s="10">
        <f t="shared" si="150"/>
        <v>94.05</v>
      </c>
      <c r="S1935" s="23">
        <f t="shared" si="152"/>
        <v>41879.130868055552</v>
      </c>
      <c r="T1935" s="23">
        <f t="shared" si="153"/>
        <v>41909.130868055552</v>
      </c>
      <c r="U1935" s="10">
        <f t="shared" ref="U1935:U1998" si="154">YEAR(S:S)</f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0" t="s">
        <v>8218</v>
      </c>
      <c r="G1936" s="10" t="s">
        <v>8223</v>
      </c>
      <c r="H1936" s="10" t="s">
        <v>8245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t="b">
        <v>1</v>
      </c>
      <c r="N1936" s="10" t="s">
        <v>8277</v>
      </c>
      <c r="O1936" s="15" t="s">
        <v>8323</v>
      </c>
      <c r="P1936" s="10" t="s">
        <v>8327</v>
      </c>
      <c r="Q1936" s="10">
        <f t="shared" si="151"/>
        <v>124</v>
      </c>
      <c r="R1936" s="10">
        <f t="shared" si="150"/>
        <v>80.27</v>
      </c>
      <c r="S1936" s="23">
        <f t="shared" si="152"/>
        <v>40865.867141203707</v>
      </c>
      <c r="T1936" s="23">
        <f t="shared" si="153"/>
        <v>40902.208333333336</v>
      </c>
      <c r="U1936" s="10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0" t="s">
        <v>8218</v>
      </c>
      <c r="G1937" s="10" t="s">
        <v>8223</v>
      </c>
      <c r="H1937" s="10" t="s">
        <v>8245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t="b">
        <v>1</v>
      </c>
      <c r="N1937" s="10" t="s">
        <v>8277</v>
      </c>
      <c r="O1937" s="15" t="s">
        <v>8323</v>
      </c>
      <c r="P1937" s="10" t="s">
        <v>8327</v>
      </c>
      <c r="Q1937" s="10">
        <f t="shared" si="151"/>
        <v>108</v>
      </c>
      <c r="R1937" s="10">
        <f t="shared" si="150"/>
        <v>54.2</v>
      </c>
      <c r="S1937" s="23">
        <f t="shared" si="152"/>
        <v>41773.932534722226</v>
      </c>
      <c r="T1937" s="23">
        <f t="shared" si="153"/>
        <v>41811.207638888889</v>
      </c>
      <c r="U1937" s="10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0" t="s">
        <v>8218</v>
      </c>
      <c r="G1938" s="10" t="s">
        <v>8223</v>
      </c>
      <c r="H1938" s="10" t="s">
        <v>8245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t="b">
        <v>1</v>
      </c>
      <c r="N1938" s="10" t="s">
        <v>8277</v>
      </c>
      <c r="O1938" s="15" t="s">
        <v>8323</v>
      </c>
      <c r="P1938" s="10" t="s">
        <v>8327</v>
      </c>
      <c r="Q1938" s="10">
        <f t="shared" si="151"/>
        <v>117</v>
      </c>
      <c r="R1938" s="10">
        <f t="shared" si="150"/>
        <v>60.27</v>
      </c>
      <c r="S1938" s="23">
        <f t="shared" si="152"/>
        <v>40852.889699074076</v>
      </c>
      <c r="T1938" s="23">
        <f t="shared" si="153"/>
        <v>40883.249305555553</v>
      </c>
      <c r="U1938" s="10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0" t="s">
        <v>8218</v>
      </c>
      <c r="G1939" s="10" t="s">
        <v>8223</v>
      </c>
      <c r="H1939" s="10" t="s">
        <v>8245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t="b">
        <v>1</v>
      </c>
      <c r="N1939" s="10" t="s">
        <v>8277</v>
      </c>
      <c r="O1939" s="15" t="s">
        <v>8323</v>
      </c>
      <c r="P1939" s="10" t="s">
        <v>8327</v>
      </c>
      <c r="Q1939" s="10">
        <f t="shared" si="151"/>
        <v>187</v>
      </c>
      <c r="R1939" s="10">
        <f t="shared" si="150"/>
        <v>38.74</v>
      </c>
      <c r="S1939" s="23">
        <f t="shared" si="152"/>
        <v>41059.118993055556</v>
      </c>
      <c r="T1939" s="23">
        <f t="shared" si="153"/>
        <v>41075.165972222225</v>
      </c>
      <c r="U1939" s="10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0" t="s">
        <v>8218</v>
      </c>
      <c r="G1940" s="10" t="s">
        <v>8223</v>
      </c>
      <c r="H1940" s="10" t="s">
        <v>8245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t="b">
        <v>1</v>
      </c>
      <c r="N1940" s="10" t="s">
        <v>8277</v>
      </c>
      <c r="O1940" s="15" t="s">
        <v>8323</v>
      </c>
      <c r="P1940" s="10" t="s">
        <v>8327</v>
      </c>
      <c r="Q1940" s="10">
        <f t="shared" si="151"/>
        <v>116</v>
      </c>
      <c r="R1940" s="10">
        <f t="shared" si="150"/>
        <v>152.54</v>
      </c>
      <c r="S1940" s="23">
        <f t="shared" si="152"/>
        <v>41426.259618055556</v>
      </c>
      <c r="T1940" s="23">
        <f t="shared" si="153"/>
        <v>41457.208333333336</v>
      </c>
      <c r="U1940" s="1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0" t="s">
        <v>8218</v>
      </c>
      <c r="G1941" s="10" t="s">
        <v>8223</v>
      </c>
      <c r="H1941" s="10" t="s">
        <v>8245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t="b">
        <v>1</v>
      </c>
      <c r="N1941" s="10" t="s">
        <v>8277</v>
      </c>
      <c r="O1941" s="15" t="s">
        <v>8323</v>
      </c>
      <c r="P1941" s="10" t="s">
        <v>8327</v>
      </c>
      <c r="Q1941" s="10">
        <f t="shared" si="151"/>
        <v>111</v>
      </c>
      <c r="R1941" s="10">
        <f t="shared" si="150"/>
        <v>115.31</v>
      </c>
      <c r="S1941" s="23">
        <f t="shared" si="152"/>
        <v>41313.985046296293</v>
      </c>
      <c r="T1941" s="23">
        <f t="shared" si="153"/>
        <v>41343.943379629629</v>
      </c>
      <c r="U1941" s="10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0" t="s">
        <v>8218</v>
      </c>
      <c r="G1942" s="10" t="s">
        <v>8223</v>
      </c>
      <c r="H1942" s="10" t="s">
        <v>8245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t="b">
        <v>1</v>
      </c>
      <c r="N1942" s="10" t="s">
        <v>8277</v>
      </c>
      <c r="O1942" s="15" t="s">
        <v>8323</v>
      </c>
      <c r="P1942" s="10" t="s">
        <v>8327</v>
      </c>
      <c r="Q1942" s="10">
        <f t="shared" si="151"/>
        <v>171</v>
      </c>
      <c r="R1942" s="10">
        <f t="shared" si="150"/>
        <v>35.840000000000003</v>
      </c>
      <c r="S1942" s="23">
        <f t="shared" si="152"/>
        <v>40670.507326388892</v>
      </c>
      <c r="T1942" s="23">
        <f t="shared" si="153"/>
        <v>40709.165972222225</v>
      </c>
      <c r="U1942" s="10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0" t="s">
        <v>8218</v>
      </c>
      <c r="G1943" s="10" t="s">
        <v>8223</v>
      </c>
      <c r="H1943" s="10" t="s">
        <v>8245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t="b">
        <v>1</v>
      </c>
      <c r="N1943" s="10" t="s">
        <v>8293</v>
      </c>
      <c r="O1943" s="15" t="s">
        <v>8317</v>
      </c>
      <c r="P1943" s="10" t="s">
        <v>8347</v>
      </c>
      <c r="Q1943" s="10">
        <f t="shared" si="151"/>
        <v>126</v>
      </c>
      <c r="R1943" s="10">
        <f t="shared" si="150"/>
        <v>64.569999999999993</v>
      </c>
      <c r="S1943" s="23">
        <f t="shared" si="152"/>
        <v>41744.290868055556</v>
      </c>
      <c r="T1943" s="23">
        <f t="shared" si="153"/>
        <v>41774.290868055556</v>
      </c>
      <c r="U1943" s="10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0" t="s">
        <v>8218</v>
      </c>
      <c r="G1944" s="10" t="s">
        <v>8223</v>
      </c>
      <c r="H1944" s="10" t="s">
        <v>8245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t="b">
        <v>1</v>
      </c>
      <c r="N1944" s="10" t="s">
        <v>8293</v>
      </c>
      <c r="O1944" s="15" t="s">
        <v>8317</v>
      </c>
      <c r="P1944" s="10" t="s">
        <v>8347</v>
      </c>
      <c r="Q1944" s="10">
        <f t="shared" si="151"/>
        <v>138</v>
      </c>
      <c r="R1944" s="10">
        <f t="shared" si="150"/>
        <v>87.44</v>
      </c>
      <c r="S1944" s="23">
        <f t="shared" si="152"/>
        <v>40638.828009259261</v>
      </c>
      <c r="T1944" s="23">
        <f t="shared" si="153"/>
        <v>40728.828009259261</v>
      </c>
      <c r="U1944" s="10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0" t="s">
        <v>8218</v>
      </c>
      <c r="G1945" s="10" t="s">
        <v>8223</v>
      </c>
      <c r="H1945" s="10" t="s">
        <v>8245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t="b">
        <v>1</v>
      </c>
      <c r="N1945" s="10" t="s">
        <v>8293</v>
      </c>
      <c r="O1945" s="15" t="s">
        <v>8317</v>
      </c>
      <c r="P1945" s="10" t="s">
        <v>8347</v>
      </c>
      <c r="Q1945" s="10">
        <f t="shared" si="151"/>
        <v>1705</v>
      </c>
      <c r="R1945" s="10">
        <f t="shared" si="150"/>
        <v>68.819999999999993</v>
      </c>
      <c r="S1945" s="23">
        <f t="shared" si="152"/>
        <v>42548.269861111112</v>
      </c>
      <c r="T1945" s="23">
        <f t="shared" si="153"/>
        <v>42593.269861111112</v>
      </c>
      <c r="U1945" s="10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0" t="s">
        <v>8218</v>
      </c>
      <c r="G1946" s="10" t="s">
        <v>8223</v>
      </c>
      <c r="H1946" s="10" t="s">
        <v>8245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t="b">
        <v>1</v>
      </c>
      <c r="N1946" s="10" t="s">
        <v>8293</v>
      </c>
      <c r="O1946" s="15" t="s">
        <v>8317</v>
      </c>
      <c r="P1946" s="10" t="s">
        <v>8347</v>
      </c>
      <c r="Q1946" s="10">
        <f t="shared" si="151"/>
        <v>788</v>
      </c>
      <c r="R1946" s="10">
        <f t="shared" si="150"/>
        <v>176.2</v>
      </c>
      <c r="S1946" s="23">
        <f t="shared" si="152"/>
        <v>41730.584374999999</v>
      </c>
      <c r="T1946" s="23">
        <f t="shared" si="153"/>
        <v>41760.584374999999</v>
      </c>
      <c r="U1946" s="10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0" t="s">
        <v>8218</v>
      </c>
      <c r="G1947" s="10" t="s">
        <v>8226</v>
      </c>
      <c r="H1947" s="10" t="s">
        <v>8248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t="b">
        <v>1</v>
      </c>
      <c r="N1947" s="10" t="s">
        <v>8293</v>
      </c>
      <c r="O1947" s="15" t="s">
        <v>8317</v>
      </c>
      <c r="P1947" s="10" t="s">
        <v>8347</v>
      </c>
      <c r="Q1947" s="10">
        <f t="shared" si="151"/>
        <v>348</v>
      </c>
      <c r="R1947" s="10">
        <f t="shared" si="150"/>
        <v>511.79</v>
      </c>
      <c r="S1947" s="23">
        <f t="shared" si="152"/>
        <v>42157.251828703709</v>
      </c>
      <c r="T1947" s="23">
        <f t="shared" si="153"/>
        <v>42197.251828703709</v>
      </c>
      <c r="U1947" s="10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0" t="s">
        <v>8218</v>
      </c>
      <c r="G1948" s="10" t="s">
        <v>8223</v>
      </c>
      <c r="H1948" s="10" t="s">
        <v>8245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t="b">
        <v>1</v>
      </c>
      <c r="N1948" s="10" t="s">
        <v>8293</v>
      </c>
      <c r="O1948" s="15" t="s">
        <v>8317</v>
      </c>
      <c r="P1948" s="10" t="s">
        <v>8347</v>
      </c>
      <c r="Q1948" s="10">
        <f t="shared" si="151"/>
        <v>150</v>
      </c>
      <c r="R1948" s="10">
        <f t="shared" si="150"/>
        <v>160.44</v>
      </c>
      <c r="S1948" s="23">
        <f t="shared" si="152"/>
        <v>41689.150011574071</v>
      </c>
      <c r="T1948" s="23">
        <f t="shared" si="153"/>
        <v>41749.108344907407</v>
      </c>
      <c r="U1948" s="10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0" t="s">
        <v>8218</v>
      </c>
      <c r="G1949" s="10" t="s">
        <v>8223</v>
      </c>
      <c r="H1949" s="10" t="s">
        <v>8245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t="b">
        <v>1</v>
      </c>
      <c r="N1949" s="10" t="s">
        <v>8293</v>
      </c>
      <c r="O1949" s="15" t="s">
        <v>8317</v>
      </c>
      <c r="P1949" s="10" t="s">
        <v>8347</v>
      </c>
      <c r="Q1949" s="10">
        <f t="shared" si="151"/>
        <v>101</v>
      </c>
      <c r="R1949" s="10">
        <f t="shared" si="150"/>
        <v>35</v>
      </c>
      <c r="S1949" s="23">
        <f t="shared" si="152"/>
        <v>40102.918055555558</v>
      </c>
      <c r="T1949" s="23">
        <f t="shared" si="153"/>
        <v>40140.249305555553</v>
      </c>
      <c r="U1949" s="10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0" t="s">
        <v>8218</v>
      </c>
      <c r="G1950" s="10" t="s">
        <v>8223</v>
      </c>
      <c r="H1950" s="10" t="s">
        <v>8245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t="b">
        <v>1</v>
      </c>
      <c r="N1950" s="10" t="s">
        <v>8293</v>
      </c>
      <c r="O1950" s="15" t="s">
        <v>8317</v>
      </c>
      <c r="P1950" s="10" t="s">
        <v>8347</v>
      </c>
      <c r="Q1950" s="10">
        <f t="shared" si="151"/>
        <v>800</v>
      </c>
      <c r="R1950" s="10">
        <f t="shared" si="150"/>
        <v>188.51</v>
      </c>
      <c r="S1950" s="23">
        <f t="shared" si="152"/>
        <v>42473.604270833333</v>
      </c>
      <c r="T1950" s="23">
        <f t="shared" si="153"/>
        <v>42527.709722222222</v>
      </c>
      <c r="U1950" s="1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0" t="s">
        <v>8218</v>
      </c>
      <c r="G1951" s="10" t="s">
        <v>8224</v>
      </c>
      <c r="H1951" s="10" t="s">
        <v>8246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t="b">
        <v>1</v>
      </c>
      <c r="N1951" s="10" t="s">
        <v>8293</v>
      </c>
      <c r="O1951" s="15" t="s">
        <v>8317</v>
      </c>
      <c r="P1951" s="10" t="s">
        <v>8347</v>
      </c>
      <c r="Q1951" s="10">
        <f t="shared" si="151"/>
        <v>106</v>
      </c>
      <c r="R1951" s="10">
        <f t="shared" si="150"/>
        <v>56.2</v>
      </c>
      <c r="S1951" s="23">
        <f t="shared" si="152"/>
        <v>41800.423043981478</v>
      </c>
      <c r="T1951" s="23">
        <f t="shared" si="153"/>
        <v>41830.423043981478</v>
      </c>
      <c r="U1951" s="10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0" t="s">
        <v>8218</v>
      </c>
      <c r="G1952" s="10" t="s">
        <v>8223</v>
      </c>
      <c r="H1952" s="10" t="s">
        <v>8245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t="b">
        <v>1</v>
      </c>
      <c r="N1952" s="10" t="s">
        <v>8293</v>
      </c>
      <c r="O1952" s="15" t="s">
        <v>8317</v>
      </c>
      <c r="P1952" s="10" t="s">
        <v>8347</v>
      </c>
      <c r="Q1952" s="10">
        <f t="shared" si="151"/>
        <v>201</v>
      </c>
      <c r="R1952" s="10">
        <f t="shared" si="150"/>
        <v>51.31</v>
      </c>
      <c r="S1952" s="23">
        <f t="shared" si="152"/>
        <v>40624.181400462963</v>
      </c>
      <c r="T1952" s="23">
        <f t="shared" si="153"/>
        <v>40655.181400462963</v>
      </c>
      <c r="U1952" s="10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0" t="s">
        <v>8218</v>
      </c>
      <c r="G1953" s="10" t="s">
        <v>8223</v>
      </c>
      <c r="H1953" s="10" t="s">
        <v>8245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t="b">
        <v>1</v>
      </c>
      <c r="N1953" s="10" t="s">
        <v>8293</v>
      </c>
      <c r="O1953" s="15" t="s">
        <v>8317</v>
      </c>
      <c r="P1953" s="10" t="s">
        <v>8347</v>
      </c>
      <c r="Q1953" s="10">
        <f t="shared" si="151"/>
        <v>212</v>
      </c>
      <c r="R1953" s="10">
        <f t="shared" si="150"/>
        <v>127.36</v>
      </c>
      <c r="S1953" s="23">
        <f t="shared" si="152"/>
        <v>42651.420567129629</v>
      </c>
      <c r="T1953" s="23">
        <f t="shared" si="153"/>
        <v>42681.462233796294</v>
      </c>
      <c r="U1953" s="10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0" t="s">
        <v>8218</v>
      </c>
      <c r="G1954" s="10" t="s">
        <v>8228</v>
      </c>
      <c r="H1954" s="10" t="s">
        <v>8250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t="b">
        <v>1</v>
      </c>
      <c r="N1954" s="10" t="s">
        <v>8293</v>
      </c>
      <c r="O1954" s="15" t="s">
        <v>8317</v>
      </c>
      <c r="P1954" s="10" t="s">
        <v>8347</v>
      </c>
      <c r="Q1954" s="10">
        <f t="shared" si="151"/>
        <v>198</v>
      </c>
      <c r="R1954" s="10">
        <f t="shared" si="150"/>
        <v>101.86</v>
      </c>
      <c r="S1954" s="23">
        <f t="shared" si="152"/>
        <v>41526.60665509259</v>
      </c>
      <c r="T1954" s="23">
        <f t="shared" si="153"/>
        <v>41563.60665509259</v>
      </c>
      <c r="U1954" s="10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0" t="s">
        <v>8218</v>
      </c>
      <c r="G1955" s="10" t="s">
        <v>8223</v>
      </c>
      <c r="H1955" s="10" t="s">
        <v>8245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t="b">
        <v>1</v>
      </c>
      <c r="N1955" s="10" t="s">
        <v>8293</v>
      </c>
      <c r="O1955" s="15" t="s">
        <v>8317</v>
      </c>
      <c r="P1955" s="10" t="s">
        <v>8347</v>
      </c>
      <c r="Q1955" s="10">
        <f t="shared" si="151"/>
        <v>226</v>
      </c>
      <c r="R1955" s="10">
        <f t="shared" si="150"/>
        <v>230.56</v>
      </c>
      <c r="S1955" s="23">
        <f t="shared" si="152"/>
        <v>40941.199826388889</v>
      </c>
      <c r="T1955" s="23">
        <f t="shared" si="153"/>
        <v>40970.125</v>
      </c>
      <c r="U1955" s="10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0" t="s">
        <v>8218</v>
      </c>
      <c r="G1956" s="10" t="s">
        <v>8223</v>
      </c>
      <c r="H1956" s="10" t="s">
        <v>8245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t="b">
        <v>1</v>
      </c>
      <c r="N1956" s="10" t="s">
        <v>8293</v>
      </c>
      <c r="O1956" s="15" t="s">
        <v>8317</v>
      </c>
      <c r="P1956" s="10" t="s">
        <v>8347</v>
      </c>
      <c r="Q1956" s="10">
        <f t="shared" si="151"/>
        <v>699</v>
      </c>
      <c r="R1956" s="10">
        <f t="shared" si="150"/>
        <v>842.11</v>
      </c>
      <c r="S1956" s="23">
        <f t="shared" si="152"/>
        <v>42394.580740740741</v>
      </c>
      <c r="T1956" s="23">
        <f t="shared" si="153"/>
        <v>42441.208333333328</v>
      </c>
      <c r="U1956" s="10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0" t="s">
        <v>8218</v>
      </c>
      <c r="G1957" s="10" t="s">
        <v>8223</v>
      </c>
      <c r="H1957" s="10" t="s">
        <v>8245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t="b">
        <v>1</v>
      </c>
      <c r="N1957" s="10" t="s">
        <v>8293</v>
      </c>
      <c r="O1957" s="15" t="s">
        <v>8317</v>
      </c>
      <c r="P1957" s="10" t="s">
        <v>8347</v>
      </c>
      <c r="Q1957" s="10">
        <f t="shared" si="151"/>
        <v>399</v>
      </c>
      <c r="R1957" s="10">
        <f t="shared" si="150"/>
        <v>577.28</v>
      </c>
      <c r="S1957" s="23">
        <f t="shared" si="152"/>
        <v>41020.271770833337</v>
      </c>
      <c r="T1957" s="23">
        <f t="shared" si="153"/>
        <v>41052.791666666664</v>
      </c>
      <c r="U1957" s="10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0" t="s">
        <v>8218</v>
      </c>
      <c r="G1958" s="10" t="s">
        <v>8223</v>
      </c>
      <c r="H1958" s="10" t="s">
        <v>8245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t="b">
        <v>1</v>
      </c>
      <c r="N1958" s="10" t="s">
        <v>8293</v>
      </c>
      <c r="O1958" s="15" t="s">
        <v>8317</v>
      </c>
      <c r="P1958" s="10" t="s">
        <v>8347</v>
      </c>
      <c r="Q1958" s="10">
        <f t="shared" si="151"/>
        <v>294</v>
      </c>
      <c r="R1958" s="10">
        <f t="shared" si="150"/>
        <v>483.34</v>
      </c>
      <c r="S1958" s="23">
        <f t="shared" si="152"/>
        <v>42067.923668981486</v>
      </c>
      <c r="T1958" s="23">
        <f t="shared" si="153"/>
        <v>42112.882002314815</v>
      </c>
      <c r="U1958" s="10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0" t="s">
        <v>8218</v>
      </c>
      <c r="G1959" s="10" t="s">
        <v>8223</v>
      </c>
      <c r="H1959" s="10" t="s">
        <v>8245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t="b">
        <v>1</v>
      </c>
      <c r="N1959" s="10" t="s">
        <v>8293</v>
      </c>
      <c r="O1959" s="15" t="s">
        <v>8317</v>
      </c>
      <c r="P1959" s="10" t="s">
        <v>8347</v>
      </c>
      <c r="Q1959" s="10">
        <f t="shared" si="151"/>
        <v>168</v>
      </c>
      <c r="R1959" s="10">
        <f t="shared" si="150"/>
        <v>76.14</v>
      </c>
      <c r="S1959" s="23">
        <f t="shared" si="152"/>
        <v>41179.098530092589</v>
      </c>
      <c r="T1959" s="23">
        <f t="shared" si="153"/>
        <v>41209.098530092589</v>
      </c>
      <c r="U1959" s="10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0" t="s">
        <v>8218</v>
      </c>
      <c r="G1960" s="10" t="s">
        <v>8223</v>
      </c>
      <c r="H1960" s="10" t="s">
        <v>8245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t="b">
        <v>1</v>
      </c>
      <c r="N1960" s="10" t="s">
        <v>8293</v>
      </c>
      <c r="O1960" s="15" t="s">
        <v>8317</v>
      </c>
      <c r="P1960" s="10" t="s">
        <v>8347</v>
      </c>
      <c r="Q1960" s="10">
        <f t="shared" si="151"/>
        <v>1436</v>
      </c>
      <c r="R1960" s="10">
        <f t="shared" si="150"/>
        <v>74.11</v>
      </c>
      <c r="S1960" s="23">
        <f t="shared" si="152"/>
        <v>41326.987974537034</v>
      </c>
      <c r="T1960" s="23">
        <f t="shared" si="153"/>
        <v>41356.94630787037</v>
      </c>
      <c r="U1960" s="1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0" t="s">
        <v>8218</v>
      </c>
      <c r="G1961" s="10" t="s">
        <v>8223</v>
      </c>
      <c r="H1961" s="10" t="s">
        <v>8245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t="b">
        <v>1</v>
      </c>
      <c r="N1961" s="10" t="s">
        <v>8293</v>
      </c>
      <c r="O1961" s="15" t="s">
        <v>8317</v>
      </c>
      <c r="P1961" s="10" t="s">
        <v>8347</v>
      </c>
      <c r="Q1961" s="10">
        <f t="shared" si="151"/>
        <v>157</v>
      </c>
      <c r="R1961" s="10">
        <f t="shared" si="150"/>
        <v>36.97</v>
      </c>
      <c r="S1961" s="23">
        <f t="shared" si="152"/>
        <v>41871.845601851855</v>
      </c>
      <c r="T1961" s="23">
        <f t="shared" si="153"/>
        <v>41913</v>
      </c>
      <c r="U1961" s="10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0" t="s">
        <v>8218</v>
      </c>
      <c r="G1962" s="10" t="s">
        <v>8234</v>
      </c>
      <c r="H1962" s="10" t="s">
        <v>8254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t="b">
        <v>1</v>
      </c>
      <c r="N1962" s="10" t="s">
        <v>8293</v>
      </c>
      <c r="O1962" s="15" t="s">
        <v>8317</v>
      </c>
      <c r="P1962" s="10" t="s">
        <v>8347</v>
      </c>
      <c r="Q1962" s="10">
        <f t="shared" si="151"/>
        <v>118</v>
      </c>
      <c r="R1962" s="10">
        <f t="shared" si="150"/>
        <v>2500.9699999999998</v>
      </c>
      <c r="S1962" s="23">
        <f t="shared" si="152"/>
        <v>41964.362743055557</v>
      </c>
      <c r="T1962" s="23">
        <f t="shared" si="153"/>
        <v>41994.362743055557</v>
      </c>
      <c r="U1962" s="10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0" t="s">
        <v>8218</v>
      </c>
      <c r="G1963" s="10" t="s">
        <v>8223</v>
      </c>
      <c r="H1963" s="10" t="s">
        <v>8245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t="b">
        <v>1</v>
      </c>
      <c r="N1963" s="10" t="s">
        <v>8293</v>
      </c>
      <c r="O1963" s="15" t="s">
        <v>8317</v>
      </c>
      <c r="P1963" s="10" t="s">
        <v>8347</v>
      </c>
      <c r="Q1963" s="10">
        <f t="shared" si="151"/>
        <v>1105</v>
      </c>
      <c r="R1963" s="10">
        <f t="shared" si="150"/>
        <v>67.69</v>
      </c>
      <c r="S1963" s="23">
        <f t="shared" si="152"/>
        <v>41148.194641203707</v>
      </c>
      <c r="T1963" s="23">
        <f t="shared" si="153"/>
        <v>41188.165972222225</v>
      </c>
      <c r="U1963" s="10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0" t="s">
        <v>8218</v>
      </c>
      <c r="G1964" s="10" t="s">
        <v>8223</v>
      </c>
      <c r="H1964" s="10" t="s">
        <v>8245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t="b">
        <v>1</v>
      </c>
      <c r="N1964" s="10" t="s">
        <v>8293</v>
      </c>
      <c r="O1964" s="15" t="s">
        <v>8317</v>
      </c>
      <c r="P1964" s="10" t="s">
        <v>8347</v>
      </c>
      <c r="Q1964" s="10">
        <f t="shared" si="151"/>
        <v>193</v>
      </c>
      <c r="R1964" s="10">
        <f t="shared" si="150"/>
        <v>63.05</v>
      </c>
      <c r="S1964" s="23">
        <f t="shared" si="152"/>
        <v>41742.780509259261</v>
      </c>
      <c r="T1964" s="23">
        <f t="shared" si="153"/>
        <v>41772.780509259261</v>
      </c>
      <c r="U1964" s="10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0" t="s">
        <v>8218</v>
      </c>
      <c r="G1965" s="10" t="s">
        <v>8224</v>
      </c>
      <c r="H1965" s="10" t="s">
        <v>8246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t="b">
        <v>1</v>
      </c>
      <c r="N1965" s="10" t="s">
        <v>8293</v>
      </c>
      <c r="O1965" s="15" t="s">
        <v>8317</v>
      </c>
      <c r="P1965" s="10" t="s">
        <v>8347</v>
      </c>
      <c r="Q1965" s="10">
        <f t="shared" si="151"/>
        <v>127</v>
      </c>
      <c r="R1965" s="10">
        <f t="shared" si="150"/>
        <v>117.6</v>
      </c>
      <c r="S1965" s="23">
        <f t="shared" si="152"/>
        <v>41863.429791666669</v>
      </c>
      <c r="T1965" s="23">
        <f t="shared" si="153"/>
        <v>41898.429791666669</v>
      </c>
      <c r="U1965" s="10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0" t="s">
        <v>8218</v>
      </c>
      <c r="G1966" s="10" t="s">
        <v>8236</v>
      </c>
      <c r="H1966" s="10" t="s">
        <v>8248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t="b">
        <v>1</v>
      </c>
      <c r="N1966" s="10" t="s">
        <v>8293</v>
      </c>
      <c r="O1966" s="15" t="s">
        <v>8317</v>
      </c>
      <c r="P1966" s="10" t="s">
        <v>8347</v>
      </c>
      <c r="Q1966" s="10">
        <f t="shared" si="151"/>
        <v>260</v>
      </c>
      <c r="R1966" s="10">
        <f t="shared" si="150"/>
        <v>180.75</v>
      </c>
      <c r="S1966" s="23">
        <f t="shared" si="152"/>
        <v>42452.272824074069</v>
      </c>
      <c r="T1966" s="23">
        <f t="shared" si="153"/>
        <v>42482.272824074069</v>
      </c>
      <c r="U1966" s="10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0" t="s">
        <v>8218</v>
      </c>
      <c r="G1967" s="10" t="s">
        <v>8223</v>
      </c>
      <c r="H1967" s="10" t="s">
        <v>8245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t="b">
        <v>1</v>
      </c>
      <c r="N1967" s="10" t="s">
        <v>8293</v>
      </c>
      <c r="O1967" s="15" t="s">
        <v>8317</v>
      </c>
      <c r="P1967" s="10" t="s">
        <v>8347</v>
      </c>
      <c r="Q1967" s="10">
        <f t="shared" si="151"/>
        <v>262</v>
      </c>
      <c r="R1967" s="10">
        <f t="shared" si="150"/>
        <v>127.32</v>
      </c>
      <c r="S1967" s="23">
        <f t="shared" si="152"/>
        <v>40898.089236111111</v>
      </c>
      <c r="T1967" s="23">
        <f t="shared" si="153"/>
        <v>40920.041666666664</v>
      </c>
      <c r="U1967" s="10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0" t="s">
        <v>8218</v>
      </c>
      <c r="G1968" s="10" t="s">
        <v>8223</v>
      </c>
      <c r="H1968" s="10" t="s">
        <v>8245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t="b">
        <v>1</v>
      </c>
      <c r="N1968" s="10" t="s">
        <v>8293</v>
      </c>
      <c r="O1968" s="15" t="s">
        <v>8317</v>
      </c>
      <c r="P1968" s="10" t="s">
        <v>8347</v>
      </c>
      <c r="Q1968" s="10">
        <f t="shared" si="151"/>
        <v>207</v>
      </c>
      <c r="R1968" s="10">
        <f t="shared" si="150"/>
        <v>136.63999999999999</v>
      </c>
      <c r="S1968" s="23">
        <f t="shared" si="152"/>
        <v>41835.540486111109</v>
      </c>
      <c r="T1968" s="23">
        <f t="shared" si="153"/>
        <v>41865.540486111109</v>
      </c>
      <c r="U1968" s="10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0" t="s">
        <v>8218</v>
      </c>
      <c r="G1969" s="10" t="s">
        <v>8223</v>
      </c>
      <c r="H1969" s="10" t="s">
        <v>8245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t="b">
        <v>1</v>
      </c>
      <c r="N1969" s="10" t="s">
        <v>8293</v>
      </c>
      <c r="O1969" s="15" t="s">
        <v>8317</v>
      </c>
      <c r="P1969" s="10" t="s">
        <v>8347</v>
      </c>
      <c r="Q1969" s="10">
        <f t="shared" si="151"/>
        <v>370</v>
      </c>
      <c r="R1969" s="10">
        <f t="shared" si="150"/>
        <v>182.78</v>
      </c>
      <c r="S1969" s="23">
        <f t="shared" si="152"/>
        <v>41730.663530092592</v>
      </c>
      <c r="T1969" s="23">
        <f t="shared" si="153"/>
        <v>41760.663530092592</v>
      </c>
      <c r="U1969" s="10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0" t="s">
        <v>8218</v>
      </c>
      <c r="G1970" s="10" t="s">
        <v>8223</v>
      </c>
      <c r="H1970" s="10" t="s">
        <v>8245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t="b">
        <v>1</v>
      </c>
      <c r="N1970" s="10" t="s">
        <v>8293</v>
      </c>
      <c r="O1970" s="15" t="s">
        <v>8317</v>
      </c>
      <c r="P1970" s="10" t="s">
        <v>8347</v>
      </c>
      <c r="Q1970" s="10">
        <f t="shared" si="151"/>
        <v>285</v>
      </c>
      <c r="R1970" s="10">
        <f t="shared" si="150"/>
        <v>279.38</v>
      </c>
      <c r="S1970" s="23">
        <f t="shared" si="152"/>
        <v>42676.586979166663</v>
      </c>
      <c r="T1970" s="23">
        <f t="shared" si="153"/>
        <v>42707.628645833334</v>
      </c>
      <c r="U1970" s="1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0" t="s">
        <v>8218</v>
      </c>
      <c r="G1971" s="10" t="s">
        <v>8224</v>
      </c>
      <c r="H1971" s="10" t="s">
        <v>8246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t="b">
        <v>1</v>
      </c>
      <c r="N1971" s="10" t="s">
        <v>8293</v>
      </c>
      <c r="O1971" s="15" t="s">
        <v>8317</v>
      </c>
      <c r="P1971" s="10" t="s">
        <v>8347</v>
      </c>
      <c r="Q1971" s="10">
        <f t="shared" si="151"/>
        <v>579</v>
      </c>
      <c r="R1971" s="10">
        <f t="shared" si="150"/>
        <v>61.38</v>
      </c>
      <c r="S1971" s="23">
        <f t="shared" si="152"/>
        <v>42557.792453703703</v>
      </c>
      <c r="T1971" s="23">
        <f t="shared" si="153"/>
        <v>42587.792453703703</v>
      </c>
      <c r="U1971" s="10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0" t="s">
        <v>8218</v>
      </c>
      <c r="G1972" s="10" t="s">
        <v>8223</v>
      </c>
      <c r="H1972" s="10" t="s">
        <v>8245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t="b">
        <v>1</v>
      </c>
      <c r="N1972" s="10" t="s">
        <v>8293</v>
      </c>
      <c r="O1972" s="15" t="s">
        <v>8317</v>
      </c>
      <c r="P1972" s="10" t="s">
        <v>8347</v>
      </c>
      <c r="Q1972" s="10">
        <f t="shared" si="151"/>
        <v>1132</v>
      </c>
      <c r="R1972" s="10">
        <f t="shared" si="150"/>
        <v>80.73</v>
      </c>
      <c r="S1972" s="23">
        <f t="shared" si="152"/>
        <v>41324.193298611113</v>
      </c>
      <c r="T1972" s="23">
        <f t="shared" si="153"/>
        <v>41384.151631944449</v>
      </c>
      <c r="U1972" s="10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0" t="s">
        <v>8218</v>
      </c>
      <c r="G1973" s="10" t="s">
        <v>8223</v>
      </c>
      <c r="H1973" s="10" t="s">
        <v>8245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t="b">
        <v>1</v>
      </c>
      <c r="N1973" s="10" t="s">
        <v>8293</v>
      </c>
      <c r="O1973" s="15" t="s">
        <v>8317</v>
      </c>
      <c r="P1973" s="10" t="s">
        <v>8347</v>
      </c>
      <c r="Q1973" s="10">
        <f t="shared" si="151"/>
        <v>263</v>
      </c>
      <c r="R1973" s="10">
        <f t="shared" si="150"/>
        <v>272.36</v>
      </c>
      <c r="S1973" s="23">
        <f t="shared" si="152"/>
        <v>41561.500706018516</v>
      </c>
      <c r="T1973" s="23">
        <f t="shared" si="153"/>
        <v>41593.166666666664</v>
      </c>
      <c r="U1973" s="10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0" t="s">
        <v>8218</v>
      </c>
      <c r="G1974" s="10" t="s">
        <v>8223</v>
      </c>
      <c r="H1974" s="10" t="s">
        <v>8245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t="b">
        <v>1</v>
      </c>
      <c r="N1974" s="10" t="s">
        <v>8293</v>
      </c>
      <c r="O1974" s="15" t="s">
        <v>8317</v>
      </c>
      <c r="P1974" s="10" t="s">
        <v>8347</v>
      </c>
      <c r="Q1974" s="10">
        <f t="shared" si="151"/>
        <v>674</v>
      </c>
      <c r="R1974" s="10">
        <f t="shared" si="150"/>
        <v>70.849999999999994</v>
      </c>
      <c r="S1974" s="23">
        <f t="shared" si="152"/>
        <v>41201.012083333335</v>
      </c>
      <c r="T1974" s="23">
        <f t="shared" si="153"/>
        <v>41231.053749999999</v>
      </c>
      <c r="U1974" s="10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0" t="s">
        <v>8218</v>
      </c>
      <c r="G1975" s="10" t="s">
        <v>8223</v>
      </c>
      <c r="H1975" s="10" t="s">
        <v>8245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t="b">
        <v>1</v>
      </c>
      <c r="N1975" s="10" t="s">
        <v>8293</v>
      </c>
      <c r="O1975" s="15" t="s">
        <v>8317</v>
      </c>
      <c r="P1975" s="10" t="s">
        <v>8347</v>
      </c>
      <c r="Q1975" s="10">
        <f t="shared" si="151"/>
        <v>257</v>
      </c>
      <c r="R1975" s="10">
        <f t="shared" si="150"/>
        <v>247.94</v>
      </c>
      <c r="S1975" s="23">
        <f t="shared" si="152"/>
        <v>42549.722962962958</v>
      </c>
      <c r="T1975" s="23">
        <f t="shared" si="153"/>
        <v>42588.291666666672</v>
      </c>
      <c r="U1975" s="10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0" t="s">
        <v>8218</v>
      </c>
      <c r="G1976" s="10" t="s">
        <v>8224</v>
      </c>
      <c r="H1976" s="10" t="s">
        <v>8246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t="b">
        <v>1</v>
      </c>
      <c r="N1976" s="10" t="s">
        <v>8293</v>
      </c>
      <c r="O1976" s="15" t="s">
        <v>8317</v>
      </c>
      <c r="P1976" s="10" t="s">
        <v>8347</v>
      </c>
      <c r="Q1976" s="10">
        <f t="shared" si="151"/>
        <v>375</v>
      </c>
      <c r="R1976" s="10">
        <f t="shared" si="150"/>
        <v>186.81</v>
      </c>
      <c r="S1976" s="23">
        <f t="shared" si="152"/>
        <v>41445.334131944444</v>
      </c>
      <c r="T1976" s="23">
        <f t="shared" si="153"/>
        <v>41505.334131944444</v>
      </c>
      <c r="U1976" s="10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0" t="s">
        <v>8218</v>
      </c>
      <c r="G1977" s="10" t="s">
        <v>8223</v>
      </c>
      <c r="H1977" s="10" t="s">
        <v>8245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t="b">
        <v>1</v>
      </c>
      <c r="N1977" s="10" t="s">
        <v>8293</v>
      </c>
      <c r="O1977" s="15" t="s">
        <v>8317</v>
      </c>
      <c r="P1977" s="10" t="s">
        <v>8347</v>
      </c>
      <c r="Q1977" s="10">
        <f t="shared" si="151"/>
        <v>209</v>
      </c>
      <c r="R1977" s="10">
        <f t="shared" si="150"/>
        <v>131.99</v>
      </c>
      <c r="S1977" s="23">
        <f t="shared" si="152"/>
        <v>41313.755219907405</v>
      </c>
      <c r="T1977" s="23">
        <f t="shared" si="153"/>
        <v>41343.755219907405</v>
      </c>
      <c r="U1977" s="10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0" t="s">
        <v>8218</v>
      </c>
      <c r="G1978" s="10" t="s">
        <v>8224</v>
      </c>
      <c r="H1978" s="10" t="s">
        <v>8246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t="b">
        <v>1</v>
      </c>
      <c r="N1978" s="10" t="s">
        <v>8293</v>
      </c>
      <c r="O1978" s="15" t="s">
        <v>8317</v>
      </c>
      <c r="P1978" s="10" t="s">
        <v>8347</v>
      </c>
      <c r="Q1978" s="10">
        <f t="shared" si="151"/>
        <v>347</v>
      </c>
      <c r="R1978" s="10">
        <f t="shared" si="150"/>
        <v>29.31</v>
      </c>
      <c r="S1978" s="23">
        <f t="shared" si="152"/>
        <v>41438.899594907409</v>
      </c>
      <c r="T1978" s="23">
        <f t="shared" si="153"/>
        <v>41468.899594907409</v>
      </c>
      <c r="U1978" s="10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0" t="s">
        <v>8218</v>
      </c>
      <c r="G1979" s="10" t="s">
        <v>8223</v>
      </c>
      <c r="H1979" s="10" t="s">
        <v>8245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t="b">
        <v>1</v>
      </c>
      <c r="N1979" s="10" t="s">
        <v>8293</v>
      </c>
      <c r="O1979" s="15" t="s">
        <v>8317</v>
      </c>
      <c r="P1979" s="10" t="s">
        <v>8347</v>
      </c>
      <c r="Q1979" s="10">
        <f t="shared" si="151"/>
        <v>402</v>
      </c>
      <c r="R1979" s="10">
        <f t="shared" si="150"/>
        <v>245.02</v>
      </c>
      <c r="S1979" s="23">
        <f t="shared" si="152"/>
        <v>42311.216898148152</v>
      </c>
      <c r="T1979" s="23">
        <f t="shared" si="153"/>
        <v>42357.332638888889</v>
      </c>
      <c r="U1979" s="10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0" t="s">
        <v>8218</v>
      </c>
      <c r="G1980" s="10" t="s">
        <v>8223</v>
      </c>
      <c r="H1980" s="10" t="s">
        <v>8245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t="b">
        <v>1</v>
      </c>
      <c r="N1980" s="10" t="s">
        <v>8293</v>
      </c>
      <c r="O1980" s="15" t="s">
        <v>8317</v>
      </c>
      <c r="P1980" s="10" t="s">
        <v>8347</v>
      </c>
      <c r="Q1980" s="10">
        <f t="shared" si="151"/>
        <v>1027</v>
      </c>
      <c r="R1980" s="10">
        <f t="shared" si="150"/>
        <v>1323.25</v>
      </c>
      <c r="S1980" s="23">
        <f t="shared" si="152"/>
        <v>41039.225601851853</v>
      </c>
      <c r="T1980" s="23">
        <f t="shared" si="153"/>
        <v>41072.291666666664</v>
      </c>
      <c r="U1980" s="1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0" t="s">
        <v>8218</v>
      </c>
      <c r="G1981" s="10" t="s">
        <v>8223</v>
      </c>
      <c r="H1981" s="10" t="s">
        <v>8245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t="b">
        <v>1</v>
      </c>
      <c r="N1981" s="10" t="s">
        <v>8293</v>
      </c>
      <c r="O1981" s="15" t="s">
        <v>8317</v>
      </c>
      <c r="P1981" s="10" t="s">
        <v>8347</v>
      </c>
      <c r="Q1981" s="10">
        <f t="shared" si="151"/>
        <v>115</v>
      </c>
      <c r="R1981" s="10">
        <f t="shared" si="150"/>
        <v>282.66000000000003</v>
      </c>
      <c r="S1981" s="23">
        <f t="shared" si="152"/>
        <v>42290.460023148145</v>
      </c>
      <c r="T1981" s="23">
        <f t="shared" si="153"/>
        <v>42327.207638888889</v>
      </c>
      <c r="U1981" s="10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0" t="s">
        <v>8218</v>
      </c>
      <c r="G1982" s="10" t="s">
        <v>8235</v>
      </c>
      <c r="H1982" s="10" t="s">
        <v>8248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t="b">
        <v>1</v>
      </c>
      <c r="N1982" s="10" t="s">
        <v>8293</v>
      </c>
      <c r="O1982" s="15" t="s">
        <v>8317</v>
      </c>
      <c r="P1982" s="10" t="s">
        <v>8347</v>
      </c>
      <c r="Q1982" s="10">
        <f t="shared" si="151"/>
        <v>355</v>
      </c>
      <c r="R1982" s="10">
        <f t="shared" si="150"/>
        <v>91.21</v>
      </c>
      <c r="S1982" s="23">
        <f t="shared" si="152"/>
        <v>42423.542384259257</v>
      </c>
      <c r="T1982" s="23">
        <f t="shared" si="153"/>
        <v>42463.500717592593</v>
      </c>
      <c r="U1982" s="10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0" t="s">
        <v>8220</v>
      </c>
      <c r="G1983" s="10" t="s">
        <v>8228</v>
      </c>
      <c r="H1983" s="10" t="s">
        <v>8250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t="b">
        <v>0</v>
      </c>
      <c r="N1983" s="10" t="s">
        <v>8294</v>
      </c>
      <c r="O1983" s="15" t="s">
        <v>8336</v>
      </c>
      <c r="P1983" s="10" t="s">
        <v>8348</v>
      </c>
      <c r="Q1983" s="10">
        <f t="shared" si="151"/>
        <v>5</v>
      </c>
      <c r="R1983" s="10">
        <f t="shared" si="150"/>
        <v>31.75</v>
      </c>
      <c r="S1983" s="23">
        <f t="shared" si="152"/>
        <v>41799.725289351853</v>
      </c>
      <c r="T1983" s="23">
        <f t="shared" si="153"/>
        <v>41829.725289351853</v>
      </c>
      <c r="U1983" s="10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0" t="s">
        <v>8220</v>
      </c>
      <c r="G1984" s="10" t="s">
        <v>8230</v>
      </c>
      <c r="H1984" s="10" t="s">
        <v>8251</v>
      </c>
      <c r="I1984" s="10">
        <v>1480863887</v>
      </c>
      <c r="J1984" s="10">
        <v>1478268287</v>
      </c>
      <c r="K1984" s="10" t="b">
        <v>0</v>
      </c>
      <c r="L1984" s="10">
        <v>0</v>
      </c>
      <c r="M1984" t="b">
        <v>0</v>
      </c>
      <c r="N1984" s="10" t="s">
        <v>8294</v>
      </c>
      <c r="O1984" s="15" t="s">
        <v>8336</v>
      </c>
      <c r="P1984" s="10" t="s">
        <v>8348</v>
      </c>
      <c r="Q1984" s="10">
        <f t="shared" si="151"/>
        <v>0</v>
      </c>
      <c r="R1984" s="10">
        <f t="shared" si="150"/>
        <v>0</v>
      </c>
      <c r="S1984" s="23">
        <f t="shared" si="152"/>
        <v>42678.586655092593</v>
      </c>
      <c r="T1984" s="23">
        <f t="shared" si="153"/>
        <v>42708.628321759257</v>
      </c>
      <c r="U1984" s="10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0" t="s">
        <v>8220</v>
      </c>
      <c r="G1985" s="10" t="s">
        <v>8223</v>
      </c>
      <c r="H1985" s="10" t="s">
        <v>8245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t="b">
        <v>0</v>
      </c>
      <c r="N1985" s="10" t="s">
        <v>8294</v>
      </c>
      <c r="O1985" s="15" t="s">
        <v>8336</v>
      </c>
      <c r="P1985" s="10" t="s">
        <v>8348</v>
      </c>
      <c r="Q1985" s="10">
        <f t="shared" si="151"/>
        <v>4</v>
      </c>
      <c r="R1985" s="10">
        <f t="shared" si="150"/>
        <v>88.69</v>
      </c>
      <c r="S1985" s="23">
        <f t="shared" si="152"/>
        <v>42593.011782407411</v>
      </c>
      <c r="T1985" s="23">
        <f t="shared" si="153"/>
        <v>42615.291666666672</v>
      </c>
      <c r="U1985" s="10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0" t="s">
        <v>8220</v>
      </c>
      <c r="G1986" s="10" t="s">
        <v>8223</v>
      </c>
      <c r="H1986" s="10" t="s">
        <v>8245</v>
      </c>
      <c r="I1986" s="10">
        <v>1417377481</v>
      </c>
      <c r="J1986" s="10">
        <v>1412189881</v>
      </c>
      <c r="K1986" s="10" t="b">
        <v>0</v>
      </c>
      <c r="L1986" s="10">
        <v>7</v>
      </c>
      <c r="M1986" t="b">
        <v>0</v>
      </c>
      <c r="N1986" s="10" t="s">
        <v>8294</v>
      </c>
      <c r="O1986" s="15" t="s">
        <v>8336</v>
      </c>
      <c r="P1986" s="10" t="s">
        <v>8348</v>
      </c>
      <c r="Q1986" s="10">
        <f t="shared" si="151"/>
        <v>21</v>
      </c>
      <c r="R1986" s="10">
        <f t="shared" ref="R1986:R2049" si="155">IFERROR(ROUND(E1986/L1986,2),0)</f>
        <v>453.14</v>
      </c>
      <c r="S1986" s="23">
        <f t="shared" si="152"/>
        <v>41913.790289351848</v>
      </c>
      <c r="T1986" s="23">
        <f t="shared" si="153"/>
        <v>41973.831956018519</v>
      </c>
      <c r="U1986" s="10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0" t="s">
        <v>8220</v>
      </c>
      <c r="G1987" s="10" t="s">
        <v>8224</v>
      </c>
      <c r="H1987" s="10" t="s">
        <v>8246</v>
      </c>
      <c r="I1987" s="10">
        <v>1470178800</v>
      </c>
      <c r="J1987" s="10">
        <v>1467650771</v>
      </c>
      <c r="K1987" s="10" t="b">
        <v>0</v>
      </c>
      <c r="L1987" s="10">
        <v>4</v>
      </c>
      <c r="M1987" t="b">
        <v>0</v>
      </c>
      <c r="N1987" s="10" t="s">
        <v>8294</v>
      </c>
      <c r="O1987" s="15" t="s">
        <v>8336</v>
      </c>
      <c r="P1987" s="10" t="s">
        <v>8348</v>
      </c>
      <c r="Q1987" s="10">
        <f t="shared" ref="Q1987:Q2050" si="156">ROUND(E1987/D1987*100,0)</f>
        <v>3</v>
      </c>
      <c r="R1987" s="10">
        <f t="shared" si="155"/>
        <v>12.75</v>
      </c>
      <c r="S1987" s="23">
        <f t="shared" ref="S1987:S2050" si="157">(((J1987/60)/60)/24)+DATE(1970,1,1)</f>
        <v>42555.698738425926</v>
      </c>
      <c r="T1987" s="23">
        <f t="shared" ref="T1987:T2050" si="158">(((I1987/60)/60)/24)+DATE(1970,1,1)</f>
        <v>42584.958333333328</v>
      </c>
      <c r="U1987" s="10">
        <f t="shared" si="154"/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0" t="s">
        <v>8220</v>
      </c>
      <c r="G1988" s="10" t="s">
        <v>8224</v>
      </c>
      <c r="H1988" s="10" t="s">
        <v>8246</v>
      </c>
      <c r="I1988" s="10">
        <v>1457947483</v>
      </c>
      <c r="J1988" s="10">
        <v>1455359083</v>
      </c>
      <c r="K1988" s="10" t="b">
        <v>0</v>
      </c>
      <c r="L1988" s="10">
        <v>1</v>
      </c>
      <c r="M1988" t="b">
        <v>0</v>
      </c>
      <c r="N1988" s="10" t="s">
        <v>8294</v>
      </c>
      <c r="O1988" s="15" t="s">
        <v>8336</v>
      </c>
      <c r="P1988" s="10" t="s">
        <v>8348</v>
      </c>
      <c r="Q1988" s="10">
        <f t="shared" si="156"/>
        <v>0</v>
      </c>
      <c r="R1988" s="10">
        <f t="shared" si="155"/>
        <v>1</v>
      </c>
      <c r="S1988" s="23">
        <f t="shared" si="157"/>
        <v>42413.433831018512</v>
      </c>
      <c r="T1988" s="23">
        <f t="shared" si="158"/>
        <v>42443.392164351855</v>
      </c>
      <c r="U1988" s="10">
        <f t="shared" si="154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0" t="s">
        <v>8220</v>
      </c>
      <c r="G1989" s="10" t="s">
        <v>8224</v>
      </c>
      <c r="H1989" s="10" t="s">
        <v>8246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t="b">
        <v>0</v>
      </c>
      <c r="N1989" s="10" t="s">
        <v>8294</v>
      </c>
      <c r="O1989" s="15" t="s">
        <v>8336</v>
      </c>
      <c r="P1989" s="10" t="s">
        <v>8348</v>
      </c>
      <c r="Q1989" s="10">
        <f t="shared" si="156"/>
        <v>42</v>
      </c>
      <c r="R1989" s="10">
        <f t="shared" si="155"/>
        <v>83.43</v>
      </c>
      <c r="S1989" s="23">
        <f t="shared" si="157"/>
        <v>42034.639768518522</v>
      </c>
      <c r="T1989" s="23">
        <f t="shared" si="158"/>
        <v>42064.639768518522</v>
      </c>
      <c r="U1989" s="10">
        <f t="shared" si="154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0" t="s">
        <v>8220</v>
      </c>
      <c r="G1990" s="10" t="s">
        <v>8223</v>
      </c>
      <c r="H1990" s="10" t="s">
        <v>8245</v>
      </c>
      <c r="I1990" s="10">
        <v>1440094742</v>
      </c>
      <c r="J1990" s="10">
        <v>1437502742</v>
      </c>
      <c r="K1990" s="10" t="b">
        <v>0</v>
      </c>
      <c r="L1990" s="10">
        <v>1</v>
      </c>
      <c r="M1990" t="b">
        <v>0</v>
      </c>
      <c r="N1990" s="10" t="s">
        <v>8294</v>
      </c>
      <c r="O1990" s="15" t="s">
        <v>8336</v>
      </c>
      <c r="P1990" s="10" t="s">
        <v>8348</v>
      </c>
      <c r="Q1990" s="10">
        <f t="shared" si="156"/>
        <v>0</v>
      </c>
      <c r="R1990" s="10">
        <f t="shared" si="155"/>
        <v>25</v>
      </c>
      <c r="S1990" s="23">
        <f t="shared" si="157"/>
        <v>42206.763217592597</v>
      </c>
      <c r="T1990" s="23">
        <f t="shared" si="158"/>
        <v>42236.763217592597</v>
      </c>
      <c r="U1990" s="10">
        <f t="shared" si="154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0" t="s">
        <v>8220</v>
      </c>
      <c r="G1991" s="10" t="s">
        <v>8223</v>
      </c>
      <c r="H1991" s="10" t="s">
        <v>8245</v>
      </c>
      <c r="I1991" s="10">
        <v>1481473208</v>
      </c>
      <c r="J1991" s="10">
        <v>1478881208</v>
      </c>
      <c r="K1991" s="10" t="b">
        <v>0</v>
      </c>
      <c r="L1991" s="10">
        <v>1</v>
      </c>
      <c r="M1991" t="b">
        <v>0</v>
      </c>
      <c r="N1991" s="10" t="s">
        <v>8294</v>
      </c>
      <c r="O1991" s="15" t="s">
        <v>8336</v>
      </c>
      <c r="P1991" s="10" t="s">
        <v>8348</v>
      </c>
      <c r="Q1991" s="10">
        <f t="shared" si="156"/>
        <v>1</v>
      </c>
      <c r="R1991" s="10">
        <f t="shared" si="155"/>
        <v>50</v>
      </c>
      <c r="S1991" s="23">
        <f t="shared" si="157"/>
        <v>42685.680648148147</v>
      </c>
      <c r="T1991" s="23">
        <f t="shared" si="158"/>
        <v>42715.680648148147</v>
      </c>
      <c r="U1991" s="10">
        <f t="shared" si="154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0" t="s">
        <v>8220</v>
      </c>
      <c r="G1992" s="10" t="s">
        <v>8223</v>
      </c>
      <c r="H1992" s="10" t="s">
        <v>8245</v>
      </c>
      <c r="I1992" s="10">
        <v>1455338532</v>
      </c>
      <c r="J1992" s="10">
        <v>1454042532</v>
      </c>
      <c r="K1992" s="10" t="b">
        <v>0</v>
      </c>
      <c r="L1992" s="10">
        <v>5</v>
      </c>
      <c r="M1992" t="b">
        <v>0</v>
      </c>
      <c r="N1992" s="10" t="s">
        <v>8294</v>
      </c>
      <c r="O1992" s="15" t="s">
        <v>8336</v>
      </c>
      <c r="P1992" s="10" t="s">
        <v>8348</v>
      </c>
      <c r="Q1992" s="10">
        <f t="shared" si="156"/>
        <v>17</v>
      </c>
      <c r="R1992" s="10">
        <f t="shared" si="155"/>
        <v>101.8</v>
      </c>
      <c r="S1992" s="23">
        <f t="shared" si="157"/>
        <v>42398.195972222224</v>
      </c>
      <c r="T1992" s="23">
        <f t="shared" si="158"/>
        <v>42413.195972222224</v>
      </c>
      <c r="U1992" s="10">
        <f t="shared" si="154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0" t="s">
        <v>8220</v>
      </c>
      <c r="G1993" s="10" t="s">
        <v>8223</v>
      </c>
      <c r="H1993" s="10" t="s">
        <v>8245</v>
      </c>
      <c r="I1993" s="10">
        <v>1435958786</v>
      </c>
      <c r="J1993" s="10">
        <v>1434144386</v>
      </c>
      <c r="K1993" s="10" t="b">
        <v>0</v>
      </c>
      <c r="L1993" s="10">
        <v>3</v>
      </c>
      <c r="M1993" t="b">
        <v>0</v>
      </c>
      <c r="N1993" s="10" t="s">
        <v>8294</v>
      </c>
      <c r="O1993" s="15" t="s">
        <v>8336</v>
      </c>
      <c r="P1993" s="10" t="s">
        <v>8348</v>
      </c>
      <c r="Q1993" s="10">
        <f t="shared" si="156"/>
        <v>7</v>
      </c>
      <c r="R1993" s="10">
        <f t="shared" si="155"/>
        <v>46.67</v>
      </c>
      <c r="S1993" s="23">
        <f t="shared" si="157"/>
        <v>42167.89335648148</v>
      </c>
      <c r="T1993" s="23">
        <f t="shared" si="158"/>
        <v>42188.89335648148</v>
      </c>
      <c r="U1993" s="10">
        <f t="shared" si="154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0" t="s">
        <v>8220</v>
      </c>
      <c r="G1994" s="10" t="s">
        <v>8223</v>
      </c>
      <c r="H1994" s="10" t="s">
        <v>8245</v>
      </c>
      <c r="I1994" s="10">
        <v>1424229991</v>
      </c>
      <c r="J1994" s="10">
        <v>1421637991</v>
      </c>
      <c r="K1994" s="10" t="b">
        <v>0</v>
      </c>
      <c r="L1994" s="10">
        <v>2</v>
      </c>
      <c r="M1994" t="b">
        <v>0</v>
      </c>
      <c r="N1994" s="10" t="s">
        <v>8294</v>
      </c>
      <c r="O1994" s="15" t="s">
        <v>8336</v>
      </c>
      <c r="P1994" s="10" t="s">
        <v>8348</v>
      </c>
      <c r="Q1994" s="10">
        <f t="shared" si="156"/>
        <v>0</v>
      </c>
      <c r="R1994" s="10">
        <f t="shared" si="155"/>
        <v>1</v>
      </c>
      <c r="S1994" s="23">
        <f t="shared" si="157"/>
        <v>42023.143414351856</v>
      </c>
      <c r="T1994" s="23">
        <f t="shared" si="158"/>
        <v>42053.143414351856</v>
      </c>
      <c r="U1994" s="10">
        <f t="shared" si="154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0" t="s">
        <v>8220</v>
      </c>
      <c r="G1995" s="10" t="s">
        <v>8224</v>
      </c>
      <c r="H1995" s="10" t="s">
        <v>8246</v>
      </c>
      <c r="I1995" s="10">
        <v>1450706837</v>
      </c>
      <c r="J1995" s="10">
        <v>1448114837</v>
      </c>
      <c r="K1995" s="10" t="b">
        <v>0</v>
      </c>
      <c r="L1995" s="10">
        <v>0</v>
      </c>
      <c r="M1995" t="b">
        <v>0</v>
      </c>
      <c r="N1995" s="10" t="s">
        <v>8294</v>
      </c>
      <c r="O1995" s="15" t="s">
        <v>8336</v>
      </c>
      <c r="P1995" s="10" t="s">
        <v>8348</v>
      </c>
      <c r="Q1995" s="10">
        <f t="shared" si="156"/>
        <v>0</v>
      </c>
      <c r="R1995" s="10">
        <f t="shared" si="155"/>
        <v>0</v>
      </c>
      <c r="S1995" s="23">
        <f t="shared" si="157"/>
        <v>42329.58839120371</v>
      </c>
      <c r="T1995" s="23">
        <f t="shared" si="158"/>
        <v>42359.58839120371</v>
      </c>
      <c r="U1995" s="10">
        <f t="shared" si="154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0" t="s">
        <v>8220</v>
      </c>
      <c r="G1996" s="10" t="s">
        <v>8223</v>
      </c>
      <c r="H1996" s="10" t="s">
        <v>8245</v>
      </c>
      <c r="I1996" s="10">
        <v>1481072942</v>
      </c>
      <c r="J1996" s="10">
        <v>1475885342</v>
      </c>
      <c r="K1996" s="10" t="b">
        <v>0</v>
      </c>
      <c r="L1996" s="10">
        <v>0</v>
      </c>
      <c r="M1996" t="b">
        <v>0</v>
      </c>
      <c r="N1996" s="10" t="s">
        <v>8294</v>
      </c>
      <c r="O1996" s="15" t="s">
        <v>8336</v>
      </c>
      <c r="P1996" s="10" t="s">
        <v>8348</v>
      </c>
      <c r="Q1996" s="10">
        <f t="shared" si="156"/>
        <v>0</v>
      </c>
      <c r="R1996" s="10">
        <f t="shared" si="155"/>
        <v>0</v>
      </c>
      <c r="S1996" s="23">
        <f t="shared" si="157"/>
        <v>42651.006273148145</v>
      </c>
      <c r="T1996" s="23">
        <f t="shared" si="158"/>
        <v>42711.047939814816</v>
      </c>
      <c r="U1996" s="10">
        <f t="shared" si="154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0" t="s">
        <v>8220</v>
      </c>
      <c r="G1997" s="10" t="s">
        <v>8228</v>
      </c>
      <c r="H1997" s="10" t="s">
        <v>8250</v>
      </c>
      <c r="I1997" s="10">
        <v>1437082736</v>
      </c>
      <c r="J1997" s="10">
        <v>1435354736</v>
      </c>
      <c r="K1997" s="10" t="b">
        <v>0</v>
      </c>
      <c r="L1997" s="10">
        <v>3</v>
      </c>
      <c r="M1997" t="b">
        <v>0</v>
      </c>
      <c r="N1997" s="10" t="s">
        <v>8294</v>
      </c>
      <c r="O1997" s="15" t="s">
        <v>8336</v>
      </c>
      <c r="P1997" s="10" t="s">
        <v>8348</v>
      </c>
      <c r="Q1997" s="10">
        <f t="shared" si="156"/>
        <v>8</v>
      </c>
      <c r="R1997" s="10">
        <f t="shared" si="155"/>
        <v>26</v>
      </c>
      <c r="S1997" s="23">
        <f t="shared" si="157"/>
        <v>42181.902037037042</v>
      </c>
      <c r="T1997" s="23">
        <f t="shared" si="158"/>
        <v>42201.902037037042</v>
      </c>
      <c r="U1997" s="10">
        <f t="shared" si="154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0" t="s">
        <v>8220</v>
      </c>
      <c r="G1998" s="10" t="s">
        <v>8223</v>
      </c>
      <c r="H1998" s="10" t="s">
        <v>8245</v>
      </c>
      <c r="I1998" s="10">
        <v>1405021211</v>
      </c>
      <c r="J1998" s="10">
        <v>1402429211</v>
      </c>
      <c r="K1998" s="10" t="b">
        <v>0</v>
      </c>
      <c r="L1998" s="10">
        <v>0</v>
      </c>
      <c r="M1998" t="b">
        <v>0</v>
      </c>
      <c r="N1998" s="10" t="s">
        <v>8294</v>
      </c>
      <c r="O1998" s="15" t="s">
        <v>8336</v>
      </c>
      <c r="P1998" s="10" t="s">
        <v>8348</v>
      </c>
      <c r="Q1998" s="10">
        <f t="shared" si="156"/>
        <v>0</v>
      </c>
      <c r="R1998" s="10">
        <f t="shared" si="155"/>
        <v>0</v>
      </c>
      <c r="S1998" s="23">
        <f t="shared" si="157"/>
        <v>41800.819571759261</v>
      </c>
      <c r="T1998" s="23">
        <f t="shared" si="158"/>
        <v>41830.819571759261</v>
      </c>
      <c r="U1998" s="10">
        <f t="shared" si="154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0" t="s">
        <v>8220</v>
      </c>
      <c r="G1999" s="10" t="s">
        <v>8223</v>
      </c>
      <c r="H1999" s="10" t="s">
        <v>8245</v>
      </c>
      <c r="I1999" s="10">
        <v>1409091612</v>
      </c>
      <c r="J1999" s="10">
        <v>1406499612</v>
      </c>
      <c r="K1999" s="10" t="b">
        <v>0</v>
      </c>
      <c r="L1999" s="10">
        <v>0</v>
      </c>
      <c r="M1999" t="b">
        <v>0</v>
      </c>
      <c r="N1999" s="10" t="s">
        <v>8294</v>
      </c>
      <c r="O1999" s="15" t="s">
        <v>8336</v>
      </c>
      <c r="P1999" s="10" t="s">
        <v>8348</v>
      </c>
      <c r="Q1999" s="10">
        <f t="shared" si="156"/>
        <v>0</v>
      </c>
      <c r="R1999" s="10">
        <f t="shared" si="155"/>
        <v>0</v>
      </c>
      <c r="S1999" s="23">
        <f t="shared" si="157"/>
        <v>41847.930694444447</v>
      </c>
      <c r="T1999" s="23">
        <f t="shared" si="158"/>
        <v>41877.930694444447</v>
      </c>
      <c r="U1999" s="10">
        <f t="shared" ref="U1999:U2062" si="159">YEAR(S:S)</f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0" t="s">
        <v>8220</v>
      </c>
      <c r="G2000" s="10" t="s">
        <v>8223</v>
      </c>
      <c r="H2000" s="10" t="s">
        <v>8245</v>
      </c>
      <c r="I2000" s="10">
        <v>1406861438</v>
      </c>
      <c r="J2000" s="10">
        <v>1402973438</v>
      </c>
      <c r="K2000" s="10" t="b">
        <v>0</v>
      </c>
      <c r="L2000" s="10">
        <v>3</v>
      </c>
      <c r="M2000" t="b">
        <v>0</v>
      </c>
      <c r="N2000" s="10" t="s">
        <v>8294</v>
      </c>
      <c r="O2000" s="15" t="s">
        <v>8336</v>
      </c>
      <c r="P2000" s="10" t="s">
        <v>8348</v>
      </c>
      <c r="Q2000" s="10">
        <f t="shared" si="156"/>
        <v>26</v>
      </c>
      <c r="R2000" s="10">
        <f t="shared" si="155"/>
        <v>218.33</v>
      </c>
      <c r="S2000" s="23">
        <f t="shared" si="157"/>
        <v>41807.118495370371</v>
      </c>
      <c r="T2000" s="23">
        <f t="shared" si="158"/>
        <v>41852.118495370371</v>
      </c>
      <c r="U2000" s="1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0" t="s">
        <v>8220</v>
      </c>
      <c r="G2001" s="10" t="s">
        <v>8224</v>
      </c>
      <c r="H2001" s="10" t="s">
        <v>8246</v>
      </c>
      <c r="I2001" s="10">
        <v>1415882108</v>
      </c>
      <c r="J2001" s="10">
        <v>1413286508</v>
      </c>
      <c r="K2001" s="10" t="b">
        <v>0</v>
      </c>
      <c r="L2001" s="10">
        <v>7</v>
      </c>
      <c r="M2001" t="b">
        <v>0</v>
      </c>
      <c r="N2001" s="10" t="s">
        <v>8294</v>
      </c>
      <c r="O2001" s="15" t="s">
        <v>8336</v>
      </c>
      <c r="P2001" s="10" t="s">
        <v>8348</v>
      </c>
      <c r="Q2001" s="10">
        <f t="shared" si="156"/>
        <v>1</v>
      </c>
      <c r="R2001" s="10">
        <f t="shared" si="155"/>
        <v>33.71</v>
      </c>
      <c r="S2001" s="23">
        <f t="shared" si="157"/>
        <v>41926.482731481483</v>
      </c>
      <c r="T2001" s="23">
        <f t="shared" si="158"/>
        <v>41956.524398148147</v>
      </c>
      <c r="U2001" s="10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0" t="s">
        <v>8220</v>
      </c>
      <c r="G2002" s="10" t="s">
        <v>8228</v>
      </c>
      <c r="H2002" s="10" t="s">
        <v>8250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t="b">
        <v>0</v>
      </c>
      <c r="N2002" s="10" t="s">
        <v>8294</v>
      </c>
      <c r="O2002" s="15" t="s">
        <v>8336</v>
      </c>
      <c r="P2002" s="10" t="s">
        <v>8348</v>
      </c>
      <c r="Q2002" s="10">
        <f t="shared" si="156"/>
        <v>13</v>
      </c>
      <c r="R2002" s="10">
        <f t="shared" si="155"/>
        <v>25</v>
      </c>
      <c r="S2002" s="23">
        <f t="shared" si="157"/>
        <v>42345.951539351852</v>
      </c>
      <c r="T2002" s="23">
        <f t="shared" si="158"/>
        <v>42375.951539351852</v>
      </c>
      <c r="U2002" s="10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0" t="s">
        <v>8218</v>
      </c>
      <c r="G2003" s="10" t="s">
        <v>8235</v>
      </c>
      <c r="H2003" s="10" t="s">
        <v>8248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t="b">
        <v>1</v>
      </c>
      <c r="N2003" s="10" t="s">
        <v>8293</v>
      </c>
      <c r="O2003" s="15" t="s">
        <v>8317</v>
      </c>
      <c r="P2003" s="10" t="s">
        <v>8347</v>
      </c>
      <c r="Q2003" s="10">
        <f t="shared" si="156"/>
        <v>382</v>
      </c>
      <c r="R2003" s="10">
        <f t="shared" si="155"/>
        <v>128.38999999999999</v>
      </c>
      <c r="S2003" s="23">
        <f t="shared" si="157"/>
        <v>42136.209675925929</v>
      </c>
      <c r="T2003" s="23">
        <f t="shared" si="158"/>
        <v>42167.833333333328</v>
      </c>
      <c r="U2003" s="10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0" t="s">
        <v>8218</v>
      </c>
      <c r="G2004" s="10" t="s">
        <v>8223</v>
      </c>
      <c r="H2004" s="10" t="s">
        <v>8245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t="b">
        <v>1</v>
      </c>
      <c r="N2004" s="10" t="s">
        <v>8293</v>
      </c>
      <c r="O2004" s="15" t="s">
        <v>8317</v>
      </c>
      <c r="P2004" s="10" t="s">
        <v>8347</v>
      </c>
      <c r="Q2004" s="10">
        <f t="shared" si="156"/>
        <v>217</v>
      </c>
      <c r="R2004" s="10">
        <f t="shared" si="155"/>
        <v>78.83</v>
      </c>
      <c r="S2004" s="23">
        <f t="shared" si="157"/>
        <v>42728.71230324074</v>
      </c>
      <c r="T2004" s="23">
        <f t="shared" si="158"/>
        <v>42758.71230324074</v>
      </c>
      <c r="U2004" s="10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0" t="s">
        <v>8218</v>
      </c>
      <c r="G2005" s="10" t="s">
        <v>8223</v>
      </c>
      <c r="H2005" s="10" t="s">
        <v>8245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t="b">
        <v>1</v>
      </c>
      <c r="N2005" s="10" t="s">
        <v>8293</v>
      </c>
      <c r="O2005" s="15" t="s">
        <v>8317</v>
      </c>
      <c r="P2005" s="10" t="s">
        <v>8347</v>
      </c>
      <c r="Q2005" s="10">
        <f t="shared" si="156"/>
        <v>312</v>
      </c>
      <c r="R2005" s="10">
        <f t="shared" si="155"/>
        <v>91.76</v>
      </c>
      <c r="S2005" s="23">
        <f t="shared" si="157"/>
        <v>40347.125601851854</v>
      </c>
      <c r="T2005" s="23">
        <f t="shared" si="158"/>
        <v>40361.958333333336</v>
      </c>
      <c r="U2005" s="10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0" t="s">
        <v>8218</v>
      </c>
      <c r="G2006" s="10" t="s">
        <v>8223</v>
      </c>
      <c r="H2006" s="10" t="s">
        <v>8245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t="b">
        <v>1</v>
      </c>
      <c r="N2006" s="10" t="s">
        <v>8293</v>
      </c>
      <c r="O2006" s="15" t="s">
        <v>8317</v>
      </c>
      <c r="P2006" s="10" t="s">
        <v>8347</v>
      </c>
      <c r="Q2006" s="10">
        <f t="shared" si="156"/>
        <v>234</v>
      </c>
      <c r="R2006" s="10">
        <f t="shared" si="155"/>
        <v>331.1</v>
      </c>
      <c r="S2006" s="23">
        <f t="shared" si="157"/>
        <v>41800.604895833334</v>
      </c>
      <c r="T2006" s="23">
        <f t="shared" si="158"/>
        <v>41830.604895833334</v>
      </c>
      <c r="U2006" s="10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0" t="s">
        <v>8218</v>
      </c>
      <c r="G2007" s="10" t="s">
        <v>8223</v>
      </c>
      <c r="H2007" s="10" t="s">
        <v>8245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t="b">
        <v>1</v>
      </c>
      <c r="N2007" s="10" t="s">
        <v>8293</v>
      </c>
      <c r="O2007" s="15" t="s">
        <v>8317</v>
      </c>
      <c r="P2007" s="10" t="s">
        <v>8347</v>
      </c>
      <c r="Q2007" s="10">
        <f t="shared" si="156"/>
        <v>124</v>
      </c>
      <c r="R2007" s="10">
        <f t="shared" si="155"/>
        <v>194.26</v>
      </c>
      <c r="S2007" s="23">
        <f t="shared" si="157"/>
        <v>41535.812708333331</v>
      </c>
      <c r="T2007" s="23">
        <f t="shared" si="158"/>
        <v>41563.165972222225</v>
      </c>
      <c r="U2007" s="10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0" t="s">
        <v>8218</v>
      </c>
      <c r="G2008" s="10" t="s">
        <v>8223</v>
      </c>
      <c r="H2008" s="10" t="s">
        <v>8245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t="b">
        <v>1</v>
      </c>
      <c r="N2008" s="10" t="s">
        <v>8293</v>
      </c>
      <c r="O2008" s="15" t="s">
        <v>8317</v>
      </c>
      <c r="P2008" s="10" t="s">
        <v>8347</v>
      </c>
      <c r="Q2008" s="10">
        <f t="shared" si="156"/>
        <v>248</v>
      </c>
      <c r="R2008" s="10">
        <f t="shared" si="155"/>
        <v>408.98</v>
      </c>
      <c r="S2008" s="23">
        <f t="shared" si="157"/>
        <v>41941.500520833331</v>
      </c>
      <c r="T2008" s="23">
        <f t="shared" si="158"/>
        <v>41976.542187500003</v>
      </c>
      <c r="U2008" s="10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0" t="s">
        <v>8218</v>
      </c>
      <c r="G2009" s="10" t="s">
        <v>8223</v>
      </c>
      <c r="H2009" s="10" t="s">
        <v>8245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t="b">
        <v>1</v>
      </c>
      <c r="N2009" s="10" t="s">
        <v>8293</v>
      </c>
      <c r="O2009" s="15" t="s">
        <v>8317</v>
      </c>
      <c r="P2009" s="10" t="s">
        <v>8347</v>
      </c>
      <c r="Q2009" s="10">
        <f t="shared" si="156"/>
        <v>116</v>
      </c>
      <c r="R2009" s="10">
        <f t="shared" si="155"/>
        <v>84.46</v>
      </c>
      <c r="S2009" s="23">
        <f t="shared" si="157"/>
        <v>40347.837800925925</v>
      </c>
      <c r="T2009" s="23">
        <f t="shared" si="158"/>
        <v>40414.166666666664</v>
      </c>
      <c r="U2009" s="10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0" t="s">
        <v>8218</v>
      </c>
      <c r="G2010" s="10" t="s">
        <v>8223</v>
      </c>
      <c r="H2010" s="10" t="s">
        <v>8245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t="b">
        <v>1</v>
      </c>
      <c r="N2010" s="10" t="s">
        <v>8293</v>
      </c>
      <c r="O2010" s="15" t="s">
        <v>8317</v>
      </c>
      <c r="P2010" s="10" t="s">
        <v>8347</v>
      </c>
      <c r="Q2010" s="10">
        <f t="shared" si="156"/>
        <v>117</v>
      </c>
      <c r="R2010" s="10">
        <f t="shared" si="155"/>
        <v>44.85</v>
      </c>
      <c r="S2010" s="23">
        <f t="shared" si="157"/>
        <v>40761.604421296295</v>
      </c>
      <c r="T2010" s="23">
        <f t="shared" si="158"/>
        <v>40805.604421296295</v>
      </c>
      <c r="U2010" s="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0" t="s">
        <v>8218</v>
      </c>
      <c r="G2011" s="10" t="s">
        <v>8235</v>
      </c>
      <c r="H2011" s="10" t="s">
        <v>8248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t="b">
        <v>1</v>
      </c>
      <c r="N2011" s="10" t="s">
        <v>8293</v>
      </c>
      <c r="O2011" s="15" t="s">
        <v>8317</v>
      </c>
      <c r="P2011" s="10" t="s">
        <v>8347</v>
      </c>
      <c r="Q2011" s="10">
        <f t="shared" si="156"/>
        <v>305</v>
      </c>
      <c r="R2011" s="10">
        <f t="shared" si="155"/>
        <v>383.36</v>
      </c>
      <c r="S2011" s="23">
        <f t="shared" si="157"/>
        <v>42661.323414351849</v>
      </c>
      <c r="T2011" s="23">
        <f t="shared" si="158"/>
        <v>42697.365081018521</v>
      </c>
      <c r="U2011" s="10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0" t="s">
        <v>8218</v>
      </c>
      <c r="G2012" s="10" t="s">
        <v>8223</v>
      </c>
      <c r="H2012" s="10" t="s">
        <v>8245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t="b">
        <v>1</v>
      </c>
      <c r="N2012" s="10" t="s">
        <v>8293</v>
      </c>
      <c r="O2012" s="15" t="s">
        <v>8317</v>
      </c>
      <c r="P2012" s="10" t="s">
        <v>8347</v>
      </c>
      <c r="Q2012" s="10">
        <f t="shared" si="156"/>
        <v>320</v>
      </c>
      <c r="R2012" s="10">
        <f t="shared" si="155"/>
        <v>55.28</v>
      </c>
      <c r="S2012" s="23">
        <f t="shared" si="157"/>
        <v>42570.996423611112</v>
      </c>
      <c r="T2012" s="23">
        <f t="shared" si="158"/>
        <v>42600.996423611112</v>
      </c>
      <c r="U2012" s="10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0" t="s">
        <v>8218</v>
      </c>
      <c r="G2013" s="10" t="s">
        <v>8238</v>
      </c>
      <c r="H2013" s="10" t="s">
        <v>8248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t="b">
        <v>1</v>
      </c>
      <c r="N2013" s="10" t="s">
        <v>8293</v>
      </c>
      <c r="O2013" s="15" t="s">
        <v>8317</v>
      </c>
      <c r="P2013" s="10" t="s">
        <v>8347</v>
      </c>
      <c r="Q2013" s="10">
        <f t="shared" si="156"/>
        <v>820</v>
      </c>
      <c r="R2013" s="10">
        <f t="shared" si="155"/>
        <v>422.02</v>
      </c>
      <c r="S2013" s="23">
        <f t="shared" si="157"/>
        <v>42347.358483796299</v>
      </c>
      <c r="T2013" s="23">
        <f t="shared" si="158"/>
        <v>42380.958333333328</v>
      </c>
      <c r="U2013" s="10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0" t="s">
        <v>8218</v>
      </c>
      <c r="G2014" s="10" t="s">
        <v>8223</v>
      </c>
      <c r="H2014" s="10" t="s">
        <v>8245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t="b">
        <v>1</v>
      </c>
      <c r="N2014" s="10" t="s">
        <v>8293</v>
      </c>
      <c r="O2014" s="15" t="s">
        <v>8317</v>
      </c>
      <c r="P2014" s="10" t="s">
        <v>8347</v>
      </c>
      <c r="Q2014" s="10">
        <f t="shared" si="156"/>
        <v>235</v>
      </c>
      <c r="R2014" s="10">
        <f t="shared" si="155"/>
        <v>64.180000000000007</v>
      </c>
      <c r="S2014" s="23">
        <f t="shared" si="157"/>
        <v>42010.822233796294</v>
      </c>
      <c r="T2014" s="23">
        <f t="shared" si="158"/>
        <v>42040.822233796294</v>
      </c>
      <c r="U2014" s="10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0" t="s">
        <v>8218</v>
      </c>
      <c r="G2015" s="10" t="s">
        <v>8223</v>
      </c>
      <c r="H2015" s="10" t="s">
        <v>8245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t="b">
        <v>1</v>
      </c>
      <c r="N2015" s="10" t="s">
        <v>8293</v>
      </c>
      <c r="O2015" s="15" t="s">
        <v>8317</v>
      </c>
      <c r="P2015" s="10" t="s">
        <v>8347</v>
      </c>
      <c r="Q2015" s="10">
        <f t="shared" si="156"/>
        <v>495</v>
      </c>
      <c r="R2015" s="10">
        <f t="shared" si="155"/>
        <v>173.58</v>
      </c>
      <c r="S2015" s="23">
        <f t="shared" si="157"/>
        <v>42499.960810185185</v>
      </c>
      <c r="T2015" s="23">
        <f t="shared" si="158"/>
        <v>42559.960810185185</v>
      </c>
      <c r="U2015" s="10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0" t="s">
        <v>8218</v>
      </c>
      <c r="G2016" s="10" t="s">
        <v>8223</v>
      </c>
      <c r="H2016" s="10" t="s">
        <v>8245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t="b">
        <v>1</v>
      </c>
      <c r="N2016" s="10" t="s">
        <v>8293</v>
      </c>
      <c r="O2016" s="15" t="s">
        <v>8317</v>
      </c>
      <c r="P2016" s="10" t="s">
        <v>8347</v>
      </c>
      <c r="Q2016" s="10">
        <f t="shared" si="156"/>
        <v>7814</v>
      </c>
      <c r="R2016" s="10">
        <f t="shared" si="155"/>
        <v>88.6</v>
      </c>
      <c r="S2016" s="23">
        <f t="shared" si="157"/>
        <v>41324.214571759258</v>
      </c>
      <c r="T2016" s="23">
        <f t="shared" si="158"/>
        <v>41358.172905092593</v>
      </c>
      <c r="U2016" s="10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0" t="s">
        <v>8218</v>
      </c>
      <c r="G2017" s="10" t="s">
        <v>8223</v>
      </c>
      <c r="H2017" s="10" t="s">
        <v>8245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t="b">
        <v>1</v>
      </c>
      <c r="N2017" s="10" t="s">
        <v>8293</v>
      </c>
      <c r="O2017" s="15" t="s">
        <v>8317</v>
      </c>
      <c r="P2017" s="10" t="s">
        <v>8347</v>
      </c>
      <c r="Q2017" s="10">
        <f t="shared" si="156"/>
        <v>113</v>
      </c>
      <c r="R2017" s="10">
        <f t="shared" si="155"/>
        <v>50.22</v>
      </c>
      <c r="S2017" s="23">
        <f t="shared" si="157"/>
        <v>40765.876886574071</v>
      </c>
      <c r="T2017" s="23">
        <f t="shared" si="158"/>
        <v>40795.876886574071</v>
      </c>
      <c r="U2017" s="10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0" t="s">
        <v>8218</v>
      </c>
      <c r="G2018" s="10" t="s">
        <v>8223</v>
      </c>
      <c r="H2018" s="10" t="s">
        <v>8245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t="b">
        <v>1</v>
      </c>
      <c r="N2018" s="10" t="s">
        <v>8293</v>
      </c>
      <c r="O2018" s="15" t="s">
        <v>8317</v>
      </c>
      <c r="P2018" s="10" t="s">
        <v>8347</v>
      </c>
      <c r="Q2018" s="10">
        <f t="shared" si="156"/>
        <v>922</v>
      </c>
      <c r="R2018" s="10">
        <f t="shared" si="155"/>
        <v>192.39</v>
      </c>
      <c r="S2018" s="23">
        <f t="shared" si="157"/>
        <v>41312.88077546296</v>
      </c>
      <c r="T2018" s="23">
        <f t="shared" si="158"/>
        <v>41342.88077546296</v>
      </c>
      <c r="U2018" s="10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0" t="s">
        <v>8218</v>
      </c>
      <c r="G2019" s="10" t="s">
        <v>8223</v>
      </c>
      <c r="H2019" s="10" t="s">
        <v>8245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t="b">
        <v>1</v>
      </c>
      <c r="N2019" s="10" t="s">
        <v>8293</v>
      </c>
      <c r="O2019" s="15" t="s">
        <v>8317</v>
      </c>
      <c r="P2019" s="10" t="s">
        <v>8347</v>
      </c>
      <c r="Q2019" s="10">
        <f t="shared" si="156"/>
        <v>125</v>
      </c>
      <c r="R2019" s="10">
        <f t="shared" si="155"/>
        <v>73.42</v>
      </c>
      <c r="S2019" s="23">
        <f t="shared" si="157"/>
        <v>40961.057349537034</v>
      </c>
      <c r="T2019" s="23">
        <f t="shared" si="158"/>
        <v>40992.166666666664</v>
      </c>
      <c r="U2019" s="10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0" t="s">
        <v>8218</v>
      </c>
      <c r="G2020" s="10" t="s">
        <v>8240</v>
      </c>
      <c r="H2020" s="10" t="s">
        <v>8248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t="b">
        <v>1</v>
      </c>
      <c r="N2020" s="10" t="s">
        <v>8293</v>
      </c>
      <c r="O2020" s="15" t="s">
        <v>8317</v>
      </c>
      <c r="P2020" s="10" t="s">
        <v>8347</v>
      </c>
      <c r="Q2020" s="10">
        <f t="shared" si="156"/>
        <v>102</v>
      </c>
      <c r="R2020" s="10">
        <f t="shared" si="155"/>
        <v>147.68</v>
      </c>
      <c r="S2020" s="23">
        <f t="shared" si="157"/>
        <v>42199.365844907406</v>
      </c>
      <c r="T2020" s="23">
        <f t="shared" si="158"/>
        <v>42229.365844907406</v>
      </c>
      <c r="U2020" s="1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0" t="s">
        <v>8218</v>
      </c>
      <c r="G2021" s="10" t="s">
        <v>8223</v>
      </c>
      <c r="H2021" s="10" t="s">
        <v>8245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t="b">
        <v>1</v>
      </c>
      <c r="N2021" s="10" t="s">
        <v>8293</v>
      </c>
      <c r="O2021" s="15" t="s">
        <v>8317</v>
      </c>
      <c r="P2021" s="10" t="s">
        <v>8347</v>
      </c>
      <c r="Q2021" s="10">
        <f t="shared" si="156"/>
        <v>485</v>
      </c>
      <c r="R2021" s="10">
        <f t="shared" si="155"/>
        <v>108.97</v>
      </c>
      <c r="S2021" s="23">
        <f t="shared" si="157"/>
        <v>42605.70857638889</v>
      </c>
      <c r="T2021" s="23">
        <f t="shared" si="158"/>
        <v>42635.70857638889</v>
      </c>
      <c r="U2021" s="10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0" t="s">
        <v>8218</v>
      </c>
      <c r="G2022" s="10" t="s">
        <v>8223</v>
      </c>
      <c r="H2022" s="10" t="s">
        <v>8245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t="b">
        <v>1</v>
      </c>
      <c r="N2022" s="10" t="s">
        <v>8293</v>
      </c>
      <c r="O2022" s="15" t="s">
        <v>8317</v>
      </c>
      <c r="P2022" s="10" t="s">
        <v>8347</v>
      </c>
      <c r="Q2022" s="10">
        <f t="shared" si="156"/>
        <v>192</v>
      </c>
      <c r="R2022" s="10">
        <f t="shared" si="155"/>
        <v>23.65</v>
      </c>
      <c r="S2022" s="23">
        <f t="shared" si="157"/>
        <v>41737.097499999996</v>
      </c>
      <c r="T2022" s="23">
        <f t="shared" si="158"/>
        <v>41773.961111111108</v>
      </c>
      <c r="U2022" s="10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0" t="s">
        <v>8218</v>
      </c>
      <c r="G2023" s="10" t="s">
        <v>8223</v>
      </c>
      <c r="H2023" s="10" t="s">
        <v>8245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t="b">
        <v>1</v>
      </c>
      <c r="N2023" s="10" t="s">
        <v>8293</v>
      </c>
      <c r="O2023" s="15" t="s">
        <v>8317</v>
      </c>
      <c r="P2023" s="10" t="s">
        <v>8347</v>
      </c>
      <c r="Q2023" s="10">
        <f t="shared" si="156"/>
        <v>281</v>
      </c>
      <c r="R2023" s="10">
        <f t="shared" si="155"/>
        <v>147.94999999999999</v>
      </c>
      <c r="S2023" s="23">
        <f t="shared" si="157"/>
        <v>41861.070567129631</v>
      </c>
      <c r="T2023" s="23">
        <f t="shared" si="158"/>
        <v>41906.070567129631</v>
      </c>
      <c r="U2023" s="10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0" t="s">
        <v>8218</v>
      </c>
      <c r="G2024" s="10" t="s">
        <v>8223</v>
      </c>
      <c r="H2024" s="10" t="s">
        <v>8245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t="b">
        <v>1</v>
      </c>
      <c r="N2024" s="10" t="s">
        <v>8293</v>
      </c>
      <c r="O2024" s="15" t="s">
        <v>8317</v>
      </c>
      <c r="P2024" s="10" t="s">
        <v>8347</v>
      </c>
      <c r="Q2024" s="10">
        <f t="shared" si="156"/>
        <v>125</v>
      </c>
      <c r="R2024" s="10">
        <f t="shared" si="155"/>
        <v>385.04</v>
      </c>
      <c r="S2024" s="23">
        <f t="shared" si="157"/>
        <v>42502.569120370375</v>
      </c>
      <c r="T2024" s="23">
        <f t="shared" si="158"/>
        <v>42532.569120370375</v>
      </c>
      <c r="U2024" s="10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0" t="s">
        <v>8218</v>
      </c>
      <c r="G2025" s="10" t="s">
        <v>8223</v>
      </c>
      <c r="H2025" s="10" t="s">
        <v>8245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t="b">
        <v>1</v>
      </c>
      <c r="N2025" s="10" t="s">
        <v>8293</v>
      </c>
      <c r="O2025" s="15" t="s">
        <v>8317</v>
      </c>
      <c r="P2025" s="10" t="s">
        <v>8347</v>
      </c>
      <c r="Q2025" s="10">
        <f t="shared" si="156"/>
        <v>161</v>
      </c>
      <c r="R2025" s="10">
        <f t="shared" si="155"/>
        <v>457.39</v>
      </c>
      <c r="S2025" s="23">
        <f t="shared" si="157"/>
        <v>42136.420752314814</v>
      </c>
      <c r="T2025" s="23">
        <f t="shared" si="158"/>
        <v>42166.420752314814</v>
      </c>
      <c r="U2025" s="10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0" t="s">
        <v>8218</v>
      </c>
      <c r="G2026" s="10" t="s">
        <v>8223</v>
      </c>
      <c r="H2026" s="10" t="s">
        <v>8245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t="b">
        <v>1</v>
      </c>
      <c r="N2026" s="10" t="s">
        <v>8293</v>
      </c>
      <c r="O2026" s="15" t="s">
        <v>8317</v>
      </c>
      <c r="P2026" s="10" t="s">
        <v>8347</v>
      </c>
      <c r="Q2026" s="10">
        <f t="shared" si="156"/>
        <v>585</v>
      </c>
      <c r="R2026" s="10">
        <f t="shared" si="155"/>
        <v>222.99</v>
      </c>
      <c r="S2026" s="23">
        <f t="shared" si="157"/>
        <v>41099.966944444444</v>
      </c>
      <c r="T2026" s="23">
        <f t="shared" si="158"/>
        <v>41134.125</v>
      </c>
      <c r="U2026" s="10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0" t="s">
        <v>8218</v>
      </c>
      <c r="G2027" s="10" t="s">
        <v>8235</v>
      </c>
      <c r="H2027" s="10" t="s">
        <v>8248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t="b">
        <v>1</v>
      </c>
      <c r="N2027" s="10" t="s">
        <v>8293</v>
      </c>
      <c r="O2027" s="15" t="s">
        <v>8317</v>
      </c>
      <c r="P2027" s="10" t="s">
        <v>8347</v>
      </c>
      <c r="Q2027" s="10">
        <f t="shared" si="156"/>
        <v>201</v>
      </c>
      <c r="R2027" s="10">
        <f t="shared" si="155"/>
        <v>220.74</v>
      </c>
      <c r="S2027" s="23">
        <f t="shared" si="157"/>
        <v>42136.184560185182</v>
      </c>
      <c r="T2027" s="23">
        <f t="shared" si="158"/>
        <v>42166.184560185182</v>
      </c>
      <c r="U2027" s="10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0" t="s">
        <v>8218</v>
      </c>
      <c r="G2028" s="10" t="s">
        <v>8223</v>
      </c>
      <c r="H2028" s="10" t="s">
        <v>8245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t="b">
        <v>1</v>
      </c>
      <c r="N2028" s="10" t="s">
        <v>8293</v>
      </c>
      <c r="O2028" s="15" t="s">
        <v>8317</v>
      </c>
      <c r="P2028" s="10" t="s">
        <v>8347</v>
      </c>
      <c r="Q2028" s="10">
        <f t="shared" si="156"/>
        <v>133</v>
      </c>
      <c r="R2028" s="10">
        <f t="shared" si="155"/>
        <v>73.5</v>
      </c>
      <c r="S2028" s="23">
        <f t="shared" si="157"/>
        <v>41704.735937500001</v>
      </c>
      <c r="T2028" s="23">
        <f t="shared" si="158"/>
        <v>41750.165972222225</v>
      </c>
      <c r="U2028" s="10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0" t="s">
        <v>8218</v>
      </c>
      <c r="G2029" s="10" t="s">
        <v>8223</v>
      </c>
      <c r="H2029" s="10" t="s">
        <v>8245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t="b">
        <v>1</v>
      </c>
      <c r="N2029" s="10" t="s">
        <v>8293</v>
      </c>
      <c r="O2029" s="15" t="s">
        <v>8317</v>
      </c>
      <c r="P2029" s="10" t="s">
        <v>8347</v>
      </c>
      <c r="Q2029" s="10">
        <f t="shared" si="156"/>
        <v>120</v>
      </c>
      <c r="R2029" s="10">
        <f t="shared" si="155"/>
        <v>223.1</v>
      </c>
      <c r="S2029" s="23">
        <f t="shared" si="157"/>
        <v>42048.813877314817</v>
      </c>
      <c r="T2029" s="23">
        <f t="shared" si="158"/>
        <v>42093.772210648152</v>
      </c>
      <c r="U2029" s="10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0" t="s">
        <v>8218</v>
      </c>
      <c r="G2030" s="10" t="s">
        <v>8223</v>
      </c>
      <c r="H2030" s="10" t="s">
        <v>8245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t="b">
        <v>1</v>
      </c>
      <c r="N2030" s="10" t="s">
        <v>8293</v>
      </c>
      <c r="O2030" s="15" t="s">
        <v>8317</v>
      </c>
      <c r="P2030" s="10" t="s">
        <v>8347</v>
      </c>
      <c r="Q2030" s="10">
        <f t="shared" si="156"/>
        <v>126</v>
      </c>
      <c r="R2030" s="10">
        <f t="shared" si="155"/>
        <v>47.91</v>
      </c>
      <c r="S2030" s="23">
        <f t="shared" si="157"/>
        <v>40215.919050925928</v>
      </c>
      <c r="T2030" s="23">
        <f t="shared" si="158"/>
        <v>40252.913194444445</v>
      </c>
      <c r="U2030" s="1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0" t="s">
        <v>8218</v>
      </c>
      <c r="G2031" s="10" t="s">
        <v>8223</v>
      </c>
      <c r="H2031" s="10" t="s">
        <v>8245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t="b">
        <v>1</v>
      </c>
      <c r="N2031" s="10" t="s">
        <v>8293</v>
      </c>
      <c r="O2031" s="15" t="s">
        <v>8317</v>
      </c>
      <c r="P2031" s="10" t="s">
        <v>8347</v>
      </c>
      <c r="Q2031" s="10">
        <f t="shared" si="156"/>
        <v>361</v>
      </c>
      <c r="R2031" s="10">
        <f t="shared" si="155"/>
        <v>96.06</v>
      </c>
      <c r="S2031" s="23">
        <f t="shared" si="157"/>
        <v>41848.021770833337</v>
      </c>
      <c r="T2031" s="23">
        <f t="shared" si="158"/>
        <v>41878.021770833337</v>
      </c>
      <c r="U2031" s="10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0" t="s">
        <v>8218</v>
      </c>
      <c r="G2032" s="10" t="s">
        <v>8224</v>
      </c>
      <c r="H2032" s="10" t="s">
        <v>8246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t="b">
        <v>1</v>
      </c>
      <c r="N2032" s="10" t="s">
        <v>8293</v>
      </c>
      <c r="O2032" s="15" t="s">
        <v>8317</v>
      </c>
      <c r="P2032" s="10" t="s">
        <v>8347</v>
      </c>
      <c r="Q2032" s="10">
        <f t="shared" si="156"/>
        <v>226</v>
      </c>
      <c r="R2032" s="10">
        <f t="shared" si="155"/>
        <v>118.61</v>
      </c>
      <c r="S2032" s="23">
        <f t="shared" si="157"/>
        <v>41212.996481481481</v>
      </c>
      <c r="T2032" s="23">
        <f t="shared" si="158"/>
        <v>41242.996481481481</v>
      </c>
      <c r="U2032" s="10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0" t="s">
        <v>8218</v>
      </c>
      <c r="G2033" s="10" t="s">
        <v>8232</v>
      </c>
      <c r="H2033" s="10" t="s">
        <v>8248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t="b">
        <v>1</v>
      </c>
      <c r="N2033" s="10" t="s">
        <v>8293</v>
      </c>
      <c r="O2033" s="15" t="s">
        <v>8317</v>
      </c>
      <c r="P2033" s="10" t="s">
        <v>8347</v>
      </c>
      <c r="Q2033" s="10">
        <f t="shared" si="156"/>
        <v>120</v>
      </c>
      <c r="R2033" s="10">
        <f t="shared" si="155"/>
        <v>118.45</v>
      </c>
      <c r="S2033" s="23">
        <f t="shared" si="157"/>
        <v>41975.329317129625</v>
      </c>
      <c r="T2033" s="23">
        <f t="shared" si="158"/>
        <v>42013.041666666672</v>
      </c>
      <c r="U2033" s="10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0" t="s">
        <v>8218</v>
      </c>
      <c r="G2034" s="10" t="s">
        <v>8223</v>
      </c>
      <c r="H2034" s="10" t="s">
        <v>8245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t="b">
        <v>1</v>
      </c>
      <c r="N2034" s="10" t="s">
        <v>8293</v>
      </c>
      <c r="O2034" s="15" t="s">
        <v>8317</v>
      </c>
      <c r="P2034" s="10" t="s">
        <v>8347</v>
      </c>
      <c r="Q2034" s="10">
        <f t="shared" si="156"/>
        <v>304</v>
      </c>
      <c r="R2034" s="10">
        <f t="shared" si="155"/>
        <v>143.21</v>
      </c>
      <c r="S2034" s="23">
        <f t="shared" si="157"/>
        <v>42689.565671296295</v>
      </c>
      <c r="T2034" s="23">
        <f t="shared" si="158"/>
        <v>42719.208333333328</v>
      </c>
      <c r="U2034" s="10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0" t="s">
        <v>8218</v>
      </c>
      <c r="G2035" s="10" t="s">
        <v>8223</v>
      </c>
      <c r="H2035" s="10" t="s">
        <v>8245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t="b">
        <v>1</v>
      </c>
      <c r="N2035" s="10" t="s">
        <v>8293</v>
      </c>
      <c r="O2035" s="15" t="s">
        <v>8317</v>
      </c>
      <c r="P2035" s="10" t="s">
        <v>8347</v>
      </c>
      <c r="Q2035" s="10">
        <f t="shared" si="156"/>
        <v>179</v>
      </c>
      <c r="R2035" s="10">
        <f t="shared" si="155"/>
        <v>282.72000000000003</v>
      </c>
      <c r="S2035" s="23">
        <f t="shared" si="157"/>
        <v>41725.082384259258</v>
      </c>
      <c r="T2035" s="23">
        <f t="shared" si="158"/>
        <v>41755.082384259258</v>
      </c>
      <c r="U2035" s="10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0" t="s">
        <v>8218</v>
      </c>
      <c r="G2036" s="10" t="s">
        <v>8223</v>
      </c>
      <c r="H2036" s="10" t="s">
        <v>8245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t="b">
        <v>1</v>
      </c>
      <c r="N2036" s="10" t="s">
        <v>8293</v>
      </c>
      <c r="O2036" s="15" t="s">
        <v>8317</v>
      </c>
      <c r="P2036" s="10" t="s">
        <v>8347</v>
      </c>
      <c r="Q2036" s="10">
        <f t="shared" si="156"/>
        <v>387</v>
      </c>
      <c r="R2036" s="10">
        <f t="shared" si="155"/>
        <v>593.94000000000005</v>
      </c>
      <c r="S2036" s="23">
        <f t="shared" si="157"/>
        <v>42076.130011574074</v>
      </c>
      <c r="T2036" s="23">
        <f t="shared" si="158"/>
        <v>42131.290277777778</v>
      </c>
      <c r="U2036" s="10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0" t="s">
        <v>8218</v>
      </c>
      <c r="G2037" s="10" t="s">
        <v>8223</v>
      </c>
      <c r="H2037" s="10" t="s">
        <v>8245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t="b">
        <v>1</v>
      </c>
      <c r="N2037" s="10" t="s">
        <v>8293</v>
      </c>
      <c r="O2037" s="15" t="s">
        <v>8317</v>
      </c>
      <c r="P2037" s="10" t="s">
        <v>8347</v>
      </c>
      <c r="Q2037" s="10">
        <f t="shared" si="156"/>
        <v>211</v>
      </c>
      <c r="R2037" s="10">
        <f t="shared" si="155"/>
        <v>262.16000000000003</v>
      </c>
      <c r="S2037" s="23">
        <f t="shared" si="157"/>
        <v>42311.625081018516</v>
      </c>
      <c r="T2037" s="23">
        <f t="shared" si="158"/>
        <v>42357.041666666672</v>
      </c>
      <c r="U2037" s="10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0" t="s">
        <v>8218</v>
      </c>
      <c r="G2038" s="10" t="s">
        <v>8223</v>
      </c>
      <c r="H2038" s="10" t="s">
        <v>8245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t="b">
        <v>1</v>
      </c>
      <c r="N2038" s="10" t="s">
        <v>8293</v>
      </c>
      <c r="O2038" s="15" t="s">
        <v>8317</v>
      </c>
      <c r="P2038" s="10" t="s">
        <v>8347</v>
      </c>
      <c r="Q2038" s="10">
        <f t="shared" si="156"/>
        <v>132</v>
      </c>
      <c r="R2038" s="10">
        <f t="shared" si="155"/>
        <v>46.58</v>
      </c>
      <c r="S2038" s="23">
        <f t="shared" si="157"/>
        <v>41738.864803240744</v>
      </c>
      <c r="T2038" s="23">
        <f t="shared" si="158"/>
        <v>41768.864803240744</v>
      </c>
      <c r="U2038" s="10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0" t="s">
        <v>8218</v>
      </c>
      <c r="G2039" s="10" t="s">
        <v>8223</v>
      </c>
      <c r="H2039" s="10" t="s">
        <v>8245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t="b">
        <v>1</v>
      </c>
      <c r="N2039" s="10" t="s">
        <v>8293</v>
      </c>
      <c r="O2039" s="15" t="s">
        <v>8317</v>
      </c>
      <c r="P2039" s="10" t="s">
        <v>8347</v>
      </c>
      <c r="Q2039" s="10">
        <f t="shared" si="156"/>
        <v>300</v>
      </c>
      <c r="R2039" s="10">
        <f t="shared" si="155"/>
        <v>70.040000000000006</v>
      </c>
      <c r="S2039" s="23">
        <f t="shared" si="157"/>
        <v>41578.210104166668</v>
      </c>
      <c r="T2039" s="23">
        <f t="shared" si="158"/>
        <v>41638.251770833333</v>
      </c>
      <c r="U2039" s="10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0" t="s">
        <v>8218</v>
      </c>
      <c r="G2040" s="10" t="s">
        <v>8224</v>
      </c>
      <c r="H2040" s="10" t="s">
        <v>8246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t="b">
        <v>1</v>
      </c>
      <c r="N2040" s="10" t="s">
        <v>8293</v>
      </c>
      <c r="O2040" s="15" t="s">
        <v>8317</v>
      </c>
      <c r="P2040" s="10" t="s">
        <v>8347</v>
      </c>
      <c r="Q2040" s="10">
        <f t="shared" si="156"/>
        <v>421</v>
      </c>
      <c r="R2040" s="10">
        <f t="shared" si="155"/>
        <v>164.91</v>
      </c>
      <c r="S2040" s="23">
        <f t="shared" si="157"/>
        <v>41424.27107638889</v>
      </c>
      <c r="T2040" s="23">
        <f t="shared" si="158"/>
        <v>41456.75</v>
      </c>
      <c r="U2040" s="1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0" t="s">
        <v>8218</v>
      </c>
      <c r="G2041" s="10" t="s">
        <v>8223</v>
      </c>
      <c r="H2041" s="10" t="s">
        <v>8245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t="b">
        <v>1</v>
      </c>
      <c r="N2041" s="10" t="s">
        <v>8293</v>
      </c>
      <c r="O2041" s="15" t="s">
        <v>8317</v>
      </c>
      <c r="P2041" s="10" t="s">
        <v>8347</v>
      </c>
      <c r="Q2041" s="10">
        <f t="shared" si="156"/>
        <v>136</v>
      </c>
      <c r="R2041" s="10">
        <f t="shared" si="155"/>
        <v>449.26</v>
      </c>
      <c r="S2041" s="23">
        <f t="shared" si="157"/>
        <v>42675.438946759255</v>
      </c>
      <c r="T2041" s="23">
        <f t="shared" si="158"/>
        <v>42705.207638888889</v>
      </c>
      <c r="U2041" s="10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0" t="s">
        <v>8218</v>
      </c>
      <c r="G2042" s="10" t="s">
        <v>8223</v>
      </c>
      <c r="H2042" s="10" t="s">
        <v>8245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t="b">
        <v>1</v>
      </c>
      <c r="N2042" s="10" t="s">
        <v>8293</v>
      </c>
      <c r="O2042" s="15" t="s">
        <v>8317</v>
      </c>
      <c r="P2042" s="10" t="s">
        <v>8347</v>
      </c>
      <c r="Q2042" s="10">
        <f t="shared" si="156"/>
        <v>248</v>
      </c>
      <c r="R2042" s="10">
        <f t="shared" si="155"/>
        <v>27.47</v>
      </c>
      <c r="S2042" s="23">
        <f t="shared" si="157"/>
        <v>41578.927118055559</v>
      </c>
      <c r="T2042" s="23">
        <f t="shared" si="158"/>
        <v>41593.968784722223</v>
      </c>
      <c r="U2042" s="10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0" t="s">
        <v>8218</v>
      </c>
      <c r="G2043" s="10" t="s">
        <v>8223</v>
      </c>
      <c r="H2043" s="10" t="s">
        <v>8245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t="b">
        <v>1</v>
      </c>
      <c r="N2043" s="10" t="s">
        <v>8293</v>
      </c>
      <c r="O2043" s="15" t="s">
        <v>8317</v>
      </c>
      <c r="P2043" s="10" t="s">
        <v>8347</v>
      </c>
      <c r="Q2043" s="10">
        <f t="shared" si="156"/>
        <v>182</v>
      </c>
      <c r="R2043" s="10">
        <f t="shared" si="155"/>
        <v>143.97999999999999</v>
      </c>
      <c r="S2043" s="23">
        <f t="shared" si="157"/>
        <v>42654.525775462964</v>
      </c>
      <c r="T2043" s="23">
        <f t="shared" si="158"/>
        <v>42684.567442129628</v>
      </c>
      <c r="U2043" s="10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0" t="s">
        <v>8218</v>
      </c>
      <c r="G2044" s="10" t="s">
        <v>8223</v>
      </c>
      <c r="H2044" s="10" t="s">
        <v>8245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t="b">
        <v>1</v>
      </c>
      <c r="N2044" s="10" t="s">
        <v>8293</v>
      </c>
      <c r="O2044" s="15" t="s">
        <v>8317</v>
      </c>
      <c r="P2044" s="10" t="s">
        <v>8347</v>
      </c>
      <c r="Q2044" s="10">
        <f t="shared" si="156"/>
        <v>124</v>
      </c>
      <c r="R2044" s="10">
        <f t="shared" si="155"/>
        <v>88.24</v>
      </c>
      <c r="S2044" s="23">
        <f t="shared" si="157"/>
        <v>42331.708032407405</v>
      </c>
      <c r="T2044" s="23">
        <f t="shared" si="158"/>
        <v>42391.708032407405</v>
      </c>
      <c r="U2044" s="10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0" t="s">
        <v>8218</v>
      </c>
      <c r="G2045" s="10" t="s">
        <v>8223</v>
      </c>
      <c r="H2045" s="10" t="s">
        <v>8245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t="b">
        <v>1</v>
      </c>
      <c r="N2045" s="10" t="s">
        <v>8293</v>
      </c>
      <c r="O2045" s="15" t="s">
        <v>8317</v>
      </c>
      <c r="P2045" s="10" t="s">
        <v>8347</v>
      </c>
      <c r="Q2045" s="10">
        <f t="shared" si="156"/>
        <v>506</v>
      </c>
      <c r="R2045" s="10">
        <f t="shared" si="155"/>
        <v>36.33</v>
      </c>
      <c r="S2045" s="23">
        <f t="shared" si="157"/>
        <v>42661.176817129628</v>
      </c>
      <c r="T2045" s="23">
        <f t="shared" si="158"/>
        <v>42715.207638888889</v>
      </c>
      <c r="U2045" s="10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0" t="s">
        <v>8218</v>
      </c>
      <c r="G2046" s="10" t="s">
        <v>8223</v>
      </c>
      <c r="H2046" s="10" t="s">
        <v>8245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t="b">
        <v>1</v>
      </c>
      <c r="N2046" s="10" t="s">
        <v>8293</v>
      </c>
      <c r="O2046" s="15" t="s">
        <v>8317</v>
      </c>
      <c r="P2046" s="10" t="s">
        <v>8347</v>
      </c>
      <c r="Q2046" s="10">
        <f t="shared" si="156"/>
        <v>108</v>
      </c>
      <c r="R2046" s="10">
        <f t="shared" si="155"/>
        <v>90.18</v>
      </c>
      <c r="S2046" s="23">
        <f t="shared" si="157"/>
        <v>42138.684189814812</v>
      </c>
      <c r="T2046" s="23">
        <f t="shared" si="158"/>
        <v>42168.684189814812</v>
      </c>
      <c r="U2046" s="10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0" t="s">
        <v>8218</v>
      </c>
      <c r="G2047" s="10" t="s">
        <v>8223</v>
      </c>
      <c r="H2047" s="10" t="s">
        <v>8245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t="b">
        <v>1</v>
      </c>
      <c r="N2047" s="10" t="s">
        <v>8293</v>
      </c>
      <c r="O2047" s="15" t="s">
        <v>8317</v>
      </c>
      <c r="P2047" s="10" t="s">
        <v>8347</v>
      </c>
      <c r="Q2047" s="10">
        <f t="shared" si="156"/>
        <v>819</v>
      </c>
      <c r="R2047" s="10">
        <f t="shared" si="155"/>
        <v>152.62</v>
      </c>
      <c r="S2047" s="23">
        <f t="shared" si="157"/>
        <v>41069.088506944441</v>
      </c>
      <c r="T2047" s="23">
        <f t="shared" si="158"/>
        <v>41099.088506944441</v>
      </c>
      <c r="U2047" s="10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0" t="s">
        <v>8218</v>
      </c>
      <c r="G2048" s="10" t="s">
        <v>8223</v>
      </c>
      <c r="H2048" s="10" t="s">
        <v>8245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t="b">
        <v>1</v>
      </c>
      <c r="N2048" s="10" t="s">
        <v>8293</v>
      </c>
      <c r="O2048" s="15" t="s">
        <v>8317</v>
      </c>
      <c r="P2048" s="10" t="s">
        <v>8347</v>
      </c>
      <c r="Q2048" s="10">
        <f t="shared" si="156"/>
        <v>121</v>
      </c>
      <c r="R2048" s="10">
        <f t="shared" si="155"/>
        <v>55.81</v>
      </c>
      <c r="S2048" s="23">
        <f t="shared" si="157"/>
        <v>41387.171805555554</v>
      </c>
      <c r="T2048" s="23">
        <f t="shared" si="158"/>
        <v>41417.171805555554</v>
      </c>
      <c r="U2048" s="10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0" t="s">
        <v>8218</v>
      </c>
      <c r="G2049" s="10" t="s">
        <v>8225</v>
      </c>
      <c r="H2049" s="10" t="s">
        <v>8247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t="b">
        <v>1</v>
      </c>
      <c r="N2049" s="10" t="s">
        <v>8293</v>
      </c>
      <c r="O2049" s="15" t="s">
        <v>8317</v>
      </c>
      <c r="P2049" s="10" t="s">
        <v>8347</v>
      </c>
      <c r="Q2049" s="10">
        <f t="shared" si="156"/>
        <v>103</v>
      </c>
      <c r="R2049" s="10">
        <f t="shared" si="155"/>
        <v>227.85</v>
      </c>
      <c r="S2049" s="23">
        <f t="shared" si="157"/>
        <v>42081.903587962966</v>
      </c>
      <c r="T2049" s="23">
        <f t="shared" si="158"/>
        <v>42111</v>
      </c>
      <c r="U2049" s="10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0" t="s">
        <v>8218</v>
      </c>
      <c r="G2050" s="10" t="s">
        <v>8223</v>
      </c>
      <c r="H2050" s="10" t="s">
        <v>8245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t="b">
        <v>1</v>
      </c>
      <c r="N2050" s="10" t="s">
        <v>8293</v>
      </c>
      <c r="O2050" s="15" t="s">
        <v>8317</v>
      </c>
      <c r="P2050" s="10" t="s">
        <v>8347</v>
      </c>
      <c r="Q2050" s="10">
        <f t="shared" si="156"/>
        <v>148</v>
      </c>
      <c r="R2050" s="10">
        <f t="shared" ref="R2050:R2113" si="160">IFERROR(ROUND(E2050/L2050,2),0)</f>
        <v>91.83</v>
      </c>
      <c r="S2050" s="23">
        <f t="shared" si="157"/>
        <v>41387.651516203703</v>
      </c>
      <c r="T2050" s="23">
        <f t="shared" si="158"/>
        <v>41417.651516203703</v>
      </c>
      <c r="U2050" s="1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0" t="s">
        <v>8218</v>
      </c>
      <c r="G2051" s="10" t="s">
        <v>8224</v>
      </c>
      <c r="H2051" s="10" t="s">
        <v>8246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t="b">
        <v>1</v>
      </c>
      <c r="N2051" s="10" t="s">
        <v>8293</v>
      </c>
      <c r="O2051" s="15" t="s">
        <v>8317</v>
      </c>
      <c r="P2051" s="10" t="s">
        <v>8347</v>
      </c>
      <c r="Q2051" s="10">
        <f t="shared" ref="Q2051:Q2114" si="161">ROUND(E2051/D2051*100,0)</f>
        <v>120</v>
      </c>
      <c r="R2051" s="10">
        <f t="shared" si="160"/>
        <v>80.989999999999995</v>
      </c>
      <c r="S2051" s="23">
        <f t="shared" ref="S2051:S2114" si="162">(((J2051/60)/60)/24)+DATE(1970,1,1)</f>
        <v>41575.527349537035</v>
      </c>
      <c r="T2051" s="23">
        <f t="shared" ref="T2051:T2114" si="163">(((I2051/60)/60)/24)+DATE(1970,1,1)</f>
        <v>41610.957638888889</v>
      </c>
      <c r="U2051" s="10">
        <f t="shared" si="159"/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0" t="s">
        <v>8218</v>
      </c>
      <c r="G2052" s="10" t="s">
        <v>8223</v>
      </c>
      <c r="H2052" s="10" t="s">
        <v>8245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t="b">
        <v>1</v>
      </c>
      <c r="N2052" s="10" t="s">
        <v>8293</v>
      </c>
      <c r="O2052" s="15" t="s">
        <v>8317</v>
      </c>
      <c r="P2052" s="10" t="s">
        <v>8347</v>
      </c>
      <c r="Q2052" s="10">
        <f t="shared" si="161"/>
        <v>473</v>
      </c>
      <c r="R2052" s="10">
        <f t="shared" si="160"/>
        <v>278.39</v>
      </c>
      <c r="S2052" s="23">
        <f t="shared" si="162"/>
        <v>42115.071504629625</v>
      </c>
      <c r="T2052" s="23">
        <f t="shared" si="163"/>
        <v>42155.071504629625</v>
      </c>
      <c r="U2052" s="10">
        <f t="shared" si="159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0" t="s">
        <v>8218</v>
      </c>
      <c r="G2053" s="10" t="s">
        <v>8223</v>
      </c>
      <c r="H2053" s="10" t="s">
        <v>8245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t="b">
        <v>1</v>
      </c>
      <c r="N2053" s="10" t="s">
        <v>8293</v>
      </c>
      <c r="O2053" s="15" t="s">
        <v>8317</v>
      </c>
      <c r="P2053" s="10" t="s">
        <v>8347</v>
      </c>
      <c r="Q2053" s="10">
        <f t="shared" si="161"/>
        <v>130</v>
      </c>
      <c r="R2053" s="10">
        <f t="shared" si="160"/>
        <v>43.1</v>
      </c>
      <c r="S2053" s="23">
        <f t="shared" si="162"/>
        <v>41604.022418981483</v>
      </c>
      <c r="T2053" s="23">
        <f t="shared" si="163"/>
        <v>41634.022418981483</v>
      </c>
      <c r="U2053" s="10">
        <f t="shared" si="159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0" t="s">
        <v>8218</v>
      </c>
      <c r="G2054" s="10" t="s">
        <v>8223</v>
      </c>
      <c r="H2054" s="10" t="s">
        <v>8245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t="b">
        <v>1</v>
      </c>
      <c r="N2054" s="10" t="s">
        <v>8293</v>
      </c>
      <c r="O2054" s="15" t="s">
        <v>8317</v>
      </c>
      <c r="P2054" s="10" t="s">
        <v>8347</v>
      </c>
      <c r="Q2054" s="10">
        <f t="shared" si="161"/>
        <v>353</v>
      </c>
      <c r="R2054" s="10">
        <f t="shared" si="160"/>
        <v>326.29000000000002</v>
      </c>
      <c r="S2054" s="23">
        <f t="shared" si="162"/>
        <v>42375.08394675926</v>
      </c>
      <c r="T2054" s="23">
        <f t="shared" si="163"/>
        <v>42420.08394675926</v>
      </c>
      <c r="U2054" s="10">
        <f t="shared" si="159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0" t="s">
        <v>8218</v>
      </c>
      <c r="G2055" s="10" t="s">
        <v>8223</v>
      </c>
      <c r="H2055" s="10" t="s">
        <v>8245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t="b">
        <v>1</v>
      </c>
      <c r="N2055" s="10" t="s">
        <v>8293</v>
      </c>
      <c r="O2055" s="15" t="s">
        <v>8317</v>
      </c>
      <c r="P2055" s="10" t="s">
        <v>8347</v>
      </c>
      <c r="Q2055" s="10">
        <f t="shared" si="161"/>
        <v>101</v>
      </c>
      <c r="R2055" s="10">
        <f t="shared" si="160"/>
        <v>41.74</v>
      </c>
      <c r="S2055" s="23">
        <f t="shared" si="162"/>
        <v>42303.617488425924</v>
      </c>
      <c r="T2055" s="23">
        <f t="shared" si="163"/>
        <v>42333.659155092595</v>
      </c>
      <c r="U2055" s="10">
        <f t="shared" si="159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0" t="s">
        <v>8218</v>
      </c>
      <c r="G2056" s="10" t="s">
        <v>8224</v>
      </c>
      <c r="H2056" s="10" t="s">
        <v>8246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t="b">
        <v>1</v>
      </c>
      <c r="N2056" s="10" t="s">
        <v>8293</v>
      </c>
      <c r="O2056" s="15" t="s">
        <v>8317</v>
      </c>
      <c r="P2056" s="10" t="s">
        <v>8347</v>
      </c>
      <c r="Q2056" s="10">
        <f t="shared" si="161"/>
        <v>114</v>
      </c>
      <c r="R2056" s="10">
        <f t="shared" si="160"/>
        <v>64.02</v>
      </c>
      <c r="S2056" s="23">
        <f t="shared" si="162"/>
        <v>41731.520949074074</v>
      </c>
      <c r="T2056" s="23">
        <f t="shared" si="163"/>
        <v>41761.520949074074</v>
      </c>
      <c r="U2056" s="10">
        <f t="shared" si="159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0" t="s">
        <v>8218</v>
      </c>
      <c r="G2057" s="10" t="s">
        <v>8223</v>
      </c>
      <c r="H2057" s="10" t="s">
        <v>8245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t="b">
        <v>1</v>
      </c>
      <c r="N2057" s="10" t="s">
        <v>8293</v>
      </c>
      <c r="O2057" s="15" t="s">
        <v>8317</v>
      </c>
      <c r="P2057" s="10" t="s">
        <v>8347</v>
      </c>
      <c r="Q2057" s="10">
        <f t="shared" si="161"/>
        <v>167</v>
      </c>
      <c r="R2057" s="10">
        <f t="shared" si="160"/>
        <v>99.46</v>
      </c>
      <c r="S2057" s="23">
        <f t="shared" si="162"/>
        <v>41946.674108796295</v>
      </c>
      <c r="T2057" s="23">
        <f t="shared" si="163"/>
        <v>41976.166666666672</v>
      </c>
      <c r="U2057" s="10">
        <f t="shared" si="159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0" t="s">
        <v>8218</v>
      </c>
      <c r="G2058" s="10" t="s">
        <v>8223</v>
      </c>
      <c r="H2058" s="10" t="s">
        <v>8245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t="b">
        <v>1</v>
      </c>
      <c r="N2058" s="10" t="s">
        <v>8293</v>
      </c>
      <c r="O2058" s="15" t="s">
        <v>8317</v>
      </c>
      <c r="P2058" s="10" t="s">
        <v>8347</v>
      </c>
      <c r="Q2058" s="10">
        <f t="shared" si="161"/>
        <v>153</v>
      </c>
      <c r="R2058" s="10">
        <f t="shared" si="160"/>
        <v>138.49</v>
      </c>
      <c r="S2058" s="23">
        <f t="shared" si="162"/>
        <v>41351.76090277778</v>
      </c>
      <c r="T2058" s="23">
        <f t="shared" si="163"/>
        <v>41381.76090277778</v>
      </c>
      <c r="U2058" s="10">
        <f t="shared" si="159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0" t="s">
        <v>8218</v>
      </c>
      <c r="G2059" s="10" t="s">
        <v>8224</v>
      </c>
      <c r="H2059" s="10" t="s">
        <v>8246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t="b">
        <v>1</v>
      </c>
      <c r="N2059" s="10" t="s">
        <v>8293</v>
      </c>
      <c r="O2059" s="15" t="s">
        <v>8317</v>
      </c>
      <c r="P2059" s="10" t="s">
        <v>8347</v>
      </c>
      <c r="Q2059" s="10">
        <f t="shared" si="161"/>
        <v>202</v>
      </c>
      <c r="R2059" s="10">
        <f t="shared" si="160"/>
        <v>45.55</v>
      </c>
      <c r="S2059" s="23">
        <f t="shared" si="162"/>
        <v>42396.494583333333</v>
      </c>
      <c r="T2059" s="23">
        <f t="shared" si="163"/>
        <v>42426.494583333333</v>
      </c>
      <c r="U2059" s="10">
        <f t="shared" si="159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0" t="s">
        <v>8218</v>
      </c>
      <c r="G2060" s="10" t="s">
        <v>8224</v>
      </c>
      <c r="H2060" s="10" t="s">
        <v>8246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t="b">
        <v>1</v>
      </c>
      <c r="N2060" s="10" t="s">
        <v>8293</v>
      </c>
      <c r="O2060" s="15" t="s">
        <v>8317</v>
      </c>
      <c r="P2060" s="10" t="s">
        <v>8347</v>
      </c>
      <c r="Q2060" s="10">
        <f t="shared" si="161"/>
        <v>168</v>
      </c>
      <c r="R2060" s="10">
        <f t="shared" si="160"/>
        <v>10.51</v>
      </c>
      <c r="S2060" s="23">
        <f t="shared" si="162"/>
        <v>42026.370717592596</v>
      </c>
      <c r="T2060" s="23">
        <f t="shared" si="163"/>
        <v>42065.833333333328</v>
      </c>
      <c r="U2060" s="10">
        <f t="shared" si="159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0" t="s">
        <v>8218</v>
      </c>
      <c r="G2061" s="10" t="s">
        <v>8223</v>
      </c>
      <c r="H2061" s="10" t="s">
        <v>8245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t="b">
        <v>1</v>
      </c>
      <c r="N2061" s="10" t="s">
        <v>8293</v>
      </c>
      <c r="O2061" s="15" t="s">
        <v>8317</v>
      </c>
      <c r="P2061" s="10" t="s">
        <v>8347</v>
      </c>
      <c r="Q2061" s="10">
        <f t="shared" si="161"/>
        <v>143</v>
      </c>
      <c r="R2061" s="10">
        <f t="shared" si="160"/>
        <v>114.77</v>
      </c>
      <c r="S2061" s="23">
        <f t="shared" si="162"/>
        <v>42361.602476851855</v>
      </c>
      <c r="T2061" s="23">
        <f t="shared" si="163"/>
        <v>42400.915972222225</v>
      </c>
      <c r="U2061" s="10">
        <f t="shared" si="159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0" t="s">
        <v>8218</v>
      </c>
      <c r="G2062" s="10" t="s">
        <v>8223</v>
      </c>
      <c r="H2062" s="10" t="s">
        <v>8245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t="b">
        <v>1</v>
      </c>
      <c r="N2062" s="10" t="s">
        <v>8293</v>
      </c>
      <c r="O2062" s="15" t="s">
        <v>8317</v>
      </c>
      <c r="P2062" s="10" t="s">
        <v>8347</v>
      </c>
      <c r="Q2062" s="10">
        <f t="shared" si="161"/>
        <v>196</v>
      </c>
      <c r="R2062" s="10">
        <f t="shared" si="160"/>
        <v>36</v>
      </c>
      <c r="S2062" s="23">
        <f t="shared" si="162"/>
        <v>41783.642939814818</v>
      </c>
      <c r="T2062" s="23">
        <f t="shared" si="163"/>
        <v>41843.642939814818</v>
      </c>
      <c r="U2062" s="10">
        <f t="shared" si="159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0" t="s">
        <v>8218</v>
      </c>
      <c r="G2063" s="10" t="s">
        <v>8223</v>
      </c>
      <c r="H2063" s="10" t="s">
        <v>8245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t="b">
        <v>1</v>
      </c>
      <c r="N2063" s="10" t="s">
        <v>8293</v>
      </c>
      <c r="O2063" s="15" t="s">
        <v>8317</v>
      </c>
      <c r="P2063" s="10" t="s">
        <v>8347</v>
      </c>
      <c r="Q2063" s="10">
        <f t="shared" si="161"/>
        <v>108</v>
      </c>
      <c r="R2063" s="10">
        <f t="shared" si="160"/>
        <v>154.16999999999999</v>
      </c>
      <c r="S2063" s="23">
        <f t="shared" si="162"/>
        <v>42705.764513888891</v>
      </c>
      <c r="T2063" s="23">
        <f t="shared" si="163"/>
        <v>42735.764513888891</v>
      </c>
      <c r="U2063" s="10">
        <f t="shared" ref="U2063:U2126" si="164">YEAR(S:S)</f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0" t="s">
        <v>8218</v>
      </c>
      <c r="G2064" s="10" t="s">
        <v>8231</v>
      </c>
      <c r="H2064" s="10" t="s">
        <v>8252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t="b">
        <v>1</v>
      </c>
      <c r="N2064" s="10" t="s">
        <v>8293</v>
      </c>
      <c r="O2064" s="15" t="s">
        <v>8317</v>
      </c>
      <c r="P2064" s="10" t="s">
        <v>8347</v>
      </c>
      <c r="Q2064" s="10">
        <f t="shared" si="161"/>
        <v>115</v>
      </c>
      <c r="R2064" s="10">
        <f t="shared" si="160"/>
        <v>566.39</v>
      </c>
      <c r="S2064" s="23">
        <f t="shared" si="162"/>
        <v>42423.3830787037</v>
      </c>
      <c r="T2064" s="23">
        <f t="shared" si="163"/>
        <v>42453.341412037036</v>
      </c>
      <c r="U2064" s="10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0" t="s">
        <v>8218</v>
      </c>
      <c r="G2065" s="10" t="s">
        <v>8235</v>
      </c>
      <c r="H2065" s="10" t="s">
        <v>8248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t="b">
        <v>1</v>
      </c>
      <c r="N2065" s="10" t="s">
        <v>8293</v>
      </c>
      <c r="O2065" s="15" t="s">
        <v>8317</v>
      </c>
      <c r="P2065" s="10" t="s">
        <v>8347</v>
      </c>
      <c r="Q2065" s="10">
        <f t="shared" si="161"/>
        <v>148</v>
      </c>
      <c r="R2065" s="10">
        <f t="shared" si="160"/>
        <v>120.86</v>
      </c>
      <c r="S2065" s="23">
        <f t="shared" si="162"/>
        <v>42472.73265046296</v>
      </c>
      <c r="T2065" s="23">
        <f t="shared" si="163"/>
        <v>42505.73265046296</v>
      </c>
      <c r="U2065" s="10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0" t="s">
        <v>8218</v>
      </c>
      <c r="G2066" s="10" t="s">
        <v>8223</v>
      </c>
      <c r="H2066" s="10" t="s">
        <v>8245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t="b">
        <v>1</v>
      </c>
      <c r="N2066" s="10" t="s">
        <v>8293</v>
      </c>
      <c r="O2066" s="15" t="s">
        <v>8317</v>
      </c>
      <c r="P2066" s="10" t="s">
        <v>8347</v>
      </c>
      <c r="Q2066" s="10">
        <f t="shared" si="161"/>
        <v>191</v>
      </c>
      <c r="R2066" s="10">
        <f t="shared" si="160"/>
        <v>86.16</v>
      </c>
      <c r="S2066" s="23">
        <f t="shared" si="162"/>
        <v>41389.364849537036</v>
      </c>
      <c r="T2066" s="23">
        <f t="shared" si="163"/>
        <v>41425.5</v>
      </c>
      <c r="U2066" s="10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0" t="s">
        <v>8218</v>
      </c>
      <c r="G2067" s="10" t="s">
        <v>8224</v>
      </c>
      <c r="H2067" s="10" t="s">
        <v>8246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t="b">
        <v>1</v>
      </c>
      <c r="N2067" s="10" t="s">
        <v>8293</v>
      </c>
      <c r="O2067" s="15" t="s">
        <v>8317</v>
      </c>
      <c r="P2067" s="10" t="s">
        <v>8347</v>
      </c>
      <c r="Q2067" s="10">
        <f t="shared" si="161"/>
        <v>199</v>
      </c>
      <c r="R2067" s="10">
        <f t="shared" si="160"/>
        <v>51.21</v>
      </c>
      <c r="S2067" s="23">
        <f t="shared" si="162"/>
        <v>41603.333668981482</v>
      </c>
      <c r="T2067" s="23">
        <f t="shared" si="163"/>
        <v>41633.333668981482</v>
      </c>
      <c r="U2067" s="10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0" t="s">
        <v>8218</v>
      </c>
      <c r="G2068" s="10" t="s">
        <v>8223</v>
      </c>
      <c r="H2068" s="10" t="s">
        <v>8245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t="b">
        <v>1</v>
      </c>
      <c r="N2068" s="10" t="s">
        <v>8293</v>
      </c>
      <c r="O2068" s="15" t="s">
        <v>8317</v>
      </c>
      <c r="P2068" s="10" t="s">
        <v>8347</v>
      </c>
      <c r="Q2068" s="10">
        <f t="shared" si="161"/>
        <v>219</v>
      </c>
      <c r="R2068" s="10">
        <f t="shared" si="160"/>
        <v>67.260000000000005</v>
      </c>
      <c r="S2068" s="23">
        <f t="shared" si="162"/>
        <v>41844.771793981483</v>
      </c>
      <c r="T2068" s="23">
        <f t="shared" si="163"/>
        <v>41874.771793981483</v>
      </c>
      <c r="U2068" s="10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0" t="s">
        <v>8218</v>
      </c>
      <c r="G2069" s="10" t="s">
        <v>8224</v>
      </c>
      <c r="H2069" s="10" t="s">
        <v>8246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t="b">
        <v>1</v>
      </c>
      <c r="N2069" s="10" t="s">
        <v>8293</v>
      </c>
      <c r="O2069" s="15" t="s">
        <v>8317</v>
      </c>
      <c r="P2069" s="10" t="s">
        <v>8347</v>
      </c>
      <c r="Q2069" s="10">
        <f t="shared" si="161"/>
        <v>127</v>
      </c>
      <c r="R2069" s="10">
        <f t="shared" si="160"/>
        <v>62.8</v>
      </c>
      <c r="S2069" s="23">
        <f t="shared" si="162"/>
        <v>42115.853888888887</v>
      </c>
      <c r="T2069" s="23">
        <f t="shared" si="163"/>
        <v>42148.853888888887</v>
      </c>
      <c r="U2069" s="10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0" t="s">
        <v>8218</v>
      </c>
      <c r="G2070" s="10" t="s">
        <v>8223</v>
      </c>
      <c r="H2070" s="10" t="s">
        <v>8245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t="b">
        <v>1</v>
      </c>
      <c r="N2070" s="10" t="s">
        <v>8293</v>
      </c>
      <c r="O2070" s="15" t="s">
        <v>8317</v>
      </c>
      <c r="P2070" s="10" t="s">
        <v>8347</v>
      </c>
      <c r="Q2070" s="10">
        <f t="shared" si="161"/>
        <v>105</v>
      </c>
      <c r="R2070" s="10">
        <f t="shared" si="160"/>
        <v>346.13</v>
      </c>
      <c r="S2070" s="23">
        <f t="shared" si="162"/>
        <v>42633.841608796298</v>
      </c>
      <c r="T2070" s="23">
        <f t="shared" si="163"/>
        <v>42663.841608796298</v>
      </c>
      <c r="U2070" s="1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0" t="s">
        <v>8218</v>
      </c>
      <c r="G2071" s="10" t="s">
        <v>8223</v>
      </c>
      <c r="H2071" s="10" t="s">
        <v>8245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t="b">
        <v>1</v>
      </c>
      <c r="N2071" s="10" t="s">
        <v>8293</v>
      </c>
      <c r="O2071" s="15" t="s">
        <v>8317</v>
      </c>
      <c r="P2071" s="10" t="s">
        <v>8347</v>
      </c>
      <c r="Q2071" s="10">
        <f t="shared" si="161"/>
        <v>128</v>
      </c>
      <c r="R2071" s="10">
        <f t="shared" si="160"/>
        <v>244.12</v>
      </c>
      <c r="S2071" s="23">
        <f t="shared" si="162"/>
        <v>42340.972118055557</v>
      </c>
      <c r="T2071" s="23">
        <f t="shared" si="163"/>
        <v>42371.972118055557</v>
      </c>
      <c r="U2071" s="10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0" t="s">
        <v>8218</v>
      </c>
      <c r="G2072" s="10" t="s">
        <v>8235</v>
      </c>
      <c r="H2072" s="10" t="s">
        <v>8248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t="b">
        <v>1</v>
      </c>
      <c r="N2072" s="10" t="s">
        <v>8293</v>
      </c>
      <c r="O2072" s="15" t="s">
        <v>8317</v>
      </c>
      <c r="P2072" s="10" t="s">
        <v>8347</v>
      </c>
      <c r="Q2072" s="10">
        <f t="shared" si="161"/>
        <v>317</v>
      </c>
      <c r="R2072" s="10">
        <f t="shared" si="160"/>
        <v>259.25</v>
      </c>
      <c r="S2072" s="23">
        <f t="shared" si="162"/>
        <v>42519.6565162037</v>
      </c>
      <c r="T2072" s="23">
        <f t="shared" si="163"/>
        <v>42549.6565162037</v>
      </c>
      <c r="U2072" s="10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0" t="s">
        <v>8218</v>
      </c>
      <c r="G2073" s="10" t="s">
        <v>8223</v>
      </c>
      <c r="H2073" s="10" t="s">
        <v>8245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t="b">
        <v>1</v>
      </c>
      <c r="N2073" s="10" t="s">
        <v>8293</v>
      </c>
      <c r="O2073" s="15" t="s">
        <v>8317</v>
      </c>
      <c r="P2073" s="10" t="s">
        <v>8347</v>
      </c>
      <c r="Q2073" s="10">
        <f t="shared" si="161"/>
        <v>281</v>
      </c>
      <c r="R2073" s="10">
        <f t="shared" si="160"/>
        <v>201.96</v>
      </c>
      <c r="S2073" s="23">
        <f t="shared" si="162"/>
        <v>42600.278749999998</v>
      </c>
      <c r="T2073" s="23">
        <f t="shared" si="163"/>
        <v>42645.278749999998</v>
      </c>
      <c r="U2073" s="10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0" t="s">
        <v>8218</v>
      </c>
      <c r="G2074" s="10" t="s">
        <v>8223</v>
      </c>
      <c r="H2074" s="10" t="s">
        <v>8245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t="b">
        <v>1</v>
      </c>
      <c r="N2074" s="10" t="s">
        <v>8293</v>
      </c>
      <c r="O2074" s="15" t="s">
        <v>8317</v>
      </c>
      <c r="P2074" s="10" t="s">
        <v>8347</v>
      </c>
      <c r="Q2074" s="10">
        <f t="shared" si="161"/>
        <v>111</v>
      </c>
      <c r="R2074" s="10">
        <f t="shared" si="160"/>
        <v>226.21</v>
      </c>
      <c r="S2074" s="23">
        <f t="shared" si="162"/>
        <v>42467.581388888888</v>
      </c>
      <c r="T2074" s="23">
        <f t="shared" si="163"/>
        <v>42497.581388888888</v>
      </c>
      <c r="U2074" s="10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0" t="s">
        <v>8218</v>
      </c>
      <c r="G2075" s="10" t="s">
        <v>8223</v>
      </c>
      <c r="H2075" s="10" t="s">
        <v>8245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t="b">
        <v>1</v>
      </c>
      <c r="N2075" s="10" t="s">
        <v>8293</v>
      </c>
      <c r="O2075" s="15" t="s">
        <v>8317</v>
      </c>
      <c r="P2075" s="10" t="s">
        <v>8347</v>
      </c>
      <c r="Q2075" s="10">
        <f t="shared" si="161"/>
        <v>153</v>
      </c>
      <c r="R2075" s="10">
        <f t="shared" si="160"/>
        <v>324.69</v>
      </c>
      <c r="S2075" s="23">
        <f t="shared" si="162"/>
        <v>42087.668032407411</v>
      </c>
      <c r="T2075" s="23">
        <f t="shared" si="163"/>
        <v>42132.668032407411</v>
      </c>
      <c r="U2075" s="10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0" t="s">
        <v>8218</v>
      </c>
      <c r="G2076" s="10" t="s">
        <v>8223</v>
      </c>
      <c r="H2076" s="10" t="s">
        <v>8245</v>
      </c>
      <c r="I2076" s="10">
        <v>1462564182</v>
      </c>
      <c r="J2076" s="10">
        <v>1459972182</v>
      </c>
      <c r="K2076" s="10" t="b">
        <v>0</v>
      </c>
      <c r="L2076" s="10">
        <v>3</v>
      </c>
      <c r="M2076" t="b">
        <v>1</v>
      </c>
      <c r="N2076" s="10" t="s">
        <v>8293</v>
      </c>
      <c r="O2076" s="15" t="s">
        <v>8317</v>
      </c>
      <c r="P2076" s="10" t="s">
        <v>8347</v>
      </c>
      <c r="Q2076" s="10">
        <f t="shared" si="161"/>
        <v>103</v>
      </c>
      <c r="R2076" s="10">
        <f t="shared" si="160"/>
        <v>205</v>
      </c>
      <c r="S2076" s="23">
        <f t="shared" si="162"/>
        <v>42466.826180555552</v>
      </c>
      <c r="T2076" s="23">
        <f t="shared" si="163"/>
        <v>42496.826180555552</v>
      </c>
      <c r="U2076" s="10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0" t="s">
        <v>8218</v>
      </c>
      <c r="G2077" s="10" t="s">
        <v>8223</v>
      </c>
      <c r="H2077" s="10" t="s">
        <v>8245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t="b">
        <v>1</v>
      </c>
      <c r="N2077" s="10" t="s">
        <v>8293</v>
      </c>
      <c r="O2077" s="15" t="s">
        <v>8317</v>
      </c>
      <c r="P2077" s="10" t="s">
        <v>8347</v>
      </c>
      <c r="Q2077" s="10">
        <f t="shared" si="161"/>
        <v>1678</v>
      </c>
      <c r="R2077" s="10">
        <f t="shared" si="160"/>
        <v>20.47</v>
      </c>
      <c r="S2077" s="23">
        <f t="shared" si="162"/>
        <v>41450.681574074071</v>
      </c>
      <c r="T2077" s="23">
        <f t="shared" si="163"/>
        <v>41480.681574074071</v>
      </c>
      <c r="U2077" s="10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0" t="s">
        <v>8218</v>
      </c>
      <c r="G2078" s="10" t="s">
        <v>8224</v>
      </c>
      <c r="H2078" s="10" t="s">
        <v>8246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t="b">
        <v>1</v>
      </c>
      <c r="N2078" s="10" t="s">
        <v>8293</v>
      </c>
      <c r="O2078" s="15" t="s">
        <v>8317</v>
      </c>
      <c r="P2078" s="10" t="s">
        <v>8347</v>
      </c>
      <c r="Q2078" s="10">
        <f t="shared" si="161"/>
        <v>543</v>
      </c>
      <c r="R2078" s="10">
        <f t="shared" si="160"/>
        <v>116.35</v>
      </c>
      <c r="S2078" s="23">
        <f t="shared" si="162"/>
        <v>41803.880659722221</v>
      </c>
      <c r="T2078" s="23">
        <f t="shared" si="163"/>
        <v>41843.880659722221</v>
      </c>
      <c r="U2078" s="10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0" t="s">
        <v>8218</v>
      </c>
      <c r="G2079" s="10" t="s">
        <v>8223</v>
      </c>
      <c r="H2079" s="10" t="s">
        <v>8245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t="b">
        <v>1</v>
      </c>
      <c r="N2079" s="10" t="s">
        <v>8293</v>
      </c>
      <c r="O2079" s="15" t="s">
        <v>8317</v>
      </c>
      <c r="P2079" s="10" t="s">
        <v>8347</v>
      </c>
      <c r="Q2079" s="10">
        <f t="shared" si="161"/>
        <v>116</v>
      </c>
      <c r="R2079" s="10">
        <f t="shared" si="160"/>
        <v>307.2</v>
      </c>
      <c r="S2079" s="23">
        <f t="shared" si="162"/>
        <v>42103.042546296296</v>
      </c>
      <c r="T2079" s="23">
        <f t="shared" si="163"/>
        <v>42160.875</v>
      </c>
      <c r="U2079" s="10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0" t="s">
        <v>8218</v>
      </c>
      <c r="G2080" s="10" t="s">
        <v>8226</v>
      </c>
      <c r="H2080" s="10" t="s">
        <v>8248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t="b">
        <v>1</v>
      </c>
      <c r="N2080" s="10" t="s">
        <v>8293</v>
      </c>
      <c r="O2080" s="15" t="s">
        <v>8317</v>
      </c>
      <c r="P2080" s="10" t="s">
        <v>8347</v>
      </c>
      <c r="Q2080" s="10">
        <f t="shared" si="161"/>
        <v>131</v>
      </c>
      <c r="R2080" s="10">
        <f t="shared" si="160"/>
        <v>546.69000000000005</v>
      </c>
      <c r="S2080" s="23">
        <f t="shared" si="162"/>
        <v>42692.771493055552</v>
      </c>
      <c r="T2080" s="23">
        <f t="shared" si="163"/>
        <v>42722.771493055552</v>
      </c>
      <c r="U2080" s="1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0" t="s">
        <v>8218</v>
      </c>
      <c r="G2081" s="10" t="s">
        <v>8224</v>
      </c>
      <c r="H2081" s="10" t="s">
        <v>8246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t="b">
        <v>1</v>
      </c>
      <c r="N2081" s="10" t="s">
        <v>8293</v>
      </c>
      <c r="O2081" s="15" t="s">
        <v>8317</v>
      </c>
      <c r="P2081" s="10" t="s">
        <v>8347</v>
      </c>
      <c r="Q2081" s="10">
        <f t="shared" si="161"/>
        <v>288</v>
      </c>
      <c r="R2081" s="10">
        <f t="shared" si="160"/>
        <v>47.47</v>
      </c>
      <c r="S2081" s="23">
        <f t="shared" si="162"/>
        <v>42150.71056712963</v>
      </c>
      <c r="T2081" s="23">
        <f t="shared" si="163"/>
        <v>42180.791666666672</v>
      </c>
      <c r="U2081" s="10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0" t="s">
        <v>8218</v>
      </c>
      <c r="G2082" s="10" t="s">
        <v>8223</v>
      </c>
      <c r="H2082" s="10" t="s">
        <v>8245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t="b">
        <v>1</v>
      </c>
      <c r="N2082" s="10" t="s">
        <v>8293</v>
      </c>
      <c r="O2082" s="15" t="s">
        <v>8317</v>
      </c>
      <c r="P2082" s="10" t="s">
        <v>8347</v>
      </c>
      <c r="Q2082" s="10">
        <f t="shared" si="161"/>
        <v>508</v>
      </c>
      <c r="R2082" s="10">
        <f t="shared" si="160"/>
        <v>101.56</v>
      </c>
      <c r="S2082" s="23">
        <f t="shared" si="162"/>
        <v>42289.957175925927</v>
      </c>
      <c r="T2082" s="23">
        <f t="shared" si="163"/>
        <v>42319.998842592591</v>
      </c>
      <c r="U2082" s="10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0" t="s">
        <v>8218</v>
      </c>
      <c r="G2083" s="10" t="s">
        <v>8223</v>
      </c>
      <c r="H2083" s="10" t="s">
        <v>8245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t="b">
        <v>1</v>
      </c>
      <c r="N2083" s="10" t="s">
        <v>8277</v>
      </c>
      <c r="O2083" s="15" t="s">
        <v>8323</v>
      </c>
      <c r="P2083" s="10" t="s">
        <v>8327</v>
      </c>
      <c r="Q2083" s="10">
        <f t="shared" si="161"/>
        <v>115</v>
      </c>
      <c r="R2083" s="10">
        <f t="shared" si="160"/>
        <v>72.91</v>
      </c>
      <c r="S2083" s="23">
        <f t="shared" si="162"/>
        <v>41004.156886574077</v>
      </c>
      <c r="T2083" s="23">
        <f t="shared" si="163"/>
        <v>41045.207638888889</v>
      </c>
      <c r="U2083" s="10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0" t="s">
        <v>8218</v>
      </c>
      <c r="G2084" s="10" t="s">
        <v>8223</v>
      </c>
      <c r="H2084" s="10" t="s">
        <v>8245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t="b">
        <v>1</v>
      </c>
      <c r="N2084" s="10" t="s">
        <v>8277</v>
      </c>
      <c r="O2084" s="15" t="s">
        <v>8323</v>
      </c>
      <c r="P2084" s="10" t="s">
        <v>8327</v>
      </c>
      <c r="Q2084" s="10">
        <f t="shared" si="161"/>
        <v>111</v>
      </c>
      <c r="R2084" s="10">
        <f t="shared" si="160"/>
        <v>43.71</v>
      </c>
      <c r="S2084" s="23">
        <f t="shared" si="162"/>
        <v>40811.120324074072</v>
      </c>
      <c r="T2084" s="23">
        <f t="shared" si="163"/>
        <v>40871.161990740737</v>
      </c>
      <c r="U2084" s="10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0" t="s">
        <v>8218</v>
      </c>
      <c r="G2085" s="10" t="s">
        <v>8223</v>
      </c>
      <c r="H2085" s="10" t="s">
        <v>8245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t="b">
        <v>1</v>
      </c>
      <c r="N2085" s="10" t="s">
        <v>8277</v>
      </c>
      <c r="O2085" s="15" t="s">
        <v>8323</v>
      </c>
      <c r="P2085" s="10" t="s">
        <v>8327</v>
      </c>
      <c r="Q2085" s="10">
        <f t="shared" si="161"/>
        <v>113</v>
      </c>
      <c r="R2085" s="10">
        <f t="shared" si="160"/>
        <v>34</v>
      </c>
      <c r="S2085" s="23">
        <f t="shared" si="162"/>
        <v>41034.72216435185</v>
      </c>
      <c r="T2085" s="23">
        <f t="shared" si="163"/>
        <v>41064.72216435185</v>
      </c>
      <c r="U2085" s="10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0" t="s">
        <v>8218</v>
      </c>
      <c r="G2086" s="10" t="s">
        <v>8223</v>
      </c>
      <c r="H2086" s="10" t="s">
        <v>8245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t="b">
        <v>1</v>
      </c>
      <c r="N2086" s="10" t="s">
        <v>8277</v>
      </c>
      <c r="O2086" s="15" t="s">
        <v>8323</v>
      </c>
      <c r="P2086" s="10" t="s">
        <v>8327</v>
      </c>
      <c r="Q2086" s="10">
        <f t="shared" si="161"/>
        <v>108</v>
      </c>
      <c r="R2086" s="10">
        <f t="shared" si="160"/>
        <v>70.650000000000006</v>
      </c>
      <c r="S2086" s="23">
        <f t="shared" si="162"/>
        <v>41731.833124999997</v>
      </c>
      <c r="T2086" s="23">
        <f t="shared" si="163"/>
        <v>41763.290972222225</v>
      </c>
      <c r="U2086" s="10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0" t="s">
        <v>8218</v>
      </c>
      <c r="G2087" s="10" t="s">
        <v>8223</v>
      </c>
      <c r="H2087" s="10" t="s">
        <v>8245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t="b">
        <v>1</v>
      </c>
      <c r="N2087" s="10" t="s">
        <v>8277</v>
      </c>
      <c r="O2087" s="15" t="s">
        <v>8323</v>
      </c>
      <c r="P2087" s="10" t="s">
        <v>8327</v>
      </c>
      <c r="Q2087" s="10">
        <f t="shared" si="161"/>
        <v>124</v>
      </c>
      <c r="R2087" s="10">
        <f t="shared" si="160"/>
        <v>89.3</v>
      </c>
      <c r="S2087" s="23">
        <f t="shared" si="162"/>
        <v>41075.835497685184</v>
      </c>
      <c r="T2087" s="23">
        <f t="shared" si="163"/>
        <v>41105.835497685184</v>
      </c>
      <c r="U2087" s="10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0" t="s">
        <v>8218</v>
      </c>
      <c r="G2088" s="10" t="s">
        <v>8223</v>
      </c>
      <c r="H2088" s="10" t="s">
        <v>8245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t="b">
        <v>1</v>
      </c>
      <c r="N2088" s="10" t="s">
        <v>8277</v>
      </c>
      <c r="O2088" s="15" t="s">
        <v>8323</v>
      </c>
      <c r="P2088" s="10" t="s">
        <v>8327</v>
      </c>
      <c r="Q2088" s="10">
        <f t="shared" si="161"/>
        <v>101</v>
      </c>
      <c r="R2088" s="10">
        <f t="shared" si="160"/>
        <v>115.09</v>
      </c>
      <c r="S2088" s="23">
        <f t="shared" si="162"/>
        <v>40860.67050925926</v>
      </c>
      <c r="T2088" s="23">
        <f t="shared" si="163"/>
        <v>40891.207638888889</v>
      </c>
      <c r="U2088" s="10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0" t="s">
        <v>8218</v>
      </c>
      <c r="G2089" s="10" t="s">
        <v>8223</v>
      </c>
      <c r="H2089" s="10" t="s">
        <v>8245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t="b">
        <v>1</v>
      </c>
      <c r="N2089" s="10" t="s">
        <v>8277</v>
      </c>
      <c r="O2089" s="15" t="s">
        <v>8323</v>
      </c>
      <c r="P2089" s="10" t="s">
        <v>8327</v>
      </c>
      <c r="Q2089" s="10">
        <f t="shared" si="161"/>
        <v>104</v>
      </c>
      <c r="R2089" s="10">
        <f t="shared" si="160"/>
        <v>62.12</v>
      </c>
      <c r="S2089" s="23">
        <f t="shared" si="162"/>
        <v>40764.204375000001</v>
      </c>
      <c r="T2089" s="23">
        <f t="shared" si="163"/>
        <v>40794.204375000001</v>
      </c>
      <c r="U2089" s="10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0" t="s">
        <v>8218</v>
      </c>
      <c r="G2090" s="10" t="s">
        <v>8223</v>
      </c>
      <c r="H2090" s="10" t="s">
        <v>8245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t="b">
        <v>1</v>
      </c>
      <c r="N2090" s="10" t="s">
        <v>8277</v>
      </c>
      <c r="O2090" s="15" t="s">
        <v>8323</v>
      </c>
      <c r="P2090" s="10" t="s">
        <v>8327</v>
      </c>
      <c r="Q2090" s="10">
        <f t="shared" si="161"/>
        <v>116</v>
      </c>
      <c r="R2090" s="10">
        <f t="shared" si="160"/>
        <v>46.2</v>
      </c>
      <c r="S2090" s="23">
        <f t="shared" si="162"/>
        <v>40395.714722222219</v>
      </c>
      <c r="T2090" s="23">
        <f t="shared" si="163"/>
        <v>40432.165972222225</v>
      </c>
      <c r="U2090" s="1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0" t="s">
        <v>8218</v>
      </c>
      <c r="G2091" s="10" t="s">
        <v>8223</v>
      </c>
      <c r="H2091" s="10" t="s">
        <v>8245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t="b">
        <v>1</v>
      </c>
      <c r="N2091" s="10" t="s">
        <v>8277</v>
      </c>
      <c r="O2091" s="15" t="s">
        <v>8323</v>
      </c>
      <c r="P2091" s="10" t="s">
        <v>8327</v>
      </c>
      <c r="Q2091" s="10">
        <f t="shared" si="161"/>
        <v>120</v>
      </c>
      <c r="R2091" s="10">
        <f t="shared" si="160"/>
        <v>48.55</v>
      </c>
      <c r="S2091" s="23">
        <f t="shared" si="162"/>
        <v>41453.076319444444</v>
      </c>
      <c r="T2091" s="23">
        <f t="shared" si="163"/>
        <v>41488.076319444444</v>
      </c>
      <c r="U2091" s="10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0" t="s">
        <v>8218</v>
      </c>
      <c r="G2092" s="10" t="s">
        <v>8223</v>
      </c>
      <c r="H2092" s="10" t="s">
        <v>8245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t="b">
        <v>1</v>
      </c>
      <c r="N2092" s="10" t="s">
        <v>8277</v>
      </c>
      <c r="O2092" s="15" t="s">
        <v>8323</v>
      </c>
      <c r="P2092" s="10" t="s">
        <v>8327</v>
      </c>
      <c r="Q2092" s="10">
        <f t="shared" si="161"/>
        <v>115</v>
      </c>
      <c r="R2092" s="10">
        <f t="shared" si="160"/>
        <v>57.52</v>
      </c>
      <c r="S2092" s="23">
        <f t="shared" si="162"/>
        <v>41299.381423611114</v>
      </c>
      <c r="T2092" s="23">
        <f t="shared" si="163"/>
        <v>41329.381423611114</v>
      </c>
      <c r="U2092" s="10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0" t="s">
        <v>8218</v>
      </c>
      <c r="G2093" s="10" t="s">
        <v>8223</v>
      </c>
      <c r="H2093" s="10" t="s">
        <v>8245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t="b">
        <v>1</v>
      </c>
      <c r="N2093" s="10" t="s">
        <v>8277</v>
      </c>
      <c r="O2093" s="15" t="s">
        <v>8323</v>
      </c>
      <c r="P2093" s="10" t="s">
        <v>8327</v>
      </c>
      <c r="Q2093" s="10">
        <f t="shared" si="161"/>
        <v>120</v>
      </c>
      <c r="R2093" s="10">
        <f t="shared" si="160"/>
        <v>88.15</v>
      </c>
      <c r="S2093" s="23">
        <f t="shared" si="162"/>
        <v>40555.322662037033</v>
      </c>
      <c r="T2093" s="23">
        <f t="shared" si="163"/>
        <v>40603.833333333336</v>
      </c>
      <c r="U2093" s="10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0" t="s">
        <v>8218</v>
      </c>
      <c r="G2094" s="10" t="s">
        <v>8223</v>
      </c>
      <c r="H2094" s="10" t="s">
        <v>8245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t="b">
        <v>1</v>
      </c>
      <c r="N2094" s="10" t="s">
        <v>8277</v>
      </c>
      <c r="O2094" s="15" t="s">
        <v>8323</v>
      </c>
      <c r="P2094" s="10" t="s">
        <v>8327</v>
      </c>
      <c r="Q2094" s="10">
        <f t="shared" si="161"/>
        <v>101</v>
      </c>
      <c r="R2094" s="10">
        <f t="shared" si="160"/>
        <v>110.49</v>
      </c>
      <c r="S2094" s="23">
        <f t="shared" si="162"/>
        <v>40763.707546296297</v>
      </c>
      <c r="T2094" s="23">
        <f t="shared" si="163"/>
        <v>40823.707546296297</v>
      </c>
      <c r="U2094" s="10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0" t="s">
        <v>8218</v>
      </c>
      <c r="G2095" s="10" t="s">
        <v>8223</v>
      </c>
      <c r="H2095" s="10" t="s">
        <v>8245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t="b">
        <v>1</v>
      </c>
      <c r="N2095" s="10" t="s">
        <v>8277</v>
      </c>
      <c r="O2095" s="15" t="s">
        <v>8323</v>
      </c>
      <c r="P2095" s="10" t="s">
        <v>8327</v>
      </c>
      <c r="Q2095" s="10">
        <f t="shared" si="161"/>
        <v>102</v>
      </c>
      <c r="R2095" s="10">
        <f t="shared" si="160"/>
        <v>66.83</v>
      </c>
      <c r="S2095" s="23">
        <f t="shared" si="162"/>
        <v>41205.854537037041</v>
      </c>
      <c r="T2095" s="23">
        <f t="shared" si="163"/>
        <v>41265.896203703705</v>
      </c>
      <c r="U2095" s="10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0" t="s">
        <v>8218</v>
      </c>
      <c r="G2096" s="10" t="s">
        <v>8223</v>
      </c>
      <c r="H2096" s="10" t="s">
        <v>8245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t="b">
        <v>1</v>
      </c>
      <c r="N2096" s="10" t="s">
        <v>8277</v>
      </c>
      <c r="O2096" s="15" t="s">
        <v>8323</v>
      </c>
      <c r="P2096" s="10" t="s">
        <v>8327</v>
      </c>
      <c r="Q2096" s="10">
        <f t="shared" si="161"/>
        <v>121</v>
      </c>
      <c r="R2096" s="10">
        <f t="shared" si="160"/>
        <v>58.6</v>
      </c>
      <c r="S2096" s="23">
        <f t="shared" si="162"/>
        <v>40939.02002314815</v>
      </c>
      <c r="T2096" s="23">
        <f t="shared" si="163"/>
        <v>40973.125</v>
      </c>
      <c r="U2096" s="10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0" t="s">
        <v>8218</v>
      </c>
      <c r="G2097" s="10" t="s">
        <v>8223</v>
      </c>
      <c r="H2097" s="10" t="s">
        <v>8245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t="b">
        <v>1</v>
      </c>
      <c r="N2097" s="10" t="s">
        <v>8277</v>
      </c>
      <c r="O2097" s="15" t="s">
        <v>8323</v>
      </c>
      <c r="P2097" s="10" t="s">
        <v>8327</v>
      </c>
      <c r="Q2097" s="10">
        <f t="shared" si="161"/>
        <v>100</v>
      </c>
      <c r="R2097" s="10">
        <f t="shared" si="160"/>
        <v>113.64</v>
      </c>
      <c r="S2097" s="23">
        <f t="shared" si="162"/>
        <v>40758.733483796292</v>
      </c>
      <c r="T2097" s="23">
        <f t="shared" si="163"/>
        <v>40818.733483796292</v>
      </c>
      <c r="U2097" s="10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0" t="s">
        <v>8218</v>
      </c>
      <c r="G2098" s="10" t="s">
        <v>8223</v>
      </c>
      <c r="H2098" s="10" t="s">
        <v>8245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t="b">
        <v>1</v>
      </c>
      <c r="N2098" s="10" t="s">
        <v>8277</v>
      </c>
      <c r="O2098" s="15" t="s">
        <v>8323</v>
      </c>
      <c r="P2098" s="10" t="s">
        <v>8327</v>
      </c>
      <c r="Q2098" s="10">
        <f t="shared" si="161"/>
        <v>102</v>
      </c>
      <c r="R2098" s="10">
        <f t="shared" si="160"/>
        <v>43.57</v>
      </c>
      <c r="S2098" s="23">
        <f t="shared" si="162"/>
        <v>41192.758506944447</v>
      </c>
      <c r="T2098" s="23">
        <f t="shared" si="163"/>
        <v>41208.165972222225</v>
      </c>
      <c r="U2098" s="10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0" t="s">
        <v>8218</v>
      </c>
      <c r="G2099" s="10" t="s">
        <v>8223</v>
      </c>
      <c r="H2099" s="10" t="s">
        <v>8245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t="b">
        <v>1</v>
      </c>
      <c r="N2099" s="10" t="s">
        <v>8277</v>
      </c>
      <c r="O2099" s="15" t="s">
        <v>8323</v>
      </c>
      <c r="P2099" s="10" t="s">
        <v>8327</v>
      </c>
      <c r="Q2099" s="10">
        <f t="shared" si="161"/>
        <v>100</v>
      </c>
      <c r="R2099" s="10">
        <f t="shared" si="160"/>
        <v>78.95</v>
      </c>
      <c r="S2099" s="23">
        <f t="shared" si="162"/>
        <v>40818.58489583333</v>
      </c>
      <c r="T2099" s="23">
        <f t="shared" si="163"/>
        <v>40878.626562500001</v>
      </c>
      <c r="U2099" s="10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0" t="s">
        <v>8218</v>
      </c>
      <c r="G2100" s="10" t="s">
        <v>8223</v>
      </c>
      <c r="H2100" s="10" t="s">
        <v>8245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t="b">
        <v>1</v>
      </c>
      <c r="N2100" s="10" t="s">
        <v>8277</v>
      </c>
      <c r="O2100" s="15" t="s">
        <v>8323</v>
      </c>
      <c r="P2100" s="10" t="s">
        <v>8327</v>
      </c>
      <c r="Q2100" s="10">
        <f t="shared" si="161"/>
        <v>100</v>
      </c>
      <c r="R2100" s="10">
        <f t="shared" si="160"/>
        <v>188.13</v>
      </c>
      <c r="S2100" s="23">
        <f t="shared" si="162"/>
        <v>40946.11383101852</v>
      </c>
      <c r="T2100" s="23">
        <f t="shared" si="163"/>
        <v>40976.11383101852</v>
      </c>
      <c r="U2100" s="1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0" t="s">
        <v>8218</v>
      </c>
      <c r="G2101" s="10" t="s">
        <v>8223</v>
      </c>
      <c r="H2101" s="10" t="s">
        <v>8245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t="b">
        <v>1</v>
      </c>
      <c r="N2101" s="10" t="s">
        <v>8277</v>
      </c>
      <c r="O2101" s="15" t="s">
        <v>8323</v>
      </c>
      <c r="P2101" s="10" t="s">
        <v>8327</v>
      </c>
      <c r="Q2101" s="10">
        <f t="shared" si="161"/>
        <v>132</v>
      </c>
      <c r="R2101" s="10">
        <f t="shared" si="160"/>
        <v>63.03</v>
      </c>
      <c r="S2101" s="23">
        <f t="shared" si="162"/>
        <v>42173.746342592596</v>
      </c>
      <c r="T2101" s="23">
        <f t="shared" si="163"/>
        <v>42187.152777777781</v>
      </c>
      <c r="U2101" s="10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0" t="s">
        <v>8218</v>
      </c>
      <c r="G2102" s="10" t="s">
        <v>8223</v>
      </c>
      <c r="H2102" s="10" t="s">
        <v>8245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t="b">
        <v>1</v>
      </c>
      <c r="N2102" s="10" t="s">
        <v>8277</v>
      </c>
      <c r="O2102" s="15" t="s">
        <v>8323</v>
      </c>
      <c r="P2102" s="10" t="s">
        <v>8327</v>
      </c>
      <c r="Q2102" s="10">
        <f t="shared" si="161"/>
        <v>137</v>
      </c>
      <c r="R2102" s="10">
        <f t="shared" si="160"/>
        <v>30.37</v>
      </c>
      <c r="S2102" s="23">
        <f t="shared" si="162"/>
        <v>41074.834965277776</v>
      </c>
      <c r="T2102" s="23">
        <f t="shared" si="163"/>
        <v>41090.165972222225</v>
      </c>
      <c r="U2102" s="10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0" t="s">
        <v>8218</v>
      </c>
      <c r="G2103" s="10" t="s">
        <v>8223</v>
      </c>
      <c r="H2103" s="10" t="s">
        <v>8245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t="b">
        <v>1</v>
      </c>
      <c r="N2103" s="10" t="s">
        <v>8277</v>
      </c>
      <c r="O2103" s="15" t="s">
        <v>8323</v>
      </c>
      <c r="P2103" s="10" t="s">
        <v>8327</v>
      </c>
      <c r="Q2103" s="10">
        <f t="shared" si="161"/>
        <v>113</v>
      </c>
      <c r="R2103" s="10">
        <f t="shared" si="160"/>
        <v>51.48</v>
      </c>
      <c r="S2103" s="23">
        <f t="shared" si="162"/>
        <v>40892.149467592593</v>
      </c>
      <c r="T2103" s="23">
        <f t="shared" si="163"/>
        <v>40952.149467592593</v>
      </c>
      <c r="U2103" s="10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0" t="s">
        <v>8218</v>
      </c>
      <c r="G2104" s="10" t="s">
        <v>8223</v>
      </c>
      <c r="H2104" s="10" t="s">
        <v>8245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t="b">
        <v>1</v>
      </c>
      <c r="N2104" s="10" t="s">
        <v>8277</v>
      </c>
      <c r="O2104" s="15" t="s">
        <v>8323</v>
      </c>
      <c r="P2104" s="10" t="s">
        <v>8327</v>
      </c>
      <c r="Q2104" s="10">
        <f t="shared" si="161"/>
        <v>136</v>
      </c>
      <c r="R2104" s="10">
        <f t="shared" si="160"/>
        <v>35.79</v>
      </c>
      <c r="S2104" s="23">
        <f t="shared" si="162"/>
        <v>40638.868611111109</v>
      </c>
      <c r="T2104" s="23">
        <f t="shared" si="163"/>
        <v>40668.868611111109</v>
      </c>
      <c r="U2104" s="10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0" t="s">
        <v>8218</v>
      </c>
      <c r="G2105" s="10" t="s">
        <v>8223</v>
      </c>
      <c r="H2105" s="10" t="s">
        <v>8245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t="b">
        <v>1</v>
      </c>
      <c r="N2105" s="10" t="s">
        <v>8277</v>
      </c>
      <c r="O2105" s="15" t="s">
        <v>8323</v>
      </c>
      <c r="P2105" s="10" t="s">
        <v>8327</v>
      </c>
      <c r="Q2105" s="10">
        <f t="shared" si="161"/>
        <v>146</v>
      </c>
      <c r="R2105" s="10">
        <f t="shared" si="160"/>
        <v>98.82</v>
      </c>
      <c r="S2105" s="23">
        <f t="shared" si="162"/>
        <v>41192.754942129628</v>
      </c>
      <c r="T2105" s="23">
        <f t="shared" si="163"/>
        <v>41222.7966087963</v>
      </c>
      <c r="U2105" s="10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0" t="s">
        <v>8218</v>
      </c>
      <c r="G2106" s="10" t="s">
        <v>8223</v>
      </c>
      <c r="H2106" s="10" t="s">
        <v>8245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t="b">
        <v>1</v>
      </c>
      <c r="N2106" s="10" t="s">
        <v>8277</v>
      </c>
      <c r="O2106" s="15" t="s">
        <v>8323</v>
      </c>
      <c r="P2106" s="10" t="s">
        <v>8327</v>
      </c>
      <c r="Q2106" s="10">
        <f t="shared" si="161"/>
        <v>130</v>
      </c>
      <c r="R2106" s="10">
        <f t="shared" si="160"/>
        <v>28</v>
      </c>
      <c r="S2106" s="23">
        <f t="shared" si="162"/>
        <v>41394.074467592596</v>
      </c>
      <c r="T2106" s="23">
        <f t="shared" si="163"/>
        <v>41425</v>
      </c>
      <c r="U2106" s="10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0" t="s">
        <v>8218</v>
      </c>
      <c r="G2107" s="10" t="s">
        <v>8223</v>
      </c>
      <c r="H2107" s="10" t="s">
        <v>8245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t="b">
        <v>1</v>
      </c>
      <c r="N2107" s="10" t="s">
        <v>8277</v>
      </c>
      <c r="O2107" s="15" t="s">
        <v>8323</v>
      </c>
      <c r="P2107" s="10" t="s">
        <v>8327</v>
      </c>
      <c r="Q2107" s="10">
        <f t="shared" si="161"/>
        <v>254</v>
      </c>
      <c r="R2107" s="10">
        <f t="shared" si="160"/>
        <v>51.31</v>
      </c>
      <c r="S2107" s="23">
        <f t="shared" si="162"/>
        <v>41951.788807870369</v>
      </c>
      <c r="T2107" s="23">
        <f t="shared" si="163"/>
        <v>41964.166666666672</v>
      </c>
      <c r="U2107" s="10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0" t="s">
        <v>8218</v>
      </c>
      <c r="G2108" s="10" t="s">
        <v>8223</v>
      </c>
      <c r="H2108" s="10" t="s">
        <v>8245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t="b">
        <v>1</v>
      </c>
      <c r="N2108" s="10" t="s">
        <v>8277</v>
      </c>
      <c r="O2108" s="15" t="s">
        <v>8323</v>
      </c>
      <c r="P2108" s="10" t="s">
        <v>8327</v>
      </c>
      <c r="Q2108" s="10">
        <f t="shared" si="161"/>
        <v>107</v>
      </c>
      <c r="R2108" s="10">
        <f t="shared" si="160"/>
        <v>53.52</v>
      </c>
      <c r="S2108" s="23">
        <f t="shared" si="162"/>
        <v>41270.21497685185</v>
      </c>
      <c r="T2108" s="23">
        <f t="shared" si="163"/>
        <v>41300.21497685185</v>
      </c>
      <c r="U2108" s="10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0" t="s">
        <v>8218</v>
      </c>
      <c r="G2109" s="10" t="s">
        <v>8223</v>
      </c>
      <c r="H2109" s="10" t="s">
        <v>8245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t="b">
        <v>1</v>
      </c>
      <c r="N2109" s="10" t="s">
        <v>8277</v>
      </c>
      <c r="O2109" s="15" t="s">
        <v>8323</v>
      </c>
      <c r="P2109" s="10" t="s">
        <v>8327</v>
      </c>
      <c r="Q2109" s="10">
        <f t="shared" si="161"/>
        <v>108</v>
      </c>
      <c r="R2109" s="10">
        <f t="shared" si="160"/>
        <v>37.15</v>
      </c>
      <c r="S2109" s="23">
        <f t="shared" si="162"/>
        <v>41934.71056712963</v>
      </c>
      <c r="T2109" s="23">
        <f t="shared" si="163"/>
        <v>41955.752233796295</v>
      </c>
      <c r="U2109" s="10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0" t="s">
        <v>8218</v>
      </c>
      <c r="G2110" s="10" t="s">
        <v>8223</v>
      </c>
      <c r="H2110" s="10" t="s">
        <v>8245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t="b">
        <v>1</v>
      </c>
      <c r="N2110" s="10" t="s">
        <v>8277</v>
      </c>
      <c r="O2110" s="15" t="s">
        <v>8323</v>
      </c>
      <c r="P2110" s="10" t="s">
        <v>8327</v>
      </c>
      <c r="Q2110" s="10">
        <f t="shared" si="161"/>
        <v>107</v>
      </c>
      <c r="R2110" s="10">
        <f t="shared" si="160"/>
        <v>89.9</v>
      </c>
      <c r="S2110" s="23">
        <f t="shared" si="162"/>
        <v>41135.175694444442</v>
      </c>
      <c r="T2110" s="23">
        <f t="shared" si="163"/>
        <v>41162.163194444445</v>
      </c>
      <c r="U2110" s="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0" t="s">
        <v>8218</v>
      </c>
      <c r="G2111" s="10" t="s">
        <v>8223</v>
      </c>
      <c r="H2111" s="10" t="s">
        <v>8245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t="b">
        <v>1</v>
      </c>
      <c r="N2111" s="10" t="s">
        <v>8277</v>
      </c>
      <c r="O2111" s="15" t="s">
        <v>8323</v>
      </c>
      <c r="P2111" s="10" t="s">
        <v>8327</v>
      </c>
      <c r="Q2111" s="10">
        <f t="shared" si="161"/>
        <v>107</v>
      </c>
      <c r="R2111" s="10">
        <f t="shared" si="160"/>
        <v>106.53</v>
      </c>
      <c r="S2111" s="23">
        <f t="shared" si="162"/>
        <v>42160.708530092597</v>
      </c>
      <c r="T2111" s="23">
        <f t="shared" si="163"/>
        <v>42190.708530092597</v>
      </c>
      <c r="U2111" s="10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0" t="s">
        <v>8218</v>
      </c>
      <c r="G2112" s="10" t="s">
        <v>8223</v>
      </c>
      <c r="H2112" s="10" t="s">
        <v>8245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t="b">
        <v>1</v>
      </c>
      <c r="N2112" s="10" t="s">
        <v>8277</v>
      </c>
      <c r="O2112" s="15" t="s">
        <v>8323</v>
      </c>
      <c r="P2112" s="10" t="s">
        <v>8327</v>
      </c>
      <c r="Q2112" s="10">
        <f t="shared" si="161"/>
        <v>100</v>
      </c>
      <c r="R2112" s="10">
        <f t="shared" si="160"/>
        <v>52.82</v>
      </c>
      <c r="S2112" s="23">
        <f t="shared" si="162"/>
        <v>41759.670937499999</v>
      </c>
      <c r="T2112" s="23">
        <f t="shared" si="163"/>
        <v>41787.207638888889</v>
      </c>
      <c r="U2112" s="10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0" t="s">
        <v>8218</v>
      </c>
      <c r="G2113" s="10" t="s">
        <v>8223</v>
      </c>
      <c r="H2113" s="10" t="s">
        <v>8245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t="b">
        <v>1</v>
      </c>
      <c r="N2113" s="10" t="s">
        <v>8277</v>
      </c>
      <c r="O2113" s="15" t="s">
        <v>8323</v>
      </c>
      <c r="P2113" s="10" t="s">
        <v>8327</v>
      </c>
      <c r="Q2113" s="10">
        <f t="shared" si="161"/>
        <v>107</v>
      </c>
      <c r="R2113" s="10">
        <f t="shared" si="160"/>
        <v>54.62</v>
      </c>
      <c r="S2113" s="23">
        <f t="shared" si="162"/>
        <v>40703.197048611109</v>
      </c>
      <c r="T2113" s="23">
        <f t="shared" si="163"/>
        <v>40770.041666666664</v>
      </c>
      <c r="U2113" s="10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0" t="s">
        <v>8218</v>
      </c>
      <c r="G2114" s="10" t="s">
        <v>8223</v>
      </c>
      <c r="H2114" s="10" t="s">
        <v>8245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t="b">
        <v>1</v>
      </c>
      <c r="N2114" s="10" t="s">
        <v>8277</v>
      </c>
      <c r="O2114" s="15" t="s">
        <v>8323</v>
      </c>
      <c r="P2114" s="10" t="s">
        <v>8327</v>
      </c>
      <c r="Q2114" s="10">
        <f t="shared" si="161"/>
        <v>100</v>
      </c>
      <c r="R2114" s="10">
        <f t="shared" ref="R2114:R2177" si="165">IFERROR(ROUND(E2114/L2114,2),0)</f>
        <v>27.27</v>
      </c>
      <c r="S2114" s="23">
        <f t="shared" si="162"/>
        <v>41365.928159722222</v>
      </c>
      <c r="T2114" s="23">
        <f t="shared" si="163"/>
        <v>41379.928159722222</v>
      </c>
      <c r="U2114" s="10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0" t="s">
        <v>8218</v>
      </c>
      <c r="G2115" s="10" t="s">
        <v>8223</v>
      </c>
      <c r="H2115" s="10" t="s">
        <v>8245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t="b">
        <v>1</v>
      </c>
      <c r="N2115" s="10" t="s">
        <v>8277</v>
      </c>
      <c r="O2115" s="15" t="s">
        <v>8323</v>
      </c>
      <c r="P2115" s="10" t="s">
        <v>8327</v>
      </c>
      <c r="Q2115" s="10">
        <f t="shared" ref="Q2115:Q2178" si="166">ROUND(E2115/D2115*100,0)</f>
        <v>105</v>
      </c>
      <c r="R2115" s="10">
        <f t="shared" si="165"/>
        <v>68.599999999999994</v>
      </c>
      <c r="S2115" s="23">
        <f t="shared" ref="S2115:S2178" si="167">(((J2115/60)/60)/24)+DATE(1970,1,1)</f>
        <v>41870.86546296296</v>
      </c>
      <c r="T2115" s="23">
        <f t="shared" ref="T2115:T2178" si="168">(((I2115/60)/60)/24)+DATE(1970,1,1)</f>
        <v>41905.86546296296</v>
      </c>
      <c r="U2115" s="10">
        <f t="shared" si="164"/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0" t="s">
        <v>8218</v>
      </c>
      <c r="G2116" s="10" t="s">
        <v>8223</v>
      </c>
      <c r="H2116" s="10" t="s">
        <v>8245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t="b">
        <v>1</v>
      </c>
      <c r="N2116" s="10" t="s">
        <v>8277</v>
      </c>
      <c r="O2116" s="15" t="s">
        <v>8323</v>
      </c>
      <c r="P2116" s="10" t="s">
        <v>8327</v>
      </c>
      <c r="Q2116" s="10">
        <f t="shared" si="166"/>
        <v>105</v>
      </c>
      <c r="R2116" s="10">
        <f t="shared" si="165"/>
        <v>35.61</v>
      </c>
      <c r="S2116" s="23">
        <f t="shared" si="167"/>
        <v>40458.815625000003</v>
      </c>
      <c r="T2116" s="23">
        <f t="shared" si="168"/>
        <v>40521.207638888889</v>
      </c>
      <c r="U2116" s="10">
        <f t="shared" si="164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0" t="s">
        <v>8218</v>
      </c>
      <c r="G2117" s="10" t="s">
        <v>8223</v>
      </c>
      <c r="H2117" s="10" t="s">
        <v>8245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t="b">
        <v>1</v>
      </c>
      <c r="N2117" s="10" t="s">
        <v>8277</v>
      </c>
      <c r="O2117" s="15" t="s">
        <v>8323</v>
      </c>
      <c r="P2117" s="10" t="s">
        <v>8327</v>
      </c>
      <c r="Q2117" s="10">
        <f t="shared" si="166"/>
        <v>226</v>
      </c>
      <c r="R2117" s="10">
        <f t="shared" si="165"/>
        <v>94.03</v>
      </c>
      <c r="S2117" s="23">
        <f t="shared" si="167"/>
        <v>40564.081030092595</v>
      </c>
      <c r="T2117" s="23">
        <f t="shared" si="168"/>
        <v>40594.081030092595</v>
      </c>
      <c r="U2117" s="10">
        <f t="shared" si="164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0" t="s">
        <v>8218</v>
      </c>
      <c r="G2118" s="10" t="s">
        <v>8223</v>
      </c>
      <c r="H2118" s="10" t="s">
        <v>8245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t="b">
        <v>1</v>
      </c>
      <c r="N2118" s="10" t="s">
        <v>8277</v>
      </c>
      <c r="O2118" s="15" t="s">
        <v>8323</v>
      </c>
      <c r="P2118" s="10" t="s">
        <v>8327</v>
      </c>
      <c r="Q2118" s="10">
        <f t="shared" si="166"/>
        <v>101</v>
      </c>
      <c r="R2118" s="10">
        <f t="shared" si="165"/>
        <v>526.46</v>
      </c>
      <c r="S2118" s="23">
        <f t="shared" si="167"/>
        <v>41136.777812500004</v>
      </c>
      <c r="T2118" s="23">
        <f t="shared" si="168"/>
        <v>41184.777812500004</v>
      </c>
      <c r="U2118" s="10">
        <f t="shared" si="164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0" t="s">
        <v>8218</v>
      </c>
      <c r="G2119" s="10" t="s">
        <v>8223</v>
      </c>
      <c r="H2119" s="10" t="s">
        <v>8245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t="b">
        <v>1</v>
      </c>
      <c r="N2119" s="10" t="s">
        <v>8277</v>
      </c>
      <c r="O2119" s="15" t="s">
        <v>8323</v>
      </c>
      <c r="P2119" s="10" t="s">
        <v>8327</v>
      </c>
      <c r="Q2119" s="10">
        <f t="shared" si="166"/>
        <v>148</v>
      </c>
      <c r="R2119" s="10">
        <f t="shared" si="165"/>
        <v>50.66</v>
      </c>
      <c r="S2119" s="23">
        <f t="shared" si="167"/>
        <v>42290.059594907405</v>
      </c>
      <c r="T2119" s="23">
        <f t="shared" si="168"/>
        <v>42304.207638888889</v>
      </c>
      <c r="U2119" s="10">
        <f t="shared" si="164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0" t="s">
        <v>8218</v>
      </c>
      <c r="G2120" s="10" t="s">
        <v>8223</v>
      </c>
      <c r="H2120" s="10" t="s">
        <v>8245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t="b">
        <v>1</v>
      </c>
      <c r="N2120" s="10" t="s">
        <v>8277</v>
      </c>
      <c r="O2120" s="15" t="s">
        <v>8323</v>
      </c>
      <c r="P2120" s="10" t="s">
        <v>8327</v>
      </c>
      <c r="Q2120" s="10">
        <f t="shared" si="166"/>
        <v>135</v>
      </c>
      <c r="R2120" s="10">
        <f t="shared" si="165"/>
        <v>79.180000000000007</v>
      </c>
      <c r="S2120" s="23">
        <f t="shared" si="167"/>
        <v>40718.839537037034</v>
      </c>
      <c r="T2120" s="23">
        <f t="shared" si="168"/>
        <v>40748.839537037034</v>
      </c>
      <c r="U2120" s="10">
        <f t="shared" si="164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0" t="s">
        <v>8218</v>
      </c>
      <c r="G2121" s="10" t="s">
        <v>8223</v>
      </c>
      <c r="H2121" s="10" t="s">
        <v>8245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t="b">
        <v>1</v>
      </c>
      <c r="N2121" s="10" t="s">
        <v>8277</v>
      </c>
      <c r="O2121" s="15" t="s">
        <v>8323</v>
      </c>
      <c r="P2121" s="10" t="s">
        <v>8327</v>
      </c>
      <c r="Q2121" s="10">
        <f t="shared" si="166"/>
        <v>101</v>
      </c>
      <c r="R2121" s="10">
        <f t="shared" si="165"/>
        <v>91.59</v>
      </c>
      <c r="S2121" s="23">
        <f t="shared" si="167"/>
        <v>41107.130150462966</v>
      </c>
      <c r="T2121" s="23">
        <f t="shared" si="168"/>
        <v>41137.130150462966</v>
      </c>
      <c r="U2121" s="10">
        <f t="shared" si="164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0" t="s">
        <v>8218</v>
      </c>
      <c r="G2122" s="10" t="s">
        <v>8223</v>
      </c>
      <c r="H2122" s="10" t="s">
        <v>8245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t="b">
        <v>1</v>
      </c>
      <c r="N2122" s="10" t="s">
        <v>8277</v>
      </c>
      <c r="O2122" s="15" t="s">
        <v>8323</v>
      </c>
      <c r="P2122" s="10" t="s">
        <v>8327</v>
      </c>
      <c r="Q2122" s="10">
        <f t="shared" si="166"/>
        <v>101</v>
      </c>
      <c r="R2122" s="10">
        <f t="shared" si="165"/>
        <v>116.96</v>
      </c>
      <c r="S2122" s="23">
        <f t="shared" si="167"/>
        <v>41591.964537037034</v>
      </c>
      <c r="T2122" s="23">
        <f t="shared" si="168"/>
        <v>41640.964537037034</v>
      </c>
      <c r="U2122" s="10">
        <f t="shared" si="164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0" t="s">
        <v>8220</v>
      </c>
      <c r="G2123" s="10" t="s">
        <v>8239</v>
      </c>
      <c r="H2123" s="10" t="s">
        <v>8256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t="b">
        <v>0</v>
      </c>
      <c r="N2123" s="10" t="s">
        <v>8280</v>
      </c>
      <c r="O2123" s="15" t="s">
        <v>8331</v>
      </c>
      <c r="P2123" s="10" t="s">
        <v>8332</v>
      </c>
      <c r="Q2123" s="10">
        <f t="shared" si="166"/>
        <v>1</v>
      </c>
      <c r="R2123" s="10">
        <f t="shared" si="165"/>
        <v>28.4</v>
      </c>
      <c r="S2123" s="23">
        <f t="shared" si="167"/>
        <v>42716.7424537037</v>
      </c>
      <c r="T2123" s="23">
        <f t="shared" si="168"/>
        <v>42746.7424537037</v>
      </c>
      <c r="U2123" s="10">
        <f t="shared" si="164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0" t="s">
        <v>8220</v>
      </c>
      <c r="G2124" s="10" t="s">
        <v>8237</v>
      </c>
      <c r="H2124" s="10" t="s">
        <v>8255</v>
      </c>
      <c r="I2124" s="10">
        <v>1483773169</v>
      </c>
      <c r="J2124" s="10">
        <v>1481181169</v>
      </c>
      <c r="K2124" s="10" t="b">
        <v>0</v>
      </c>
      <c r="L2124" s="10">
        <v>3</v>
      </c>
      <c r="M2124" t="b">
        <v>0</v>
      </c>
      <c r="N2124" s="10" t="s">
        <v>8280</v>
      </c>
      <c r="O2124" s="15" t="s">
        <v>8331</v>
      </c>
      <c r="P2124" s="10" t="s">
        <v>8332</v>
      </c>
      <c r="Q2124" s="10">
        <f t="shared" si="166"/>
        <v>0</v>
      </c>
      <c r="R2124" s="10">
        <f t="shared" si="165"/>
        <v>103.33</v>
      </c>
      <c r="S2124" s="23">
        <f t="shared" si="167"/>
        <v>42712.300567129627</v>
      </c>
      <c r="T2124" s="23">
        <f t="shared" si="168"/>
        <v>42742.300567129627</v>
      </c>
      <c r="U2124" s="10">
        <f t="shared" si="164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0" t="s">
        <v>8220</v>
      </c>
      <c r="G2125" s="10" t="s">
        <v>8223</v>
      </c>
      <c r="H2125" s="10" t="s">
        <v>8245</v>
      </c>
      <c r="I2125" s="10">
        <v>1268636340</v>
      </c>
      <c r="J2125" s="10">
        <v>1263982307</v>
      </c>
      <c r="K2125" s="10" t="b">
        <v>0</v>
      </c>
      <c r="L2125" s="10">
        <v>5</v>
      </c>
      <c r="M2125" t="b">
        <v>0</v>
      </c>
      <c r="N2125" s="10" t="s">
        <v>8280</v>
      </c>
      <c r="O2125" s="15" t="s">
        <v>8331</v>
      </c>
      <c r="P2125" s="10" t="s">
        <v>8332</v>
      </c>
      <c r="Q2125" s="10">
        <f t="shared" si="166"/>
        <v>10</v>
      </c>
      <c r="R2125" s="10">
        <f t="shared" si="165"/>
        <v>10</v>
      </c>
      <c r="S2125" s="23">
        <f t="shared" si="167"/>
        <v>40198.424849537041</v>
      </c>
      <c r="T2125" s="23">
        <f t="shared" si="168"/>
        <v>40252.290972222225</v>
      </c>
      <c r="U2125" s="10">
        <f t="shared" si="164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0" t="s">
        <v>8220</v>
      </c>
      <c r="G2126" s="10" t="s">
        <v>8223</v>
      </c>
      <c r="H2126" s="10" t="s">
        <v>8245</v>
      </c>
      <c r="I2126" s="10">
        <v>1291093200</v>
      </c>
      <c r="J2126" s="10">
        <v>1286930435</v>
      </c>
      <c r="K2126" s="10" t="b">
        <v>0</v>
      </c>
      <c r="L2126" s="10">
        <v>5</v>
      </c>
      <c r="M2126" t="b">
        <v>0</v>
      </c>
      <c r="N2126" s="10" t="s">
        <v>8280</v>
      </c>
      <c r="O2126" s="15" t="s">
        <v>8331</v>
      </c>
      <c r="P2126" s="10" t="s">
        <v>8332</v>
      </c>
      <c r="Q2126" s="10">
        <f t="shared" si="166"/>
        <v>10</v>
      </c>
      <c r="R2126" s="10">
        <f t="shared" si="165"/>
        <v>23</v>
      </c>
      <c r="S2126" s="23">
        <f t="shared" si="167"/>
        <v>40464.028182870366</v>
      </c>
      <c r="T2126" s="23">
        <f t="shared" si="168"/>
        <v>40512.208333333336</v>
      </c>
      <c r="U2126" s="10">
        <f t="shared" si="164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0" t="s">
        <v>8220</v>
      </c>
      <c r="G2127" s="10" t="s">
        <v>8223</v>
      </c>
      <c r="H2127" s="10" t="s">
        <v>8245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t="b">
        <v>0</v>
      </c>
      <c r="N2127" s="10" t="s">
        <v>8280</v>
      </c>
      <c r="O2127" s="15" t="s">
        <v>8331</v>
      </c>
      <c r="P2127" s="10" t="s">
        <v>8332</v>
      </c>
      <c r="Q2127" s="10">
        <f t="shared" si="166"/>
        <v>1</v>
      </c>
      <c r="R2127" s="10">
        <f t="shared" si="165"/>
        <v>31.56</v>
      </c>
      <c r="S2127" s="23">
        <f t="shared" si="167"/>
        <v>42191.023530092592</v>
      </c>
      <c r="T2127" s="23">
        <f t="shared" si="168"/>
        <v>42221.023530092592</v>
      </c>
      <c r="U2127" s="10">
        <f t="shared" ref="U2127:U2190" si="169">YEAR(S:S)</f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0" t="s">
        <v>8220</v>
      </c>
      <c r="G2128" s="10" t="s">
        <v>8223</v>
      </c>
      <c r="H2128" s="10" t="s">
        <v>8245</v>
      </c>
      <c r="I2128" s="10">
        <v>1418080887</v>
      </c>
      <c r="J2128" s="10">
        <v>1415488887</v>
      </c>
      <c r="K2128" s="10" t="b">
        <v>0</v>
      </c>
      <c r="L2128" s="10">
        <v>2</v>
      </c>
      <c r="M2128" t="b">
        <v>0</v>
      </c>
      <c r="N2128" s="10" t="s">
        <v>8280</v>
      </c>
      <c r="O2128" s="15" t="s">
        <v>8331</v>
      </c>
      <c r="P2128" s="10" t="s">
        <v>8332</v>
      </c>
      <c r="Q2128" s="10">
        <f t="shared" si="166"/>
        <v>0</v>
      </c>
      <c r="R2128" s="10">
        <f t="shared" si="165"/>
        <v>5</v>
      </c>
      <c r="S2128" s="23">
        <f t="shared" si="167"/>
        <v>41951.973229166666</v>
      </c>
      <c r="T2128" s="23">
        <f t="shared" si="168"/>
        <v>41981.973229166666</v>
      </c>
      <c r="U2128" s="10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0" t="s">
        <v>8220</v>
      </c>
      <c r="G2129" s="10" t="s">
        <v>8224</v>
      </c>
      <c r="H2129" s="10" t="s">
        <v>8246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t="b">
        <v>0</v>
      </c>
      <c r="N2129" s="10" t="s">
        <v>8280</v>
      </c>
      <c r="O2129" s="15" t="s">
        <v>8331</v>
      </c>
      <c r="P2129" s="10" t="s">
        <v>8332</v>
      </c>
      <c r="Q2129" s="10">
        <f t="shared" si="166"/>
        <v>29</v>
      </c>
      <c r="R2129" s="10">
        <f t="shared" si="165"/>
        <v>34.22</v>
      </c>
      <c r="S2129" s="23">
        <f t="shared" si="167"/>
        <v>42045.50535879629</v>
      </c>
      <c r="T2129" s="23">
        <f t="shared" si="168"/>
        <v>42075.463692129633</v>
      </c>
      <c r="U2129" s="10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0" t="s">
        <v>8220</v>
      </c>
      <c r="G2130" s="10" t="s">
        <v>8228</v>
      </c>
      <c r="H2130" s="10" t="s">
        <v>8250</v>
      </c>
      <c r="I2130" s="10">
        <v>1411324369</v>
      </c>
      <c r="J2130" s="10">
        <v>1406140369</v>
      </c>
      <c r="K2130" s="10" t="b">
        <v>0</v>
      </c>
      <c r="L2130" s="10">
        <v>1</v>
      </c>
      <c r="M2130" t="b">
        <v>0</v>
      </c>
      <c r="N2130" s="10" t="s">
        <v>8280</v>
      </c>
      <c r="O2130" s="15" t="s">
        <v>8331</v>
      </c>
      <c r="P2130" s="10" t="s">
        <v>8332</v>
      </c>
      <c r="Q2130" s="10">
        <f t="shared" si="166"/>
        <v>0</v>
      </c>
      <c r="R2130" s="10">
        <f t="shared" si="165"/>
        <v>25</v>
      </c>
      <c r="S2130" s="23">
        <f t="shared" si="167"/>
        <v>41843.772789351853</v>
      </c>
      <c r="T2130" s="23">
        <f t="shared" si="168"/>
        <v>41903.772789351853</v>
      </c>
      <c r="U2130" s="1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0" t="s">
        <v>8220</v>
      </c>
      <c r="G2131" s="10" t="s">
        <v>8223</v>
      </c>
      <c r="H2131" s="10" t="s">
        <v>8245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t="b">
        <v>0</v>
      </c>
      <c r="N2131" s="10" t="s">
        <v>8280</v>
      </c>
      <c r="O2131" s="15" t="s">
        <v>8331</v>
      </c>
      <c r="P2131" s="10" t="s">
        <v>8332</v>
      </c>
      <c r="Q2131" s="10">
        <f t="shared" si="166"/>
        <v>12</v>
      </c>
      <c r="R2131" s="10">
        <f t="shared" si="165"/>
        <v>19.670000000000002</v>
      </c>
      <c r="S2131" s="23">
        <f t="shared" si="167"/>
        <v>42409.024305555555</v>
      </c>
      <c r="T2131" s="23">
        <f t="shared" si="168"/>
        <v>42439.024305555555</v>
      </c>
      <c r="U2131" s="10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0" t="s">
        <v>8220</v>
      </c>
      <c r="G2132" s="10" t="s">
        <v>8223</v>
      </c>
      <c r="H2132" s="10" t="s">
        <v>8245</v>
      </c>
      <c r="I2132" s="10">
        <v>1408154663</v>
      </c>
      <c r="J2132" s="10">
        <v>1405130663</v>
      </c>
      <c r="K2132" s="10" t="b">
        <v>0</v>
      </c>
      <c r="L2132" s="10">
        <v>4</v>
      </c>
      <c r="M2132" t="b">
        <v>0</v>
      </c>
      <c r="N2132" s="10" t="s">
        <v>8280</v>
      </c>
      <c r="O2132" s="15" t="s">
        <v>8331</v>
      </c>
      <c r="P2132" s="10" t="s">
        <v>8332</v>
      </c>
      <c r="Q2132" s="10">
        <f t="shared" si="166"/>
        <v>0</v>
      </c>
      <c r="R2132" s="10">
        <f t="shared" si="165"/>
        <v>21.25</v>
      </c>
      <c r="S2132" s="23">
        <f t="shared" si="167"/>
        <v>41832.086377314816</v>
      </c>
      <c r="T2132" s="23">
        <f t="shared" si="168"/>
        <v>41867.086377314816</v>
      </c>
      <c r="U2132" s="10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0" t="s">
        <v>8220</v>
      </c>
      <c r="G2133" s="10" t="s">
        <v>8223</v>
      </c>
      <c r="H2133" s="10" t="s">
        <v>8245</v>
      </c>
      <c r="I2133" s="10">
        <v>1436677091</v>
      </c>
      <c r="J2133" s="10">
        <v>1434085091</v>
      </c>
      <c r="K2133" s="10" t="b">
        <v>0</v>
      </c>
      <c r="L2133" s="10">
        <v>3</v>
      </c>
      <c r="M2133" t="b">
        <v>0</v>
      </c>
      <c r="N2133" s="10" t="s">
        <v>8280</v>
      </c>
      <c r="O2133" s="15" t="s">
        <v>8331</v>
      </c>
      <c r="P2133" s="10" t="s">
        <v>8332</v>
      </c>
      <c r="Q2133" s="10">
        <f t="shared" si="166"/>
        <v>5</v>
      </c>
      <c r="R2133" s="10">
        <f t="shared" si="165"/>
        <v>8.33</v>
      </c>
      <c r="S2133" s="23">
        <f t="shared" si="167"/>
        <v>42167.207071759258</v>
      </c>
      <c r="T2133" s="23">
        <f t="shared" si="168"/>
        <v>42197.207071759258</v>
      </c>
      <c r="U2133" s="10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0" t="s">
        <v>8220</v>
      </c>
      <c r="G2134" s="10" t="s">
        <v>8223</v>
      </c>
      <c r="H2134" s="10" t="s">
        <v>8245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t="b">
        <v>0</v>
      </c>
      <c r="N2134" s="10" t="s">
        <v>8280</v>
      </c>
      <c r="O2134" s="15" t="s">
        <v>8331</v>
      </c>
      <c r="P2134" s="10" t="s">
        <v>8332</v>
      </c>
      <c r="Q2134" s="10">
        <f t="shared" si="166"/>
        <v>2</v>
      </c>
      <c r="R2134" s="10">
        <f t="shared" si="165"/>
        <v>21.34</v>
      </c>
      <c r="S2134" s="23">
        <f t="shared" si="167"/>
        <v>41643.487175925926</v>
      </c>
      <c r="T2134" s="23">
        <f t="shared" si="168"/>
        <v>41673.487175925926</v>
      </c>
      <c r="U2134" s="10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0" t="s">
        <v>8220</v>
      </c>
      <c r="G2135" s="10" t="s">
        <v>8223</v>
      </c>
      <c r="H2135" s="10" t="s">
        <v>8245</v>
      </c>
      <c r="I2135" s="10">
        <v>1303628340</v>
      </c>
      <c r="J2135" s="10">
        <v>1300328399</v>
      </c>
      <c r="K2135" s="10" t="b">
        <v>0</v>
      </c>
      <c r="L2135" s="10">
        <v>3</v>
      </c>
      <c r="M2135" t="b">
        <v>0</v>
      </c>
      <c r="N2135" s="10" t="s">
        <v>8280</v>
      </c>
      <c r="O2135" s="15" t="s">
        <v>8331</v>
      </c>
      <c r="P2135" s="10" t="s">
        <v>8332</v>
      </c>
      <c r="Q2135" s="10">
        <f t="shared" si="166"/>
        <v>2</v>
      </c>
      <c r="R2135" s="10">
        <f t="shared" si="165"/>
        <v>5.33</v>
      </c>
      <c r="S2135" s="23">
        <f t="shared" si="167"/>
        <v>40619.097210648149</v>
      </c>
      <c r="T2135" s="23">
        <f t="shared" si="168"/>
        <v>40657.290972222225</v>
      </c>
      <c r="U2135" s="10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0" t="s">
        <v>8220</v>
      </c>
      <c r="G2136" s="10" t="s">
        <v>8223</v>
      </c>
      <c r="H2136" s="10" t="s">
        <v>8245</v>
      </c>
      <c r="I2136" s="10">
        <v>1367097391</v>
      </c>
      <c r="J2136" s="10">
        <v>1364505391</v>
      </c>
      <c r="K2136" s="10" t="b">
        <v>0</v>
      </c>
      <c r="L2136" s="10">
        <v>3</v>
      </c>
      <c r="M2136" t="b">
        <v>0</v>
      </c>
      <c r="N2136" s="10" t="s">
        <v>8280</v>
      </c>
      <c r="O2136" s="15" t="s">
        <v>8331</v>
      </c>
      <c r="P2136" s="10" t="s">
        <v>8332</v>
      </c>
      <c r="Q2136" s="10">
        <f t="shared" si="166"/>
        <v>2</v>
      </c>
      <c r="R2136" s="10">
        <f t="shared" si="165"/>
        <v>34.67</v>
      </c>
      <c r="S2136" s="23">
        <f t="shared" si="167"/>
        <v>41361.886469907404</v>
      </c>
      <c r="T2136" s="23">
        <f t="shared" si="168"/>
        <v>41391.886469907404</v>
      </c>
      <c r="U2136" s="10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0" t="s">
        <v>8220</v>
      </c>
      <c r="G2137" s="10" t="s">
        <v>8223</v>
      </c>
      <c r="H2137" s="10" t="s">
        <v>8245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t="b">
        <v>0</v>
      </c>
      <c r="N2137" s="10" t="s">
        <v>8280</v>
      </c>
      <c r="O2137" s="15" t="s">
        <v>8331</v>
      </c>
      <c r="P2137" s="10" t="s">
        <v>8332</v>
      </c>
      <c r="Q2137" s="10">
        <f t="shared" si="166"/>
        <v>10</v>
      </c>
      <c r="R2137" s="10">
        <f t="shared" si="165"/>
        <v>21.73</v>
      </c>
      <c r="S2137" s="23">
        <f t="shared" si="167"/>
        <v>41156.963344907403</v>
      </c>
      <c r="T2137" s="23">
        <f t="shared" si="168"/>
        <v>41186.963344907403</v>
      </c>
      <c r="U2137" s="10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0" t="s">
        <v>8220</v>
      </c>
      <c r="G2138" s="10" t="s">
        <v>8223</v>
      </c>
      <c r="H2138" s="10" t="s">
        <v>8245</v>
      </c>
      <c r="I2138" s="10">
        <v>1382184786</v>
      </c>
      <c r="J2138" s="10">
        <v>1379592786</v>
      </c>
      <c r="K2138" s="10" t="b">
        <v>0</v>
      </c>
      <c r="L2138" s="10">
        <v>4</v>
      </c>
      <c r="M2138" t="b">
        <v>0</v>
      </c>
      <c r="N2138" s="10" t="s">
        <v>8280</v>
      </c>
      <c r="O2138" s="15" t="s">
        <v>8331</v>
      </c>
      <c r="P2138" s="10" t="s">
        <v>8332</v>
      </c>
      <c r="Q2138" s="10">
        <f t="shared" si="166"/>
        <v>0</v>
      </c>
      <c r="R2138" s="10">
        <f t="shared" si="165"/>
        <v>11.92</v>
      </c>
      <c r="S2138" s="23">
        <f t="shared" si="167"/>
        <v>41536.509097222224</v>
      </c>
      <c r="T2138" s="23">
        <f t="shared" si="168"/>
        <v>41566.509097222224</v>
      </c>
      <c r="U2138" s="10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0" t="s">
        <v>8220</v>
      </c>
      <c r="G2139" s="10" t="s">
        <v>8228</v>
      </c>
      <c r="H2139" s="10" t="s">
        <v>8250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t="b">
        <v>0</v>
      </c>
      <c r="N2139" s="10" t="s">
        <v>8280</v>
      </c>
      <c r="O2139" s="15" t="s">
        <v>8331</v>
      </c>
      <c r="P2139" s="10" t="s">
        <v>8332</v>
      </c>
      <c r="Q2139" s="10">
        <f t="shared" si="166"/>
        <v>28</v>
      </c>
      <c r="R2139" s="10">
        <f t="shared" si="165"/>
        <v>26.6</v>
      </c>
      <c r="S2139" s="23">
        <f t="shared" si="167"/>
        <v>41948.771168981482</v>
      </c>
      <c r="T2139" s="23">
        <f t="shared" si="168"/>
        <v>41978.771168981482</v>
      </c>
      <c r="U2139" s="10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0" t="s">
        <v>8220</v>
      </c>
      <c r="G2140" s="10" t="s">
        <v>8224</v>
      </c>
      <c r="H2140" s="10" t="s">
        <v>8246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t="b">
        <v>0</v>
      </c>
      <c r="N2140" s="10" t="s">
        <v>8280</v>
      </c>
      <c r="O2140" s="15" t="s">
        <v>8331</v>
      </c>
      <c r="P2140" s="10" t="s">
        <v>8332</v>
      </c>
      <c r="Q2140" s="10">
        <f t="shared" si="166"/>
        <v>13</v>
      </c>
      <c r="R2140" s="10">
        <f t="shared" si="165"/>
        <v>10.67</v>
      </c>
      <c r="S2140" s="23">
        <f t="shared" si="167"/>
        <v>41557.013182870374</v>
      </c>
      <c r="T2140" s="23">
        <f t="shared" si="168"/>
        <v>41587.054849537039</v>
      </c>
      <c r="U2140" s="1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0" t="s">
        <v>8220</v>
      </c>
      <c r="G2141" s="10" t="s">
        <v>8223</v>
      </c>
      <c r="H2141" s="10" t="s">
        <v>8245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t="b">
        <v>0</v>
      </c>
      <c r="N2141" s="10" t="s">
        <v>8280</v>
      </c>
      <c r="O2141" s="15" t="s">
        <v>8331</v>
      </c>
      <c r="P2141" s="10" t="s">
        <v>8332</v>
      </c>
      <c r="Q2141" s="10">
        <f t="shared" si="166"/>
        <v>5</v>
      </c>
      <c r="R2141" s="10">
        <f t="shared" si="165"/>
        <v>29.04</v>
      </c>
      <c r="S2141" s="23">
        <f t="shared" si="167"/>
        <v>42647.750092592592</v>
      </c>
      <c r="T2141" s="23">
        <f t="shared" si="168"/>
        <v>42677.750092592592</v>
      </c>
      <c r="U2141" s="10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0" t="s">
        <v>8220</v>
      </c>
      <c r="G2142" s="10" t="s">
        <v>8223</v>
      </c>
      <c r="H2142" s="10" t="s">
        <v>8245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t="b">
        <v>0</v>
      </c>
      <c r="N2142" s="10" t="s">
        <v>8280</v>
      </c>
      <c r="O2142" s="15" t="s">
        <v>8331</v>
      </c>
      <c r="P2142" s="10" t="s">
        <v>8332</v>
      </c>
      <c r="Q2142" s="10">
        <f t="shared" si="166"/>
        <v>0</v>
      </c>
      <c r="R2142" s="10">
        <f t="shared" si="165"/>
        <v>50.91</v>
      </c>
      <c r="S2142" s="23">
        <f t="shared" si="167"/>
        <v>41255.833611111113</v>
      </c>
      <c r="T2142" s="23">
        <f t="shared" si="168"/>
        <v>41285.833611111113</v>
      </c>
      <c r="U2142" s="10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0" t="s">
        <v>8220</v>
      </c>
      <c r="G2143" s="10" t="s">
        <v>8223</v>
      </c>
      <c r="H2143" s="10" t="s">
        <v>8245</v>
      </c>
      <c r="I2143" s="10">
        <v>1415947159</v>
      </c>
      <c r="J2143" s="10">
        <v>1413351559</v>
      </c>
      <c r="K2143" s="10" t="b">
        <v>0</v>
      </c>
      <c r="L2143" s="10">
        <v>0</v>
      </c>
      <c r="M2143" t="b">
        <v>0</v>
      </c>
      <c r="N2143" s="10" t="s">
        <v>8280</v>
      </c>
      <c r="O2143" s="15" t="s">
        <v>8331</v>
      </c>
      <c r="P2143" s="10" t="s">
        <v>8332</v>
      </c>
      <c r="Q2143" s="10">
        <f t="shared" si="166"/>
        <v>0</v>
      </c>
      <c r="R2143" s="10">
        <f t="shared" si="165"/>
        <v>0</v>
      </c>
      <c r="S2143" s="23">
        <f t="shared" si="167"/>
        <v>41927.235636574071</v>
      </c>
      <c r="T2143" s="23">
        <f t="shared" si="168"/>
        <v>41957.277303240742</v>
      </c>
      <c r="U2143" s="10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0" t="s">
        <v>8220</v>
      </c>
      <c r="G2144" s="10" t="s">
        <v>8235</v>
      </c>
      <c r="H2144" s="10" t="s">
        <v>8248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t="b">
        <v>0</v>
      </c>
      <c r="N2144" s="10" t="s">
        <v>8280</v>
      </c>
      <c r="O2144" s="15" t="s">
        <v>8331</v>
      </c>
      <c r="P2144" s="10" t="s">
        <v>8332</v>
      </c>
      <c r="Q2144" s="10">
        <f t="shared" si="166"/>
        <v>6</v>
      </c>
      <c r="R2144" s="10">
        <f t="shared" si="165"/>
        <v>50.08</v>
      </c>
      <c r="S2144" s="23">
        <f t="shared" si="167"/>
        <v>42340.701504629629</v>
      </c>
      <c r="T2144" s="23">
        <f t="shared" si="168"/>
        <v>42368.701504629629</v>
      </c>
      <c r="U2144" s="10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0" t="s">
        <v>8220</v>
      </c>
      <c r="G2145" s="10" t="s">
        <v>8223</v>
      </c>
      <c r="H2145" s="10" t="s">
        <v>8245</v>
      </c>
      <c r="I2145" s="10">
        <v>1279738800</v>
      </c>
      <c r="J2145" s="10">
        <v>1275599812</v>
      </c>
      <c r="K2145" s="10" t="b">
        <v>0</v>
      </c>
      <c r="L2145" s="10">
        <v>5</v>
      </c>
      <c r="M2145" t="b">
        <v>0</v>
      </c>
      <c r="N2145" s="10" t="s">
        <v>8280</v>
      </c>
      <c r="O2145" s="15" t="s">
        <v>8331</v>
      </c>
      <c r="P2145" s="10" t="s">
        <v>8332</v>
      </c>
      <c r="Q2145" s="10">
        <f t="shared" si="166"/>
        <v>11</v>
      </c>
      <c r="R2145" s="10">
        <f t="shared" si="165"/>
        <v>45</v>
      </c>
      <c r="S2145" s="23">
        <f t="shared" si="167"/>
        <v>40332.886712962965</v>
      </c>
      <c r="T2145" s="23">
        <f t="shared" si="168"/>
        <v>40380.791666666664</v>
      </c>
      <c r="U2145" s="10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0" t="s">
        <v>8220</v>
      </c>
      <c r="G2146" s="10" t="s">
        <v>8223</v>
      </c>
      <c r="H2146" s="10" t="s">
        <v>8245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t="b">
        <v>0</v>
      </c>
      <c r="N2146" s="10" t="s">
        <v>8280</v>
      </c>
      <c r="O2146" s="15" t="s">
        <v>8331</v>
      </c>
      <c r="P2146" s="10" t="s">
        <v>8332</v>
      </c>
      <c r="Q2146" s="10">
        <f t="shared" si="166"/>
        <v>2</v>
      </c>
      <c r="R2146" s="10">
        <f t="shared" si="165"/>
        <v>25.29</v>
      </c>
      <c r="S2146" s="23">
        <f t="shared" si="167"/>
        <v>41499.546759259261</v>
      </c>
      <c r="T2146" s="23">
        <f t="shared" si="168"/>
        <v>41531.546759259261</v>
      </c>
      <c r="U2146" s="10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0" t="s">
        <v>8220</v>
      </c>
      <c r="G2147" s="10" t="s">
        <v>8223</v>
      </c>
      <c r="H2147" s="10" t="s">
        <v>8245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t="b">
        <v>0</v>
      </c>
      <c r="N2147" s="10" t="s">
        <v>8280</v>
      </c>
      <c r="O2147" s="15" t="s">
        <v>8331</v>
      </c>
      <c r="P2147" s="10" t="s">
        <v>8332</v>
      </c>
      <c r="Q2147" s="10">
        <f t="shared" si="166"/>
        <v>30</v>
      </c>
      <c r="R2147" s="10">
        <f t="shared" si="165"/>
        <v>51.29</v>
      </c>
      <c r="S2147" s="23">
        <f t="shared" si="167"/>
        <v>41575.237430555557</v>
      </c>
      <c r="T2147" s="23">
        <f t="shared" si="168"/>
        <v>41605.279097222221</v>
      </c>
      <c r="U2147" s="10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0" t="s">
        <v>8220</v>
      </c>
      <c r="G2148" s="10" t="s">
        <v>8223</v>
      </c>
      <c r="H2148" s="10" t="s">
        <v>8245</v>
      </c>
      <c r="I2148" s="10">
        <v>1455207510</v>
      </c>
      <c r="J2148" s="10">
        <v>1453997910</v>
      </c>
      <c r="K2148" s="10" t="b">
        <v>0</v>
      </c>
      <c r="L2148" s="10">
        <v>1</v>
      </c>
      <c r="M2148" t="b">
        <v>0</v>
      </c>
      <c r="N2148" s="10" t="s">
        <v>8280</v>
      </c>
      <c r="O2148" s="15" t="s">
        <v>8331</v>
      </c>
      <c r="P2148" s="10" t="s">
        <v>8332</v>
      </c>
      <c r="Q2148" s="10">
        <f t="shared" si="166"/>
        <v>0</v>
      </c>
      <c r="R2148" s="10">
        <f t="shared" si="165"/>
        <v>1</v>
      </c>
      <c r="S2148" s="23">
        <f t="shared" si="167"/>
        <v>42397.679513888885</v>
      </c>
      <c r="T2148" s="23">
        <f t="shared" si="168"/>
        <v>42411.679513888885</v>
      </c>
      <c r="U2148" s="10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0" t="s">
        <v>8220</v>
      </c>
      <c r="G2149" s="10" t="s">
        <v>8223</v>
      </c>
      <c r="H2149" s="10" t="s">
        <v>8245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t="b">
        <v>0</v>
      </c>
      <c r="N2149" s="10" t="s">
        <v>8280</v>
      </c>
      <c r="O2149" s="15" t="s">
        <v>8331</v>
      </c>
      <c r="P2149" s="10" t="s">
        <v>8332</v>
      </c>
      <c r="Q2149" s="10">
        <f t="shared" si="166"/>
        <v>1</v>
      </c>
      <c r="R2149" s="10">
        <f t="shared" si="165"/>
        <v>49.38</v>
      </c>
      <c r="S2149" s="23">
        <f t="shared" si="167"/>
        <v>41927.295694444445</v>
      </c>
      <c r="T2149" s="23">
        <f t="shared" si="168"/>
        <v>41959.337361111116</v>
      </c>
      <c r="U2149" s="10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0" t="s">
        <v>8220</v>
      </c>
      <c r="G2150" s="10" t="s">
        <v>8224</v>
      </c>
      <c r="H2150" s="10" t="s">
        <v>8246</v>
      </c>
      <c r="I2150" s="10">
        <v>1427992582</v>
      </c>
      <c r="J2150" s="10">
        <v>1425404182</v>
      </c>
      <c r="K2150" s="10" t="b">
        <v>0</v>
      </c>
      <c r="L2150" s="10">
        <v>2</v>
      </c>
      <c r="M2150" t="b">
        <v>0</v>
      </c>
      <c r="N2150" s="10" t="s">
        <v>8280</v>
      </c>
      <c r="O2150" s="15" t="s">
        <v>8331</v>
      </c>
      <c r="P2150" s="10" t="s">
        <v>8332</v>
      </c>
      <c r="Q2150" s="10">
        <f t="shared" si="166"/>
        <v>2</v>
      </c>
      <c r="R2150" s="10">
        <f t="shared" si="165"/>
        <v>1</v>
      </c>
      <c r="S2150" s="23">
        <f t="shared" si="167"/>
        <v>42066.733587962968</v>
      </c>
      <c r="T2150" s="23">
        <f t="shared" si="168"/>
        <v>42096.691921296297</v>
      </c>
      <c r="U2150" s="1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0" t="s">
        <v>8220</v>
      </c>
      <c r="G2151" s="10" t="s">
        <v>8223</v>
      </c>
      <c r="H2151" s="10" t="s">
        <v>8245</v>
      </c>
      <c r="I2151" s="10">
        <v>1280534400</v>
      </c>
      <c r="J2151" s="10">
        <v>1277512556</v>
      </c>
      <c r="K2151" s="10" t="b">
        <v>0</v>
      </c>
      <c r="L2151" s="10">
        <v>0</v>
      </c>
      <c r="M2151" t="b">
        <v>0</v>
      </c>
      <c r="N2151" s="10" t="s">
        <v>8280</v>
      </c>
      <c r="O2151" s="15" t="s">
        <v>8331</v>
      </c>
      <c r="P2151" s="10" t="s">
        <v>8332</v>
      </c>
      <c r="Q2151" s="10">
        <f t="shared" si="166"/>
        <v>0</v>
      </c>
      <c r="R2151" s="10">
        <f t="shared" si="165"/>
        <v>0</v>
      </c>
      <c r="S2151" s="23">
        <f t="shared" si="167"/>
        <v>40355.024953703702</v>
      </c>
      <c r="T2151" s="23">
        <f t="shared" si="168"/>
        <v>40390</v>
      </c>
      <c r="U2151" s="10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0" t="s">
        <v>8220</v>
      </c>
      <c r="G2152" s="10" t="s">
        <v>8233</v>
      </c>
      <c r="H2152" s="10" t="s">
        <v>8253</v>
      </c>
      <c r="I2152" s="10">
        <v>1468392599</v>
      </c>
      <c r="J2152" s="10">
        <v>1465800599</v>
      </c>
      <c r="K2152" s="10" t="b">
        <v>0</v>
      </c>
      <c r="L2152" s="10">
        <v>4</v>
      </c>
      <c r="M2152" t="b">
        <v>0</v>
      </c>
      <c r="N2152" s="10" t="s">
        <v>8280</v>
      </c>
      <c r="O2152" s="15" t="s">
        <v>8331</v>
      </c>
      <c r="P2152" s="10" t="s">
        <v>8332</v>
      </c>
      <c r="Q2152" s="10">
        <f t="shared" si="166"/>
        <v>1</v>
      </c>
      <c r="R2152" s="10">
        <f t="shared" si="165"/>
        <v>101.25</v>
      </c>
      <c r="S2152" s="23">
        <f t="shared" si="167"/>
        <v>42534.284710648149</v>
      </c>
      <c r="T2152" s="23">
        <f t="shared" si="168"/>
        <v>42564.284710648149</v>
      </c>
      <c r="U2152" s="10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0" t="s">
        <v>8220</v>
      </c>
      <c r="G2153" s="10" t="s">
        <v>8223</v>
      </c>
      <c r="H2153" s="10" t="s">
        <v>8245</v>
      </c>
      <c r="I2153" s="10">
        <v>1467231614</v>
      </c>
      <c r="J2153" s="10">
        <v>1464639614</v>
      </c>
      <c r="K2153" s="10" t="b">
        <v>0</v>
      </c>
      <c r="L2153" s="10">
        <v>6</v>
      </c>
      <c r="M2153" t="b">
        <v>0</v>
      </c>
      <c r="N2153" s="10" t="s">
        <v>8280</v>
      </c>
      <c r="O2153" s="15" t="s">
        <v>8331</v>
      </c>
      <c r="P2153" s="10" t="s">
        <v>8332</v>
      </c>
      <c r="Q2153" s="10">
        <f t="shared" si="166"/>
        <v>0</v>
      </c>
      <c r="R2153" s="10">
        <f t="shared" si="165"/>
        <v>19.670000000000002</v>
      </c>
      <c r="S2153" s="23">
        <f t="shared" si="167"/>
        <v>42520.847384259265</v>
      </c>
      <c r="T2153" s="23">
        <f t="shared" si="168"/>
        <v>42550.847384259265</v>
      </c>
      <c r="U2153" s="10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0" t="s">
        <v>8220</v>
      </c>
      <c r="G2154" s="10" t="s">
        <v>8223</v>
      </c>
      <c r="H2154" s="10" t="s">
        <v>8245</v>
      </c>
      <c r="I2154" s="10">
        <v>1394909909</v>
      </c>
      <c r="J2154" s="10">
        <v>1392321509</v>
      </c>
      <c r="K2154" s="10" t="b">
        <v>0</v>
      </c>
      <c r="L2154" s="10">
        <v>4</v>
      </c>
      <c r="M2154" t="b">
        <v>0</v>
      </c>
      <c r="N2154" s="10" t="s">
        <v>8280</v>
      </c>
      <c r="O2154" s="15" t="s">
        <v>8331</v>
      </c>
      <c r="P2154" s="10" t="s">
        <v>8332</v>
      </c>
      <c r="Q2154" s="10">
        <f t="shared" si="166"/>
        <v>0</v>
      </c>
      <c r="R2154" s="10">
        <f t="shared" si="165"/>
        <v>12.5</v>
      </c>
      <c r="S2154" s="23">
        <f t="shared" si="167"/>
        <v>41683.832280092596</v>
      </c>
      <c r="T2154" s="23">
        <f t="shared" si="168"/>
        <v>41713.790613425925</v>
      </c>
      <c r="U2154" s="10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0" t="s">
        <v>8220</v>
      </c>
      <c r="G2155" s="10" t="s">
        <v>8223</v>
      </c>
      <c r="H2155" s="10" t="s">
        <v>8245</v>
      </c>
      <c r="I2155" s="10">
        <v>1420876740</v>
      </c>
      <c r="J2155" s="10">
        <v>1417470718</v>
      </c>
      <c r="K2155" s="10" t="b">
        <v>0</v>
      </c>
      <c r="L2155" s="10">
        <v>4</v>
      </c>
      <c r="M2155" t="b">
        <v>0</v>
      </c>
      <c r="N2155" s="10" t="s">
        <v>8280</v>
      </c>
      <c r="O2155" s="15" t="s">
        <v>8331</v>
      </c>
      <c r="P2155" s="10" t="s">
        <v>8332</v>
      </c>
      <c r="Q2155" s="10">
        <f t="shared" si="166"/>
        <v>0</v>
      </c>
      <c r="R2155" s="10">
        <f t="shared" si="165"/>
        <v>8.5</v>
      </c>
      <c r="S2155" s="23">
        <f t="shared" si="167"/>
        <v>41974.911087962959</v>
      </c>
      <c r="T2155" s="23">
        <f t="shared" si="168"/>
        <v>42014.332638888889</v>
      </c>
      <c r="U2155" s="10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0" t="s">
        <v>8220</v>
      </c>
      <c r="G2156" s="10" t="s">
        <v>8223</v>
      </c>
      <c r="H2156" s="10" t="s">
        <v>8245</v>
      </c>
      <c r="I2156" s="10">
        <v>1390921827</v>
      </c>
      <c r="J2156" s="10">
        <v>1389193827</v>
      </c>
      <c r="K2156" s="10" t="b">
        <v>0</v>
      </c>
      <c r="L2156" s="10">
        <v>2</v>
      </c>
      <c r="M2156" t="b">
        <v>0</v>
      </c>
      <c r="N2156" s="10" t="s">
        <v>8280</v>
      </c>
      <c r="O2156" s="15" t="s">
        <v>8331</v>
      </c>
      <c r="P2156" s="10" t="s">
        <v>8332</v>
      </c>
      <c r="Q2156" s="10">
        <f t="shared" si="166"/>
        <v>1</v>
      </c>
      <c r="R2156" s="10">
        <f t="shared" si="165"/>
        <v>1</v>
      </c>
      <c r="S2156" s="23">
        <f t="shared" si="167"/>
        <v>41647.632256944446</v>
      </c>
      <c r="T2156" s="23">
        <f t="shared" si="168"/>
        <v>41667.632256944446</v>
      </c>
      <c r="U2156" s="10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0" t="s">
        <v>8220</v>
      </c>
      <c r="G2157" s="10" t="s">
        <v>8224</v>
      </c>
      <c r="H2157" s="10" t="s">
        <v>8246</v>
      </c>
      <c r="I2157" s="10">
        <v>1459443385</v>
      </c>
      <c r="J2157" s="10">
        <v>1456854985</v>
      </c>
      <c r="K2157" s="10" t="b">
        <v>0</v>
      </c>
      <c r="L2157" s="10">
        <v>5</v>
      </c>
      <c r="M2157" t="b">
        <v>0</v>
      </c>
      <c r="N2157" s="10" t="s">
        <v>8280</v>
      </c>
      <c r="O2157" s="15" t="s">
        <v>8331</v>
      </c>
      <c r="P2157" s="10" t="s">
        <v>8332</v>
      </c>
      <c r="Q2157" s="10">
        <f t="shared" si="166"/>
        <v>2</v>
      </c>
      <c r="R2157" s="10">
        <f t="shared" si="165"/>
        <v>23</v>
      </c>
      <c r="S2157" s="23">
        <f t="shared" si="167"/>
        <v>42430.747511574074</v>
      </c>
      <c r="T2157" s="23">
        <f t="shared" si="168"/>
        <v>42460.70584490741</v>
      </c>
      <c r="U2157" s="10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0" t="s">
        <v>8220</v>
      </c>
      <c r="G2158" s="10" t="s">
        <v>8223</v>
      </c>
      <c r="H2158" s="10" t="s">
        <v>8245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t="b">
        <v>0</v>
      </c>
      <c r="N2158" s="10" t="s">
        <v>8280</v>
      </c>
      <c r="O2158" s="15" t="s">
        <v>8331</v>
      </c>
      <c r="P2158" s="10" t="s">
        <v>8332</v>
      </c>
      <c r="Q2158" s="10">
        <f t="shared" si="166"/>
        <v>3</v>
      </c>
      <c r="R2158" s="10">
        <f t="shared" si="165"/>
        <v>17.989999999999998</v>
      </c>
      <c r="S2158" s="23">
        <f t="shared" si="167"/>
        <v>41488.85423611111</v>
      </c>
      <c r="T2158" s="23">
        <f t="shared" si="168"/>
        <v>41533.85423611111</v>
      </c>
      <c r="U2158" s="10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0" t="s">
        <v>8220</v>
      </c>
      <c r="G2159" s="10" t="s">
        <v>8223</v>
      </c>
      <c r="H2159" s="10" t="s">
        <v>8245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t="b">
        <v>0</v>
      </c>
      <c r="N2159" s="10" t="s">
        <v>8280</v>
      </c>
      <c r="O2159" s="15" t="s">
        <v>8331</v>
      </c>
      <c r="P2159" s="10" t="s">
        <v>8332</v>
      </c>
      <c r="Q2159" s="10">
        <f t="shared" si="166"/>
        <v>28</v>
      </c>
      <c r="R2159" s="10">
        <f t="shared" si="165"/>
        <v>370.95</v>
      </c>
      <c r="S2159" s="23">
        <f t="shared" si="167"/>
        <v>42694.98128472222</v>
      </c>
      <c r="T2159" s="23">
        <f t="shared" si="168"/>
        <v>42727.332638888889</v>
      </c>
      <c r="U2159" s="10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0" t="s">
        <v>8220</v>
      </c>
      <c r="G2160" s="10" t="s">
        <v>8223</v>
      </c>
      <c r="H2160" s="10" t="s">
        <v>8245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t="b">
        <v>0</v>
      </c>
      <c r="N2160" s="10" t="s">
        <v>8280</v>
      </c>
      <c r="O2160" s="15" t="s">
        <v>8331</v>
      </c>
      <c r="P2160" s="10" t="s">
        <v>8332</v>
      </c>
      <c r="Q2160" s="10">
        <f t="shared" si="166"/>
        <v>7</v>
      </c>
      <c r="R2160" s="10">
        <f t="shared" si="165"/>
        <v>63.57</v>
      </c>
      <c r="S2160" s="23">
        <f t="shared" si="167"/>
        <v>41264.853865740741</v>
      </c>
      <c r="T2160" s="23">
        <f t="shared" si="168"/>
        <v>41309.853865740741</v>
      </c>
      <c r="U2160" s="1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0" t="s">
        <v>8220</v>
      </c>
      <c r="G2161" s="10" t="s">
        <v>8223</v>
      </c>
      <c r="H2161" s="10" t="s">
        <v>8245</v>
      </c>
      <c r="I2161" s="10">
        <v>1310837574</v>
      </c>
      <c r="J2161" s="10">
        <v>1308245574</v>
      </c>
      <c r="K2161" s="10" t="b">
        <v>0</v>
      </c>
      <c r="L2161" s="10">
        <v>2</v>
      </c>
      <c r="M2161" t="b">
        <v>0</v>
      </c>
      <c r="N2161" s="10" t="s">
        <v>8280</v>
      </c>
      <c r="O2161" s="15" t="s">
        <v>8331</v>
      </c>
      <c r="P2161" s="10" t="s">
        <v>8332</v>
      </c>
      <c r="Q2161" s="10">
        <f t="shared" si="166"/>
        <v>1</v>
      </c>
      <c r="R2161" s="10">
        <f t="shared" si="165"/>
        <v>13</v>
      </c>
      <c r="S2161" s="23">
        <f t="shared" si="167"/>
        <v>40710.731180555551</v>
      </c>
      <c r="T2161" s="23">
        <f t="shared" si="168"/>
        <v>40740.731180555551</v>
      </c>
      <c r="U2161" s="10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0" t="s">
        <v>8220</v>
      </c>
      <c r="G2162" s="10" t="s">
        <v>8223</v>
      </c>
      <c r="H2162" s="10" t="s">
        <v>8245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t="b">
        <v>0</v>
      </c>
      <c r="N2162" s="10" t="s">
        <v>8280</v>
      </c>
      <c r="O2162" s="15" t="s">
        <v>8331</v>
      </c>
      <c r="P2162" s="10" t="s">
        <v>8332</v>
      </c>
      <c r="Q2162" s="10">
        <f t="shared" si="166"/>
        <v>1</v>
      </c>
      <c r="R2162" s="10">
        <f t="shared" si="165"/>
        <v>5.31</v>
      </c>
      <c r="S2162" s="23">
        <f t="shared" si="167"/>
        <v>41018.711863425924</v>
      </c>
      <c r="T2162" s="23">
        <f t="shared" si="168"/>
        <v>41048.711863425924</v>
      </c>
      <c r="U2162" s="10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0" t="s">
        <v>8218</v>
      </c>
      <c r="G2163" s="10" t="s">
        <v>8223</v>
      </c>
      <c r="H2163" s="10" t="s">
        <v>8245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t="b">
        <v>1</v>
      </c>
      <c r="N2163" s="10" t="s">
        <v>8274</v>
      </c>
      <c r="O2163" s="15" t="s">
        <v>8323</v>
      </c>
      <c r="P2163" s="10" t="s">
        <v>8324</v>
      </c>
      <c r="Q2163" s="10">
        <f t="shared" si="166"/>
        <v>116</v>
      </c>
      <c r="R2163" s="10">
        <f t="shared" si="165"/>
        <v>35.619999999999997</v>
      </c>
      <c r="S2163" s="23">
        <f t="shared" si="167"/>
        <v>42240.852534722217</v>
      </c>
      <c r="T2163" s="23">
        <f t="shared" si="168"/>
        <v>42270.852534722217</v>
      </c>
      <c r="U2163" s="10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0" t="s">
        <v>8218</v>
      </c>
      <c r="G2164" s="10" t="s">
        <v>8223</v>
      </c>
      <c r="H2164" s="10" t="s">
        <v>8245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t="b">
        <v>1</v>
      </c>
      <c r="N2164" s="10" t="s">
        <v>8274</v>
      </c>
      <c r="O2164" s="15" t="s">
        <v>8323</v>
      </c>
      <c r="P2164" s="10" t="s">
        <v>8324</v>
      </c>
      <c r="Q2164" s="10">
        <f t="shared" si="166"/>
        <v>112</v>
      </c>
      <c r="R2164" s="10">
        <f t="shared" si="165"/>
        <v>87.1</v>
      </c>
      <c r="S2164" s="23">
        <f t="shared" si="167"/>
        <v>41813.766099537039</v>
      </c>
      <c r="T2164" s="23">
        <f t="shared" si="168"/>
        <v>41844.766099537039</v>
      </c>
      <c r="U2164" s="10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0" t="s">
        <v>8218</v>
      </c>
      <c r="G2165" s="10" t="s">
        <v>8223</v>
      </c>
      <c r="H2165" s="10" t="s">
        <v>8245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t="b">
        <v>1</v>
      </c>
      <c r="N2165" s="10" t="s">
        <v>8274</v>
      </c>
      <c r="O2165" s="15" t="s">
        <v>8323</v>
      </c>
      <c r="P2165" s="10" t="s">
        <v>8324</v>
      </c>
      <c r="Q2165" s="10">
        <f t="shared" si="166"/>
        <v>132</v>
      </c>
      <c r="R2165" s="10">
        <f t="shared" si="165"/>
        <v>75.11</v>
      </c>
      <c r="S2165" s="23">
        <f t="shared" si="167"/>
        <v>42111.899537037039</v>
      </c>
      <c r="T2165" s="23">
        <f t="shared" si="168"/>
        <v>42163.159722222219</v>
      </c>
      <c r="U2165" s="10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0" t="s">
        <v>8218</v>
      </c>
      <c r="G2166" s="10" t="s">
        <v>8223</v>
      </c>
      <c r="H2166" s="10" t="s">
        <v>8245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t="b">
        <v>1</v>
      </c>
      <c r="N2166" s="10" t="s">
        <v>8274</v>
      </c>
      <c r="O2166" s="15" t="s">
        <v>8323</v>
      </c>
      <c r="P2166" s="10" t="s">
        <v>8324</v>
      </c>
      <c r="Q2166" s="10">
        <f t="shared" si="166"/>
        <v>103</v>
      </c>
      <c r="R2166" s="10">
        <f t="shared" si="165"/>
        <v>68.010000000000005</v>
      </c>
      <c r="S2166" s="23">
        <f t="shared" si="167"/>
        <v>42515.71775462963</v>
      </c>
      <c r="T2166" s="23">
        <f t="shared" si="168"/>
        <v>42546.165972222225</v>
      </c>
      <c r="U2166" s="10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0" t="s">
        <v>8218</v>
      </c>
      <c r="G2167" s="10" t="s">
        <v>8229</v>
      </c>
      <c r="H2167" s="10" t="s">
        <v>8248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t="b">
        <v>1</v>
      </c>
      <c r="N2167" s="10" t="s">
        <v>8274</v>
      </c>
      <c r="O2167" s="15" t="s">
        <v>8323</v>
      </c>
      <c r="P2167" s="10" t="s">
        <v>8324</v>
      </c>
      <c r="Q2167" s="10">
        <f t="shared" si="166"/>
        <v>139</v>
      </c>
      <c r="R2167" s="10">
        <f t="shared" si="165"/>
        <v>29.62</v>
      </c>
      <c r="S2167" s="23">
        <f t="shared" si="167"/>
        <v>42438.667071759264</v>
      </c>
      <c r="T2167" s="23">
        <f t="shared" si="168"/>
        <v>42468.625405092593</v>
      </c>
      <c r="U2167" s="10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0" t="s">
        <v>8218</v>
      </c>
      <c r="G2168" s="10" t="s">
        <v>8223</v>
      </c>
      <c r="H2168" s="10" t="s">
        <v>8245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t="b">
        <v>1</v>
      </c>
      <c r="N2168" s="10" t="s">
        <v>8274</v>
      </c>
      <c r="O2168" s="15" t="s">
        <v>8323</v>
      </c>
      <c r="P2168" s="10" t="s">
        <v>8324</v>
      </c>
      <c r="Q2168" s="10">
        <f t="shared" si="166"/>
        <v>147</v>
      </c>
      <c r="R2168" s="10">
        <f t="shared" si="165"/>
        <v>91.63</v>
      </c>
      <c r="S2168" s="23">
        <f t="shared" si="167"/>
        <v>41933.838171296295</v>
      </c>
      <c r="T2168" s="23">
        <f t="shared" si="168"/>
        <v>41978.879837962959</v>
      </c>
      <c r="U2168" s="10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0" t="s">
        <v>8218</v>
      </c>
      <c r="G2169" s="10" t="s">
        <v>8223</v>
      </c>
      <c r="H2169" s="10" t="s">
        <v>8245</v>
      </c>
      <c r="I2169" s="10">
        <v>1347672937</v>
      </c>
      <c r="J2169" s="10">
        <v>1346463337</v>
      </c>
      <c r="K2169" s="10" t="b">
        <v>0</v>
      </c>
      <c r="L2169" s="10">
        <v>8</v>
      </c>
      <c r="M2169" t="b">
        <v>1</v>
      </c>
      <c r="N2169" s="10" t="s">
        <v>8274</v>
      </c>
      <c r="O2169" s="15" t="s">
        <v>8323</v>
      </c>
      <c r="P2169" s="10" t="s">
        <v>8324</v>
      </c>
      <c r="Q2169" s="10">
        <f t="shared" si="166"/>
        <v>120</v>
      </c>
      <c r="R2169" s="10">
        <f t="shared" si="165"/>
        <v>22.5</v>
      </c>
      <c r="S2169" s="23">
        <f t="shared" si="167"/>
        <v>41153.066400462965</v>
      </c>
      <c r="T2169" s="23">
        <f t="shared" si="168"/>
        <v>41167.066400462965</v>
      </c>
      <c r="U2169" s="10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0" t="s">
        <v>8218</v>
      </c>
      <c r="G2170" s="10" t="s">
        <v>8223</v>
      </c>
      <c r="H2170" s="10" t="s">
        <v>8245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t="b">
        <v>1</v>
      </c>
      <c r="N2170" s="10" t="s">
        <v>8274</v>
      </c>
      <c r="O2170" s="15" t="s">
        <v>8323</v>
      </c>
      <c r="P2170" s="10" t="s">
        <v>8324</v>
      </c>
      <c r="Q2170" s="10">
        <f t="shared" si="166"/>
        <v>122</v>
      </c>
      <c r="R2170" s="10">
        <f t="shared" si="165"/>
        <v>64.37</v>
      </c>
      <c r="S2170" s="23">
        <f t="shared" si="167"/>
        <v>42745.600243055553</v>
      </c>
      <c r="T2170" s="23">
        <f t="shared" si="168"/>
        <v>42776.208333333328</v>
      </c>
      <c r="U2170" s="1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0" t="s">
        <v>8218</v>
      </c>
      <c r="G2171" s="10" t="s">
        <v>8223</v>
      </c>
      <c r="H2171" s="10" t="s">
        <v>8245</v>
      </c>
      <c r="I2171" s="10">
        <v>1488473351</v>
      </c>
      <c r="J2171" s="10">
        <v>1488214151</v>
      </c>
      <c r="K2171" s="10" t="b">
        <v>0</v>
      </c>
      <c r="L2171" s="10">
        <v>7</v>
      </c>
      <c r="M2171" t="b">
        <v>1</v>
      </c>
      <c r="N2171" s="10" t="s">
        <v>8274</v>
      </c>
      <c r="O2171" s="15" t="s">
        <v>8323</v>
      </c>
      <c r="P2171" s="10" t="s">
        <v>8324</v>
      </c>
      <c r="Q2171" s="10">
        <f t="shared" si="166"/>
        <v>100</v>
      </c>
      <c r="R2171" s="10">
        <f t="shared" si="165"/>
        <v>21.86</v>
      </c>
      <c r="S2171" s="23">
        <f t="shared" si="167"/>
        <v>42793.700821759259</v>
      </c>
      <c r="T2171" s="23">
        <f t="shared" si="168"/>
        <v>42796.700821759259</v>
      </c>
      <c r="U2171" s="10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0" t="s">
        <v>8218</v>
      </c>
      <c r="G2172" s="10" t="s">
        <v>8223</v>
      </c>
      <c r="H2172" s="10" t="s">
        <v>8245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t="b">
        <v>1</v>
      </c>
      <c r="N2172" s="10" t="s">
        <v>8274</v>
      </c>
      <c r="O2172" s="15" t="s">
        <v>8323</v>
      </c>
      <c r="P2172" s="10" t="s">
        <v>8324</v>
      </c>
      <c r="Q2172" s="10">
        <f t="shared" si="166"/>
        <v>181</v>
      </c>
      <c r="R2172" s="10">
        <f t="shared" si="165"/>
        <v>33.32</v>
      </c>
      <c r="S2172" s="23">
        <f t="shared" si="167"/>
        <v>42198.750254629631</v>
      </c>
      <c r="T2172" s="23">
        <f t="shared" si="168"/>
        <v>42238.750254629631</v>
      </c>
      <c r="U2172" s="10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0" t="s">
        <v>8218</v>
      </c>
      <c r="G2173" s="10" t="s">
        <v>8223</v>
      </c>
      <c r="H2173" s="10" t="s">
        <v>8245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t="b">
        <v>1</v>
      </c>
      <c r="N2173" s="10" t="s">
        <v>8274</v>
      </c>
      <c r="O2173" s="15" t="s">
        <v>8323</v>
      </c>
      <c r="P2173" s="10" t="s">
        <v>8324</v>
      </c>
      <c r="Q2173" s="10">
        <f t="shared" si="166"/>
        <v>106</v>
      </c>
      <c r="R2173" s="10">
        <f t="shared" si="165"/>
        <v>90.28</v>
      </c>
      <c r="S2173" s="23">
        <f t="shared" si="167"/>
        <v>42141.95711805555</v>
      </c>
      <c r="T2173" s="23">
        <f t="shared" si="168"/>
        <v>42177.208333333328</v>
      </c>
      <c r="U2173" s="10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0" t="s">
        <v>8218</v>
      </c>
      <c r="G2174" s="10" t="s">
        <v>8223</v>
      </c>
      <c r="H2174" s="10" t="s">
        <v>8245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t="b">
        <v>1</v>
      </c>
      <c r="N2174" s="10" t="s">
        <v>8274</v>
      </c>
      <c r="O2174" s="15" t="s">
        <v>8323</v>
      </c>
      <c r="P2174" s="10" t="s">
        <v>8324</v>
      </c>
      <c r="Q2174" s="10">
        <f t="shared" si="166"/>
        <v>100</v>
      </c>
      <c r="R2174" s="10">
        <f t="shared" si="165"/>
        <v>76.92</v>
      </c>
      <c r="S2174" s="23">
        <f t="shared" si="167"/>
        <v>42082.580092592587</v>
      </c>
      <c r="T2174" s="23">
        <f t="shared" si="168"/>
        <v>42112.580092592587</v>
      </c>
      <c r="U2174" s="10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0" t="s">
        <v>8218</v>
      </c>
      <c r="G2175" s="10" t="s">
        <v>8223</v>
      </c>
      <c r="H2175" s="10" t="s">
        <v>8245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t="b">
        <v>1</v>
      </c>
      <c r="N2175" s="10" t="s">
        <v>8274</v>
      </c>
      <c r="O2175" s="15" t="s">
        <v>8323</v>
      </c>
      <c r="P2175" s="10" t="s">
        <v>8324</v>
      </c>
      <c r="Q2175" s="10">
        <f t="shared" si="166"/>
        <v>127</v>
      </c>
      <c r="R2175" s="10">
        <f t="shared" si="165"/>
        <v>59.23</v>
      </c>
      <c r="S2175" s="23">
        <f t="shared" si="167"/>
        <v>41495.692627314813</v>
      </c>
      <c r="T2175" s="23">
        <f t="shared" si="168"/>
        <v>41527.165972222225</v>
      </c>
      <c r="U2175" s="10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0" t="s">
        <v>8218</v>
      </c>
      <c r="G2176" s="10" t="s">
        <v>8224</v>
      </c>
      <c r="H2176" s="10" t="s">
        <v>8246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t="b">
        <v>1</v>
      </c>
      <c r="N2176" s="10" t="s">
        <v>8274</v>
      </c>
      <c r="O2176" s="15" t="s">
        <v>8323</v>
      </c>
      <c r="P2176" s="10" t="s">
        <v>8324</v>
      </c>
      <c r="Q2176" s="10">
        <f t="shared" si="166"/>
        <v>103</v>
      </c>
      <c r="R2176" s="10">
        <f t="shared" si="165"/>
        <v>65.38</v>
      </c>
      <c r="S2176" s="23">
        <f t="shared" si="167"/>
        <v>42465.542905092589</v>
      </c>
      <c r="T2176" s="23">
        <f t="shared" si="168"/>
        <v>42495.542905092589</v>
      </c>
      <c r="U2176" s="10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0" t="s">
        <v>8218</v>
      </c>
      <c r="G2177" s="10" t="s">
        <v>8223</v>
      </c>
      <c r="H2177" s="10" t="s">
        <v>8245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t="b">
        <v>1</v>
      </c>
      <c r="N2177" s="10" t="s">
        <v>8274</v>
      </c>
      <c r="O2177" s="15" t="s">
        <v>8323</v>
      </c>
      <c r="P2177" s="10" t="s">
        <v>8324</v>
      </c>
      <c r="Q2177" s="10">
        <f t="shared" si="166"/>
        <v>250</v>
      </c>
      <c r="R2177" s="10">
        <f t="shared" si="165"/>
        <v>67.31</v>
      </c>
      <c r="S2177" s="23">
        <f t="shared" si="167"/>
        <v>42565.009097222224</v>
      </c>
      <c r="T2177" s="23">
        <f t="shared" si="168"/>
        <v>42572.009097222224</v>
      </c>
      <c r="U2177" s="10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0" t="s">
        <v>8218</v>
      </c>
      <c r="G2178" s="10" t="s">
        <v>8223</v>
      </c>
      <c r="H2178" s="10" t="s">
        <v>8245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t="b">
        <v>1</v>
      </c>
      <c r="N2178" s="10" t="s">
        <v>8274</v>
      </c>
      <c r="O2178" s="15" t="s">
        <v>8323</v>
      </c>
      <c r="P2178" s="10" t="s">
        <v>8324</v>
      </c>
      <c r="Q2178" s="10">
        <f t="shared" si="166"/>
        <v>126</v>
      </c>
      <c r="R2178" s="10">
        <f t="shared" ref="R2178:R2241" si="170">IFERROR(ROUND(E2178/L2178,2),0)</f>
        <v>88.75</v>
      </c>
      <c r="S2178" s="23">
        <f t="shared" si="167"/>
        <v>42096.633206018523</v>
      </c>
      <c r="T2178" s="23">
        <f t="shared" si="168"/>
        <v>42126.633206018523</v>
      </c>
      <c r="U2178" s="10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0" t="s">
        <v>8218</v>
      </c>
      <c r="G2179" s="10" t="s">
        <v>8223</v>
      </c>
      <c r="H2179" s="10" t="s">
        <v>8245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t="b">
        <v>1</v>
      </c>
      <c r="N2179" s="10" t="s">
        <v>8274</v>
      </c>
      <c r="O2179" s="15" t="s">
        <v>8323</v>
      </c>
      <c r="P2179" s="10" t="s">
        <v>8324</v>
      </c>
      <c r="Q2179" s="10">
        <f t="shared" ref="Q2179:Q2242" si="171">ROUND(E2179/D2179*100,0)</f>
        <v>100</v>
      </c>
      <c r="R2179" s="10">
        <f t="shared" si="170"/>
        <v>65.87</v>
      </c>
      <c r="S2179" s="23">
        <f t="shared" ref="S2179:S2242" si="172">(((J2179/60)/60)/24)+DATE(1970,1,1)</f>
        <v>42502.250775462962</v>
      </c>
      <c r="T2179" s="23">
        <f t="shared" ref="T2179:T2242" si="173">(((I2179/60)/60)/24)+DATE(1970,1,1)</f>
        <v>42527.250775462962</v>
      </c>
      <c r="U2179" s="10">
        <f t="shared" si="169"/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0" t="s">
        <v>8218</v>
      </c>
      <c r="G2180" s="10" t="s">
        <v>8223</v>
      </c>
      <c r="H2180" s="10" t="s">
        <v>8245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t="b">
        <v>1</v>
      </c>
      <c r="N2180" s="10" t="s">
        <v>8274</v>
      </c>
      <c r="O2180" s="15" t="s">
        <v>8323</v>
      </c>
      <c r="P2180" s="10" t="s">
        <v>8324</v>
      </c>
      <c r="Q2180" s="10">
        <f t="shared" si="171"/>
        <v>139</v>
      </c>
      <c r="R2180" s="10">
        <f t="shared" si="170"/>
        <v>40.35</v>
      </c>
      <c r="S2180" s="23">
        <f t="shared" si="172"/>
        <v>42723.63653935185</v>
      </c>
      <c r="T2180" s="23">
        <f t="shared" si="173"/>
        <v>42753.63653935185</v>
      </c>
      <c r="U2180" s="10">
        <f t="shared" si="169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0" t="s">
        <v>8218</v>
      </c>
      <c r="G2181" s="10" t="s">
        <v>8223</v>
      </c>
      <c r="H2181" s="10" t="s">
        <v>8245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t="b">
        <v>1</v>
      </c>
      <c r="N2181" s="10" t="s">
        <v>8274</v>
      </c>
      <c r="O2181" s="15" t="s">
        <v>8323</v>
      </c>
      <c r="P2181" s="10" t="s">
        <v>8324</v>
      </c>
      <c r="Q2181" s="10">
        <f t="shared" si="171"/>
        <v>161</v>
      </c>
      <c r="R2181" s="10">
        <f t="shared" si="170"/>
        <v>76.86</v>
      </c>
      <c r="S2181" s="23">
        <f t="shared" si="172"/>
        <v>42075.171203703707</v>
      </c>
      <c r="T2181" s="23">
        <f t="shared" si="173"/>
        <v>42105.171203703707</v>
      </c>
      <c r="U2181" s="10">
        <f t="shared" si="169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0" t="s">
        <v>8218</v>
      </c>
      <c r="G2182" s="10" t="s">
        <v>8223</v>
      </c>
      <c r="H2182" s="10" t="s">
        <v>8245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t="b">
        <v>1</v>
      </c>
      <c r="N2182" s="10" t="s">
        <v>8274</v>
      </c>
      <c r="O2182" s="15" t="s">
        <v>8323</v>
      </c>
      <c r="P2182" s="10" t="s">
        <v>8324</v>
      </c>
      <c r="Q2182" s="10">
        <f t="shared" si="171"/>
        <v>107</v>
      </c>
      <c r="R2182" s="10">
        <f t="shared" si="170"/>
        <v>68.709999999999994</v>
      </c>
      <c r="S2182" s="23">
        <f t="shared" si="172"/>
        <v>42279.669768518521</v>
      </c>
      <c r="T2182" s="23">
        <f t="shared" si="173"/>
        <v>42321.711435185185</v>
      </c>
      <c r="U2182" s="10">
        <f t="shared" si="169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0" t="s">
        <v>8218</v>
      </c>
      <c r="G2183" s="10" t="s">
        <v>8223</v>
      </c>
      <c r="H2183" s="10" t="s">
        <v>8245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t="b">
        <v>1</v>
      </c>
      <c r="N2183" s="10" t="s">
        <v>8295</v>
      </c>
      <c r="O2183" s="15" t="s">
        <v>8331</v>
      </c>
      <c r="P2183" s="10" t="s">
        <v>8349</v>
      </c>
      <c r="Q2183" s="10">
        <f t="shared" si="171"/>
        <v>153</v>
      </c>
      <c r="R2183" s="10">
        <f t="shared" si="170"/>
        <v>57.77</v>
      </c>
      <c r="S2183" s="23">
        <f t="shared" si="172"/>
        <v>42773.005243055552</v>
      </c>
      <c r="T2183" s="23">
        <f t="shared" si="173"/>
        <v>42787.005243055552</v>
      </c>
      <c r="U2183" s="10">
        <f t="shared" si="169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0" t="s">
        <v>8218</v>
      </c>
      <c r="G2184" s="10" t="s">
        <v>8228</v>
      </c>
      <c r="H2184" s="10" t="s">
        <v>8250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t="b">
        <v>1</v>
      </c>
      <c r="N2184" s="10" t="s">
        <v>8295</v>
      </c>
      <c r="O2184" s="15" t="s">
        <v>8331</v>
      </c>
      <c r="P2184" s="10" t="s">
        <v>8349</v>
      </c>
      <c r="Q2184" s="10">
        <f t="shared" si="171"/>
        <v>524</v>
      </c>
      <c r="R2184" s="10">
        <f t="shared" si="170"/>
        <v>44.17</v>
      </c>
      <c r="S2184" s="23">
        <f t="shared" si="172"/>
        <v>41879.900752314818</v>
      </c>
      <c r="T2184" s="23">
        <f t="shared" si="173"/>
        <v>41914.900752314818</v>
      </c>
      <c r="U2184" s="10">
        <f t="shared" si="169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0" t="s">
        <v>8218</v>
      </c>
      <c r="G2185" s="10" t="s">
        <v>8223</v>
      </c>
      <c r="H2185" s="10" t="s">
        <v>8245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t="b">
        <v>1</v>
      </c>
      <c r="N2185" s="10" t="s">
        <v>8295</v>
      </c>
      <c r="O2185" s="15" t="s">
        <v>8331</v>
      </c>
      <c r="P2185" s="10" t="s">
        <v>8349</v>
      </c>
      <c r="Q2185" s="10">
        <f t="shared" si="171"/>
        <v>489</v>
      </c>
      <c r="R2185" s="10">
        <f t="shared" si="170"/>
        <v>31.57</v>
      </c>
      <c r="S2185" s="23">
        <f t="shared" si="172"/>
        <v>42745.365474537044</v>
      </c>
      <c r="T2185" s="23">
        <f t="shared" si="173"/>
        <v>42775.208333333328</v>
      </c>
      <c r="U2185" s="10">
        <f t="shared" si="169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0" t="s">
        <v>8218</v>
      </c>
      <c r="G2186" s="10" t="s">
        <v>8223</v>
      </c>
      <c r="H2186" s="10" t="s">
        <v>8245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t="b">
        <v>1</v>
      </c>
      <c r="N2186" s="10" t="s">
        <v>8295</v>
      </c>
      <c r="O2186" s="15" t="s">
        <v>8331</v>
      </c>
      <c r="P2186" s="10" t="s">
        <v>8349</v>
      </c>
      <c r="Q2186" s="10">
        <f t="shared" si="171"/>
        <v>285</v>
      </c>
      <c r="R2186" s="10">
        <f t="shared" si="170"/>
        <v>107.05</v>
      </c>
      <c r="S2186" s="23">
        <f t="shared" si="172"/>
        <v>42380.690289351856</v>
      </c>
      <c r="T2186" s="23">
        <f t="shared" si="173"/>
        <v>42394.666666666672</v>
      </c>
      <c r="U2186" s="10">
        <f t="shared" si="169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0" t="s">
        <v>8218</v>
      </c>
      <c r="G2187" s="10" t="s">
        <v>8224</v>
      </c>
      <c r="H2187" s="10" t="s">
        <v>8246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t="b">
        <v>1</v>
      </c>
      <c r="N2187" s="10" t="s">
        <v>8295</v>
      </c>
      <c r="O2187" s="15" t="s">
        <v>8331</v>
      </c>
      <c r="P2187" s="10" t="s">
        <v>8349</v>
      </c>
      <c r="Q2187" s="10">
        <f t="shared" si="171"/>
        <v>1857</v>
      </c>
      <c r="R2187" s="10">
        <f t="shared" si="170"/>
        <v>149.03</v>
      </c>
      <c r="S2187" s="23">
        <f t="shared" si="172"/>
        <v>41319.349988425929</v>
      </c>
      <c r="T2187" s="23">
        <f t="shared" si="173"/>
        <v>41359.349988425929</v>
      </c>
      <c r="U2187" s="10">
        <f t="shared" si="169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0" t="s">
        <v>8218</v>
      </c>
      <c r="G2188" s="10" t="s">
        <v>8223</v>
      </c>
      <c r="H2188" s="10" t="s">
        <v>8245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t="b">
        <v>1</v>
      </c>
      <c r="N2188" s="10" t="s">
        <v>8295</v>
      </c>
      <c r="O2188" s="15" t="s">
        <v>8331</v>
      </c>
      <c r="P2188" s="10" t="s">
        <v>8349</v>
      </c>
      <c r="Q2188" s="10">
        <f t="shared" si="171"/>
        <v>110</v>
      </c>
      <c r="R2188" s="10">
        <f t="shared" si="170"/>
        <v>55.96</v>
      </c>
      <c r="S2188" s="23">
        <f t="shared" si="172"/>
        <v>42583.615081018521</v>
      </c>
      <c r="T2188" s="23">
        <f t="shared" si="173"/>
        <v>42620.083333333328</v>
      </c>
      <c r="U2188" s="10">
        <f t="shared" si="169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0" t="s">
        <v>8218</v>
      </c>
      <c r="G2189" s="10" t="s">
        <v>8223</v>
      </c>
      <c r="H2189" s="10" t="s">
        <v>8245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t="b">
        <v>1</v>
      </c>
      <c r="N2189" s="10" t="s">
        <v>8295</v>
      </c>
      <c r="O2189" s="15" t="s">
        <v>8331</v>
      </c>
      <c r="P2189" s="10" t="s">
        <v>8349</v>
      </c>
      <c r="Q2189" s="10">
        <f t="shared" si="171"/>
        <v>1015</v>
      </c>
      <c r="R2189" s="10">
        <f t="shared" si="170"/>
        <v>56.97</v>
      </c>
      <c r="S2189" s="23">
        <f t="shared" si="172"/>
        <v>42068.209097222221</v>
      </c>
      <c r="T2189" s="23">
        <f t="shared" si="173"/>
        <v>42097.165972222225</v>
      </c>
      <c r="U2189" s="10">
        <f t="shared" si="169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0" t="s">
        <v>8218</v>
      </c>
      <c r="G2190" s="10" t="s">
        <v>8225</v>
      </c>
      <c r="H2190" s="10" t="s">
        <v>8247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t="b">
        <v>1</v>
      </c>
      <c r="N2190" s="10" t="s">
        <v>8295</v>
      </c>
      <c r="O2190" s="15" t="s">
        <v>8331</v>
      </c>
      <c r="P2190" s="10" t="s">
        <v>8349</v>
      </c>
      <c r="Q2190" s="10">
        <f t="shared" si="171"/>
        <v>412</v>
      </c>
      <c r="R2190" s="10">
        <f t="shared" si="170"/>
        <v>44.06</v>
      </c>
      <c r="S2190" s="23">
        <f t="shared" si="172"/>
        <v>42633.586122685185</v>
      </c>
      <c r="T2190" s="23">
        <f t="shared" si="173"/>
        <v>42668.708333333328</v>
      </c>
      <c r="U2190" s="10">
        <f t="shared" si="169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0" t="s">
        <v>8218</v>
      </c>
      <c r="G2191" s="10" t="s">
        <v>8224</v>
      </c>
      <c r="H2191" s="10" t="s">
        <v>8246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t="b">
        <v>1</v>
      </c>
      <c r="N2191" s="10" t="s">
        <v>8295</v>
      </c>
      <c r="O2191" s="15" t="s">
        <v>8331</v>
      </c>
      <c r="P2191" s="10" t="s">
        <v>8349</v>
      </c>
      <c r="Q2191" s="10">
        <f t="shared" si="171"/>
        <v>503</v>
      </c>
      <c r="R2191" s="10">
        <f t="shared" si="170"/>
        <v>68.63</v>
      </c>
      <c r="S2191" s="23">
        <f t="shared" si="172"/>
        <v>42467.788194444445</v>
      </c>
      <c r="T2191" s="23">
        <f t="shared" si="173"/>
        <v>42481.916666666672</v>
      </c>
      <c r="U2191" s="10">
        <f t="shared" ref="U2191:U2254" si="174">YEAR(S:S)</f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0" t="s">
        <v>8218</v>
      </c>
      <c r="G2192" s="10" t="s">
        <v>8223</v>
      </c>
      <c r="H2192" s="10" t="s">
        <v>8245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t="b">
        <v>1</v>
      </c>
      <c r="N2192" s="10" t="s">
        <v>8295</v>
      </c>
      <c r="O2192" s="15" t="s">
        <v>8331</v>
      </c>
      <c r="P2192" s="10" t="s">
        <v>8349</v>
      </c>
      <c r="Q2192" s="10">
        <f t="shared" si="171"/>
        <v>185</v>
      </c>
      <c r="R2192" s="10">
        <f t="shared" si="170"/>
        <v>65.319999999999993</v>
      </c>
      <c r="S2192" s="23">
        <f t="shared" si="172"/>
        <v>42417.625046296293</v>
      </c>
      <c r="T2192" s="23">
        <f t="shared" si="173"/>
        <v>42452.290972222225</v>
      </c>
      <c r="U2192" s="10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0" t="s">
        <v>8218</v>
      </c>
      <c r="G2193" s="10" t="s">
        <v>8224</v>
      </c>
      <c r="H2193" s="10" t="s">
        <v>8246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t="b">
        <v>1</v>
      </c>
      <c r="N2193" s="10" t="s">
        <v>8295</v>
      </c>
      <c r="O2193" s="15" t="s">
        <v>8331</v>
      </c>
      <c r="P2193" s="10" t="s">
        <v>8349</v>
      </c>
      <c r="Q2193" s="10">
        <f t="shared" si="171"/>
        <v>120</v>
      </c>
      <c r="R2193" s="10">
        <f t="shared" si="170"/>
        <v>35.92</v>
      </c>
      <c r="S2193" s="23">
        <f t="shared" si="172"/>
        <v>42768.833645833336</v>
      </c>
      <c r="T2193" s="23">
        <f t="shared" si="173"/>
        <v>42780.833645833336</v>
      </c>
      <c r="U2193" s="10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0" t="s">
        <v>8218</v>
      </c>
      <c r="G2194" s="10" t="s">
        <v>8224</v>
      </c>
      <c r="H2194" s="10" t="s">
        <v>8246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t="b">
        <v>1</v>
      </c>
      <c r="N2194" s="10" t="s">
        <v>8295</v>
      </c>
      <c r="O2194" s="15" t="s">
        <v>8331</v>
      </c>
      <c r="P2194" s="10" t="s">
        <v>8349</v>
      </c>
      <c r="Q2194" s="10">
        <f t="shared" si="171"/>
        <v>1081</v>
      </c>
      <c r="R2194" s="10">
        <f t="shared" si="170"/>
        <v>40.07</v>
      </c>
      <c r="S2194" s="23">
        <f t="shared" si="172"/>
        <v>42691.8512037037</v>
      </c>
      <c r="T2194" s="23">
        <f t="shared" si="173"/>
        <v>42719.958333333328</v>
      </c>
      <c r="U2194" s="10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0" t="s">
        <v>8218</v>
      </c>
      <c r="G2195" s="10" t="s">
        <v>8223</v>
      </c>
      <c r="H2195" s="10" t="s">
        <v>8245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t="b">
        <v>1</v>
      </c>
      <c r="N2195" s="10" t="s">
        <v>8295</v>
      </c>
      <c r="O2195" s="15" t="s">
        <v>8331</v>
      </c>
      <c r="P2195" s="10" t="s">
        <v>8349</v>
      </c>
      <c r="Q2195" s="10">
        <f t="shared" si="171"/>
        <v>452</v>
      </c>
      <c r="R2195" s="10">
        <f t="shared" si="170"/>
        <v>75.650000000000006</v>
      </c>
      <c r="S2195" s="23">
        <f t="shared" si="172"/>
        <v>42664.405925925923</v>
      </c>
      <c r="T2195" s="23">
        <f t="shared" si="173"/>
        <v>42695.207638888889</v>
      </c>
      <c r="U2195" s="10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0" t="s">
        <v>8218</v>
      </c>
      <c r="G2196" s="10" t="s">
        <v>8223</v>
      </c>
      <c r="H2196" s="10" t="s">
        <v>8245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t="b">
        <v>1</v>
      </c>
      <c r="N2196" s="10" t="s">
        <v>8295</v>
      </c>
      <c r="O2196" s="15" t="s">
        <v>8331</v>
      </c>
      <c r="P2196" s="10" t="s">
        <v>8349</v>
      </c>
      <c r="Q2196" s="10">
        <f t="shared" si="171"/>
        <v>537</v>
      </c>
      <c r="R2196" s="10">
        <f t="shared" si="170"/>
        <v>61.2</v>
      </c>
      <c r="S2196" s="23">
        <f t="shared" si="172"/>
        <v>42425.757986111115</v>
      </c>
      <c r="T2196" s="23">
        <f t="shared" si="173"/>
        <v>42455.716319444444</v>
      </c>
      <c r="U2196" s="10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0" t="s">
        <v>8218</v>
      </c>
      <c r="G2197" s="10" t="s">
        <v>8223</v>
      </c>
      <c r="H2197" s="10" t="s">
        <v>8245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t="b">
        <v>1</v>
      </c>
      <c r="N2197" s="10" t="s">
        <v>8295</v>
      </c>
      <c r="O2197" s="15" t="s">
        <v>8331</v>
      </c>
      <c r="P2197" s="10" t="s">
        <v>8349</v>
      </c>
      <c r="Q2197" s="10">
        <f t="shared" si="171"/>
        <v>120</v>
      </c>
      <c r="R2197" s="10">
        <f t="shared" si="170"/>
        <v>48.13</v>
      </c>
      <c r="S2197" s="23">
        <f t="shared" si="172"/>
        <v>42197.771990740745</v>
      </c>
      <c r="T2197" s="23">
        <f t="shared" si="173"/>
        <v>42227.771990740745</v>
      </c>
      <c r="U2197" s="10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0" t="s">
        <v>8218</v>
      </c>
      <c r="G2198" s="10" t="s">
        <v>8223</v>
      </c>
      <c r="H2198" s="10" t="s">
        <v>8245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t="b">
        <v>1</v>
      </c>
      <c r="N2198" s="10" t="s">
        <v>8295</v>
      </c>
      <c r="O2198" s="15" t="s">
        <v>8331</v>
      </c>
      <c r="P2198" s="10" t="s">
        <v>8349</v>
      </c>
      <c r="Q2198" s="10">
        <f t="shared" si="171"/>
        <v>114</v>
      </c>
      <c r="R2198" s="10">
        <f t="shared" si="170"/>
        <v>68.11</v>
      </c>
      <c r="S2198" s="23">
        <f t="shared" si="172"/>
        <v>42675.487291666665</v>
      </c>
      <c r="T2198" s="23">
        <f t="shared" si="173"/>
        <v>42706.291666666672</v>
      </c>
      <c r="U2198" s="10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0" t="s">
        <v>8218</v>
      </c>
      <c r="G2199" s="10" t="s">
        <v>8223</v>
      </c>
      <c r="H2199" s="10" t="s">
        <v>8245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t="b">
        <v>1</v>
      </c>
      <c r="N2199" s="10" t="s">
        <v>8295</v>
      </c>
      <c r="O2199" s="15" t="s">
        <v>8331</v>
      </c>
      <c r="P2199" s="10" t="s">
        <v>8349</v>
      </c>
      <c r="Q2199" s="10">
        <f t="shared" si="171"/>
        <v>951</v>
      </c>
      <c r="R2199" s="10">
        <f t="shared" si="170"/>
        <v>65.89</v>
      </c>
      <c r="S2199" s="23">
        <f t="shared" si="172"/>
        <v>42033.584016203706</v>
      </c>
      <c r="T2199" s="23">
        <f t="shared" si="173"/>
        <v>42063.584016203706</v>
      </c>
      <c r="U2199" s="10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0" t="s">
        <v>8218</v>
      </c>
      <c r="G2200" s="10" t="s">
        <v>8223</v>
      </c>
      <c r="H2200" s="10" t="s">
        <v>8245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t="b">
        <v>1</v>
      </c>
      <c r="N2200" s="10" t="s">
        <v>8295</v>
      </c>
      <c r="O2200" s="15" t="s">
        <v>8331</v>
      </c>
      <c r="P2200" s="10" t="s">
        <v>8349</v>
      </c>
      <c r="Q2200" s="10">
        <f t="shared" si="171"/>
        <v>133</v>
      </c>
      <c r="R2200" s="10">
        <f t="shared" si="170"/>
        <v>81.650000000000006</v>
      </c>
      <c r="S2200" s="23">
        <f t="shared" si="172"/>
        <v>42292.513888888891</v>
      </c>
      <c r="T2200" s="23">
        <f t="shared" si="173"/>
        <v>42322.555555555555</v>
      </c>
      <c r="U2200" s="1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0" t="s">
        <v>8218</v>
      </c>
      <c r="G2201" s="10" t="s">
        <v>8240</v>
      </c>
      <c r="H2201" s="10" t="s">
        <v>8248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t="b">
        <v>1</v>
      </c>
      <c r="N2201" s="10" t="s">
        <v>8295</v>
      </c>
      <c r="O2201" s="15" t="s">
        <v>8331</v>
      </c>
      <c r="P2201" s="10" t="s">
        <v>8349</v>
      </c>
      <c r="Q2201" s="10">
        <f t="shared" si="171"/>
        <v>147</v>
      </c>
      <c r="R2201" s="10">
        <f t="shared" si="170"/>
        <v>52.7</v>
      </c>
      <c r="S2201" s="23">
        <f t="shared" si="172"/>
        <v>42262.416643518518</v>
      </c>
      <c r="T2201" s="23">
        <f t="shared" si="173"/>
        <v>42292.416643518518</v>
      </c>
      <c r="U2201" s="10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0" t="s">
        <v>8218</v>
      </c>
      <c r="G2202" s="10" t="s">
        <v>8224</v>
      </c>
      <c r="H2202" s="10" t="s">
        <v>8246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t="b">
        <v>1</v>
      </c>
      <c r="N2202" s="10" t="s">
        <v>8295</v>
      </c>
      <c r="O2202" s="15" t="s">
        <v>8331</v>
      </c>
      <c r="P2202" s="10" t="s">
        <v>8349</v>
      </c>
      <c r="Q2202" s="10">
        <f t="shared" si="171"/>
        <v>542</v>
      </c>
      <c r="R2202" s="10">
        <f t="shared" si="170"/>
        <v>41.23</v>
      </c>
      <c r="S2202" s="23">
        <f t="shared" si="172"/>
        <v>42163.625787037032</v>
      </c>
      <c r="T2202" s="23">
        <f t="shared" si="173"/>
        <v>42191.125</v>
      </c>
      <c r="U2202" s="10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0" t="s">
        <v>8218</v>
      </c>
      <c r="G2203" s="10" t="s">
        <v>8224</v>
      </c>
      <c r="H2203" s="10" t="s">
        <v>8246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t="b">
        <v>1</v>
      </c>
      <c r="N2203" s="10" t="s">
        <v>8278</v>
      </c>
      <c r="O2203" s="15" t="s">
        <v>8323</v>
      </c>
      <c r="P2203" s="10" t="s">
        <v>8328</v>
      </c>
      <c r="Q2203" s="10">
        <f t="shared" si="171"/>
        <v>383</v>
      </c>
      <c r="R2203" s="10">
        <f t="shared" si="170"/>
        <v>15.04</v>
      </c>
      <c r="S2203" s="23">
        <f t="shared" si="172"/>
        <v>41276.846817129634</v>
      </c>
      <c r="T2203" s="23">
        <f t="shared" si="173"/>
        <v>41290.846817129634</v>
      </c>
      <c r="U2203" s="10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0" t="s">
        <v>8218</v>
      </c>
      <c r="G2204" s="10" t="s">
        <v>8223</v>
      </c>
      <c r="H2204" s="10" t="s">
        <v>8245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t="b">
        <v>1</v>
      </c>
      <c r="N2204" s="10" t="s">
        <v>8278</v>
      </c>
      <c r="O2204" s="15" t="s">
        <v>8323</v>
      </c>
      <c r="P2204" s="10" t="s">
        <v>8328</v>
      </c>
      <c r="Q2204" s="10">
        <f t="shared" si="171"/>
        <v>704</v>
      </c>
      <c r="R2204" s="10">
        <f t="shared" si="170"/>
        <v>39.07</v>
      </c>
      <c r="S2204" s="23">
        <f t="shared" si="172"/>
        <v>41184.849166666667</v>
      </c>
      <c r="T2204" s="23">
        <f t="shared" si="173"/>
        <v>41214.849166666667</v>
      </c>
      <c r="U2204" s="10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0" t="s">
        <v>8218</v>
      </c>
      <c r="G2205" s="10" t="s">
        <v>8228</v>
      </c>
      <c r="H2205" s="10" t="s">
        <v>8250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t="b">
        <v>1</v>
      </c>
      <c r="N2205" s="10" t="s">
        <v>8278</v>
      </c>
      <c r="O2205" s="15" t="s">
        <v>8323</v>
      </c>
      <c r="P2205" s="10" t="s">
        <v>8328</v>
      </c>
      <c r="Q2205" s="10">
        <f t="shared" si="171"/>
        <v>110</v>
      </c>
      <c r="R2205" s="10">
        <f t="shared" si="170"/>
        <v>43.82</v>
      </c>
      <c r="S2205" s="23">
        <f t="shared" si="172"/>
        <v>42241.85974537037</v>
      </c>
      <c r="T2205" s="23">
        <f t="shared" si="173"/>
        <v>42271.85974537037</v>
      </c>
      <c r="U2205" s="10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0" t="s">
        <v>8218</v>
      </c>
      <c r="G2206" s="10" t="s">
        <v>8223</v>
      </c>
      <c r="H2206" s="10" t="s">
        <v>8245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t="b">
        <v>1</v>
      </c>
      <c r="N2206" s="10" t="s">
        <v>8278</v>
      </c>
      <c r="O2206" s="15" t="s">
        <v>8323</v>
      </c>
      <c r="P2206" s="10" t="s">
        <v>8328</v>
      </c>
      <c r="Q2206" s="10">
        <f t="shared" si="171"/>
        <v>133</v>
      </c>
      <c r="R2206" s="10">
        <f t="shared" si="170"/>
        <v>27.3</v>
      </c>
      <c r="S2206" s="23">
        <f t="shared" si="172"/>
        <v>41312.311562499999</v>
      </c>
      <c r="T2206" s="23">
        <f t="shared" si="173"/>
        <v>41342.311562499999</v>
      </c>
      <c r="U2206" s="10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0" t="s">
        <v>8218</v>
      </c>
      <c r="G2207" s="10" t="s">
        <v>8223</v>
      </c>
      <c r="H2207" s="10" t="s">
        <v>8245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t="b">
        <v>1</v>
      </c>
      <c r="N2207" s="10" t="s">
        <v>8278</v>
      </c>
      <c r="O2207" s="15" t="s">
        <v>8323</v>
      </c>
      <c r="P2207" s="10" t="s">
        <v>8328</v>
      </c>
      <c r="Q2207" s="10">
        <f t="shared" si="171"/>
        <v>152</v>
      </c>
      <c r="R2207" s="10">
        <f t="shared" si="170"/>
        <v>42.22</v>
      </c>
      <c r="S2207" s="23">
        <f t="shared" si="172"/>
        <v>41031.82163194444</v>
      </c>
      <c r="T2207" s="23">
        <f t="shared" si="173"/>
        <v>41061.82163194444</v>
      </c>
      <c r="U2207" s="10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0" t="s">
        <v>8218</v>
      </c>
      <c r="G2208" s="10" t="s">
        <v>8223</v>
      </c>
      <c r="H2208" s="10" t="s">
        <v>8245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t="b">
        <v>1</v>
      </c>
      <c r="N2208" s="10" t="s">
        <v>8278</v>
      </c>
      <c r="O2208" s="15" t="s">
        <v>8323</v>
      </c>
      <c r="P2208" s="10" t="s">
        <v>8328</v>
      </c>
      <c r="Q2208" s="10">
        <f t="shared" si="171"/>
        <v>103</v>
      </c>
      <c r="R2208" s="10">
        <f t="shared" si="170"/>
        <v>33.24</v>
      </c>
      <c r="S2208" s="23">
        <f t="shared" si="172"/>
        <v>40997.257222222222</v>
      </c>
      <c r="T2208" s="23">
        <f t="shared" si="173"/>
        <v>41015.257222222222</v>
      </c>
      <c r="U2208" s="10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0" t="s">
        <v>8218</v>
      </c>
      <c r="G2209" s="10" t="s">
        <v>8223</v>
      </c>
      <c r="H2209" s="10" t="s">
        <v>8245</v>
      </c>
      <c r="I2209" s="10">
        <v>1384580373</v>
      </c>
      <c r="J2209" s="10">
        <v>1381984773</v>
      </c>
      <c r="K2209" s="10" t="b">
        <v>0</v>
      </c>
      <c r="L2209" s="10">
        <v>7</v>
      </c>
      <c r="M2209" t="b">
        <v>1</v>
      </c>
      <c r="N2209" s="10" t="s">
        <v>8278</v>
      </c>
      <c r="O2209" s="15" t="s">
        <v>8323</v>
      </c>
      <c r="P2209" s="10" t="s">
        <v>8328</v>
      </c>
      <c r="Q2209" s="10">
        <f t="shared" si="171"/>
        <v>100</v>
      </c>
      <c r="R2209" s="10">
        <f t="shared" si="170"/>
        <v>285.70999999999998</v>
      </c>
      <c r="S2209" s="23">
        <f t="shared" si="172"/>
        <v>41564.194131944445</v>
      </c>
      <c r="T2209" s="23">
        <f t="shared" si="173"/>
        <v>41594.235798611109</v>
      </c>
      <c r="U2209" s="10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0" t="s">
        <v>8218</v>
      </c>
      <c r="G2210" s="10" t="s">
        <v>8223</v>
      </c>
      <c r="H2210" s="10" t="s">
        <v>8245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t="b">
        <v>1</v>
      </c>
      <c r="N2210" s="10" t="s">
        <v>8278</v>
      </c>
      <c r="O2210" s="15" t="s">
        <v>8323</v>
      </c>
      <c r="P2210" s="10" t="s">
        <v>8328</v>
      </c>
      <c r="Q2210" s="10">
        <f t="shared" si="171"/>
        <v>102</v>
      </c>
      <c r="R2210" s="10">
        <f t="shared" si="170"/>
        <v>42.33</v>
      </c>
      <c r="S2210" s="23">
        <f t="shared" si="172"/>
        <v>40946.882245370369</v>
      </c>
      <c r="T2210" s="23">
        <f t="shared" si="173"/>
        <v>41006.166666666664</v>
      </c>
      <c r="U2210" s="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0" t="s">
        <v>8218</v>
      </c>
      <c r="G2211" s="10" t="s">
        <v>8224</v>
      </c>
      <c r="H2211" s="10" t="s">
        <v>8246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t="b">
        <v>1</v>
      </c>
      <c r="N2211" s="10" t="s">
        <v>8278</v>
      </c>
      <c r="O2211" s="15" t="s">
        <v>8323</v>
      </c>
      <c r="P2211" s="10" t="s">
        <v>8328</v>
      </c>
      <c r="Q2211" s="10">
        <f t="shared" si="171"/>
        <v>151</v>
      </c>
      <c r="R2211" s="10">
        <f t="shared" si="170"/>
        <v>50.27</v>
      </c>
      <c r="S2211" s="23">
        <f t="shared" si="172"/>
        <v>41732.479675925926</v>
      </c>
      <c r="T2211" s="23">
        <f t="shared" si="173"/>
        <v>41743.958333333336</v>
      </c>
      <c r="U2211" s="10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0" t="s">
        <v>8218</v>
      </c>
      <c r="G2212" s="10" t="s">
        <v>8223</v>
      </c>
      <c r="H2212" s="10" t="s">
        <v>8245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t="b">
        <v>1</v>
      </c>
      <c r="N2212" s="10" t="s">
        <v>8278</v>
      </c>
      <c r="O2212" s="15" t="s">
        <v>8323</v>
      </c>
      <c r="P2212" s="10" t="s">
        <v>8328</v>
      </c>
      <c r="Q2212" s="10">
        <f t="shared" si="171"/>
        <v>111</v>
      </c>
      <c r="R2212" s="10">
        <f t="shared" si="170"/>
        <v>61.9</v>
      </c>
      <c r="S2212" s="23">
        <f t="shared" si="172"/>
        <v>40956.066087962965</v>
      </c>
      <c r="T2212" s="23">
        <f t="shared" si="173"/>
        <v>41013.73333333333</v>
      </c>
      <c r="U2212" s="10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0" t="s">
        <v>8218</v>
      </c>
      <c r="G2213" s="10" t="s">
        <v>8223</v>
      </c>
      <c r="H2213" s="10" t="s">
        <v>8245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t="b">
        <v>1</v>
      </c>
      <c r="N2213" s="10" t="s">
        <v>8278</v>
      </c>
      <c r="O2213" s="15" t="s">
        <v>8323</v>
      </c>
      <c r="P2213" s="10" t="s">
        <v>8328</v>
      </c>
      <c r="Q2213" s="10">
        <f t="shared" si="171"/>
        <v>196</v>
      </c>
      <c r="R2213" s="10">
        <f t="shared" si="170"/>
        <v>40.75</v>
      </c>
      <c r="S2213" s="23">
        <f t="shared" si="172"/>
        <v>41716.785011574073</v>
      </c>
      <c r="T2213" s="23">
        <f t="shared" si="173"/>
        <v>41739.290972222225</v>
      </c>
      <c r="U2213" s="10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0" t="s">
        <v>8218</v>
      </c>
      <c r="G2214" s="10" t="s">
        <v>8223</v>
      </c>
      <c r="H2214" s="10" t="s">
        <v>8245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t="b">
        <v>1</v>
      </c>
      <c r="N2214" s="10" t="s">
        <v>8278</v>
      </c>
      <c r="O2214" s="15" t="s">
        <v>8323</v>
      </c>
      <c r="P2214" s="10" t="s">
        <v>8328</v>
      </c>
      <c r="Q2214" s="10">
        <f t="shared" si="171"/>
        <v>114</v>
      </c>
      <c r="R2214" s="10">
        <f t="shared" si="170"/>
        <v>55.8</v>
      </c>
      <c r="S2214" s="23">
        <f t="shared" si="172"/>
        <v>41548.747418981482</v>
      </c>
      <c r="T2214" s="23">
        <f t="shared" si="173"/>
        <v>41582.041666666664</v>
      </c>
      <c r="U2214" s="10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0" t="s">
        <v>8218</v>
      </c>
      <c r="G2215" s="10" t="s">
        <v>8223</v>
      </c>
      <c r="H2215" s="10" t="s">
        <v>8245</v>
      </c>
      <c r="I2215" s="10">
        <v>1431719379</v>
      </c>
      <c r="J2215" s="10">
        <v>1429127379</v>
      </c>
      <c r="K2215" s="10" t="b">
        <v>0</v>
      </c>
      <c r="L2215" s="10">
        <v>1</v>
      </c>
      <c r="M2215" t="b">
        <v>1</v>
      </c>
      <c r="N2215" s="10" t="s">
        <v>8278</v>
      </c>
      <c r="O2215" s="15" t="s">
        <v>8323</v>
      </c>
      <c r="P2215" s="10" t="s">
        <v>8328</v>
      </c>
      <c r="Q2215" s="10">
        <f t="shared" si="171"/>
        <v>200</v>
      </c>
      <c r="R2215" s="10">
        <f t="shared" si="170"/>
        <v>10</v>
      </c>
      <c r="S2215" s="23">
        <f t="shared" si="172"/>
        <v>42109.826145833329</v>
      </c>
      <c r="T2215" s="23">
        <f t="shared" si="173"/>
        <v>42139.826145833329</v>
      </c>
      <c r="U2215" s="10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0" t="s">
        <v>8218</v>
      </c>
      <c r="G2216" s="10" t="s">
        <v>8223</v>
      </c>
      <c r="H2216" s="10" t="s">
        <v>8245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t="b">
        <v>1</v>
      </c>
      <c r="N2216" s="10" t="s">
        <v>8278</v>
      </c>
      <c r="O2216" s="15" t="s">
        <v>8323</v>
      </c>
      <c r="P2216" s="10" t="s">
        <v>8328</v>
      </c>
      <c r="Q2216" s="10">
        <f t="shared" si="171"/>
        <v>293</v>
      </c>
      <c r="R2216" s="10">
        <f t="shared" si="170"/>
        <v>73.13</v>
      </c>
      <c r="S2216" s="23">
        <f t="shared" si="172"/>
        <v>41646.792222222226</v>
      </c>
      <c r="T2216" s="23">
        <f t="shared" si="173"/>
        <v>41676.792222222226</v>
      </c>
      <c r="U2216" s="10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0" t="s">
        <v>8218</v>
      </c>
      <c r="G2217" s="10" t="s">
        <v>8223</v>
      </c>
      <c r="H2217" s="10" t="s">
        <v>8245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t="b">
        <v>1</v>
      </c>
      <c r="N2217" s="10" t="s">
        <v>8278</v>
      </c>
      <c r="O2217" s="15" t="s">
        <v>8323</v>
      </c>
      <c r="P2217" s="10" t="s">
        <v>8328</v>
      </c>
      <c r="Q2217" s="10">
        <f t="shared" si="171"/>
        <v>156</v>
      </c>
      <c r="R2217" s="10">
        <f t="shared" si="170"/>
        <v>26.06</v>
      </c>
      <c r="S2217" s="23">
        <f t="shared" si="172"/>
        <v>40958.717268518521</v>
      </c>
      <c r="T2217" s="23">
        <f t="shared" si="173"/>
        <v>40981.290972222225</v>
      </c>
      <c r="U2217" s="10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0" t="s">
        <v>8218</v>
      </c>
      <c r="G2218" s="10" t="s">
        <v>8223</v>
      </c>
      <c r="H2218" s="10" t="s">
        <v>8245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t="b">
        <v>1</v>
      </c>
      <c r="N2218" s="10" t="s">
        <v>8278</v>
      </c>
      <c r="O2218" s="15" t="s">
        <v>8323</v>
      </c>
      <c r="P2218" s="10" t="s">
        <v>8328</v>
      </c>
      <c r="Q2218" s="10">
        <f t="shared" si="171"/>
        <v>106</v>
      </c>
      <c r="R2218" s="10">
        <f t="shared" si="170"/>
        <v>22.64</v>
      </c>
      <c r="S2218" s="23">
        <f t="shared" si="172"/>
        <v>42194.751678240747</v>
      </c>
      <c r="T2218" s="23">
        <f t="shared" si="173"/>
        <v>42208.751678240747</v>
      </c>
      <c r="U2218" s="10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0" t="s">
        <v>8218</v>
      </c>
      <c r="G2219" s="10" t="s">
        <v>8223</v>
      </c>
      <c r="H2219" s="10" t="s">
        <v>8245</v>
      </c>
      <c r="I2219" s="10">
        <v>1446451200</v>
      </c>
      <c r="J2219" s="10">
        <v>1445539113</v>
      </c>
      <c r="K2219" s="10" t="b">
        <v>0</v>
      </c>
      <c r="L2219" s="10">
        <v>9</v>
      </c>
      <c r="M2219" t="b">
        <v>1</v>
      </c>
      <c r="N2219" s="10" t="s">
        <v>8278</v>
      </c>
      <c r="O2219" s="15" t="s">
        <v>8323</v>
      </c>
      <c r="P2219" s="10" t="s">
        <v>8328</v>
      </c>
      <c r="Q2219" s="10">
        <f t="shared" si="171"/>
        <v>101</v>
      </c>
      <c r="R2219" s="10">
        <f t="shared" si="170"/>
        <v>47.22</v>
      </c>
      <c r="S2219" s="23">
        <f t="shared" si="172"/>
        <v>42299.776770833334</v>
      </c>
      <c r="T2219" s="23">
        <f t="shared" si="173"/>
        <v>42310.333333333328</v>
      </c>
      <c r="U2219" s="10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0" t="s">
        <v>8218</v>
      </c>
      <c r="G2220" s="10" t="s">
        <v>8223</v>
      </c>
      <c r="H2220" s="10" t="s">
        <v>8245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t="b">
        <v>1</v>
      </c>
      <c r="N2220" s="10" t="s">
        <v>8278</v>
      </c>
      <c r="O2220" s="15" t="s">
        <v>8323</v>
      </c>
      <c r="P2220" s="10" t="s">
        <v>8328</v>
      </c>
      <c r="Q2220" s="10">
        <f t="shared" si="171"/>
        <v>123</v>
      </c>
      <c r="R2220" s="10">
        <f t="shared" si="170"/>
        <v>32.32</v>
      </c>
      <c r="S2220" s="23">
        <f t="shared" si="172"/>
        <v>41127.812303240738</v>
      </c>
      <c r="T2220" s="23">
        <f t="shared" si="173"/>
        <v>41150</v>
      </c>
      <c r="U2220" s="1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0" t="s">
        <v>8218</v>
      </c>
      <c r="G2221" s="10" t="s">
        <v>8223</v>
      </c>
      <c r="H2221" s="10" t="s">
        <v>8245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t="b">
        <v>1</v>
      </c>
      <c r="N2221" s="10" t="s">
        <v>8278</v>
      </c>
      <c r="O2221" s="15" t="s">
        <v>8323</v>
      </c>
      <c r="P2221" s="10" t="s">
        <v>8328</v>
      </c>
      <c r="Q2221" s="10">
        <f t="shared" si="171"/>
        <v>102</v>
      </c>
      <c r="R2221" s="10">
        <f t="shared" si="170"/>
        <v>53.42</v>
      </c>
      <c r="S2221" s="23">
        <f t="shared" si="172"/>
        <v>42205.718888888892</v>
      </c>
      <c r="T2221" s="23">
        <f t="shared" si="173"/>
        <v>42235.718888888892</v>
      </c>
      <c r="U2221" s="10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0" t="s">
        <v>8218</v>
      </c>
      <c r="G2222" s="10" t="s">
        <v>8223</v>
      </c>
      <c r="H2222" s="10" t="s">
        <v>8245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t="b">
        <v>1</v>
      </c>
      <c r="N2222" s="10" t="s">
        <v>8278</v>
      </c>
      <c r="O2222" s="15" t="s">
        <v>8323</v>
      </c>
      <c r="P2222" s="10" t="s">
        <v>8328</v>
      </c>
      <c r="Q2222" s="10">
        <f t="shared" si="171"/>
        <v>101</v>
      </c>
      <c r="R2222" s="10">
        <f t="shared" si="170"/>
        <v>51.3</v>
      </c>
      <c r="S2222" s="23">
        <f t="shared" si="172"/>
        <v>41452.060601851852</v>
      </c>
      <c r="T2222" s="23">
        <f t="shared" si="173"/>
        <v>41482.060601851852</v>
      </c>
      <c r="U2222" s="10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0" t="s">
        <v>8218</v>
      </c>
      <c r="G2223" s="10" t="s">
        <v>8223</v>
      </c>
      <c r="H2223" s="10" t="s">
        <v>8245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t="b">
        <v>1</v>
      </c>
      <c r="N2223" s="10" t="s">
        <v>8295</v>
      </c>
      <c r="O2223" s="15" t="s">
        <v>8331</v>
      </c>
      <c r="P2223" s="10" t="s">
        <v>8349</v>
      </c>
      <c r="Q2223" s="10">
        <f t="shared" si="171"/>
        <v>108</v>
      </c>
      <c r="R2223" s="10">
        <f t="shared" si="170"/>
        <v>37.200000000000003</v>
      </c>
      <c r="S2223" s="23">
        <f t="shared" si="172"/>
        <v>42452.666770833333</v>
      </c>
      <c r="T2223" s="23">
        <f t="shared" si="173"/>
        <v>42483</v>
      </c>
      <c r="U2223" s="10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0" t="s">
        <v>8218</v>
      </c>
      <c r="G2224" s="10" t="s">
        <v>8223</v>
      </c>
      <c r="H2224" s="10" t="s">
        <v>8245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t="b">
        <v>1</v>
      </c>
      <c r="N2224" s="10" t="s">
        <v>8295</v>
      </c>
      <c r="O2224" s="15" t="s">
        <v>8331</v>
      </c>
      <c r="P2224" s="10" t="s">
        <v>8349</v>
      </c>
      <c r="Q2224" s="10">
        <f t="shared" si="171"/>
        <v>163</v>
      </c>
      <c r="R2224" s="10">
        <f t="shared" si="170"/>
        <v>27.1</v>
      </c>
      <c r="S2224" s="23">
        <f t="shared" si="172"/>
        <v>40906.787581018521</v>
      </c>
      <c r="T2224" s="23">
        <f t="shared" si="173"/>
        <v>40936.787581018521</v>
      </c>
      <c r="U2224" s="10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0" t="s">
        <v>8218</v>
      </c>
      <c r="G2225" s="10" t="s">
        <v>8228</v>
      </c>
      <c r="H2225" s="10" t="s">
        <v>8250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t="b">
        <v>1</v>
      </c>
      <c r="N2225" s="10" t="s">
        <v>8295</v>
      </c>
      <c r="O2225" s="15" t="s">
        <v>8331</v>
      </c>
      <c r="P2225" s="10" t="s">
        <v>8349</v>
      </c>
      <c r="Q2225" s="10">
        <f t="shared" si="171"/>
        <v>106</v>
      </c>
      <c r="R2225" s="10">
        <f t="shared" si="170"/>
        <v>206.31</v>
      </c>
      <c r="S2225" s="23">
        <f t="shared" si="172"/>
        <v>42152.640833333338</v>
      </c>
      <c r="T2225" s="23">
        <f t="shared" si="173"/>
        <v>42182.640833333338</v>
      </c>
      <c r="U2225" s="10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0" t="s">
        <v>8218</v>
      </c>
      <c r="G2226" s="10" t="s">
        <v>8223</v>
      </c>
      <c r="H2226" s="10" t="s">
        <v>8245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t="b">
        <v>1</v>
      </c>
      <c r="N2226" s="10" t="s">
        <v>8295</v>
      </c>
      <c r="O2226" s="15" t="s">
        <v>8331</v>
      </c>
      <c r="P2226" s="10" t="s">
        <v>8349</v>
      </c>
      <c r="Q2226" s="10">
        <f t="shared" si="171"/>
        <v>243</v>
      </c>
      <c r="R2226" s="10">
        <f t="shared" si="170"/>
        <v>82.15</v>
      </c>
      <c r="S2226" s="23">
        <f t="shared" si="172"/>
        <v>42644.667534722219</v>
      </c>
      <c r="T2226" s="23">
        <f t="shared" si="173"/>
        <v>42672.791666666672</v>
      </c>
      <c r="U2226" s="10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0" t="s">
        <v>8218</v>
      </c>
      <c r="G2227" s="10" t="s">
        <v>8224</v>
      </c>
      <c r="H2227" s="10" t="s">
        <v>8246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t="b">
        <v>1</v>
      </c>
      <c r="N2227" s="10" t="s">
        <v>8295</v>
      </c>
      <c r="O2227" s="15" t="s">
        <v>8331</v>
      </c>
      <c r="P2227" s="10" t="s">
        <v>8349</v>
      </c>
      <c r="Q2227" s="10">
        <f t="shared" si="171"/>
        <v>945</v>
      </c>
      <c r="R2227" s="10">
        <f t="shared" si="170"/>
        <v>164.8</v>
      </c>
      <c r="S2227" s="23">
        <f t="shared" si="172"/>
        <v>41873.79184027778</v>
      </c>
      <c r="T2227" s="23">
        <f t="shared" si="173"/>
        <v>41903.79184027778</v>
      </c>
      <c r="U2227" s="10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0" t="s">
        <v>8218</v>
      </c>
      <c r="G2228" s="10" t="s">
        <v>8223</v>
      </c>
      <c r="H2228" s="10" t="s">
        <v>8245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t="b">
        <v>1</v>
      </c>
      <c r="N2228" s="10" t="s">
        <v>8295</v>
      </c>
      <c r="O2228" s="15" t="s">
        <v>8331</v>
      </c>
      <c r="P2228" s="10" t="s">
        <v>8349</v>
      </c>
      <c r="Q2228" s="10">
        <f t="shared" si="171"/>
        <v>108</v>
      </c>
      <c r="R2228" s="10">
        <f t="shared" si="170"/>
        <v>60.82</v>
      </c>
      <c r="S2228" s="23">
        <f t="shared" si="172"/>
        <v>42381.79886574074</v>
      </c>
      <c r="T2228" s="23">
        <f t="shared" si="173"/>
        <v>42412.207638888889</v>
      </c>
      <c r="U2228" s="10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0" t="s">
        <v>8218</v>
      </c>
      <c r="G2229" s="10" t="s">
        <v>8224</v>
      </c>
      <c r="H2229" s="10" t="s">
        <v>8246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t="b">
        <v>1</v>
      </c>
      <c r="N2229" s="10" t="s">
        <v>8295</v>
      </c>
      <c r="O2229" s="15" t="s">
        <v>8331</v>
      </c>
      <c r="P2229" s="10" t="s">
        <v>8349</v>
      </c>
      <c r="Q2229" s="10">
        <f t="shared" si="171"/>
        <v>157</v>
      </c>
      <c r="R2229" s="10">
        <f t="shared" si="170"/>
        <v>67.97</v>
      </c>
      <c r="S2229" s="23">
        <f t="shared" si="172"/>
        <v>41561.807349537034</v>
      </c>
      <c r="T2229" s="23">
        <f t="shared" si="173"/>
        <v>41591.849016203705</v>
      </c>
      <c r="U2229" s="10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0" t="s">
        <v>8218</v>
      </c>
      <c r="G2230" s="10" t="s">
        <v>8235</v>
      </c>
      <c r="H2230" s="10" t="s">
        <v>8248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t="b">
        <v>1</v>
      </c>
      <c r="N2230" s="10" t="s">
        <v>8295</v>
      </c>
      <c r="O2230" s="15" t="s">
        <v>8331</v>
      </c>
      <c r="P2230" s="10" t="s">
        <v>8349</v>
      </c>
      <c r="Q2230" s="10">
        <f t="shared" si="171"/>
        <v>1174</v>
      </c>
      <c r="R2230" s="10">
        <f t="shared" si="170"/>
        <v>81.56</v>
      </c>
      <c r="S2230" s="23">
        <f t="shared" si="172"/>
        <v>42202.278194444443</v>
      </c>
      <c r="T2230" s="23">
        <f t="shared" si="173"/>
        <v>42232.278194444443</v>
      </c>
      <c r="U2230" s="1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0" t="s">
        <v>8218</v>
      </c>
      <c r="G2231" s="10" t="s">
        <v>8223</v>
      </c>
      <c r="H2231" s="10" t="s">
        <v>8245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t="b">
        <v>1</v>
      </c>
      <c r="N2231" s="10" t="s">
        <v>8295</v>
      </c>
      <c r="O2231" s="15" t="s">
        <v>8331</v>
      </c>
      <c r="P2231" s="10" t="s">
        <v>8349</v>
      </c>
      <c r="Q2231" s="10">
        <f t="shared" si="171"/>
        <v>171</v>
      </c>
      <c r="R2231" s="10">
        <f t="shared" si="170"/>
        <v>25.43</v>
      </c>
      <c r="S2231" s="23">
        <f t="shared" si="172"/>
        <v>41484.664247685185</v>
      </c>
      <c r="T2231" s="23">
        <f t="shared" si="173"/>
        <v>41520.166666666664</v>
      </c>
      <c r="U2231" s="10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0" t="s">
        <v>8218</v>
      </c>
      <c r="G2232" s="10" t="s">
        <v>8223</v>
      </c>
      <c r="H2232" s="10" t="s">
        <v>8245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t="b">
        <v>1</v>
      </c>
      <c r="N2232" s="10" t="s">
        <v>8295</v>
      </c>
      <c r="O2232" s="15" t="s">
        <v>8331</v>
      </c>
      <c r="P2232" s="10" t="s">
        <v>8349</v>
      </c>
      <c r="Q2232" s="10">
        <f t="shared" si="171"/>
        <v>126</v>
      </c>
      <c r="R2232" s="10">
        <f t="shared" si="170"/>
        <v>21.5</v>
      </c>
      <c r="S2232" s="23">
        <f t="shared" si="172"/>
        <v>41724.881099537037</v>
      </c>
      <c r="T2232" s="23">
        <f t="shared" si="173"/>
        <v>41754.881099537037</v>
      </c>
      <c r="U2232" s="10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0" t="s">
        <v>8218</v>
      </c>
      <c r="G2233" s="10" t="s">
        <v>8223</v>
      </c>
      <c r="H2233" s="10" t="s">
        <v>8245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t="b">
        <v>1</v>
      </c>
      <c r="N2233" s="10" t="s">
        <v>8295</v>
      </c>
      <c r="O2233" s="15" t="s">
        <v>8331</v>
      </c>
      <c r="P2233" s="10" t="s">
        <v>8349</v>
      </c>
      <c r="Q2233" s="10">
        <f t="shared" si="171"/>
        <v>1212</v>
      </c>
      <c r="R2233" s="10">
        <f t="shared" si="170"/>
        <v>27.23</v>
      </c>
      <c r="S2233" s="23">
        <f t="shared" si="172"/>
        <v>41423.910891203705</v>
      </c>
      <c r="T2233" s="23">
        <f t="shared" si="173"/>
        <v>41450.208333333336</v>
      </c>
      <c r="U2233" s="10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0" t="s">
        <v>8218</v>
      </c>
      <c r="G2234" s="10" t="s">
        <v>8223</v>
      </c>
      <c r="H2234" s="10" t="s">
        <v>8245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t="b">
        <v>1</v>
      </c>
      <c r="N2234" s="10" t="s">
        <v>8295</v>
      </c>
      <c r="O2234" s="15" t="s">
        <v>8331</v>
      </c>
      <c r="P2234" s="10" t="s">
        <v>8349</v>
      </c>
      <c r="Q2234" s="10">
        <f t="shared" si="171"/>
        <v>496</v>
      </c>
      <c r="R2234" s="10">
        <f t="shared" si="170"/>
        <v>25.09</v>
      </c>
      <c r="S2234" s="23">
        <f t="shared" si="172"/>
        <v>41806.794074074074</v>
      </c>
      <c r="T2234" s="23">
        <f t="shared" si="173"/>
        <v>41839.125</v>
      </c>
      <c r="U2234" s="10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0" t="s">
        <v>8218</v>
      </c>
      <c r="G2235" s="10" t="s">
        <v>8224</v>
      </c>
      <c r="H2235" s="10" t="s">
        <v>8246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t="b">
        <v>1</v>
      </c>
      <c r="N2235" s="10" t="s">
        <v>8295</v>
      </c>
      <c r="O2235" s="15" t="s">
        <v>8331</v>
      </c>
      <c r="P2235" s="10" t="s">
        <v>8349</v>
      </c>
      <c r="Q2235" s="10">
        <f t="shared" si="171"/>
        <v>332</v>
      </c>
      <c r="R2235" s="10">
        <f t="shared" si="170"/>
        <v>21.23</v>
      </c>
      <c r="S2235" s="23">
        <f t="shared" si="172"/>
        <v>42331.378923611104</v>
      </c>
      <c r="T2235" s="23">
        <f t="shared" si="173"/>
        <v>42352</v>
      </c>
      <c r="U2235" s="10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0" t="s">
        <v>8218</v>
      </c>
      <c r="G2236" s="10" t="s">
        <v>8223</v>
      </c>
      <c r="H2236" s="10" t="s">
        <v>8245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t="b">
        <v>1</v>
      </c>
      <c r="N2236" s="10" t="s">
        <v>8295</v>
      </c>
      <c r="O2236" s="15" t="s">
        <v>8331</v>
      </c>
      <c r="P2236" s="10" t="s">
        <v>8349</v>
      </c>
      <c r="Q2236" s="10">
        <f t="shared" si="171"/>
        <v>1165</v>
      </c>
      <c r="R2236" s="10">
        <f t="shared" si="170"/>
        <v>41.61</v>
      </c>
      <c r="S2236" s="23">
        <f t="shared" si="172"/>
        <v>42710.824618055558</v>
      </c>
      <c r="T2236" s="23">
        <f t="shared" si="173"/>
        <v>42740.824618055558</v>
      </c>
      <c r="U2236" s="10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0" t="s">
        <v>8218</v>
      </c>
      <c r="G2237" s="10" t="s">
        <v>8228</v>
      </c>
      <c r="H2237" s="10" t="s">
        <v>8250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t="b">
        <v>1</v>
      </c>
      <c r="N2237" s="10" t="s">
        <v>8295</v>
      </c>
      <c r="O2237" s="15" t="s">
        <v>8331</v>
      </c>
      <c r="P2237" s="10" t="s">
        <v>8349</v>
      </c>
      <c r="Q2237" s="10">
        <f t="shared" si="171"/>
        <v>153</v>
      </c>
      <c r="R2237" s="10">
        <f t="shared" si="170"/>
        <v>135.59</v>
      </c>
      <c r="S2237" s="23">
        <f t="shared" si="172"/>
        <v>42062.022118055553</v>
      </c>
      <c r="T2237" s="23">
        <f t="shared" si="173"/>
        <v>42091.980451388896</v>
      </c>
      <c r="U2237" s="10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0" t="s">
        <v>8218</v>
      </c>
      <c r="G2238" s="10" t="s">
        <v>8223</v>
      </c>
      <c r="H2238" s="10" t="s">
        <v>8245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t="b">
        <v>1</v>
      </c>
      <c r="N2238" s="10" t="s">
        <v>8295</v>
      </c>
      <c r="O2238" s="15" t="s">
        <v>8331</v>
      </c>
      <c r="P2238" s="10" t="s">
        <v>8349</v>
      </c>
      <c r="Q2238" s="10">
        <f t="shared" si="171"/>
        <v>537</v>
      </c>
      <c r="R2238" s="10">
        <f t="shared" si="170"/>
        <v>22.12</v>
      </c>
      <c r="S2238" s="23">
        <f t="shared" si="172"/>
        <v>42371.617164351846</v>
      </c>
      <c r="T2238" s="23">
        <f t="shared" si="173"/>
        <v>42401.617164351846</v>
      </c>
      <c r="U2238" s="10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0" t="s">
        <v>8218</v>
      </c>
      <c r="G2239" s="10" t="s">
        <v>8223</v>
      </c>
      <c r="H2239" s="10" t="s">
        <v>8245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t="b">
        <v>1</v>
      </c>
      <c r="N2239" s="10" t="s">
        <v>8295</v>
      </c>
      <c r="O2239" s="15" t="s">
        <v>8331</v>
      </c>
      <c r="P2239" s="10" t="s">
        <v>8349</v>
      </c>
      <c r="Q2239" s="10">
        <f t="shared" si="171"/>
        <v>353</v>
      </c>
      <c r="R2239" s="10">
        <f t="shared" si="170"/>
        <v>64.63</v>
      </c>
      <c r="S2239" s="23">
        <f t="shared" si="172"/>
        <v>41915.003275462965</v>
      </c>
      <c r="T2239" s="23">
        <f t="shared" si="173"/>
        <v>41955.332638888889</v>
      </c>
      <c r="U2239" s="10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0" t="s">
        <v>8218</v>
      </c>
      <c r="G2240" s="10" t="s">
        <v>8235</v>
      </c>
      <c r="H2240" s="10" t="s">
        <v>8248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t="b">
        <v>1</v>
      </c>
      <c r="N2240" s="10" t="s">
        <v>8295</v>
      </c>
      <c r="O2240" s="15" t="s">
        <v>8331</v>
      </c>
      <c r="P2240" s="10" t="s">
        <v>8349</v>
      </c>
      <c r="Q2240" s="10">
        <f t="shared" si="171"/>
        <v>137</v>
      </c>
      <c r="R2240" s="10">
        <f t="shared" si="170"/>
        <v>69.569999999999993</v>
      </c>
      <c r="S2240" s="23">
        <f t="shared" si="172"/>
        <v>42774.621712962966</v>
      </c>
      <c r="T2240" s="23">
        <f t="shared" si="173"/>
        <v>42804.621712962966</v>
      </c>
      <c r="U2240" s="1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0" t="s">
        <v>8218</v>
      </c>
      <c r="G2241" s="10" t="s">
        <v>8223</v>
      </c>
      <c r="H2241" s="10" t="s">
        <v>8245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t="b">
        <v>1</v>
      </c>
      <c r="N2241" s="10" t="s">
        <v>8295</v>
      </c>
      <c r="O2241" s="15" t="s">
        <v>8331</v>
      </c>
      <c r="P2241" s="10" t="s">
        <v>8349</v>
      </c>
      <c r="Q2241" s="10">
        <f t="shared" si="171"/>
        <v>128</v>
      </c>
      <c r="R2241" s="10">
        <f t="shared" si="170"/>
        <v>75.13</v>
      </c>
      <c r="S2241" s="23">
        <f t="shared" si="172"/>
        <v>41572.958495370374</v>
      </c>
      <c r="T2241" s="23">
        <f t="shared" si="173"/>
        <v>41609.168055555558</v>
      </c>
      <c r="U2241" s="10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0" t="s">
        <v>8218</v>
      </c>
      <c r="G2242" s="10" t="s">
        <v>8223</v>
      </c>
      <c r="H2242" s="10" t="s">
        <v>8245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t="b">
        <v>1</v>
      </c>
      <c r="N2242" s="10" t="s">
        <v>8295</v>
      </c>
      <c r="O2242" s="15" t="s">
        <v>8331</v>
      </c>
      <c r="P2242" s="10" t="s">
        <v>8349</v>
      </c>
      <c r="Q2242" s="10">
        <f t="shared" si="171"/>
        <v>271</v>
      </c>
      <c r="R2242" s="10">
        <f t="shared" ref="R2242:R2305" si="175">IFERROR(ROUND(E2242/L2242,2),0)</f>
        <v>140.97999999999999</v>
      </c>
      <c r="S2242" s="23">
        <f t="shared" si="172"/>
        <v>42452.825740740736</v>
      </c>
      <c r="T2242" s="23">
        <f t="shared" si="173"/>
        <v>42482.825740740736</v>
      </c>
      <c r="U2242" s="10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0" t="s">
        <v>8218</v>
      </c>
      <c r="G2243" s="10" t="s">
        <v>8224</v>
      </c>
      <c r="H2243" s="10" t="s">
        <v>8246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t="b">
        <v>1</v>
      </c>
      <c r="N2243" s="10" t="s">
        <v>8295</v>
      </c>
      <c r="O2243" s="15" t="s">
        <v>8331</v>
      </c>
      <c r="P2243" s="10" t="s">
        <v>8349</v>
      </c>
      <c r="Q2243" s="10">
        <f t="shared" ref="Q2243:Q2306" si="176">ROUND(E2243/D2243*100,0)</f>
        <v>806</v>
      </c>
      <c r="R2243" s="10">
        <f t="shared" si="175"/>
        <v>49.47</v>
      </c>
      <c r="S2243" s="23">
        <f t="shared" ref="S2243:S2306" si="177">(((J2243/60)/60)/24)+DATE(1970,1,1)</f>
        <v>42766.827546296292</v>
      </c>
      <c r="T2243" s="23">
        <f t="shared" ref="T2243:T2306" si="178">(((I2243/60)/60)/24)+DATE(1970,1,1)</f>
        <v>42796.827546296292</v>
      </c>
      <c r="U2243" s="10">
        <f t="shared" si="174"/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0" t="s">
        <v>8218</v>
      </c>
      <c r="G2244" s="10" t="s">
        <v>8223</v>
      </c>
      <c r="H2244" s="10" t="s">
        <v>8245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t="b">
        <v>1</v>
      </c>
      <c r="N2244" s="10" t="s">
        <v>8295</v>
      </c>
      <c r="O2244" s="15" t="s">
        <v>8331</v>
      </c>
      <c r="P2244" s="10" t="s">
        <v>8349</v>
      </c>
      <c r="Q2244" s="10">
        <f t="shared" si="176"/>
        <v>1360</v>
      </c>
      <c r="R2244" s="10">
        <f t="shared" si="175"/>
        <v>53.87</v>
      </c>
      <c r="S2244" s="23">
        <f t="shared" si="177"/>
        <v>41569.575613425928</v>
      </c>
      <c r="T2244" s="23">
        <f t="shared" si="178"/>
        <v>41605.126388888886</v>
      </c>
      <c r="U2244" s="10">
        <f t="shared" si="174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0" t="s">
        <v>8218</v>
      </c>
      <c r="G2245" s="10" t="s">
        <v>8223</v>
      </c>
      <c r="H2245" s="10" t="s">
        <v>8245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t="b">
        <v>1</v>
      </c>
      <c r="N2245" s="10" t="s">
        <v>8295</v>
      </c>
      <c r="O2245" s="15" t="s">
        <v>8331</v>
      </c>
      <c r="P2245" s="10" t="s">
        <v>8349</v>
      </c>
      <c r="Q2245" s="10">
        <f t="shared" si="176"/>
        <v>930250</v>
      </c>
      <c r="R2245" s="10">
        <f t="shared" si="175"/>
        <v>4.57</v>
      </c>
      <c r="S2245" s="23">
        <f t="shared" si="177"/>
        <v>42800.751041666663</v>
      </c>
      <c r="T2245" s="23">
        <f t="shared" si="178"/>
        <v>42807.125</v>
      </c>
      <c r="U2245" s="10">
        <f t="shared" si="174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0" t="s">
        <v>8218</v>
      </c>
      <c r="G2246" s="10" t="s">
        <v>8223</v>
      </c>
      <c r="H2246" s="10" t="s">
        <v>8245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t="b">
        <v>1</v>
      </c>
      <c r="N2246" s="10" t="s">
        <v>8295</v>
      </c>
      <c r="O2246" s="15" t="s">
        <v>8331</v>
      </c>
      <c r="P2246" s="10" t="s">
        <v>8349</v>
      </c>
      <c r="Q2246" s="10">
        <f t="shared" si="176"/>
        <v>377</v>
      </c>
      <c r="R2246" s="10">
        <f t="shared" si="175"/>
        <v>65</v>
      </c>
      <c r="S2246" s="23">
        <f t="shared" si="177"/>
        <v>42647.818819444445</v>
      </c>
      <c r="T2246" s="23">
        <f t="shared" si="178"/>
        <v>42659.854166666672</v>
      </c>
      <c r="U2246" s="10">
        <f t="shared" si="174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0" t="s">
        <v>8218</v>
      </c>
      <c r="G2247" s="10" t="s">
        <v>8223</v>
      </c>
      <c r="H2247" s="10" t="s">
        <v>8245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t="b">
        <v>1</v>
      </c>
      <c r="N2247" s="10" t="s">
        <v>8295</v>
      </c>
      <c r="O2247" s="15" t="s">
        <v>8331</v>
      </c>
      <c r="P2247" s="10" t="s">
        <v>8349</v>
      </c>
      <c r="Q2247" s="10">
        <f t="shared" si="176"/>
        <v>2647</v>
      </c>
      <c r="R2247" s="10">
        <f t="shared" si="175"/>
        <v>53.48</v>
      </c>
      <c r="S2247" s="23">
        <f t="shared" si="177"/>
        <v>41660.708530092597</v>
      </c>
      <c r="T2247" s="23">
        <f t="shared" si="178"/>
        <v>41691.75</v>
      </c>
      <c r="U2247" s="10">
        <f t="shared" si="174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0" t="s">
        <v>8218</v>
      </c>
      <c r="G2248" s="10" t="s">
        <v>8224</v>
      </c>
      <c r="H2248" s="10" t="s">
        <v>8246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t="b">
        <v>1</v>
      </c>
      <c r="N2248" s="10" t="s">
        <v>8295</v>
      </c>
      <c r="O2248" s="15" t="s">
        <v>8331</v>
      </c>
      <c r="P2248" s="10" t="s">
        <v>8349</v>
      </c>
      <c r="Q2248" s="10">
        <f t="shared" si="176"/>
        <v>100</v>
      </c>
      <c r="R2248" s="10">
        <f t="shared" si="175"/>
        <v>43.91</v>
      </c>
      <c r="S2248" s="23">
        <f t="shared" si="177"/>
        <v>42221.79178240741</v>
      </c>
      <c r="T2248" s="23">
        <f t="shared" si="178"/>
        <v>42251.79178240741</v>
      </c>
      <c r="U2248" s="10">
        <f t="shared" si="174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0" t="s">
        <v>8218</v>
      </c>
      <c r="G2249" s="10" t="s">
        <v>8223</v>
      </c>
      <c r="H2249" s="10" t="s">
        <v>8245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t="b">
        <v>1</v>
      </c>
      <c r="N2249" s="10" t="s">
        <v>8295</v>
      </c>
      <c r="O2249" s="15" t="s">
        <v>8331</v>
      </c>
      <c r="P2249" s="10" t="s">
        <v>8349</v>
      </c>
      <c r="Q2249" s="10">
        <f t="shared" si="176"/>
        <v>104</v>
      </c>
      <c r="R2249" s="10">
        <f t="shared" si="175"/>
        <v>50.85</v>
      </c>
      <c r="S2249" s="23">
        <f t="shared" si="177"/>
        <v>42200.666261574079</v>
      </c>
      <c r="T2249" s="23">
        <f t="shared" si="178"/>
        <v>42214.666261574079</v>
      </c>
      <c r="U2249" s="10">
        <f t="shared" si="174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0" t="s">
        <v>8218</v>
      </c>
      <c r="G2250" s="10" t="s">
        <v>8224</v>
      </c>
      <c r="H2250" s="10" t="s">
        <v>8246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t="b">
        <v>1</v>
      </c>
      <c r="N2250" s="10" t="s">
        <v>8295</v>
      </c>
      <c r="O2250" s="15" t="s">
        <v>8331</v>
      </c>
      <c r="P2250" s="10" t="s">
        <v>8349</v>
      </c>
      <c r="Q2250" s="10">
        <f t="shared" si="176"/>
        <v>107</v>
      </c>
      <c r="R2250" s="10">
        <f t="shared" si="175"/>
        <v>58.63</v>
      </c>
      <c r="S2250" s="23">
        <f t="shared" si="177"/>
        <v>42688.875902777778</v>
      </c>
      <c r="T2250" s="23">
        <f t="shared" si="178"/>
        <v>42718.875902777778</v>
      </c>
      <c r="U2250" s="10">
        <f t="shared" si="174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0" t="s">
        <v>8218</v>
      </c>
      <c r="G2251" s="10" t="s">
        <v>8223</v>
      </c>
      <c r="H2251" s="10" t="s">
        <v>8245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t="b">
        <v>1</v>
      </c>
      <c r="N2251" s="10" t="s">
        <v>8295</v>
      </c>
      <c r="O2251" s="15" t="s">
        <v>8331</v>
      </c>
      <c r="P2251" s="10" t="s">
        <v>8349</v>
      </c>
      <c r="Q2251" s="10">
        <f t="shared" si="176"/>
        <v>169</v>
      </c>
      <c r="R2251" s="10">
        <f t="shared" si="175"/>
        <v>32.82</v>
      </c>
      <c r="S2251" s="23">
        <f t="shared" si="177"/>
        <v>41336.703298611108</v>
      </c>
      <c r="T2251" s="23">
        <f t="shared" si="178"/>
        <v>41366.661631944444</v>
      </c>
      <c r="U2251" s="10">
        <f t="shared" si="174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0" t="s">
        <v>8218</v>
      </c>
      <c r="G2252" s="10" t="s">
        <v>8223</v>
      </c>
      <c r="H2252" s="10" t="s">
        <v>8245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t="b">
        <v>1</v>
      </c>
      <c r="N2252" s="10" t="s">
        <v>8295</v>
      </c>
      <c r="O2252" s="15" t="s">
        <v>8331</v>
      </c>
      <c r="P2252" s="10" t="s">
        <v>8349</v>
      </c>
      <c r="Q2252" s="10">
        <f t="shared" si="176"/>
        <v>975</v>
      </c>
      <c r="R2252" s="10">
        <f t="shared" si="175"/>
        <v>426.93</v>
      </c>
      <c r="S2252" s="23">
        <f t="shared" si="177"/>
        <v>42677.005474537036</v>
      </c>
      <c r="T2252" s="23">
        <f t="shared" si="178"/>
        <v>42707.0471412037</v>
      </c>
      <c r="U2252" s="10">
        <f t="shared" si="174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0" t="s">
        <v>8218</v>
      </c>
      <c r="G2253" s="10" t="s">
        <v>8223</v>
      </c>
      <c r="H2253" s="10" t="s">
        <v>8245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t="b">
        <v>1</v>
      </c>
      <c r="N2253" s="10" t="s">
        <v>8295</v>
      </c>
      <c r="O2253" s="15" t="s">
        <v>8331</v>
      </c>
      <c r="P2253" s="10" t="s">
        <v>8349</v>
      </c>
      <c r="Q2253" s="10">
        <f t="shared" si="176"/>
        <v>134</v>
      </c>
      <c r="R2253" s="10">
        <f t="shared" si="175"/>
        <v>23.81</v>
      </c>
      <c r="S2253" s="23">
        <f t="shared" si="177"/>
        <v>41846.34579861111</v>
      </c>
      <c r="T2253" s="23">
        <f t="shared" si="178"/>
        <v>41867.34579861111</v>
      </c>
      <c r="U2253" s="10">
        <f t="shared" si="174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0" t="s">
        <v>8218</v>
      </c>
      <c r="G2254" s="10" t="s">
        <v>8226</v>
      </c>
      <c r="H2254" s="10" t="s">
        <v>8248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t="b">
        <v>1</v>
      </c>
      <c r="N2254" s="10" t="s">
        <v>8295</v>
      </c>
      <c r="O2254" s="15" t="s">
        <v>8331</v>
      </c>
      <c r="P2254" s="10" t="s">
        <v>8349</v>
      </c>
      <c r="Q2254" s="10">
        <f t="shared" si="176"/>
        <v>272</v>
      </c>
      <c r="R2254" s="10">
        <f t="shared" si="175"/>
        <v>98.41</v>
      </c>
      <c r="S2254" s="23">
        <f t="shared" si="177"/>
        <v>42573.327986111108</v>
      </c>
      <c r="T2254" s="23">
        <f t="shared" si="178"/>
        <v>42588.327986111108</v>
      </c>
      <c r="U2254" s="10">
        <f t="shared" si="174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0" t="s">
        <v>8218</v>
      </c>
      <c r="G2255" s="10" t="s">
        <v>8223</v>
      </c>
      <c r="H2255" s="10" t="s">
        <v>8245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t="b">
        <v>1</v>
      </c>
      <c r="N2255" s="10" t="s">
        <v>8295</v>
      </c>
      <c r="O2255" s="15" t="s">
        <v>8331</v>
      </c>
      <c r="P2255" s="10" t="s">
        <v>8349</v>
      </c>
      <c r="Q2255" s="10">
        <f t="shared" si="176"/>
        <v>113</v>
      </c>
      <c r="R2255" s="10">
        <f t="shared" si="175"/>
        <v>107.32</v>
      </c>
      <c r="S2255" s="23">
        <f t="shared" si="177"/>
        <v>42296.631331018521</v>
      </c>
      <c r="T2255" s="23">
        <f t="shared" si="178"/>
        <v>42326.672997685186</v>
      </c>
      <c r="U2255" s="10">
        <f t="shared" ref="U2255:U2318" si="179">YEAR(S:S)</f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0" t="s">
        <v>8218</v>
      </c>
      <c r="G2256" s="10" t="s">
        <v>8223</v>
      </c>
      <c r="H2256" s="10" t="s">
        <v>8245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t="b">
        <v>1</v>
      </c>
      <c r="N2256" s="10" t="s">
        <v>8295</v>
      </c>
      <c r="O2256" s="15" t="s">
        <v>8331</v>
      </c>
      <c r="P2256" s="10" t="s">
        <v>8349</v>
      </c>
      <c r="Q2256" s="10">
        <f t="shared" si="176"/>
        <v>460</v>
      </c>
      <c r="R2256" s="10">
        <f t="shared" si="175"/>
        <v>11.67</v>
      </c>
      <c r="S2256" s="23">
        <f t="shared" si="177"/>
        <v>42752.647777777776</v>
      </c>
      <c r="T2256" s="23">
        <f t="shared" si="178"/>
        <v>42759.647777777776</v>
      </c>
      <c r="U2256" s="10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0" t="s">
        <v>8218</v>
      </c>
      <c r="G2257" s="10" t="s">
        <v>8223</v>
      </c>
      <c r="H2257" s="10" t="s">
        <v>8245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t="b">
        <v>1</v>
      </c>
      <c r="N2257" s="10" t="s">
        <v>8295</v>
      </c>
      <c r="O2257" s="15" t="s">
        <v>8331</v>
      </c>
      <c r="P2257" s="10" t="s">
        <v>8349</v>
      </c>
      <c r="Q2257" s="10">
        <f t="shared" si="176"/>
        <v>287</v>
      </c>
      <c r="R2257" s="10">
        <f t="shared" si="175"/>
        <v>41.78</v>
      </c>
      <c r="S2257" s="23">
        <f t="shared" si="177"/>
        <v>42467.951979166668</v>
      </c>
      <c r="T2257" s="23">
        <f t="shared" si="178"/>
        <v>42497.951979166668</v>
      </c>
      <c r="U2257" s="10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0" t="s">
        <v>8218</v>
      </c>
      <c r="G2258" s="10" t="s">
        <v>8224</v>
      </c>
      <c r="H2258" s="10" t="s">
        <v>8246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t="b">
        <v>1</v>
      </c>
      <c r="N2258" s="10" t="s">
        <v>8295</v>
      </c>
      <c r="O2258" s="15" t="s">
        <v>8331</v>
      </c>
      <c r="P2258" s="10" t="s">
        <v>8349</v>
      </c>
      <c r="Q2258" s="10">
        <f t="shared" si="176"/>
        <v>223</v>
      </c>
      <c r="R2258" s="10">
        <f t="shared" si="175"/>
        <v>21.38</v>
      </c>
      <c r="S2258" s="23">
        <f t="shared" si="177"/>
        <v>42682.451921296291</v>
      </c>
      <c r="T2258" s="23">
        <f t="shared" si="178"/>
        <v>42696.451921296291</v>
      </c>
      <c r="U2258" s="10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0" t="s">
        <v>8218</v>
      </c>
      <c r="G2259" s="10" t="s">
        <v>8224</v>
      </c>
      <c r="H2259" s="10" t="s">
        <v>8246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t="b">
        <v>1</v>
      </c>
      <c r="N2259" s="10" t="s">
        <v>8295</v>
      </c>
      <c r="O2259" s="15" t="s">
        <v>8331</v>
      </c>
      <c r="P2259" s="10" t="s">
        <v>8349</v>
      </c>
      <c r="Q2259" s="10">
        <f t="shared" si="176"/>
        <v>636</v>
      </c>
      <c r="R2259" s="10">
        <f t="shared" si="175"/>
        <v>94.1</v>
      </c>
      <c r="S2259" s="23">
        <f t="shared" si="177"/>
        <v>42505.936678240745</v>
      </c>
      <c r="T2259" s="23">
        <f t="shared" si="178"/>
        <v>42540.958333333328</v>
      </c>
      <c r="U2259" s="10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0" t="s">
        <v>8218</v>
      </c>
      <c r="G2260" s="10" t="s">
        <v>8223</v>
      </c>
      <c r="H2260" s="10" t="s">
        <v>8245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t="b">
        <v>1</v>
      </c>
      <c r="N2260" s="10" t="s">
        <v>8295</v>
      </c>
      <c r="O2260" s="15" t="s">
        <v>8331</v>
      </c>
      <c r="P2260" s="10" t="s">
        <v>8349</v>
      </c>
      <c r="Q2260" s="10">
        <f t="shared" si="176"/>
        <v>147</v>
      </c>
      <c r="R2260" s="10">
        <f t="shared" si="175"/>
        <v>15.72</v>
      </c>
      <c r="S2260" s="23">
        <f t="shared" si="177"/>
        <v>42136.75100694444</v>
      </c>
      <c r="T2260" s="23">
        <f t="shared" si="178"/>
        <v>42166.75100694444</v>
      </c>
      <c r="U2260" s="1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0" t="s">
        <v>8218</v>
      </c>
      <c r="G2261" s="10" t="s">
        <v>8224</v>
      </c>
      <c r="H2261" s="10" t="s">
        <v>8246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t="b">
        <v>1</v>
      </c>
      <c r="N2261" s="10" t="s">
        <v>8295</v>
      </c>
      <c r="O2261" s="15" t="s">
        <v>8331</v>
      </c>
      <c r="P2261" s="10" t="s">
        <v>8349</v>
      </c>
      <c r="Q2261" s="10">
        <f t="shared" si="176"/>
        <v>1867</v>
      </c>
      <c r="R2261" s="10">
        <f t="shared" si="175"/>
        <v>90.64</v>
      </c>
      <c r="S2261" s="23">
        <f t="shared" si="177"/>
        <v>42702.804814814815</v>
      </c>
      <c r="T2261" s="23">
        <f t="shared" si="178"/>
        <v>42712.804814814815</v>
      </c>
      <c r="U2261" s="10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0" t="s">
        <v>8218</v>
      </c>
      <c r="G2262" s="10" t="s">
        <v>8223</v>
      </c>
      <c r="H2262" s="10" t="s">
        <v>8245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t="b">
        <v>1</v>
      </c>
      <c r="N2262" s="10" t="s">
        <v>8295</v>
      </c>
      <c r="O2262" s="15" t="s">
        <v>8331</v>
      </c>
      <c r="P2262" s="10" t="s">
        <v>8349</v>
      </c>
      <c r="Q2262" s="10">
        <f t="shared" si="176"/>
        <v>327</v>
      </c>
      <c r="R2262" s="10">
        <f t="shared" si="175"/>
        <v>97.3</v>
      </c>
      <c r="S2262" s="23">
        <f t="shared" si="177"/>
        <v>41695.016782407409</v>
      </c>
      <c r="T2262" s="23">
        <f t="shared" si="178"/>
        <v>41724.975115740745</v>
      </c>
      <c r="U2262" s="10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0" t="s">
        <v>8218</v>
      </c>
      <c r="G2263" s="10" t="s">
        <v>8225</v>
      </c>
      <c r="H2263" s="10" t="s">
        <v>8247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t="b">
        <v>1</v>
      </c>
      <c r="N2263" s="10" t="s">
        <v>8295</v>
      </c>
      <c r="O2263" s="15" t="s">
        <v>8331</v>
      </c>
      <c r="P2263" s="10" t="s">
        <v>8349</v>
      </c>
      <c r="Q2263" s="10">
        <f t="shared" si="176"/>
        <v>780</v>
      </c>
      <c r="R2263" s="10">
        <f t="shared" si="175"/>
        <v>37.119999999999997</v>
      </c>
      <c r="S2263" s="23">
        <f t="shared" si="177"/>
        <v>42759.724768518514</v>
      </c>
      <c r="T2263" s="23">
        <f t="shared" si="178"/>
        <v>42780.724768518514</v>
      </c>
      <c r="U2263" s="10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0" t="s">
        <v>8218</v>
      </c>
      <c r="G2264" s="10" t="s">
        <v>8223</v>
      </c>
      <c r="H2264" s="10" t="s">
        <v>8245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t="b">
        <v>1</v>
      </c>
      <c r="N2264" s="10" t="s">
        <v>8295</v>
      </c>
      <c r="O2264" s="15" t="s">
        <v>8331</v>
      </c>
      <c r="P2264" s="10" t="s">
        <v>8349</v>
      </c>
      <c r="Q2264" s="10">
        <f t="shared" si="176"/>
        <v>154</v>
      </c>
      <c r="R2264" s="10">
        <f t="shared" si="175"/>
        <v>28.1</v>
      </c>
      <c r="S2264" s="23">
        <f t="shared" si="177"/>
        <v>41926.585162037038</v>
      </c>
      <c r="T2264" s="23">
        <f t="shared" si="178"/>
        <v>41961</v>
      </c>
      <c r="U2264" s="10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0" t="s">
        <v>8218</v>
      </c>
      <c r="G2265" s="10" t="s">
        <v>8234</v>
      </c>
      <c r="H2265" s="10" t="s">
        <v>8254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t="b">
        <v>1</v>
      </c>
      <c r="N2265" s="10" t="s">
        <v>8295</v>
      </c>
      <c r="O2265" s="15" t="s">
        <v>8331</v>
      </c>
      <c r="P2265" s="10" t="s">
        <v>8349</v>
      </c>
      <c r="Q2265" s="10">
        <f t="shared" si="176"/>
        <v>116</v>
      </c>
      <c r="R2265" s="10">
        <f t="shared" si="175"/>
        <v>144.43</v>
      </c>
      <c r="S2265" s="23">
        <f t="shared" si="177"/>
        <v>42014.832326388889</v>
      </c>
      <c r="T2265" s="23">
        <f t="shared" si="178"/>
        <v>42035.832326388889</v>
      </c>
      <c r="U2265" s="10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0" t="s">
        <v>8218</v>
      </c>
      <c r="G2266" s="10" t="s">
        <v>8223</v>
      </c>
      <c r="H2266" s="10" t="s">
        <v>8245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t="b">
        <v>1</v>
      </c>
      <c r="N2266" s="10" t="s">
        <v>8295</v>
      </c>
      <c r="O2266" s="15" t="s">
        <v>8331</v>
      </c>
      <c r="P2266" s="10" t="s">
        <v>8349</v>
      </c>
      <c r="Q2266" s="10">
        <f t="shared" si="176"/>
        <v>180</v>
      </c>
      <c r="R2266" s="10">
        <f t="shared" si="175"/>
        <v>24.27</v>
      </c>
      <c r="S2266" s="23">
        <f t="shared" si="177"/>
        <v>42496.582337962958</v>
      </c>
      <c r="T2266" s="23">
        <f t="shared" si="178"/>
        <v>42513.125</v>
      </c>
      <c r="U2266" s="10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0" t="s">
        <v>8218</v>
      </c>
      <c r="G2267" s="10" t="s">
        <v>8224</v>
      </c>
      <c r="H2267" s="10" t="s">
        <v>8246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t="b">
        <v>1</v>
      </c>
      <c r="N2267" s="10" t="s">
        <v>8295</v>
      </c>
      <c r="O2267" s="15" t="s">
        <v>8331</v>
      </c>
      <c r="P2267" s="10" t="s">
        <v>8349</v>
      </c>
      <c r="Q2267" s="10">
        <f t="shared" si="176"/>
        <v>299</v>
      </c>
      <c r="R2267" s="10">
        <f t="shared" si="175"/>
        <v>35.119999999999997</v>
      </c>
      <c r="S2267" s="23">
        <f t="shared" si="177"/>
        <v>42689.853090277778</v>
      </c>
      <c r="T2267" s="23">
        <f t="shared" si="178"/>
        <v>42696.853090277778</v>
      </c>
      <c r="U2267" s="10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0" t="s">
        <v>8218</v>
      </c>
      <c r="G2268" s="10" t="s">
        <v>8223</v>
      </c>
      <c r="H2268" s="10" t="s">
        <v>8245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t="b">
        <v>1</v>
      </c>
      <c r="N2268" s="10" t="s">
        <v>8295</v>
      </c>
      <c r="O2268" s="15" t="s">
        <v>8331</v>
      </c>
      <c r="P2268" s="10" t="s">
        <v>8349</v>
      </c>
      <c r="Q2268" s="10">
        <f t="shared" si="176"/>
        <v>320</v>
      </c>
      <c r="R2268" s="10">
        <f t="shared" si="175"/>
        <v>24.76</v>
      </c>
      <c r="S2268" s="23">
        <f t="shared" si="177"/>
        <v>42469.874907407408</v>
      </c>
      <c r="T2268" s="23">
        <f t="shared" si="178"/>
        <v>42487.083333333328</v>
      </c>
      <c r="U2268" s="10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0" t="s">
        <v>8218</v>
      </c>
      <c r="G2269" s="10" t="s">
        <v>8223</v>
      </c>
      <c r="H2269" s="10" t="s">
        <v>8245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t="b">
        <v>1</v>
      </c>
      <c r="N2269" s="10" t="s">
        <v>8295</v>
      </c>
      <c r="O2269" s="15" t="s">
        <v>8331</v>
      </c>
      <c r="P2269" s="10" t="s">
        <v>8349</v>
      </c>
      <c r="Q2269" s="10">
        <f t="shared" si="176"/>
        <v>381</v>
      </c>
      <c r="R2269" s="10">
        <f t="shared" si="175"/>
        <v>188.38</v>
      </c>
      <c r="S2269" s="23">
        <f t="shared" si="177"/>
        <v>41968.829826388886</v>
      </c>
      <c r="T2269" s="23">
        <f t="shared" si="178"/>
        <v>41994.041666666672</v>
      </c>
      <c r="U2269" s="10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0" t="s">
        <v>8218</v>
      </c>
      <c r="G2270" s="10" t="s">
        <v>8223</v>
      </c>
      <c r="H2270" s="10" t="s">
        <v>8245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t="b">
        <v>1</v>
      </c>
      <c r="N2270" s="10" t="s">
        <v>8295</v>
      </c>
      <c r="O2270" s="15" t="s">
        <v>8331</v>
      </c>
      <c r="P2270" s="10" t="s">
        <v>8349</v>
      </c>
      <c r="Q2270" s="10">
        <f t="shared" si="176"/>
        <v>103</v>
      </c>
      <c r="R2270" s="10">
        <f t="shared" si="175"/>
        <v>148.08000000000001</v>
      </c>
      <c r="S2270" s="23">
        <f t="shared" si="177"/>
        <v>42776.082349537035</v>
      </c>
      <c r="T2270" s="23">
        <f t="shared" si="178"/>
        <v>42806.082349537035</v>
      </c>
      <c r="U2270" s="1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0" t="s">
        <v>8218</v>
      </c>
      <c r="G2271" s="10" t="s">
        <v>8223</v>
      </c>
      <c r="H2271" s="10" t="s">
        <v>8245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t="b">
        <v>1</v>
      </c>
      <c r="N2271" s="10" t="s">
        <v>8295</v>
      </c>
      <c r="O2271" s="15" t="s">
        <v>8331</v>
      </c>
      <c r="P2271" s="10" t="s">
        <v>8349</v>
      </c>
      <c r="Q2271" s="10">
        <f t="shared" si="176"/>
        <v>1802</v>
      </c>
      <c r="R2271" s="10">
        <f t="shared" si="175"/>
        <v>49.93</v>
      </c>
      <c r="S2271" s="23">
        <f t="shared" si="177"/>
        <v>42776.704432870371</v>
      </c>
      <c r="T2271" s="23">
        <f t="shared" si="178"/>
        <v>42801.208333333328</v>
      </c>
      <c r="U2271" s="10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0" t="s">
        <v>8218</v>
      </c>
      <c r="G2272" s="10" t="s">
        <v>8223</v>
      </c>
      <c r="H2272" s="10" t="s">
        <v>8245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t="b">
        <v>1</v>
      </c>
      <c r="N2272" s="10" t="s">
        <v>8295</v>
      </c>
      <c r="O2272" s="15" t="s">
        <v>8331</v>
      </c>
      <c r="P2272" s="10" t="s">
        <v>8349</v>
      </c>
      <c r="Q2272" s="10">
        <f t="shared" si="176"/>
        <v>720</v>
      </c>
      <c r="R2272" s="10">
        <f t="shared" si="175"/>
        <v>107.82</v>
      </c>
      <c r="S2272" s="23">
        <f t="shared" si="177"/>
        <v>42725.869363425925</v>
      </c>
      <c r="T2272" s="23">
        <f t="shared" si="178"/>
        <v>42745.915972222225</v>
      </c>
      <c r="U2272" s="10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0" t="s">
        <v>8218</v>
      </c>
      <c r="G2273" s="10" t="s">
        <v>8223</v>
      </c>
      <c r="H2273" s="10" t="s">
        <v>8245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t="b">
        <v>1</v>
      </c>
      <c r="N2273" s="10" t="s">
        <v>8295</v>
      </c>
      <c r="O2273" s="15" t="s">
        <v>8331</v>
      </c>
      <c r="P2273" s="10" t="s">
        <v>8349</v>
      </c>
      <c r="Q2273" s="10">
        <f t="shared" si="176"/>
        <v>283</v>
      </c>
      <c r="R2273" s="10">
        <f t="shared" si="175"/>
        <v>42.63</v>
      </c>
      <c r="S2273" s="23">
        <f t="shared" si="177"/>
        <v>42684.000046296293</v>
      </c>
      <c r="T2273" s="23">
        <f t="shared" si="178"/>
        <v>42714.000046296293</v>
      </c>
      <c r="U2273" s="10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0" t="s">
        <v>8218</v>
      </c>
      <c r="G2274" s="10" t="s">
        <v>8223</v>
      </c>
      <c r="H2274" s="10" t="s">
        <v>8245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t="b">
        <v>1</v>
      </c>
      <c r="N2274" s="10" t="s">
        <v>8295</v>
      </c>
      <c r="O2274" s="15" t="s">
        <v>8331</v>
      </c>
      <c r="P2274" s="10" t="s">
        <v>8349</v>
      </c>
      <c r="Q2274" s="10">
        <f t="shared" si="176"/>
        <v>1357</v>
      </c>
      <c r="R2274" s="10">
        <f t="shared" si="175"/>
        <v>14.37</v>
      </c>
      <c r="S2274" s="23">
        <f t="shared" si="177"/>
        <v>42315.699490740735</v>
      </c>
      <c r="T2274" s="23">
        <f t="shared" si="178"/>
        <v>42345.699490740735</v>
      </c>
      <c r="U2274" s="10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0" t="s">
        <v>8218</v>
      </c>
      <c r="G2275" s="10" t="s">
        <v>8228</v>
      </c>
      <c r="H2275" s="10" t="s">
        <v>8250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t="b">
        <v>1</v>
      </c>
      <c r="N2275" s="10" t="s">
        <v>8295</v>
      </c>
      <c r="O2275" s="15" t="s">
        <v>8331</v>
      </c>
      <c r="P2275" s="10" t="s">
        <v>8349</v>
      </c>
      <c r="Q2275" s="10">
        <f t="shared" si="176"/>
        <v>220</v>
      </c>
      <c r="R2275" s="10">
        <f t="shared" si="175"/>
        <v>37.479999999999997</v>
      </c>
      <c r="S2275" s="23">
        <f t="shared" si="177"/>
        <v>42781.549097222218</v>
      </c>
      <c r="T2275" s="23">
        <f t="shared" si="178"/>
        <v>42806.507430555561</v>
      </c>
      <c r="U2275" s="10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0" t="s">
        <v>8218</v>
      </c>
      <c r="G2276" s="10" t="s">
        <v>8223</v>
      </c>
      <c r="H2276" s="10" t="s">
        <v>8245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t="b">
        <v>1</v>
      </c>
      <c r="N2276" s="10" t="s">
        <v>8295</v>
      </c>
      <c r="O2276" s="15" t="s">
        <v>8331</v>
      </c>
      <c r="P2276" s="10" t="s">
        <v>8349</v>
      </c>
      <c r="Q2276" s="10">
        <f t="shared" si="176"/>
        <v>120</v>
      </c>
      <c r="R2276" s="10">
        <f t="shared" si="175"/>
        <v>30.2</v>
      </c>
      <c r="S2276" s="23">
        <f t="shared" si="177"/>
        <v>41663.500659722224</v>
      </c>
      <c r="T2276" s="23">
        <f t="shared" si="178"/>
        <v>41693.500659722224</v>
      </c>
      <c r="U2276" s="10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0" t="s">
        <v>8218</v>
      </c>
      <c r="G2277" s="10" t="s">
        <v>8224</v>
      </c>
      <c r="H2277" s="10" t="s">
        <v>8246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t="b">
        <v>1</v>
      </c>
      <c r="N2277" s="10" t="s">
        <v>8295</v>
      </c>
      <c r="O2277" s="15" t="s">
        <v>8331</v>
      </c>
      <c r="P2277" s="10" t="s">
        <v>8349</v>
      </c>
      <c r="Q2277" s="10">
        <f t="shared" si="176"/>
        <v>408</v>
      </c>
      <c r="R2277" s="10">
        <f t="shared" si="175"/>
        <v>33.549999999999997</v>
      </c>
      <c r="S2277" s="23">
        <f t="shared" si="177"/>
        <v>41965.616655092599</v>
      </c>
      <c r="T2277" s="23">
        <f t="shared" si="178"/>
        <v>41995.616655092599</v>
      </c>
      <c r="U2277" s="10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0" t="s">
        <v>8218</v>
      </c>
      <c r="G2278" s="10" t="s">
        <v>8223</v>
      </c>
      <c r="H2278" s="10" t="s">
        <v>8245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t="b">
        <v>1</v>
      </c>
      <c r="N2278" s="10" t="s">
        <v>8295</v>
      </c>
      <c r="O2278" s="15" t="s">
        <v>8331</v>
      </c>
      <c r="P2278" s="10" t="s">
        <v>8349</v>
      </c>
      <c r="Q2278" s="10">
        <f t="shared" si="176"/>
        <v>106</v>
      </c>
      <c r="R2278" s="10">
        <f t="shared" si="175"/>
        <v>64.75</v>
      </c>
      <c r="S2278" s="23">
        <f t="shared" si="177"/>
        <v>41614.651493055557</v>
      </c>
      <c r="T2278" s="23">
        <f t="shared" si="178"/>
        <v>41644.651493055557</v>
      </c>
      <c r="U2278" s="10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0" t="s">
        <v>8218</v>
      </c>
      <c r="G2279" s="10" t="s">
        <v>8223</v>
      </c>
      <c r="H2279" s="10" t="s">
        <v>8245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t="b">
        <v>1</v>
      </c>
      <c r="N2279" s="10" t="s">
        <v>8295</v>
      </c>
      <c r="O2279" s="15" t="s">
        <v>8331</v>
      </c>
      <c r="P2279" s="10" t="s">
        <v>8349</v>
      </c>
      <c r="Q2279" s="10">
        <f t="shared" si="176"/>
        <v>141</v>
      </c>
      <c r="R2279" s="10">
        <f t="shared" si="175"/>
        <v>57.93</v>
      </c>
      <c r="S2279" s="23">
        <f t="shared" si="177"/>
        <v>40936.678506944445</v>
      </c>
      <c r="T2279" s="23">
        <f t="shared" si="178"/>
        <v>40966.678506944445</v>
      </c>
      <c r="U2279" s="10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0" t="s">
        <v>8218</v>
      </c>
      <c r="G2280" s="10" t="s">
        <v>8236</v>
      </c>
      <c r="H2280" s="10" t="s">
        <v>8248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t="b">
        <v>1</v>
      </c>
      <c r="N2280" s="10" t="s">
        <v>8295</v>
      </c>
      <c r="O2280" s="15" t="s">
        <v>8331</v>
      </c>
      <c r="P2280" s="10" t="s">
        <v>8349</v>
      </c>
      <c r="Q2280" s="10">
        <f t="shared" si="176"/>
        <v>271</v>
      </c>
      <c r="R2280" s="10">
        <f t="shared" si="175"/>
        <v>53.08</v>
      </c>
      <c r="S2280" s="23">
        <f t="shared" si="177"/>
        <v>42338.709108796291</v>
      </c>
      <c r="T2280" s="23">
        <f t="shared" si="178"/>
        <v>42372.957638888889</v>
      </c>
      <c r="U2280" s="1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0" t="s">
        <v>8218</v>
      </c>
      <c r="G2281" s="10" t="s">
        <v>8223</v>
      </c>
      <c r="H2281" s="10" t="s">
        <v>8245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t="b">
        <v>1</v>
      </c>
      <c r="N2281" s="10" t="s">
        <v>8295</v>
      </c>
      <c r="O2281" s="15" t="s">
        <v>8331</v>
      </c>
      <c r="P2281" s="10" t="s">
        <v>8349</v>
      </c>
      <c r="Q2281" s="10">
        <f t="shared" si="176"/>
        <v>154</v>
      </c>
      <c r="R2281" s="10">
        <f t="shared" si="175"/>
        <v>48.06</v>
      </c>
      <c r="S2281" s="23">
        <f t="shared" si="177"/>
        <v>42020.806701388887</v>
      </c>
      <c r="T2281" s="23">
        <f t="shared" si="178"/>
        <v>42039.166666666672</v>
      </c>
      <c r="U2281" s="10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0" t="s">
        <v>8218</v>
      </c>
      <c r="G2282" s="10" t="s">
        <v>8223</v>
      </c>
      <c r="H2282" s="10" t="s">
        <v>8245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t="b">
        <v>1</v>
      </c>
      <c r="N2282" s="10" t="s">
        <v>8295</v>
      </c>
      <c r="O2282" s="15" t="s">
        <v>8331</v>
      </c>
      <c r="P2282" s="10" t="s">
        <v>8349</v>
      </c>
      <c r="Q2282" s="10">
        <f t="shared" si="176"/>
        <v>404</v>
      </c>
      <c r="R2282" s="10">
        <f t="shared" si="175"/>
        <v>82.4</v>
      </c>
      <c r="S2282" s="23">
        <f t="shared" si="177"/>
        <v>42234.624895833331</v>
      </c>
      <c r="T2282" s="23">
        <f t="shared" si="178"/>
        <v>42264.624895833331</v>
      </c>
      <c r="U2282" s="10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0" t="s">
        <v>8218</v>
      </c>
      <c r="G2283" s="10" t="s">
        <v>8223</v>
      </c>
      <c r="H2283" s="10" t="s">
        <v>8245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t="b">
        <v>1</v>
      </c>
      <c r="N2283" s="10" t="s">
        <v>8274</v>
      </c>
      <c r="O2283" s="15" t="s">
        <v>8323</v>
      </c>
      <c r="P2283" s="10" t="s">
        <v>8324</v>
      </c>
      <c r="Q2283" s="10">
        <f t="shared" si="176"/>
        <v>185</v>
      </c>
      <c r="R2283" s="10">
        <f t="shared" si="175"/>
        <v>50.45</v>
      </c>
      <c r="S2283" s="23">
        <f t="shared" si="177"/>
        <v>40687.285844907405</v>
      </c>
      <c r="T2283" s="23">
        <f t="shared" si="178"/>
        <v>40749.284722222219</v>
      </c>
      <c r="U2283" s="10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0" t="s">
        <v>8218</v>
      </c>
      <c r="G2284" s="10" t="s">
        <v>8223</v>
      </c>
      <c r="H2284" s="10" t="s">
        <v>8245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t="b">
        <v>1</v>
      </c>
      <c r="N2284" s="10" t="s">
        <v>8274</v>
      </c>
      <c r="O2284" s="15" t="s">
        <v>8323</v>
      </c>
      <c r="P2284" s="10" t="s">
        <v>8324</v>
      </c>
      <c r="Q2284" s="10">
        <f t="shared" si="176"/>
        <v>185</v>
      </c>
      <c r="R2284" s="10">
        <f t="shared" si="175"/>
        <v>115.83</v>
      </c>
      <c r="S2284" s="23">
        <f t="shared" si="177"/>
        <v>42323.17460648148</v>
      </c>
      <c r="T2284" s="23">
        <f t="shared" si="178"/>
        <v>42383.17460648148</v>
      </c>
      <c r="U2284" s="10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0" t="s">
        <v>8218</v>
      </c>
      <c r="G2285" s="10" t="s">
        <v>8223</v>
      </c>
      <c r="H2285" s="10" t="s">
        <v>8245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t="b">
        <v>1</v>
      </c>
      <c r="N2285" s="10" t="s">
        <v>8274</v>
      </c>
      <c r="O2285" s="15" t="s">
        <v>8323</v>
      </c>
      <c r="P2285" s="10" t="s">
        <v>8324</v>
      </c>
      <c r="Q2285" s="10">
        <f t="shared" si="176"/>
        <v>101</v>
      </c>
      <c r="R2285" s="10">
        <f t="shared" si="175"/>
        <v>63.03</v>
      </c>
      <c r="S2285" s="23">
        <f t="shared" si="177"/>
        <v>40978.125046296293</v>
      </c>
      <c r="T2285" s="23">
        <f t="shared" si="178"/>
        <v>41038.083379629628</v>
      </c>
      <c r="U2285" s="10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0" t="s">
        <v>8218</v>
      </c>
      <c r="G2286" s="10" t="s">
        <v>8223</v>
      </c>
      <c r="H2286" s="10" t="s">
        <v>8245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t="b">
        <v>1</v>
      </c>
      <c r="N2286" s="10" t="s">
        <v>8274</v>
      </c>
      <c r="O2286" s="15" t="s">
        <v>8323</v>
      </c>
      <c r="P2286" s="10" t="s">
        <v>8324</v>
      </c>
      <c r="Q2286" s="10">
        <f t="shared" si="176"/>
        <v>106</v>
      </c>
      <c r="R2286" s="10">
        <f t="shared" si="175"/>
        <v>108.02</v>
      </c>
      <c r="S2286" s="23">
        <f t="shared" si="177"/>
        <v>40585.796817129631</v>
      </c>
      <c r="T2286" s="23">
        <f t="shared" si="178"/>
        <v>40614.166666666664</v>
      </c>
      <c r="U2286" s="10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0" t="s">
        <v>8218</v>
      </c>
      <c r="G2287" s="10" t="s">
        <v>8223</v>
      </c>
      <c r="H2287" s="10" t="s">
        <v>8245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t="b">
        <v>1</v>
      </c>
      <c r="N2287" s="10" t="s">
        <v>8274</v>
      </c>
      <c r="O2287" s="15" t="s">
        <v>8323</v>
      </c>
      <c r="P2287" s="10" t="s">
        <v>8324</v>
      </c>
      <c r="Q2287" s="10">
        <f t="shared" si="176"/>
        <v>121</v>
      </c>
      <c r="R2287" s="10">
        <f t="shared" si="175"/>
        <v>46.09</v>
      </c>
      <c r="S2287" s="23">
        <f t="shared" si="177"/>
        <v>41059.185682870368</v>
      </c>
      <c r="T2287" s="23">
        <f t="shared" si="178"/>
        <v>41089.185682870368</v>
      </c>
      <c r="U2287" s="10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0" t="s">
        <v>8218</v>
      </c>
      <c r="G2288" s="10" t="s">
        <v>8223</v>
      </c>
      <c r="H2288" s="10" t="s">
        <v>8245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t="b">
        <v>1</v>
      </c>
      <c r="N2288" s="10" t="s">
        <v>8274</v>
      </c>
      <c r="O2288" s="15" t="s">
        <v>8323</v>
      </c>
      <c r="P2288" s="10" t="s">
        <v>8324</v>
      </c>
      <c r="Q2288" s="10">
        <f t="shared" si="176"/>
        <v>100</v>
      </c>
      <c r="R2288" s="10">
        <f t="shared" si="175"/>
        <v>107.21</v>
      </c>
      <c r="S2288" s="23">
        <f t="shared" si="177"/>
        <v>41494.963587962964</v>
      </c>
      <c r="T2288" s="23">
        <f t="shared" si="178"/>
        <v>41523.165972222225</v>
      </c>
      <c r="U2288" s="10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0" t="s">
        <v>8218</v>
      </c>
      <c r="G2289" s="10" t="s">
        <v>8223</v>
      </c>
      <c r="H2289" s="10" t="s">
        <v>8245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t="b">
        <v>1</v>
      </c>
      <c r="N2289" s="10" t="s">
        <v>8274</v>
      </c>
      <c r="O2289" s="15" t="s">
        <v>8323</v>
      </c>
      <c r="P2289" s="10" t="s">
        <v>8324</v>
      </c>
      <c r="Q2289" s="10">
        <f t="shared" si="176"/>
        <v>120</v>
      </c>
      <c r="R2289" s="10">
        <f t="shared" si="175"/>
        <v>50.93</v>
      </c>
      <c r="S2289" s="23">
        <f t="shared" si="177"/>
        <v>41792.667361111111</v>
      </c>
      <c r="T2289" s="23">
        <f t="shared" si="178"/>
        <v>41813.667361111111</v>
      </c>
      <c r="U2289" s="10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0" t="s">
        <v>8218</v>
      </c>
      <c r="G2290" s="10" t="s">
        <v>8223</v>
      </c>
      <c r="H2290" s="10" t="s">
        <v>8245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t="b">
        <v>1</v>
      </c>
      <c r="N2290" s="10" t="s">
        <v>8274</v>
      </c>
      <c r="O2290" s="15" t="s">
        <v>8323</v>
      </c>
      <c r="P2290" s="10" t="s">
        <v>8324</v>
      </c>
      <c r="Q2290" s="10">
        <f t="shared" si="176"/>
        <v>100</v>
      </c>
      <c r="R2290" s="10">
        <f t="shared" si="175"/>
        <v>40.04</v>
      </c>
      <c r="S2290" s="23">
        <f t="shared" si="177"/>
        <v>41067.827418981484</v>
      </c>
      <c r="T2290" s="23">
        <f t="shared" si="178"/>
        <v>41086.75</v>
      </c>
      <c r="U2290" s="1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0" t="s">
        <v>8218</v>
      </c>
      <c r="G2291" s="10" t="s">
        <v>8223</v>
      </c>
      <c r="H2291" s="10" t="s">
        <v>8245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t="b">
        <v>1</v>
      </c>
      <c r="N2291" s="10" t="s">
        <v>8274</v>
      </c>
      <c r="O2291" s="15" t="s">
        <v>8323</v>
      </c>
      <c r="P2291" s="10" t="s">
        <v>8324</v>
      </c>
      <c r="Q2291" s="10">
        <f t="shared" si="176"/>
        <v>107</v>
      </c>
      <c r="R2291" s="10">
        <f t="shared" si="175"/>
        <v>64.44</v>
      </c>
      <c r="S2291" s="23">
        <f t="shared" si="177"/>
        <v>41571.998379629629</v>
      </c>
      <c r="T2291" s="23">
        <f t="shared" si="178"/>
        <v>41614.973611111112</v>
      </c>
      <c r="U2291" s="10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0" t="s">
        <v>8218</v>
      </c>
      <c r="G2292" s="10" t="s">
        <v>8223</v>
      </c>
      <c r="H2292" s="10" t="s">
        <v>8245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t="b">
        <v>1</v>
      </c>
      <c r="N2292" s="10" t="s">
        <v>8274</v>
      </c>
      <c r="O2292" s="15" t="s">
        <v>8323</v>
      </c>
      <c r="P2292" s="10" t="s">
        <v>8324</v>
      </c>
      <c r="Q2292" s="10">
        <f t="shared" si="176"/>
        <v>104</v>
      </c>
      <c r="R2292" s="10">
        <f t="shared" si="175"/>
        <v>53.83</v>
      </c>
      <c r="S2292" s="23">
        <f t="shared" si="177"/>
        <v>40070.253819444442</v>
      </c>
      <c r="T2292" s="23">
        <f t="shared" si="178"/>
        <v>40148.708333333336</v>
      </c>
      <c r="U2292" s="10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0" t="s">
        <v>8218</v>
      </c>
      <c r="G2293" s="10" t="s">
        <v>8223</v>
      </c>
      <c r="H2293" s="10" t="s">
        <v>8245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t="b">
        <v>1</v>
      </c>
      <c r="N2293" s="10" t="s">
        <v>8274</v>
      </c>
      <c r="O2293" s="15" t="s">
        <v>8323</v>
      </c>
      <c r="P2293" s="10" t="s">
        <v>8324</v>
      </c>
      <c r="Q2293" s="10">
        <f t="shared" si="176"/>
        <v>173</v>
      </c>
      <c r="R2293" s="10">
        <f t="shared" si="175"/>
        <v>100.47</v>
      </c>
      <c r="S2293" s="23">
        <f t="shared" si="177"/>
        <v>40987.977060185185</v>
      </c>
      <c r="T2293" s="23">
        <f t="shared" si="178"/>
        <v>41022.166666666664</v>
      </c>
      <c r="U2293" s="10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0" t="s">
        <v>8218</v>
      </c>
      <c r="G2294" s="10" t="s">
        <v>8223</v>
      </c>
      <c r="H2294" s="10" t="s">
        <v>8245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t="b">
        <v>1</v>
      </c>
      <c r="N2294" s="10" t="s">
        <v>8274</v>
      </c>
      <c r="O2294" s="15" t="s">
        <v>8323</v>
      </c>
      <c r="P2294" s="10" t="s">
        <v>8324</v>
      </c>
      <c r="Q2294" s="10">
        <f t="shared" si="176"/>
        <v>107</v>
      </c>
      <c r="R2294" s="10">
        <f t="shared" si="175"/>
        <v>46.63</v>
      </c>
      <c r="S2294" s="23">
        <f t="shared" si="177"/>
        <v>40987.697638888887</v>
      </c>
      <c r="T2294" s="23">
        <f t="shared" si="178"/>
        <v>41017.697638888887</v>
      </c>
      <c r="U2294" s="10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0" t="s">
        <v>8218</v>
      </c>
      <c r="G2295" s="10" t="s">
        <v>8223</v>
      </c>
      <c r="H2295" s="10" t="s">
        <v>8245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t="b">
        <v>1</v>
      </c>
      <c r="N2295" s="10" t="s">
        <v>8274</v>
      </c>
      <c r="O2295" s="15" t="s">
        <v>8323</v>
      </c>
      <c r="P2295" s="10" t="s">
        <v>8324</v>
      </c>
      <c r="Q2295" s="10">
        <f t="shared" si="176"/>
        <v>108</v>
      </c>
      <c r="R2295" s="10">
        <f t="shared" si="175"/>
        <v>34.07</v>
      </c>
      <c r="S2295" s="23">
        <f t="shared" si="177"/>
        <v>41151.708321759259</v>
      </c>
      <c r="T2295" s="23">
        <f t="shared" si="178"/>
        <v>41177.165972222225</v>
      </c>
      <c r="U2295" s="10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0" t="s">
        <v>8218</v>
      </c>
      <c r="G2296" s="10" t="s">
        <v>8223</v>
      </c>
      <c r="H2296" s="10" t="s">
        <v>8245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t="b">
        <v>1</v>
      </c>
      <c r="N2296" s="10" t="s">
        <v>8274</v>
      </c>
      <c r="O2296" s="15" t="s">
        <v>8323</v>
      </c>
      <c r="P2296" s="10" t="s">
        <v>8324</v>
      </c>
      <c r="Q2296" s="10">
        <f t="shared" si="176"/>
        <v>146</v>
      </c>
      <c r="R2296" s="10">
        <f t="shared" si="175"/>
        <v>65.209999999999994</v>
      </c>
      <c r="S2296" s="23">
        <f t="shared" si="177"/>
        <v>41264.72314814815</v>
      </c>
      <c r="T2296" s="23">
        <f t="shared" si="178"/>
        <v>41294.72314814815</v>
      </c>
      <c r="U2296" s="10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0" t="s">
        <v>8218</v>
      </c>
      <c r="G2297" s="10" t="s">
        <v>8223</v>
      </c>
      <c r="H2297" s="10" t="s">
        <v>8245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t="b">
        <v>1</v>
      </c>
      <c r="N2297" s="10" t="s">
        <v>8274</v>
      </c>
      <c r="O2297" s="15" t="s">
        <v>8323</v>
      </c>
      <c r="P2297" s="10" t="s">
        <v>8324</v>
      </c>
      <c r="Q2297" s="10">
        <f t="shared" si="176"/>
        <v>125</v>
      </c>
      <c r="R2297" s="10">
        <f t="shared" si="175"/>
        <v>44.21</v>
      </c>
      <c r="S2297" s="23">
        <f t="shared" si="177"/>
        <v>41270.954351851848</v>
      </c>
      <c r="T2297" s="23">
        <f t="shared" si="178"/>
        <v>41300.954351851848</v>
      </c>
      <c r="U2297" s="10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0" t="s">
        <v>8218</v>
      </c>
      <c r="G2298" s="10" t="s">
        <v>8223</v>
      </c>
      <c r="H2298" s="10" t="s">
        <v>8245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t="b">
        <v>1</v>
      </c>
      <c r="N2298" s="10" t="s">
        <v>8274</v>
      </c>
      <c r="O2298" s="15" t="s">
        <v>8323</v>
      </c>
      <c r="P2298" s="10" t="s">
        <v>8324</v>
      </c>
      <c r="Q2298" s="10">
        <f t="shared" si="176"/>
        <v>149</v>
      </c>
      <c r="R2298" s="10">
        <f t="shared" si="175"/>
        <v>71.97</v>
      </c>
      <c r="S2298" s="23">
        <f t="shared" si="177"/>
        <v>40927.731782407405</v>
      </c>
      <c r="T2298" s="23">
        <f t="shared" si="178"/>
        <v>40962.731782407405</v>
      </c>
      <c r="U2298" s="10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0" t="s">
        <v>8218</v>
      </c>
      <c r="G2299" s="10" t="s">
        <v>8223</v>
      </c>
      <c r="H2299" s="10" t="s">
        <v>8245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t="b">
        <v>1</v>
      </c>
      <c r="N2299" s="10" t="s">
        <v>8274</v>
      </c>
      <c r="O2299" s="15" t="s">
        <v>8323</v>
      </c>
      <c r="P2299" s="10" t="s">
        <v>8324</v>
      </c>
      <c r="Q2299" s="10">
        <f t="shared" si="176"/>
        <v>101</v>
      </c>
      <c r="R2299" s="10">
        <f t="shared" si="175"/>
        <v>52.95</v>
      </c>
      <c r="S2299" s="23">
        <f t="shared" si="177"/>
        <v>40948.042233796295</v>
      </c>
      <c r="T2299" s="23">
        <f t="shared" si="178"/>
        <v>40982.165972222225</v>
      </c>
      <c r="U2299" s="10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0" t="s">
        <v>8218</v>
      </c>
      <c r="G2300" s="10" t="s">
        <v>8223</v>
      </c>
      <c r="H2300" s="10" t="s">
        <v>8245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t="b">
        <v>1</v>
      </c>
      <c r="N2300" s="10" t="s">
        <v>8274</v>
      </c>
      <c r="O2300" s="15" t="s">
        <v>8323</v>
      </c>
      <c r="P2300" s="10" t="s">
        <v>8324</v>
      </c>
      <c r="Q2300" s="10">
        <f t="shared" si="176"/>
        <v>105</v>
      </c>
      <c r="R2300" s="10">
        <f t="shared" si="175"/>
        <v>109.45</v>
      </c>
      <c r="S2300" s="23">
        <f t="shared" si="177"/>
        <v>41694.84065972222</v>
      </c>
      <c r="T2300" s="23">
        <f t="shared" si="178"/>
        <v>41724.798993055556</v>
      </c>
      <c r="U2300" s="1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0" t="s">
        <v>8218</v>
      </c>
      <c r="G2301" s="10" t="s">
        <v>8223</v>
      </c>
      <c r="H2301" s="10" t="s">
        <v>8245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t="b">
        <v>1</v>
      </c>
      <c r="N2301" s="10" t="s">
        <v>8274</v>
      </c>
      <c r="O2301" s="15" t="s">
        <v>8323</v>
      </c>
      <c r="P2301" s="10" t="s">
        <v>8324</v>
      </c>
      <c r="Q2301" s="10">
        <f t="shared" si="176"/>
        <v>350</v>
      </c>
      <c r="R2301" s="10">
        <f t="shared" si="175"/>
        <v>75.040000000000006</v>
      </c>
      <c r="S2301" s="23">
        <f t="shared" si="177"/>
        <v>40565.032511574071</v>
      </c>
      <c r="T2301" s="23">
        <f t="shared" si="178"/>
        <v>40580.032511574071</v>
      </c>
      <c r="U2301" s="10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0" t="s">
        <v>8218</v>
      </c>
      <c r="G2302" s="10" t="s">
        <v>8223</v>
      </c>
      <c r="H2302" s="10" t="s">
        <v>8245</v>
      </c>
      <c r="I2302" s="10">
        <v>1340904416</v>
      </c>
      <c r="J2302" s="10">
        <v>1339694816</v>
      </c>
      <c r="K2302" s="10" t="b">
        <v>0</v>
      </c>
      <c r="L2302" s="10">
        <v>7</v>
      </c>
      <c r="M2302" t="b">
        <v>1</v>
      </c>
      <c r="N2302" s="10" t="s">
        <v>8274</v>
      </c>
      <c r="O2302" s="15" t="s">
        <v>8323</v>
      </c>
      <c r="P2302" s="10" t="s">
        <v>8324</v>
      </c>
      <c r="Q2302" s="10">
        <f t="shared" si="176"/>
        <v>101</v>
      </c>
      <c r="R2302" s="10">
        <f t="shared" si="175"/>
        <v>115.71</v>
      </c>
      <c r="S2302" s="23">
        <f t="shared" si="177"/>
        <v>41074.727037037039</v>
      </c>
      <c r="T2302" s="23">
        <f t="shared" si="178"/>
        <v>41088.727037037039</v>
      </c>
      <c r="U2302" s="10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0" t="s">
        <v>8218</v>
      </c>
      <c r="G2303" s="10" t="s">
        <v>8223</v>
      </c>
      <c r="H2303" s="10" t="s">
        <v>8245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t="b">
        <v>1</v>
      </c>
      <c r="N2303" s="10" t="s">
        <v>8277</v>
      </c>
      <c r="O2303" s="15" t="s">
        <v>8323</v>
      </c>
      <c r="P2303" s="10" t="s">
        <v>8327</v>
      </c>
      <c r="Q2303" s="10">
        <f t="shared" si="176"/>
        <v>134</v>
      </c>
      <c r="R2303" s="10">
        <f t="shared" si="175"/>
        <v>31.66</v>
      </c>
      <c r="S2303" s="23">
        <f t="shared" si="177"/>
        <v>41416.146944444445</v>
      </c>
      <c r="T2303" s="23">
        <f t="shared" si="178"/>
        <v>41446.146944444445</v>
      </c>
      <c r="U2303" s="10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0" t="s">
        <v>8218</v>
      </c>
      <c r="G2304" s="10" t="s">
        <v>8223</v>
      </c>
      <c r="H2304" s="10" t="s">
        <v>8245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t="b">
        <v>1</v>
      </c>
      <c r="N2304" s="10" t="s">
        <v>8277</v>
      </c>
      <c r="O2304" s="15" t="s">
        <v>8323</v>
      </c>
      <c r="P2304" s="10" t="s">
        <v>8327</v>
      </c>
      <c r="Q2304" s="10">
        <f t="shared" si="176"/>
        <v>171</v>
      </c>
      <c r="R2304" s="10">
        <f t="shared" si="175"/>
        <v>46.18</v>
      </c>
      <c r="S2304" s="23">
        <f t="shared" si="177"/>
        <v>41605.868449074071</v>
      </c>
      <c r="T2304" s="23">
        <f t="shared" si="178"/>
        <v>41639.291666666664</v>
      </c>
      <c r="U2304" s="10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0" t="s">
        <v>8218</v>
      </c>
      <c r="G2305" s="10" t="s">
        <v>8223</v>
      </c>
      <c r="H2305" s="10" t="s">
        <v>8245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t="b">
        <v>1</v>
      </c>
      <c r="N2305" s="10" t="s">
        <v>8277</v>
      </c>
      <c r="O2305" s="15" t="s">
        <v>8323</v>
      </c>
      <c r="P2305" s="10" t="s">
        <v>8327</v>
      </c>
      <c r="Q2305" s="10">
        <f t="shared" si="176"/>
        <v>109</v>
      </c>
      <c r="R2305" s="10">
        <f t="shared" si="175"/>
        <v>68.48</v>
      </c>
      <c r="S2305" s="23">
        <f t="shared" si="177"/>
        <v>40850.111064814817</v>
      </c>
      <c r="T2305" s="23">
        <f t="shared" si="178"/>
        <v>40890.152731481481</v>
      </c>
      <c r="U2305" s="10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0" t="s">
        <v>8218</v>
      </c>
      <c r="G2306" s="10" t="s">
        <v>8223</v>
      </c>
      <c r="H2306" s="10" t="s">
        <v>8245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t="b">
        <v>1</v>
      </c>
      <c r="N2306" s="10" t="s">
        <v>8277</v>
      </c>
      <c r="O2306" s="15" t="s">
        <v>8323</v>
      </c>
      <c r="P2306" s="10" t="s">
        <v>8327</v>
      </c>
      <c r="Q2306" s="10">
        <f t="shared" si="176"/>
        <v>101</v>
      </c>
      <c r="R2306" s="10">
        <f t="shared" ref="R2306:R2369" si="180">IFERROR(ROUND(E2306/L2306,2),0)</f>
        <v>53.47</v>
      </c>
      <c r="S2306" s="23">
        <f t="shared" si="177"/>
        <v>40502.815868055557</v>
      </c>
      <c r="T2306" s="23">
        <f t="shared" si="178"/>
        <v>40544.207638888889</v>
      </c>
      <c r="U2306" s="10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0" t="s">
        <v>8218</v>
      </c>
      <c r="G2307" s="10" t="s">
        <v>8223</v>
      </c>
      <c r="H2307" s="10" t="s">
        <v>8245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t="b">
        <v>1</v>
      </c>
      <c r="N2307" s="10" t="s">
        <v>8277</v>
      </c>
      <c r="O2307" s="15" t="s">
        <v>8323</v>
      </c>
      <c r="P2307" s="10" t="s">
        <v>8327</v>
      </c>
      <c r="Q2307" s="10">
        <f t="shared" ref="Q2307:Q2370" si="181">ROUND(E2307/D2307*100,0)</f>
        <v>101</v>
      </c>
      <c r="R2307" s="10">
        <f t="shared" si="180"/>
        <v>109.11</v>
      </c>
      <c r="S2307" s="23">
        <f t="shared" ref="S2307:S2370" si="182">(((J2307/60)/60)/24)+DATE(1970,1,1)</f>
        <v>41834.695277777777</v>
      </c>
      <c r="T2307" s="23">
        <f t="shared" ref="T2307:T2370" si="183">(((I2307/60)/60)/24)+DATE(1970,1,1)</f>
        <v>41859.75</v>
      </c>
      <c r="U2307" s="10">
        <f t="shared" si="179"/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0" t="s">
        <v>8218</v>
      </c>
      <c r="G2308" s="10" t="s">
        <v>8223</v>
      </c>
      <c r="H2308" s="10" t="s">
        <v>8245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t="b">
        <v>1</v>
      </c>
      <c r="N2308" s="10" t="s">
        <v>8277</v>
      </c>
      <c r="O2308" s="15" t="s">
        <v>8323</v>
      </c>
      <c r="P2308" s="10" t="s">
        <v>8327</v>
      </c>
      <c r="Q2308" s="10">
        <f t="shared" si="181"/>
        <v>107</v>
      </c>
      <c r="R2308" s="10">
        <f t="shared" si="180"/>
        <v>51.19</v>
      </c>
      <c r="S2308" s="23">
        <f t="shared" si="182"/>
        <v>40948.16815972222</v>
      </c>
      <c r="T2308" s="23">
        <f t="shared" si="183"/>
        <v>40978.16815972222</v>
      </c>
      <c r="U2308" s="10">
        <f t="shared" si="179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0" t="s">
        <v>8218</v>
      </c>
      <c r="G2309" s="10" t="s">
        <v>8223</v>
      </c>
      <c r="H2309" s="10" t="s">
        <v>8245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t="b">
        <v>1</v>
      </c>
      <c r="N2309" s="10" t="s">
        <v>8277</v>
      </c>
      <c r="O2309" s="15" t="s">
        <v>8323</v>
      </c>
      <c r="P2309" s="10" t="s">
        <v>8327</v>
      </c>
      <c r="Q2309" s="10">
        <f t="shared" si="181"/>
        <v>107</v>
      </c>
      <c r="R2309" s="10">
        <f t="shared" si="180"/>
        <v>27.94</v>
      </c>
      <c r="S2309" s="23">
        <f t="shared" si="182"/>
        <v>41004.802465277775</v>
      </c>
      <c r="T2309" s="23">
        <f t="shared" si="183"/>
        <v>41034.802407407406</v>
      </c>
      <c r="U2309" s="10">
        <f t="shared" si="179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0" t="s">
        <v>8218</v>
      </c>
      <c r="G2310" s="10" t="s">
        <v>8223</v>
      </c>
      <c r="H2310" s="10" t="s">
        <v>8245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t="b">
        <v>1</v>
      </c>
      <c r="N2310" s="10" t="s">
        <v>8277</v>
      </c>
      <c r="O2310" s="15" t="s">
        <v>8323</v>
      </c>
      <c r="P2310" s="10" t="s">
        <v>8327</v>
      </c>
      <c r="Q2310" s="10">
        <f t="shared" si="181"/>
        <v>101</v>
      </c>
      <c r="R2310" s="10">
        <f t="shared" si="180"/>
        <v>82.5</v>
      </c>
      <c r="S2310" s="23">
        <f t="shared" si="182"/>
        <v>41851.962916666671</v>
      </c>
      <c r="T2310" s="23">
        <f t="shared" si="183"/>
        <v>41880.041666666664</v>
      </c>
      <c r="U2310" s="10">
        <f t="shared" si="179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0" t="s">
        <v>8218</v>
      </c>
      <c r="G2311" s="10" t="s">
        <v>8223</v>
      </c>
      <c r="H2311" s="10" t="s">
        <v>8245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t="b">
        <v>1</v>
      </c>
      <c r="N2311" s="10" t="s">
        <v>8277</v>
      </c>
      <c r="O2311" s="15" t="s">
        <v>8323</v>
      </c>
      <c r="P2311" s="10" t="s">
        <v>8327</v>
      </c>
      <c r="Q2311" s="10">
        <f t="shared" si="181"/>
        <v>107</v>
      </c>
      <c r="R2311" s="10">
        <f t="shared" si="180"/>
        <v>59.82</v>
      </c>
      <c r="S2311" s="23">
        <f t="shared" si="182"/>
        <v>41307.987696759257</v>
      </c>
      <c r="T2311" s="23">
        <f t="shared" si="183"/>
        <v>41342.987696759257</v>
      </c>
      <c r="U2311" s="10">
        <f t="shared" si="179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0" t="s">
        <v>8218</v>
      </c>
      <c r="G2312" s="10" t="s">
        <v>8223</v>
      </c>
      <c r="H2312" s="10" t="s">
        <v>8245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t="b">
        <v>1</v>
      </c>
      <c r="N2312" s="10" t="s">
        <v>8277</v>
      </c>
      <c r="O2312" s="15" t="s">
        <v>8323</v>
      </c>
      <c r="P2312" s="10" t="s">
        <v>8327</v>
      </c>
      <c r="Q2312" s="10">
        <f t="shared" si="181"/>
        <v>429</v>
      </c>
      <c r="R2312" s="10">
        <f t="shared" si="180"/>
        <v>64.819999999999993</v>
      </c>
      <c r="S2312" s="23">
        <f t="shared" si="182"/>
        <v>41324.79415509259</v>
      </c>
      <c r="T2312" s="23">
        <f t="shared" si="183"/>
        <v>41354.752488425926</v>
      </c>
      <c r="U2312" s="10">
        <f t="shared" si="179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0" t="s">
        <v>8218</v>
      </c>
      <c r="G2313" s="10" t="s">
        <v>8223</v>
      </c>
      <c r="H2313" s="10" t="s">
        <v>8245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t="b">
        <v>1</v>
      </c>
      <c r="N2313" s="10" t="s">
        <v>8277</v>
      </c>
      <c r="O2313" s="15" t="s">
        <v>8323</v>
      </c>
      <c r="P2313" s="10" t="s">
        <v>8327</v>
      </c>
      <c r="Q2313" s="10">
        <f t="shared" si="181"/>
        <v>104</v>
      </c>
      <c r="R2313" s="10">
        <f t="shared" si="180"/>
        <v>90.1</v>
      </c>
      <c r="S2313" s="23">
        <f t="shared" si="182"/>
        <v>41736.004502314812</v>
      </c>
      <c r="T2313" s="23">
        <f t="shared" si="183"/>
        <v>41766.004502314812</v>
      </c>
      <c r="U2313" s="10">
        <f t="shared" si="179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0" t="s">
        <v>8218</v>
      </c>
      <c r="G2314" s="10" t="s">
        <v>8223</v>
      </c>
      <c r="H2314" s="10" t="s">
        <v>8245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t="b">
        <v>1</v>
      </c>
      <c r="N2314" s="10" t="s">
        <v>8277</v>
      </c>
      <c r="O2314" s="15" t="s">
        <v>8323</v>
      </c>
      <c r="P2314" s="10" t="s">
        <v>8327</v>
      </c>
      <c r="Q2314" s="10">
        <f t="shared" si="181"/>
        <v>108</v>
      </c>
      <c r="R2314" s="10">
        <f t="shared" si="180"/>
        <v>40.96</v>
      </c>
      <c r="S2314" s="23">
        <f t="shared" si="182"/>
        <v>41716.632847222223</v>
      </c>
      <c r="T2314" s="23">
        <f t="shared" si="183"/>
        <v>41747.958333333336</v>
      </c>
      <c r="U2314" s="10">
        <f t="shared" si="179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0" t="s">
        <v>8218</v>
      </c>
      <c r="G2315" s="10" t="s">
        <v>8223</v>
      </c>
      <c r="H2315" s="10" t="s">
        <v>8245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t="b">
        <v>1</v>
      </c>
      <c r="N2315" s="10" t="s">
        <v>8277</v>
      </c>
      <c r="O2315" s="15" t="s">
        <v>8323</v>
      </c>
      <c r="P2315" s="10" t="s">
        <v>8327</v>
      </c>
      <c r="Q2315" s="10">
        <f t="shared" si="181"/>
        <v>176</v>
      </c>
      <c r="R2315" s="10">
        <f t="shared" si="180"/>
        <v>56</v>
      </c>
      <c r="S2315" s="23">
        <f t="shared" si="182"/>
        <v>41002.958634259259</v>
      </c>
      <c r="T2315" s="23">
        <f t="shared" si="183"/>
        <v>41032.958634259259</v>
      </c>
      <c r="U2315" s="10">
        <f t="shared" si="179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0" t="s">
        <v>8218</v>
      </c>
      <c r="G2316" s="10" t="s">
        <v>8223</v>
      </c>
      <c r="H2316" s="10" t="s">
        <v>8245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t="b">
        <v>1</v>
      </c>
      <c r="N2316" s="10" t="s">
        <v>8277</v>
      </c>
      <c r="O2316" s="15" t="s">
        <v>8323</v>
      </c>
      <c r="P2316" s="10" t="s">
        <v>8327</v>
      </c>
      <c r="Q2316" s="10">
        <f t="shared" si="181"/>
        <v>157</v>
      </c>
      <c r="R2316" s="10">
        <f t="shared" si="180"/>
        <v>37.67</v>
      </c>
      <c r="S2316" s="23">
        <f t="shared" si="182"/>
        <v>41037.551585648151</v>
      </c>
      <c r="T2316" s="23">
        <f t="shared" si="183"/>
        <v>41067.551585648151</v>
      </c>
      <c r="U2316" s="10">
        <f t="shared" si="179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0" t="s">
        <v>8218</v>
      </c>
      <c r="G2317" s="10" t="s">
        <v>8223</v>
      </c>
      <c r="H2317" s="10" t="s">
        <v>8245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t="b">
        <v>1</v>
      </c>
      <c r="N2317" s="10" t="s">
        <v>8277</v>
      </c>
      <c r="O2317" s="15" t="s">
        <v>8323</v>
      </c>
      <c r="P2317" s="10" t="s">
        <v>8327</v>
      </c>
      <c r="Q2317" s="10">
        <f t="shared" si="181"/>
        <v>103</v>
      </c>
      <c r="R2317" s="10">
        <f t="shared" si="180"/>
        <v>40.08</v>
      </c>
      <c r="S2317" s="23">
        <f t="shared" si="182"/>
        <v>41004.72619212963</v>
      </c>
      <c r="T2317" s="23">
        <f t="shared" si="183"/>
        <v>41034.72619212963</v>
      </c>
      <c r="U2317" s="10">
        <f t="shared" si="179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0" t="s">
        <v>8218</v>
      </c>
      <c r="G2318" s="10" t="s">
        <v>8223</v>
      </c>
      <c r="H2318" s="10" t="s">
        <v>8245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t="b">
        <v>1</v>
      </c>
      <c r="N2318" s="10" t="s">
        <v>8277</v>
      </c>
      <c r="O2318" s="15" t="s">
        <v>8323</v>
      </c>
      <c r="P2318" s="10" t="s">
        <v>8327</v>
      </c>
      <c r="Q2318" s="10">
        <f t="shared" si="181"/>
        <v>104</v>
      </c>
      <c r="R2318" s="10">
        <f t="shared" si="180"/>
        <v>78.03</v>
      </c>
      <c r="S2318" s="23">
        <f t="shared" si="182"/>
        <v>40079.725115740745</v>
      </c>
      <c r="T2318" s="23">
        <f t="shared" si="183"/>
        <v>40156.76666666667</v>
      </c>
      <c r="U2318" s="10">
        <f t="shared" si="179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0" t="s">
        <v>8218</v>
      </c>
      <c r="G2319" s="10" t="s">
        <v>8223</v>
      </c>
      <c r="H2319" s="10" t="s">
        <v>8245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t="b">
        <v>1</v>
      </c>
      <c r="N2319" s="10" t="s">
        <v>8277</v>
      </c>
      <c r="O2319" s="15" t="s">
        <v>8323</v>
      </c>
      <c r="P2319" s="10" t="s">
        <v>8327</v>
      </c>
      <c r="Q2319" s="10">
        <f t="shared" si="181"/>
        <v>104</v>
      </c>
      <c r="R2319" s="10">
        <f t="shared" si="180"/>
        <v>18.91</v>
      </c>
      <c r="S2319" s="23">
        <f t="shared" si="182"/>
        <v>40192.542233796295</v>
      </c>
      <c r="T2319" s="23">
        <f t="shared" si="183"/>
        <v>40224.208333333336</v>
      </c>
      <c r="U2319" s="10">
        <f t="shared" ref="U2319:U2382" si="184">YEAR(S:S)</f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0" t="s">
        <v>8218</v>
      </c>
      <c r="G2320" s="10" t="s">
        <v>8223</v>
      </c>
      <c r="H2320" s="10" t="s">
        <v>8245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t="b">
        <v>1</v>
      </c>
      <c r="N2320" s="10" t="s">
        <v>8277</v>
      </c>
      <c r="O2320" s="15" t="s">
        <v>8323</v>
      </c>
      <c r="P2320" s="10" t="s">
        <v>8327</v>
      </c>
      <c r="Q2320" s="10">
        <f t="shared" si="181"/>
        <v>121</v>
      </c>
      <c r="R2320" s="10">
        <f t="shared" si="180"/>
        <v>37.130000000000003</v>
      </c>
      <c r="S2320" s="23">
        <f t="shared" si="182"/>
        <v>40050.643680555557</v>
      </c>
      <c r="T2320" s="23">
        <f t="shared" si="183"/>
        <v>40082.165972222225</v>
      </c>
      <c r="U2320" s="1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0" t="s">
        <v>8218</v>
      </c>
      <c r="G2321" s="10" t="s">
        <v>8223</v>
      </c>
      <c r="H2321" s="10" t="s">
        <v>8245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t="b">
        <v>1</v>
      </c>
      <c r="N2321" s="10" t="s">
        <v>8277</v>
      </c>
      <c r="O2321" s="15" t="s">
        <v>8323</v>
      </c>
      <c r="P2321" s="10" t="s">
        <v>8327</v>
      </c>
      <c r="Q2321" s="10">
        <f t="shared" si="181"/>
        <v>108</v>
      </c>
      <c r="R2321" s="10">
        <f t="shared" si="180"/>
        <v>41.96</v>
      </c>
      <c r="S2321" s="23">
        <f t="shared" si="182"/>
        <v>41593.082002314812</v>
      </c>
      <c r="T2321" s="23">
        <f t="shared" si="183"/>
        <v>41623.082002314812</v>
      </c>
      <c r="U2321" s="10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0" t="s">
        <v>8218</v>
      </c>
      <c r="G2322" s="10" t="s">
        <v>8223</v>
      </c>
      <c r="H2322" s="10" t="s">
        <v>8245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t="b">
        <v>1</v>
      </c>
      <c r="N2322" s="10" t="s">
        <v>8277</v>
      </c>
      <c r="O2322" s="15" t="s">
        <v>8323</v>
      </c>
      <c r="P2322" s="10" t="s">
        <v>8327</v>
      </c>
      <c r="Q2322" s="10">
        <f t="shared" si="181"/>
        <v>109</v>
      </c>
      <c r="R2322" s="10">
        <f t="shared" si="180"/>
        <v>61.04</v>
      </c>
      <c r="S2322" s="23">
        <f t="shared" si="182"/>
        <v>41696.817129629628</v>
      </c>
      <c r="T2322" s="23">
        <f t="shared" si="183"/>
        <v>41731.775462962964</v>
      </c>
      <c r="U2322" s="10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0" t="s">
        <v>8221</v>
      </c>
      <c r="G2323" s="10" t="s">
        <v>8238</v>
      </c>
      <c r="H2323" s="10" t="s">
        <v>8248</v>
      </c>
      <c r="I2323" s="10">
        <v>1491282901</v>
      </c>
      <c r="J2323" s="10">
        <v>1488694501</v>
      </c>
      <c r="K2323" s="10" t="b">
        <v>0</v>
      </c>
      <c r="L2323" s="10">
        <v>64</v>
      </c>
      <c r="M2323" t="b">
        <v>0</v>
      </c>
      <c r="N2323" s="10" t="s">
        <v>8296</v>
      </c>
      <c r="O2323" s="15" t="s">
        <v>8334</v>
      </c>
      <c r="P2323" s="10" t="s">
        <v>8350</v>
      </c>
      <c r="Q2323" s="10">
        <f t="shared" si="181"/>
        <v>39</v>
      </c>
      <c r="R2323" s="10">
        <f t="shared" si="180"/>
        <v>64.53</v>
      </c>
      <c r="S2323" s="23">
        <f t="shared" si="182"/>
        <v>42799.260428240741</v>
      </c>
      <c r="T2323" s="23">
        <f t="shared" si="183"/>
        <v>42829.21876157407</v>
      </c>
      <c r="U2323" s="10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0" t="s">
        <v>8221</v>
      </c>
      <c r="G2324" s="10" t="s">
        <v>8223</v>
      </c>
      <c r="H2324" s="10" t="s">
        <v>8245</v>
      </c>
      <c r="I2324" s="10">
        <v>1491769769</v>
      </c>
      <c r="J2324" s="10">
        <v>1489181369</v>
      </c>
      <c r="K2324" s="10" t="b">
        <v>0</v>
      </c>
      <c r="L2324" s="10">
        <v>4</v>
      </c>
      <c r="M2324" t="b">
        <v>0</v>
      </c>
      <c r="N2324" s="10" t="s">
        <v>8296</v>
      </c>
      <c r="O2324" s="15" t="s">
        <v>8334</v>
      </c>
      <c r="P2324" s="10" t="s">
        <v>8350</v>
      </c>
      <c r="Q2324" s="10">
        <f t="shared" si="181"/>
        <v>3</v>
      </c>
      <c r="R2324" s="10">
        <f t="shared" si="180"/>
        <v>21.25</v>
      </c>
      <c r="S2324" s="23">
        <f t="shared" si="182"/>
        <v>42804.895474537043</v>
      </c>
      <c r="T2324" s="23">
        <f t="shared" si="183"/>
        <v>42834.853807870371</v>
      </c>
      <c r="U2324" s="10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0" t="s">
        <v>8221</v>
      </c>
      <c r="G2325" s="10" t="s">
        <v>8223</v>
      </c>
      <c r="H2325" s="10" t="s">
        <v>8245</v>
      </c>
      <c r="I2325" s="10">
        <v>1490033247</v>
      </c>
      <c r="J2325" s="10">
        <v>1489428447</v>
      </c>
      <c r="K2325" s="10" t="b">
        <v>0</v>
      </c>
      <c r="L2325" s="10">
        <v>4</v>
      </c>
      <c r="M2325" t="b">
        <v>0</v>
      </c>
      <c r="N2325" s="10" t="s">
        <v>8296</v>
      </c>
      <c r="O2325" s="15" t="s">
        <v>8334</v>
      </c>
      <c r="P2325" s="10" t="s">
        <v>8350</v>
      </c>
      <c r="Q2325" s="10">
        <f t="shared" si="181"/>
        <v>48</v>
      </c>
      <c r="R2325" s="10">
        <f t="shared" si="180"/>
        <v>30</v>
      </c>
      <c r="S2325" s="23">
        <f t="shared" si="182"/>
        <v>42807.755173611105</v>
      </c>
      <c r="T2325" s="23">
        <f t="shared" si="183"/>
        <v>42814.755173611105</v>
      </c>
      <c r="U2325" s="10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0" t="s">
        <v>8221</v>
      </c>
      <c r="G2326" s="10" t="s">
        <v>8224</v>
      </c>
      <c r="H2326" s="10" t="s">
        <v>8246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t="b">
        <v>0</v>
      </c>
      <c r="N2326" s="10" t="s">
        <v>8296</v>
      </c>
      <c r="O2326" s="15" t="s">
        <v>8334</v>
      </c>
      <c r="P2326" s="10" t="s">
        <v>8350</v>
      </c>
      <c r="Q2326" s="10">
        <f t="shared" si="181"/>
        <v>21</v>
      </c>
      <c r="R2326" s="10">
        <f t="shared" si="180"/>
        <v>25.49</v>
      </c>
      <c r="S2326" s="23">
        <f t="shared" si="182"/>
        <v>42790.885243055556</v>
      </c>
      <c r="T2326" s="23">
        <f t="shared" si="183"/>
        <v>42820.843576388885</v>
      </c>
      <c r="U2326" s="10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0" t="s">
        <v>8221</v>
      </c>
      <c r="G2327" s="10" t="s">
        <v>8223</v>
      </c>
      <c r="H2327" s="10" t="s">
        <v>8245</v>
      </c>
      <c r="I2327" s="10">
        <v>1490830331</v>
      </c>
      <c r="J2327" s="10">
        <v>1488241931</v>
      </c>
      <c r="K2327" s="10" t="b">
        <v>0</v>
      </c>
      <c r="L2327" s="10">
        <v>7</v>
      </c>
      <c r="M2327" t="b">
        <v>0</v>
      </c>
      <c r="N2327" s="10" t="s">
        <v>8296</v>
      </c>
      <c r="O2327" s="15" t="s">
        <v>8334</v>
      </c>
      <c r="P2327" s="10" t="s">
        <v>8350</v>
      </c>
      <c r="Q2327" s="10">
        <f t="shared" si="181"/>
        <v>8</v>
      </c>
      <c r="R2327" s="10">
        <f t="shared" si="180"/>
        <v>11.43</v>
      </c>
      <c r="S2327" s="23">
        <f t="shared" si="182"/>
        <v>42794.022349537037</v>
      </c>
      <c r="T2327" s="23">
        <f t="shared" si="183"/>
        <v>42823.980682870373</v>
      </c>
      <c r="U2327" s="10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0" t="s">
        <v>8221</v>
      </c>
      <c r="G2328" s="10" t="s">
        <v>8223</v>
      </c>
      <c r="H2328" s="10" t="s">
        <v>8245</v>
      </c>
      <c r="I2328" s="10">
        <v>1493571600</v>
      </c>
      <c r="J2328" s="10">
        <v>1489106948</v>
      </c>
      <c r="K2328" s="10" t="b">
        <v>0</v>
      </c>
      <c r="L2328" s="10">
        <v>1</v>
      </c>
      <c r="M2328" t="b">
        <v>0</v>
      </c>
      <c r="N2328" s="10" t="s">
        <v>8296</v>
      </c>
      <c r="O2328" s="15" t="s">
        <v>8334</v>
      </c>
      <c r="P2328" s="10" t="s">
        <v>8350</v>
      </c>
      <c r="Q2328" s="10">
        <f t="shared" si="181"/>
        <v>1</v>
      </c>
      <c r="R2328" s="10">
        <f t="shared" si="180"/>
        <v>108</v>
      </c>
      <c r="S2328" s="23">
        <f t="shared" si="182"/>
        <v>42804.034120370372</v>
      </c>
      <c r="T2328" s="23">
        <f t="shared" si="183"/>
        <v>42855.708333333328</v>
      </c>
      <c r="U2328" s="10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0" t="s">
        <v>8218</v>
      </c>
      <c r="G2329" s="10" t="s">
        <v>8223</v>
      </c>
      <c r="H2329" s="10" t="s">
        <v>8245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t="b">
        <v>1</v>
      </c>
      <c r="N2329" s="10" t="s">
        <v>8296</v>
      </c>
      <c r="O2329" s="15" t="s">
        <v>8334</v>
      </c>
      <c r="P2329" s="10" t="s">
        <v>8350</v>
      </c>
      <c r="Q2329" s="10">
        <f t="shared" si="181"/>
        <v>526</v>
      </c>
      <c r="R2329" s="10">
        <f t="shared" si="180"/>
        <v>54.88</v>
      </c>
      <c r="S2329" s="23">
        <f t="shared" si="182"/>
        <v>41842.917129629634</v>
      </c>
      <c r="T2329" s="23">
        <f t="shared" si="183"/>
        <v>41877.917129629634</v>
      </c>
      <c r="U2329" s="10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0" t="s">
        <v>8218</v>
      </c>
      <c r="G2330" s="10" t="s">
        <v>8223</v>
      </c>
      <c r="H2330" s="10" t="s">
        <v>8245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t="b">
        <v>1</v>
      </c>
      <c r="N2330" s="10" t="s">
        <v>8296</v>
      </c>
      <c r="O2330" s="15" t="s">
        <v>8334</v>
      </c>
      <c r="P2330" s="10" t="s">
        <v>8350</v>
      </c>
      <c r="Q2330" s="10">
        <f t="shared" si="181"/>
        <v>254</v>
      </c>
      <c r="R2330" s="10">
        <f t="shared" si="180"/>
        <v>47.38</v>
      </c>
      <c r="S2330" s="23">
        <f t="shared" si="182"/>
        <v>42139.781678240746</v>
      </c>
      <c r="T2330" s="23">
        <f t="shared" si="183"/>
        <v>42169.781678240746</v>
      </c>
      <c r="U2330" s="1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0" t="s">
        <v>8218</v>
      </c>
      <c r="G2331" s="10" t="s">
        <v>8223</v>
      </c>
      <c r="H2331" s="10" t="s">
        <v>8245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t="b">
        <v>1</v>
      </c>
      <c r="N2331" s="10" t="s">
        <v>8296</v>
      </c>
      <c r="O2331" s="15" t="s">
        <v>8334</v>
      </c>
      <c r="P2331" s="10" t="s">
        <v>8350</v>
      </c>
      <c r="Q2331" s="10">
        <f t="shared" si="181"/>
        <v>106</v>
      </c>
      <c r="R2331" s="10">
        <f t="shared" si="180"/>
        <v>211.84</v>
      </c>
      <c r="S2331" s="23">
        <f t="shared" si="182"/>
        <v>41807.624374999999</v>
      </c>
      <c r="T2331" s="23">
        <f t="shared" si="183"/>
        <v>41837.624374999999</v>
      </c>
      <c r="U2331" s="10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0" t="s">
        <v>8218</v>
      </c>
      <c r="G2332" s="10" t="s">
        <v>8223</v>
      </c>
      <c r="H2332" s="10" t="s">
        <v>8245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t="b">
        <v>1</v>
      </c>
      <c r="N2332" s="10" t="s">
        <v>8296</v>
      </c>
      <c r="O2332" s="15" t="s">
        <v>8334</v>
      </c>
      <c r="P2332" s="10" t="s">
        <v>8350</v>
      </c>
      <c r="Q2332" s="10">
        <f t="shared" si="181"/>
        <v>102</v>
      </c>
      <c r="R2332" s="10">
        <f t="shared" si="180"/>
        <v>219.93</v>
      </c>
      <c r="S2332" s="23">
        <f t="shared" si="182"/>
        <v>42332.89980324074</v>
      </c>
      <c r="T2332" s="23">
        <f t="shared" si="183"/>
        <v>42363</v>
      </c>
      <c r="U2332" s="10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0" t="s">
        <v>8218</v>
      </c>
      <c r="G2333" s="10" t="s">
        <v>8223</v>
      </c>
      <c r="H2333" s="10" t="s">
        <v>8245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t="b">
        <v>1</v>
      </c>
      <c r="N2333" s="10" t="s">
        <v>8296</v>
      </c>
      <c r="O2333" s="15" t="s">
        <v>8334</v>
      </c>
      <c r="P2333" s="10" t="s">
        <v>8350</v>
      </c>
      <c r="Q2333" s="10">
        <f t="shared" si="181"/>
        <v>144</v>
      </c>
      <c r="R2333" s="10">
        <f t="shared" si="180"/>
        <v>40.799999999999997</v>
      </c>
      <c r="S2333" s="23">
        <f t="shared" si="182"/>
        <v>41839.005671296298</v>
      </c>
      <c r="T2333" s="23">
        <f t="shared" si="183"/>
        <v>41869.005671296298</v>
      </c>
      <c r="U2333" s="10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0" t="s">
        <v>8218</v>
      </c>
      <c r="G2334" s="10" t="s">
        <v>8223</v>
      </c>
      <c r="H2334" s="10" t="s">
        <v>8245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t="b">
        <v>1</v>
      </c>
      <c r="N2334" s="10" t="s">
        <v>8296</v>
      </c>
      <c r="O2334" s="15" t="s">
        <v>8334</v>
      </c>
      <c r="P2334" s="10" t="s">
        <v>8350</v>
      </c>
      <c r="Q2334" s="10">
        <f t="shared" si="181"/>
        <v>106</v>
      </c>
      <c r="R2334" s="10">
        <f t="shared" si="180"/>
        <v>75.5</v>
      </c>
      <c r="S2334" s="23">
        <f t="shared" si="182"/>
        <v>42011.628136574072</v>
      </c>
      <c r="T2334" s="23">
        <f t="shared" si="183"/>
        <v>42041.628136574072</v>
      </c>
      <c r="U2334" s="10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0" t="s">
        <v>8218</v>
      </c>
      <c r="G2335" s="10" t="s">
        <v>8223</v>
      </c>
      <c r="H2335" s="10" t="s">
        <v>8245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t="b">
        <v>1</v>
      </c>
      <c r="N2335" s="10" t="s">
        <v>8296</v>
      </c>
      <c r="O2335" s="15" t="s">
        <v>8334</v>
      </c>
      <c r="P2335" s="10" t="s">
        <v>8350</v>
      </c>
      <c r="Q2335" s="10">
        <f t="shared" si="181"/>
        <v>212</v>
      </c>
      <c r="R2335" s="10">
        <f t="shared" si="180"/>
        <v>13.54</v>
      </c>
      <c r="S2335" s="23">
        <f t="shared" si="182"/>
        <v>41767.650347222225</v>
      </c>
      <c r="T2335" s="23">
        <f t="shared" si="183"/>
        <v>41788.743055555555</v>
      </c>
      <c r="U2335" s="10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0" t="s">
        <v>8218</v>
      </c>
      <c r="G2336" s="10" t="s">
        <v>8223</v>
      </c>
      <c r="H2336" s="10" t="s">
        <v>8245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t="b">
        <v>1</v>
      </c>
      <c r="N2336" s="10" t="s">
        <v>8296</v>
      </c>
      <c r="O2336" s="15" t="s">
        <v>8334</v>
      </c>
      <c r="P2336" s="10" t="s">
        <v>8350</v>
      </c>
      <c r="Q2336" s="10">
        <f t="shared" si="181"/>
        <v>102</v>
      </c>
      <c r="R2336" s="10">
        <f t="shared" si="180"/>
        <v>60.87</v>
      </c>
      <c r="S2336" s="23">
        <f t="shared" si="182"/>
        <v>41918.670115740737</v>
      </c>
      <c r="T2336" s="23">
        <f t="shared" si="183"/>
        <v>41948.731944444444</v>
      </c>
      <c r="U2336" s="10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0" t="s">
        <v>8218</v>
      </c>
      <c r="G2337" s="10" t="s">
        <v>8223</v>
      </c>
      <c r="H2337" s="10" t="s">
        <v>8245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t="b">
        <v>1</v>
      </c>
      <c r="N2337" s="10" t="s">
        <v>8296</v>
      </c>
      <c r="O2337" s="15" t="s">
        <v>8334</v>
      </c>
      <c r="P2337" s="10" t="s">
        <v>8350</v>
      </c>
      <c r="Q2337" s="10">
        <f t="shared" si="181"/>
        <v>102</v>
      </c>
      <c r="R2337" s="10">
        <f t="shared" si="180"/>
        <v>115.69</v>
      </c>
      <c r="S2337" s="23">
        <f t="shared" si="182"/>
        <v>41771.572256944448</v>
      </c>
      <c r="T2337" s="23">
        <f t="shared" si="183"/>
        <v>41801.572256944448</v>
      </c>
      <c r="U2337" s="10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0" t="s">
        <v>8218</v>
      </c>
      <c r="G2338" s="10" t="s">
        <v>8223</v>
      </c>
      <c r="H2338" s="10" t="s">
        <v>8245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t="b">
        <v>1</v>
      </c>
      <c r="N2338" s="10" t="s">
        <v>8296</v>
      </c>
      <c r="O2338" s="15" t="s">
        <v>8334</v>
      </c>
      <c r="P2338" s="10" t="s">
        <v>8350</v>
      </c>
      <c r="Q2338" s="10">
        <f t="shared" si="181"/>
        <v>521</v>
      </c>
      <c r="R2338" s="10">
        <f t="shared" si="180"/>
        <v>48.1</v>
      </c>
      <c r="S2338" s="23">
        <f t="shared" si="182"/>
        <v>41666.924710648149</v>
      </c>
      <c r="T2338" s="23">
        <f t="shared" si="183"/>
        <v>41706.924710648149</v>
      </c>
      <c r="U2338" s="10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0" t="s">
        <v>8218</v>
      </c>
      <c r="G2339" s="10" t="s">
        <v>8223</v>
      </c>
      <c r="H2339" s="10" t="s">
        <v>8245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t="b">
        <v>1</v>
      </c>
      <c r="N2339" s="10" t="s">
        <v>8296</v>
      </c>
      <c r="O2339" s="15" t="s">
        <v>8334</v>
      </c>
      <c r="P2339" s="10" t="s">
        <v>8350</v>
      </c>
      <c r="Q2339" s="10">
        <f t="shared" si="181"/>
        <v>111</v>
      </c>
      <c r="R2339" s="10">
        <f t="shared" si="180"/>
        <v>74.180000000000007</v>
      </c>
      <c r="S2339" s="23">
        <f t="shared" si="182"/>
        <v>41786.640543981484</v>
      </c>
      <c r="T2339" s="23">
        <f t="shared" si="183"/>
        <v>41816.640543981484</v>
      </c>
      <c r="U2339" s="10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0" t="s">
        <v>8218</v>
      </c>
      <c r="G2340" s="10" t="s">
        <v>8223</v>
      </c>
      <c r="H2340" s="10" t="s">
        <v>8245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t="b">
        <v>1</v>
      </c>
      <c r="N2340" s="10" t="s">
        <v>8296</v>
      </c>
      <c r="O2340" s="15" t="s">
        <v>8334</v>
      </c>
      <c r="P2340" s="10" t="s">
        <v>8350</v>
      </c>
      <c r="Q2340" s="10">
        <f t="shared" si="181"/>
        <v>101</v>
      </c>
      <c r="R2340" s="10">
        <f t="shared" si="180"/>
        <v>123.35</v>
      </c>
      <c r="S2340" s="23">
        <f t="shared" si="182"/>
        <v>41789.896805555552</v>
      </c>
      <c r="T2340" s="23">
        <f t="shared" si="183"/>
        <v>41819.896805555552</v>
      </c>
      <c r="U2340" s="1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0" t="s">
        <v>8218</v>
      </c>
      <c r="G2341" s="10" t="s">
        <v>8223</v>
      </c>
      <c r="H2341" s="10" t="s">
        <v>8245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t="b">
        <v>1</v>
      </c>
      <c r="N2341" s="10" t="s">
        <v>8296</v>
      </c>
      <c r="O2341" s="15" t="s">
        <v>8334</v>
      </c>
      <c r="P2341" s="10" t="s">
        <v>8350</v>
      </c>
      <c r="Q2341" s="10">
        <f t="shared" si="181"/>
        <v>294</v>
      </c>
      <c r="R2341" s="10">
        <f t="shared" si="180"/>
        <v>66.62</v>
      </c>
      <c r="S2341" s="23">
        <f t="shared" si="182"/>
        <v>42692.79987268518</v>
      </c>
      <c r="T2341" s="23">
        <f t="shared" si="183"/>
        <v>42723.332638888889</v>
      </c>
      <c r="U2341" s="10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0" t="s">
        <v>8218</v>
      </c>
      <c r="G2342" s="10" t="s">
        <v>8223</v>
      </c>
      <c r="H2342" s="10" t="s">
        <v>8245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t="b">
        <v>1</v>
      </c>
      <c r="N2342" s="10" t="s">
        <v>8296</v>
      </c>
      <c r="O2342" s="15" t="s">
        <v>8334</v>
      </c>
      <c r="P2342" s="10" t="s">
        <v>8350</v>
      </c>
      <c r="Q2342" s="10">
        <f t="shared" si="181"/>
        <v>106</v>
      </c>
      <c r="R2342" s="10">
        <f t="shared" si="180"/>
        <v>104.99</v>
      </c>
      <c r="S2342" s="23">
        <f t="shared" si="182"/>
        <v>42643.642800925925</v>
      </c>
      <c r="T2342" s="23">
        <f t="shared" si="183"/>
        <v>42673.642800925925</v>
      </c>
      <c r="U2342" s="10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0" t="s">
        <v>8219</v>
      </c>
      <c r="G2343" s="10" t="s">
        <v>8223</v>
      </c>
      <c r="H2343" s="10" t="s">
        <v>8245</v>
      </c>
      <c r="I2343" s="10">
        <v>1436729504</v>
      </c>
      <c r="J2343" s="10">
        <v>1434137504</v>
      </c>
      <c r="K2343" s="10" t="b">
        <v>0</v>
      </c>
      <c r="L2343" s="10">
        <v>0</v>
      </c>
      <c r="M2343" t="b">
        <v>0</v>
      </c>
      <c r="N2343" s="10" t="s">
        <v>8270</v>
      </c>
      <c r="O2343" s="15" t="s">
        <v>8317</v>
      </c>
      <c r="P2343" s="10" t="s">
        <v>8318</v>
      </c>
      <c r="Q2343" s="10">
        <f t="shared" si="181"/>
        <v>0</v>
      </c>
      <c r="R2343" s="10">
        <f t="shared" si="180"/>
        <v>0</v>
      </c>
      <c r="S2343" s="23">
        <f t="shared" si="182"/>
        <v>42167.813703703709</v>
      </c>
      <c r="T2343" s="23">
        <f t="shared" si="183"/>
        <v>42197.813703703709</v>
      </c>
      <c r="U2343" s="10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0" t="s">
        <v>8219</v>
      </c>
      <c r="G2344" s="10" t="s">
        <v>8223</v>
      </c>
      <c r="H2344" s="10" t="s">
        <v>8245</v>
      </c>
      <c r="I2344" s="10">
        <v>1412571600</v>
      </c>
      <c r="J2344" s="10">
        <v>1410799870</v>
      </c>
      <c r="K2344" s="10" t="b">
        <v>0</v>
      </c>
      <c r="L2344" s="10">
        <v>0</v>
      </c>
      <c r="M2344" t="b">
        <v>0</v>
      </c>
      <c r="N2344" s="10" t="s">
        <v>8270</v>
      </c>
      <c r="O2344" s="15" t="s">
        <v>8317</v>
      </c>
      <c r="P2344" s="10" t="s">
        <v>8318</v>
      </c>
      <c r="Q2344" s="10">
        <f t="shared" si="181"/>
        <v>0</v>
      </c>
      <c r="R2344" s="10">
        <f t="shared" si="180"/>
        <v>0</v>
      </c>
      <c r="S2344" s="23">
        <f t="shared" si="182"/>
        <v>41897.702199074076</v>
      </c>
      <c r="T2344" s="23">
        <f t="shared" si="183"/>
        <v>41918.208333333336</v>
      </c>
      <c r="U2344" s="10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0" t="s">
        <v>8219</v>
      </c>
      <c r="G2345" s="10" t="s">
        <v>8223</v>
      </c>
      <c r="H2345" s="10" t="s">
        <v>8245</v>
      </c>
      <c r="I2345" s="10">
        <v>1452282420</v>
      </c>
      <c r="J2345" s="10">
        <v>1447962505</v>
      </c>
      <c r="K2345" s="10" t="b">
        <v>0</v>
      </c>
      <c r="L2345" s="10">
        <v>1</v>
      </c>
      <c r="M2345" t="b">
        <v>0</v>
      </c>
      <c r="N2345" s="10" t="s">
        <v>8270</v>
      </c>
      <c r="O2345" s="15" t="s">
        <v>8317</v>
      </c>
      <c r="P2345" s="10" t="s">
        <v>8318</v>
      </c>
      <c r="Q2345" s="10">
        <f t="shared" si="181"/>
        <v>3</v>
      </c>
      <c r="R2345" s="10">
        <f t="shared" si="180"/>
        <v>300</v>
      </c>
      <c r="S2345" s="23">
        <f t="shared" si="182"/>
        <v>42327.825289351851</v>
      </c>
      <c r="T2345" s="23">
        <f t="shared" si="183"/>
        <v>42377.82430555555</v>
      </c>
      <c r="U2345" s="10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0" t="s">
        <v>8219</v>
      </c>
      <c r="G2346" s="10" t="s">
        <v>8228</v>
      </c>
      <c r="H2346" s="10" t="s">
        <v>8250</v>
      </c>
      <c r="I2346" s="10">
        <v>1466789269</v>
      </c>
      <c r="J2346" s="10">
        <v>1464197269</v>
      </c>
      <c r="K2346" s="10" t="b">
        <v>0</v>
      </c>
      <c r="L2346" s="10">
        <v>1</v>
      </c>
      <c r="M2346" t="b">
        <v>0</v>
      </c>
      <c r="N2346" s="10" t="s">
        <v>8270</v>
      </c>
      <c r="O2346" s="15" t="s">
        <v>8317</v>
      </c>
      <c r="P2346" s="10" t="s">
        <v>8318</v>
      </c>
      <c r="Q2346" s="10">
        <f t="shared" si="181"/>
        <v>0</v>
      </c>
      <c r="R2346" s="10">
        <f t="shared" si="180"/>
        <v>1</v>
      </c>
      <c r="S2346" s="23">
        <f t="shared" si="182"/>
        <v>42515.727650462963</v>
      </c>
      <c r="T2346" s="23">
        <f t="shared" si="183"/>
        <v>42545.727650462963</v>
      </c>
      <c r="U2346" s="10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0" t="s">
        <v>8219</v>
      </c>
      <c r="G2347" s="10" t="s">
        <v>8223</v>
      </c>
      <c r="H2347" s="10" t="s">
        <v>8245</v>
      </c>
      <c r="I2347" s="10">
        <v>1427845140</v>
      </c>
      <c r="J2347" s="10">
        <v>1424822556</v>
      </c>
      <c r="K2347" s="10" t="b">
        <v>0</v>
      </c>
      <c r="L2347" s="10">
        <v>0</v>
      </c>
      <c r="M2347" t="b">
        <v>0</v>
      </c>
      <c r="N2347" s="10" t="s">
        <v>8270</v>
      </c>
      <c r="O2347" s="15" t="s">
        <v>8317</v>
      </c>
      <c r="P2347" s="10" t="s">
        <v>8318</v>
      </c>
      <c r="Q2347" s="10">
        <f t="shared" si="181"/>
        <v>0</v>
      </c>
      <c r="R2347" s="10">
        <f t="shared" si="180"/>
        <v>0</v>
      </c>
      <c r="S2347" s="23">
        <f t="shared" si="182"/>
        <v>42060.001805555556</v>
      </c>
      <c r="T2347" s="23">
        <f t="shared" si="183"/>
        <v>42094.985416666663</v>
      </c>
      <c r="U2347" s="10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0" t="s">
        <v>8219</v>
      </c>
      <c r="G2348" s="10" t="s">
        <v>8223</v>
      </c>
      <c r="H2348" s="10" t="s">
        <v>8245</v>
      </c>
      <c r="I2348" s="10">
        <v>1476731431</v>
      </c>
      <c r="J2348" s="10">
        <v>1472843431</v>
      </c>
      <c r="K2348" s="10" t="b">
        <v>0</v>
      </c>
      <c r="L2348" s="10">
        <v>3</v>
      </c>
      <c r="M2348" t="b">
        <v>0</v>
      </c>
      <c r="N2348" s="10" t="s">
        <v>8270</v>
      </c>
      <c r="O2348" s="15" t="s">
        <v>8317</v>
      </c>
      <c r="P2348" s="10" t="s">
        <v>8318</v>
      </c>
      <c r="Q2348" s="10">
        <f t="shared" si="181"/>
        <v>0</v>
      </c>
      <c r="R2348" s="10">
        <f t="shared" si="180"/>
        <v>13</v>
      </c>
      <c r="S2348" s="23">
        <f t="shared" si="182"/>
        <v>42615.79896990741</v>
      </c>
      <c r="T2348" s="23">
        <f t="shared" si="183"/>
        <v>42660.79896990741</v>
      </c>
      <c r="U2348" s="10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0" t="s">
        <v>8219</v>
      </c>
      <c r="G2349" s="10" t="s">
        <v>8223</v>
      </c>
      <c r="H2349" s="10" t="s">
        <v>8245</v>
      </c>
      <c r="I2349" s="10">
        <v>1472135676</v>
      </c>
      <c r="J2349" s="10">
        <v>1469543676</v>
      </c>
      <c r="K2349" s="10" t="b">
        <v>0</v>
      </c>
      <c r="L2349" s="10">
        <v>1</v>
      </c>
      <c r="M2349" t="b">
        <v>0</v>
      </c>
      <c r="N2349" s="10" t="s">
        <v>8270</v>
      </c>
      <c r="O2349" s="15" t="s">
        <v>8317</v>
      </c>
      <c r="P2349" s="10" t="s">
        <v>8318</v>
      </c>
      <c r="Q2349" s="10">
        <f t="shared" si="181"/>
        <v>2</v>
      </c>
      <c r="R2349" s="10">
        <f t="shared" si="180"/>
        <v>15</v>
      </c>
      <c r="S2349" s="23">
        <f t="shared" si="182"/>
        <v>42577.607361111113</v>
      </c>
      <c r="T2349" s="23">
        <f t="shared" si="183"/>
        <v>42607.607361111113</v>
      </c>
      <c r="U2349" s="10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0" t="s">
        <v>8219</v>
      </c>
      <c r="G2350" s="10" t="s">
        <v>8223</v>
      </c>
      <c r="H2350" s="10" t="s">
        <v>8245</v>
      </c>
      <c r="I2350" s="10">
        <v>1456006938</v>
      </c>
      <c r="J2350" s="10">
        <v>1450822938</v>
      </c>
      <c r="K2350" s="10" t="b">
        <v>0</v>
      </c>
      <c r="L2350" s="10">
        <v>5</v>
      </c>
      <c r="M2350" t="b">
        <v>0</v>
      </c>
      <c r="N2350" s="10" t="s">
        <v>8270</v>
      </c>
      <c r="O2350" s="15" t="s">
        <v>8317</v>
      </c>
      <c r="P2350" s="10" t="s">
        <v>8318</v>
      </c>
      <c r="Q2350" s="10">
        <f t="shared" si="181"/>
        <v>0</v>
      </c>
      <c r="R2350" s="10">
        <f t="shared" si="180"/>
        <v>54</v>
      </c>
      <c r="S2350" s="23">
        <f t="shared" si="182"/>
        <v>42360.932152777779</v>
      </c>
      <c r="T2350" s="23">
        <f t="shared" si="183"/>
        <v>42420.932152777779</v>
      </c>
      <c r="U2350" s="1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0" t="s">
        <v>8219</v>
      </c>
      <c r="G2351" s="10" t="s">
        <v>8234</v>
      </c>
      <c r="H2351" s="10" t="s">
        <v>8254</v>
      </c>
      <c r="I2351" s="10">
        <v>1439318228</v>
      </c>
      <c r="J2351" s="10">
        <v>1436812628</v>
      </c>
      <c r="K2351" s="10" t="b">
        <v>0</v>
      </c>
      <c r="L2351" s="10">
        <v>0</v>
      </c>
      <c r="M2351" t="b">
        <v>0</v>
      </c>
      <c r="N2351" s="10" t="s">
        <v>8270</v>
      </c>
      <c r="O2351" s="15" t="s">
        <v>8317</v>
      </c>
      <c r="P2351" s="10" t="s">
        <v>8318</v>
      </c>
      <c r="Q2351" s="10">
        <f t="shared" si="181"/>
        <v>0</v>
      </c>
      <c r="R2351" s="10">
        <f t="shared" si="180"/>
        <v>0</v>
      </c>
      <c r="S2351" s="23">
        <f t="shared" si="182"/>
        <v>42198.775787037041</v>
      </c>
      <c r="T2351" s="23">
        <f t="shared" si="183"/>
        <v>42227.775787037041</v>
      </c>
      <c r="U2351" s="10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0" t="s">
        <v>8219</v>
      </c>
      <c r="G2352" s="10" t="s">
        <v>8240</v>
      </c>
      <c r="H2352" s="10" t="s">
        <v>8248</v>
      </c>
      <c r="I2352" s="10">
        <v>1483474370</v>
      </c>
      <c r="J2352" s="10">
        <v>1480882370</v>
      </c>
      <c r="K2352" s="10" t="b">
        <v>0</v>
      </c>
      <c r="L2352" s="10">
        <v>0</v>
      </c>
      <c r="M2352" t="b">
        <v>0</v>
      </c>
      <c r="N2352" s="10" t="s">
        <v>8270</v>
      </c>
      <c r="O2352" s="15" t="s">
        <v>8317</v>
      </c>
      <c r="P2352" s="10" t="s">
        <v>8318</v>
      </c>
      <c r="Q2352" s="10">
        <f t="shared" si="181"/>
        <v>0</v>
      </c>
      <c r="R2352" s="10">
        <f t="shared" si="180"/>
        <v>0</v>
      </c>
      <c r="S2352" s="23">
        <f t="shared" si="182"/>
        <v>42708.842245370368</v>
      </c>
      <c r="T2352" s="23">
        <f t="shared" si="183"/>
        <v>42738.842245370368</v>
      </c>
      <c r="U2352" s="10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0" t="s">
        <v>8219</v>
      </c>
      <c r="G2353" s="10" t="s">
        <v>8227</v>
      </c>
      <c r="H2353" s="10" t="s">
        <v>8249</v>
      </c>
      <c r="I2353" s="10">
        <v>1430360739</v>
      </c>
      <c r="J2353" s="10">
        <v>1427768739</v>
      </c>
      <c r="K2353" s="10" t="b">
        <v>0</v>
      </c>
      <c r="L2353" s="10">
        <v>7</v>
      </c>
      <c r="M2353" t="b">
        <v>0</v>
      </c>
      <c r="N2353" s="10" t="s">
        <v>8270</v>
      </c>
      <c r="O2353" s="15" t="s">
        <v>8317</v>
      </c>
      <c r="P2353" s="10" t="s">
        <v>8318</v>
      </c>
      <c r="Q2353" s="10">
        <f t="shared" si="181"/>
        <v>1</v>
      </c>
      <c r="R2353" s="10">
        <f t="shared" si="180"/>
        <v>15.43</v>
      </c>
      <c r="S2353" s="23">
        <f t="shared" si="182"/>
        <v>42094.101145833338</v>
      </c>
      <c r="T2353" s="23">
        <f t="shared" si="183"/>
        <v>42124.101145833338</v>
      </c>
      <c r="U2353" s="10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0" t="s">
        <v>8219</v>
      </c>
      <c r="G2354" s="10" t="s">
        <v>8223</v>
      </c>
      <c r="H2354" s="10" t="s">
        <v>8245</v>
      </c>
      <c r="I2354" s="10">
        <v>1433603552</v>
      </c>
      <c r="J2354" s="10">
        <v>1428419552</v>
      </c>
      <c r="K2354" s="10" t="b">
        <v>0</v>
      </c>
      <c r="L2354" s="10">
        <v>0</v>
      </c>
      <c r="M2354" t="b">
        <v>0</v>
      </c>
      <c r="N2354" s="10" t="s">
        <v>8270</v>
      </c>
      <c r="O2354" s="15" t="s">
        <v>8317</v>
      </c>
      <c r="P2354" s="10" t="s">
        <v>8318</v>
      </c>
      <c r="Q2354" s="10">
        <f t="shared" si="181"/>
        <v>0</v>
      </c>
      <c r="R2354" s="10">
        <f t="shared" si="180"/>
        <v>0</v>
      </c>
      <c r="S2354" s="23">
        <f t="shared" si="182"/>
        <v>42101.633703703701</v>
      </c>
      <c r="T2354" s="23">
        <f t="shared" si="183"/>
        <v>42161.633703703701</v>
      </c>
      <c r="U2354" s="10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0" t="s">
        <v>8219</v>
      </c>
      <c r="G2355" s="10" t="s">
        <v>8223</v>
      </c>
      <c r="H2355" s="10" t="s">
        <v>8245</v>
      </c>
      <c r="I2355" s="10">
        <v>1429632822</v>
      </c>
      <c r="J2355" s="10">
        <v>1428596022</v>
      </c>
      <c r="K2355" s="10" t="b">
        <v>0</v>
      </c>
      <c r="L2355" s="10">
        <v>0</v>
      </c>
      <c r="M2355" t="b">
        <v>0</v>
      </c>
      <c r="N2355" s="10" t="s">
        <v>8270</v>
      </c>
      <c r="O2355" s="15" t="s">
        <v>8317</v>
      </c>
      <c r="P2355" s="10" t="s">
        <v>8318</v>
      </c>
      <c r="Q2355" s="10">
        <f t="shared" si="181"/>
        <v>0</v>
      </c>
      <c r="R2355" s="10">
        <f t="shared" si="180"/>
        <v>0</v>
      </c>
      <c r="S2355" s="23">
        <f t="shared" si="182"/>
        <v>42103.676180555558</v>
      </c>
      <c r="T2355" s="23">
        <f t="shared" si="183"/>
        <v>42115.676180555558</v>
      </c>
      <c r="U2355" s="10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0" t="s">
        <v>8219</v>
      </c>
      <c r="G2356" s="10" t="s">
        <v>8223</v>
      </c>
      <c r="H2356" s="10" t="s">
        <v>8245</v>
      </c>
      <c r="I2356" s="10">
        <v>1420910460</v>
      </c>
      <c r="J2356" s="10">
        <v>1415726460</v>
      </c>
      <c r="K2356" s="10" t="b">
        <v>0</v>
      </c>
      <c r="L2356" s="10">
        <v>1</v>
      </c>
      <c r="M2356" t="b">
        <v>0</v>
      </c>
      <c r="N2356" s="10" t="s">
        <v>8270</v>
      </c>
      <c r="O2356" s="15" t="s">
        <v>8317</v>
      </c>
      <c r="P2356" s="10" t="s">
        <v>8318</v>
      </c>
      <c r="Q2356" s="10">
        <f t="shared" si="181"/>
        <v>0</v>
      </c>
      <c r="R2356" s="10">
        <f t="shared" si="180"/>
        <v>25</v>
      </c>
      <c r="S2356" s="23">
        <f t="shared" si="182"/>
        <v>41954.722916666666</v>
      </c>
      <c r="T2356" s="23">
        <f t="shared" si="183"/>
        <v>42014.722916666666</v>
      </c>
      <c r="U2356" s="10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0" t="s">
        <v>8219</v>
      </c>
      <c r="G2357" s="10" t="s">
        <v>8225</v>
      </c>
      <c r="H2357" s="10" t="s">
        <v>8247</v>
      </c>
      <c r="I2357" s="10">
        <v>1430604136</v>
      </c>
      <c r="J2357" s="10">
        <v>1428012136</v>
      </c>
      <c r="K2357" s="10" t="b">
        <v>0</v>
      </c>
      <c r="L2357" s="10">
        <v>2</v>
      </c>
      <c r="M2357" t="b">
        <v>0</v>
      </c>
      <c r="N2357" s="10" t="s">
        <v>8270</v>
      </c>
      <c r="O2357" s="15" t="s">
        <v>8317</v>
      </c>
      <c r="P2357" s="10" t="s">
        <v>8318</v>
      </c>
      <c r="Q2357" s="10">
        <f t="shared" si="181"/>
        <v>1</v>
      </c>
      <c r="R2357" s="10">
        <f t="shared" si="180"/>
        <v>27.5</v>
      </c>
      <c r="S2357" s="23">
        <f t="shared" si="182"/>
        <v>42096.918240740735</v>
      </c>
      <c r="T2357" s="23">
        <f t="shared" si="183"/>
        <v>42126.918240740735</v>
      </c>
      <c r="U2357" s="10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0" t="s">
        <v>8219</v>
      </c>
      <c r="G2358" s="10" t="s">
        <v>8232</v>
      </c>
      <c r="H2358" s="10" t="s">
        <v>8248</v>
      </c>
      <c r="I2358" s="10">
        <v>1433530104</v>
      </c>
      <c r="J2358" s="10">
        <v>1430938104</v>
      </c>
      <c r="K2358" s="10" t="b">
        <v>0</v>
      </c>
      <c r="L2358" s="10">
        <v>0</v>
      </c>
      <c r="M2358" t="b">
        <v>0</v>
      </c>
      <c r="N2358" s="10" t="s">
        <v>8270</v>
      </c>
      <c r="O2358" s="15" t="s">
        <v>8317</v>
      </c>
      <c r="P2358" s="10" t="s">
        <v>8318</v>
      </c>
      <c r="Q2358" s="10">
        <f t="shared" si="181"/>
        <v>0</v>
      </c>
      <c r="R2358" s="10">
        <f t="shared" si="180"/>
        <v>0</v>
      </c>
      <c r="S2358" s="23">
        <f t="shared" si="182"/>
        <v>42130.78361111111</v>
      </c>
      <c r="T2358" s="23">
        <f t="shared" si="183"/>
        <v>42160.78361111111</v>
      </c>
      <c r="U2358" s="10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0" t="s">
        <v>8219</v>
      </c>
      <c r="G2359" s="10" t="s">
        <v>8224</v>
      </c>
      <c r="H2359" s="10" t="s">
        <v>8246</v>
      </c>
      <c r="I2359" s="10">
        <v>1445093578</v>
      </c>
      <c r="J2359" s="10">
        <v>1442501578</v>
      </c>
      <c r="K2359" s="10" t="b">
        <v>0</v>
      </c>
      <c r="L2359" s="10">
        <v>0</v>
      </c>
      <c r="M2359" t="b">
        <v>0</v>
      </c>
      <c r="N2359" s="10" t="s">
        <v>8270</v>
      </c>
      <c r="O2359" s="15" t="s">
        <v>8317</v>
      </c>
      <c r="P2359" s="10" t="s">
        <v>8318</v>
      </c>
      <c r="Q2359" s="10">
        <f t="shared" si="181"/>
        <v>0</v>
      </c>
      <c r="R2359" s="10">
        <f t="shared" si="180"/>
        <v>0</v>
      </c>
      <c r="S2359" s="23">
        <f t="shared" si="182"/>
        <v>42264.620115740734</v>
      </c>
      <c r="T2359" s="23">
        <f t="shared" si="183"/>
        <v>42294.620115740734</v>
      </c>
      <c r="U2359" s="10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0" t="s">
        <v>8219</v>
      </c>
      <c r="G2360" s="10" t="s">
        <v>8224</v>
      </c>
      <c r="H2360" s="10" t="s">
        <v>8246</v>
      </c>
      <c r="I2360" s="10">
        <v>1422664740</v>
      </c>
      <c r="J2360" s="10">
        <v>1417818036</v>
      </c>
      <c r="K2360" s="10" t="b">
        <v>0</v>
      </c>
      <c r="L2360" s="10">
        <v>0</v>
      </c>
      <c r="M2360" t="b">
        <v>0</v>
      </c>
      <c r="N2360" s="10" t="s">
        <v>8270</v>
      </c>
      <c r="O2360" s="15" t="s">
        <v>8317</v>
      </c>
      <c r="P2360" s="10" t="s">
        <v>8318</v>
      </c>
      <c r="Q2360" s="10">
        <f t="shared" si="181"/>
        <v>0</v>
      </c>
      <c r="R2360" s="10">
        <f t="shared" si="180"/>
        <v>0</v>
      </c>
      <c r="S2360" s="23">
        <f t="shared" si="182"/>
        <v>41978.930972222224</v>
      </c>
      <c r="T2360" s="23">
        <f t="shared" si="183"/>
        <v>42035.027083333334</v>
      </c>
      <c r="U2360" s="1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0" t="s">
        <v>8219</v>
      </c>
      <c r="G2361" s="10" t="s">
        <v>8223</v>
      </c>
      <c r="H2361" s="10" t="s">
        <v>8245</v>
      </c>
      <c r="I2361" s="10">
        <v>1438616124</v>
      </c>
      <c r="J2361" s="10">
        <v>1433432124</v>
      </c>
      <c r="K2361" s="10" t="b">
        <v>0</v>
      </c>
      <c r="L2361" s="10">
        <v>3</v>
      </c>
      <c r="M2361" t="b">
        <v>0</v>
      </c>
      <c r="N2361" s="10" t="s">
        <v>8270</v>
      </c>
      <c r="O2361" s="15" t="s">
        <v>8317</v>
      </c>
      <c r="P2361" s="10" t="s">
        <v>8318</v>
      </c>
      <c r="Q2361" s="10">
        <f t="shared" si="181"/>
        <v>15</v>
      </c>
      <c r="R2361" s="10">
        <f t="shared" si="180"/>
        <v>367</v>
      </c>
      <c r="S2361" s="23">
        <f t="shared" si="182"/>
        <v>42159.649583333332</v>
      </c>
      <c r="T2361" s="23">
        <f t="shared" si="183"/>
        <v>42219.649583333332</v>
      </c>
      <c r="U2361" s="10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0" t="s">
        <v>8219</v>
      </c>
      <c r="G2362" s="10" t="s">
        <v>8228</v>
      </c>
      <c r="H2362" s="10" t="s">
        <v>8250</v>
      </c>
      <c r="I2362" s="10">
        <v>1454864280</v>
      </c>
      <c r="J2362" s="10">
        <v>1452272280</v>
      </c>
      <c r="K2362" s="10" t="b">
        <v>0</v>
      </c>
      <c r="L2362" s="10">
        <v>1</v>
      </c>
      <c r="M2362" t="b">
        <v>0</v>
      </c>
      <c r="N2362" s="10" t="s">
        <v>8270</v>
      </c>
      <c r="O2362" s="15" t="s">
        <v>8317</v>
      </c>
      <c r="P2362" s="10" t="s">
        <v>8318</v>
      </c>
      <c r="Q2362" s="10">
        <f t="shared" si="181"/>
        <v>0</v>
      </c>
      <c r="R2362" s="10">
        <f t="shared" si="180"/>
        <v>2</v>
      </c>
      <c r="S2362" s="23">
        <f t="shared" si="182"/>
        <v>42377.70694444445</v>
      </c>
      <c r="T2362" s="23">
        <f t="shared" si="183"/>
        <v>42407.70694444445</v>
      </c>
      <c r="U2362" s="10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0" t="s">
        <v>8219</v>
      </c>
      <c r="G2363" s="10" t="s">
        <v>8228</v>
      </c>
      <c r="H2363" s="10" t="s">
        <v>8250</v>
      </c>
      <c r="I2363" s="10">
        <v>1462053600</v>
      </c>
      <c r="J2363" s="10">
        <v>1459975008</v>
      </c>
      <c r="K2363" s="10" t="b">
        <v>0</v>
      </c>
      <c r="L2363" s="10">
        <v>0</v>
      </c>
      <c r="M2363" t="b">
        <v>0</v>
      </c>
      <c r="N2363" s="10" t="s">
        <v>8270</v>
      </c>
      <c r="O2363" s="15" t="s">
        <v>8317</v>
      </c>
      <c r="P2363" s="10" t="s">
        <v>8318</v>
      </c>
      <c r="Q2363" s="10">
        <f t="shared" si="181"/>
        <v>0</v>
      </c>
      <c r="R2363" s="10">
        <f t="shared" si="180"/>
        <v>0</v>
      </c>
      <c r="S2363" s="23">
        <f t="shared" si="182"/>
        <v>42466.858888888892</v>
      </c>
      <c r="T2363" s="23">
        <f t="shared" si="183"/>
        <v>42490.916666666672</v>
      </c>
      <c r="U2363" s="10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0" t="s">
        <v>8219</v>
      </c>
      <c r="G2364" s="10" t="s">
        <v>8223</v>
      </c>
      <c r="H2364" s="10" t="s">
        <v>8245</v>
      </c>
      <c r="I2364" s="10">
        <v>1418315470</v>
      </c>
      <c r="J2364" s="10">
        <v>1415723470</v>
      </c>
      <c r="K2364" s="10" t="b">
        <v>0</v>
      </c>
      <c r="L2364" s="10">
        <v>2</v>
      </c>
      <c r="M2364" t="b">
        <v>0</v>
      </c>
      <c r="N2364" s="10" t="s">
        <v>8270</v>
      </c>
      <c r="O2364" s="15" t="s">
        <v>8317</v>
      </c>
      <c r="P2364" s="10" t="s">
        <v>8318</v>
      </c>
      <c r="Q2364" s="10">
        <f t="shared" si="181"/>
        <v>29</v>
      </c>
      <c r="R2364" s="10">
        <f t="shared" si="180"/>
        <v>60</v>
      </c>
      <c r="S2364" s="23">
        <f t="shared" si="182"/>
        <v>41954.688310185185</v>
      </c>
      <c r="T2364" s="23">
        <f t="shared" si="183"/>
        <v>41984.688310185185</v>
      </c>
      <c r="U2364" s="10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0" t="s">
        <v>8219</v>
      </c>
      <c r="G2365" s="10" t="s">
        <v>8223</v>
      </c>
      <c r="H2365" s="10" t="s">
        <v>8245</v>
      </c>
      <c r="I2365" s="10">
        <v>1451348200</v>
      </c>
      <c r="J2365" s="10">
        <v>1447460200</v>
      </c>
      <c r="K2365" s="10" t="b">
        <v>0</v>
      </c>
      <c r="L2365" s="10">
        <v>0</v>
      </c>
      <c r="M2365" t="b">
        <v>0</v>
      </c>
      <c r="N2365" s="10" t="s">
        <v>8270</v>
      </c>
      <c r="O2365" s="15" t="s">
        <v>8317</v>
      </c>
      <c r="P2365" s="10" t="s">
        <v>8318</v>
      </c>
      <c r="Q2365" s="10">
        <f t="shared" si="181"/>
        <v>0</v>
      </c>
      <c r="R2365" s="10">
        <f t="shared" si="180"/>
        <v>0</v>
      </c>
      <c r="S2365" s="23">
        <f t="shared" si="182"/>
        <v>42322.011574074073</v>
      </c>
      <c r="T2365" s="23">
        <f t="shared" si="183"/>
        <v>42367.011574074073</v>
      </c>
      <c r="U2365" s="10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0" t="s">
        <v>8219</v>
      </c>
      <c r="G2366" s="10" t="s">
        <v>8223</v>
      </c>
      <c r="H2366" s="10" t="s">
        <v>8245</v>
      </c>
      <c r="I2366" s="10">
        <v>1445898356</v>
      </c>
      <c r="J2366" s="10">
        <v>1441146356</v>
      </c>
      <c r="K2366" s="10" t="b">
        <v>0</v>
      </c>
      <c r="L2366" s="10">
        <v>0</v>
      </c>
      <c r="M2366" t="b">
        <v>0</v>
      </c>
      <c r="N2366" s="10" t="s">
        <v>8270</v>
      </c>
      <c r="O2366" s="15" t="s">
        <v>8317</v>
      </c>
      <c r="P2366" s="10" t="s">
        <v>8318</v>
      </c>
      <c r="Q2366" s="10">
        <f t="shared" si="181"/>
        <v>0</v>
      </c>
      <c r="R2366" s="10">
        <f t="shared" si="180"/>
        <v>0</v>
      </c>
      <c r="S2366" s="23">
        <f t="shared" si="182"/>
        <v>42248.934675925921</v>
      </c>
      <c r="T2366" s="23">
        <f t="shared" si="183"/>
        <v>42303.934675925921</v>
      </c>
      <c r="U2366" s="10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0" t="s">
        <v>8219</v>
      </c>
      <c r="G2367" s="10" t="s">
        <v>8236</v>
      </c>
      <c r="H2367" s="10" t="s">
        <v>8248</v>
      </c>
      <c r="I2367" s="10">
        <v>1453071600</v>
      </c>
      <c r="J2367" s="10">
        <v>1449596425</v>
      </c>
      <c r="K2367" s="10" t="b">
        <v>0</v>
      </c>
      <c r="L2367" s="10">
        <v>0</v>
      </c>
      <c r="M2367" t="b">
        <v>0</v>
      </c>
      <c r="N2367" s="10" t="s">
        <v>8270</v>
      </c>
      <c r="O2367" s="15" t="s">
        <v>8317</v>
      </c>
      <c r="P2367" s="10" t="s">
        <v>8318</v>
      </c>
      <c r="Q2367" s="10">
        <f t="shared" si="181"/>
        <v>0</v>
      </c>
      <c r="R2367" s="10">
        <f t="shared" si="180"/>
        <v>0</v>
      </c>
      <c r="S2367" s="23">
        <f t="shared" si="182"/>
        <v>42346.736400462964</v>
      </c>
      <c r="T2367" s="23">
        <f t="shared" si="183"/>
        <v>42386.958333333328</v>
      </c>
      <c r="U2367" s="10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0" t="s">
        <v>8219</v>
      </c>
      <c r="G2368" s="10" t="s">
        <v>8224</v>
      </c>
      <c r="H2368" s="10" t="s">
        <v>8246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t="b">
        <v>0</v>
      </c>
      <c r="N2368" s="10" t="s">
        <v>8270</v>
      </c>
      <c r="O2368" s="15" t="s">
        <v>8317</v>
      </c>
      <c r="P2368" s="10" t="s">
        <v>8318</v>
      </c>
      <c r="Q2368" s="10">
        <f t="shared" si="181"/>
        <v>11</v>
      </c>
      <c r="R2368" s="10">
        <f t="shared" si="180"/>
        <v>97.41</v>
      </c>
      <c r="S2368" s="23">
        <f t="shared" si="182"/>
        <v>42268.531631944439</v>
      </c>
      <c r="T2368" s="23">
        <f t="shared" si="183"/>
        <v>42298.531631944439</v>
      </c>
      <c r="U2368" s="10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0" t="s">
        <v>8219</v>
      </c>
      <c r="G2369" s="10" t="s">
        <v>8223</v>
      </c>
      <c r="H2369" s="10" t="s">
        <v>8245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t="b">
        <v>0</v>
      </c>
      <c r="N2369" s="10" t="s">
        <v>8270</v>
      </c>
      <c r="O2369" s="15" t="s">
        <v>8317</v>
      </c>
      <c r="P2369" s="10" t="s">
        <v>8318</v>
      </c>
      <c r="Q2369" s="10">
        <f t="shared" si="181"/>
        <v>1</v>
      </c>
      <c r="R2369" s="10">
        <f t="shared" si="180"/>
        <v>47.86</v>
      </c>
      <c r="S2369" s="23">
        <f t="shared" si="182"/>
        <v>42425.970092592594</v>
      </c>
      <c r="T2369" s="23">
        <f t="shared" si="183"/>
        <v>42485.928425925929</v>
      </c>
      <c r="U2369" s="10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0" t="s">
        <v>8219</v>
      </c>
      <c r="G2370" s="10" t="s">
        <v>8223</v>
      </c>
      <c r="H2370" s="10" t="s">
        <v>8245</v>
      </c>
      <c r="I2370" s="10">
        <v>1429028365</v>
      </c>
      <c r="J2370" s="10">
        <v>1425143965</v>
      </c>
      <c r="K2370" s="10" t="b">
        <v>0</v>
      </c>
      <c r="L2370" s="10">
        <v>2</v>
      </c>
      <c r="M2370" t="b">
        <v>0</v>
      </c>
      <c r="N2370" s="10" t="s">
        <v>8270</v>
      </c>
      <c r="O2370" s="15" t="s">
        <v>8317</v>
      </c>
      <c r="P2370" s="10" t="s">
        <v>8318</v>
      </c>
      <c r="Q2370" s="10">
        <f t="shared" si="181"/>
        <v>0</v>
      </c>
      <c r="R2370" s="10">
        <f t="shared" ref="R2370:R2433" si="185">IFERROR(ROUND(E2370/L2370,2),0)</f>
        <v>50</v>
      </c>
      <c r="S2370" s="23">
        <f t="shared" si="182"/>
        <v>42063.721817129626</v>
      </c>
      <c r="T2370" s="23">
        <f t="shared" si="183"/>
        <v>42108.680150462969</v>
      </c>
      <c r="U2370" s="1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0" t="s">
        <v>8219</v>
      </c>
      <c r="G2371" s="10" t="s">
        <v>8223</v>
      </c>
      <c r="H2371" s="10" t="s">
        <v>8245</v>
      </c>
      <c r="I2371" s="10">
        <v>1455132611</v>
      </c>
      <c r="J2371" s="10">
        <v>1452540611</v>
      </c>
      <c r="K2371" s="10" t="b">
        <v>0</v>
      </c>
      <c r="L2371" s="10">
        <v>0</v>
      </c>
      <c r="M2371" t="b">
        <v>0</v>
      </c>
      <c r="N2371" s="10" t="s">
        <v>8270</v>
      </c>
      <c r="O2371" s="15" t="s">
        <v>8317</v>
      </c>
      <c r="P2371" s="10" t="s">
        <v>8318</v>
      </c>
      <c r="Q2371" s="10">
        <f t="shared" ref="Q2371:Q2434" si="186">ROUND(E2371/D2371*100,0)</f>
        <v>0</v>
      </c>
      <c r="R2371" s="10">
        <f t="shared" si="185"/>
        <v>0</v>
      </c>
      <c r="S2371" s="23">
        <f t="shared" ref="S2371:S2434" si="187">(((J2371/60)/60)/24)+DATE(1970,1,1)</f>
        <v>42380.812627314815</v>
      </c>
      <c r="T2371" s="23">
        <f t="shared" ref="T2371:T2434" si="188">(((I2371/60)/60)/24)+DATE(1970,1,1)</f>
        <v>42410.812627314815</v>
      </c>
      <c r="U2371" s="10">
        <f t="shared" si="184"/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0" t="s">
        <v>8219</v>
      </c>
      <c r="G2372" s="10" t="s">
        <v>8223</v>
      </c>
      <c r="H2372" s="10" t="s">
        <v>8245</v>
      </c>
      <c r="I2372" s="10">
        <v>1418877141</v>
      </c>
      <c r="J2372" s="10">
        <v>1416285141</v>
      </c>
      <c r="K2372" s="10" t="b">
        <v>0</v>
      </c>
      <c r="L2372" s="10">
        <v>4</v>
      </c>
      <c r="M2372" t="b">
        <v>0</v>
      </c>
      <c r="N2372" s="10" t="s">
        <v>8270</v>
      </c>
      <c r="O2372" s="15" t="s">
        <v>8317</v>
      </c>
      <c r="P2372" s="10" t="s">
        <v>8318</v>
      </c>
      <c r="Q2372" s="10">
        <f t="shared" si="186"/>
        <v>0</v>
      </c>
      <c r="R2372" s="10">
        <f t="shared" si="185"/>
        <v>20.5</v>
      </c>
      <c r="S2372" s="23">
        <f t="shared" si="187"/>
        <v>41961.18913194444</v>
      </c>
      <c r="T2372" s="23">
        <f t="shared" si="188"/>
        <v>41991.18913194444</v>
      </c>
      <c r="U2372" s="10">
        <f t="shared" si="184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0" t="s">
        <v>8219</v>
      </c>
      <c r="G2373" s="10" t="s">
        <v>8223</v>
      </c>
      <c r="H2373" s="10" t="s">
        <v>8245</v>
      </c>
      <c r="I2373" s="10">
        <v>1435257596</v>
      </c>
      <c r="J2373" s="10">
        <v>1432665596</v>
      </c>
      <c r="K2373" s="10" t="b">
        <v>0</v>
      </c>
      <c r="L2373" s="10">
        <v>0</v>
      </c>
      <c r="M2373" t="b">
        <v>0</v>
      </c>
      <c r="N2373" s="10" t="s">
        <v>8270</v>
      </c>
      <c r="O2373" s="15" t="s">
        <v>8317</v>
      </c>
      <c r="P2373" s="10" t="s">
        <v>8318</v>
      </c>
      <c r="Q2373" s="10">
        <f t="shared" si="186"/>
        <v>0</v>
      </c>
      <c r="R2373" s="10">
        <f t="shared" si="185"/>
        <v>0</v>
      </c>
      <c r="S2373" s="23">
        <f t="shared" si="187"/>
        <v>42150.777731481481</v>
      </c>
      <c r="T2373" s="23">
        <f t="shared" si="188"/>
        <v>42180.777731481481</v>
      </c>
      <c r="U2373" s="10">
        <f t="shared" si="184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0" t="s">
        <v>8219</v>
      </c>
      <c r="G2374" s="10" t="s">
        <v>8225</v>
      </c>
      <c r="H2374" s="10" t="s">
        <v>8247</v>
      </c>
      <c r="I2374" s="10">
        <v>1429839571</v>
      </c>
      <c r="J2374" s="10">
        <v>1427247571</v>
      </c>
      <c r="K2374" s="10" t="b">
        <v>0</v>
      </c>
      <c r="L2374" s="10">
        <v>6</v>
      </c>
      <c r="M2374" t="b">
        <v>0</v>
      </c>
      <c r="N2374" s="10" t="s">
        <v>8270</v>
      </c>
      <c r="O2374" s="15" t="s">
        <v>8317</v>
      </c>
      <c r="P2374" s="10" t="s">
        <v>8318</v>
      </c>
      <c r="Q2374" s="10">
        <f t="shared" si="186"/>
        <v>3</v>
      </c>
      <c r="R2374" s="10">
        <f t="shared" si="185"/>
        <v>30</v>
      </c>
      <c r="S2374" s="23">
        <f t="shared" si="187"/>
        <v>42088.069108796291</v>
      </c>
      <c r="T2374" s="23">
        <f t="shared" si="188"/>
        <v>42118.069108796291</v>
      </c>
      <c r="U2374" s="10">
        <f t="shared" si="184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0" t="s">
        <v>8219</v>
      </c>
      <c r="G2375" s="10" t="s">
        <v>8234</v>
      </c>
      <c r="H2375" s="10" t="s">
        <v>8254</v>
      </c>
      <c r="I2375" s="10">
        <v>1440863624</v>
      </c>
      <c r="J2375" s="10">
        <v>1438271624</v>
      </c>
      <c r="K2375" s="10" t="b">
        <v>0</v>
      </c>
      <c r="L2375" s="10">
        <v>1</v>
      </c>
      <c r="M2375" t="b">
        <v>0</v>
      </c>
      <c r="N2375" s="10" t="s">
        <v>8270</v>
      </c>
      <c r="O2375" s="15" t="s">
        <v>8317</v>
      </c>
      <c r="P2375" s="10" t="s">
        <v>8318</v>
      </c>
      <c r="Q2375" s="10">
        <f t="shared" si="186"/>
        <v>0</v>
      </c>
      <c r="R2375" s="10">
        <f t="shared" si="185"/>
        <v>50</v>
      </c>
      <c r="S2375" s="23">
        <f t="shared" si="187"/>
        <v>42215.662314814821</v>
      </c>
      <c r="T2375" s="23">
        <f t="shared" si="188"/>
        <v>42245.662314814821</v>
      </c>
      <c r="U2375" s="10">
        <f t="shared" si="184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0" t="s">
        <v>8219</v>
      </c>
      <c r="G2376" s="10" t="s">
        <v>8223</v>
      </c>
      <c r="H2376" s="10" t="s">
        <v>8245</v>
      </c>
      <c r="I2376" s="10">
        <v>1423772060</v>
      </c>
      <c r="J2376" s="10">
        <v>1421180060</v>
      </c>
      <c r="K2376" s="10" t="b">
        <v>0</v>
      </c>
      <c r="L2376" s="10">
        <v>1</v>
      </c>
      <c r="M2376" t="b">
        <v>0</v>
      </c>
      <c r="N2376" s="10" t="s">
        <v>8270</v>
      </c>
      <c r="O2376" s="15" t="s">
        <v>8317</v>
      </c>
      <c r="P2376" s="10" t="s">
        <v>8318</v>
      </c>
      <c r="Q2376" s="10">
        <f t="shared" si="186"/>
        <v>0</v>
      </c>
      <c r="R2376" s="10">
        <f t="shared" si="185"/>
        <v>10</v>
      </c>
      <c r="S2376" s="23">
        <f t="shared" si="187"/>
        <v>42017.843287037031</v>
      </c>
      <c r="T2376" s="23">
        <f t="shared" si="188"/>
        <v>42047.843287037031</v>
      </c>
      <c r="U2376" s="10">
        <f t="shared" si="184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0" t="s">
        <v>8219</v>
      </c>
      <c r="G2377" s="10" t="s">
        <v>8223</v>
      </c>
      <c r="H2377" s="10" t="s">
        <v>8245</v>
      </c>
      <c r="I2377" s="10">
        <v>1473451437</v>
      </c>
      <c r="J2377" s="10">
        <v>1470859437</v>
      </c>
      <c r="K2377" s="10" t="b">
        <v>0</v>
      </c>
      <c r="L2377" s="10">
        <v>0</v>
      </c>
      <c r="M2377" t="b">
        <v>0</v>
      </c>
      <c r="N2377" s="10" t="s">
        <v>8270</v>
      </c>
      <c r="O2377" s="15" t="s">
        <v>8317</v>
      </c>
      <c r="P2377" s="10" t="s">
        <v>8318</v>
      </c>
      <c r="Q2377" s="10">
        <f t="shared" si="186"/>
        <v>0</v>
      </c>
      <c r="R2377" s="10">
        <f t="shared" si="185"/>
        <v>0</v>
      </c>
      <c r="S2377" s="23">
        <f t="shared" si="187"/>
        <v>42592.836076388892</v>
      </c>
      <c r="T2377" s="23">
        <f t="shared" si="188"/>
        <v>42622.836076388892</v>
      </c>
      <c r="U2377" s="10">
        <f t="shared" si="184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0" t="s">
        <v>8219</v>
      </c>
      <c r="G2378" s="10" t="s">
        <v>8223</v>
      </c>
      <c r="H2378" s="10" t="s">
        <v>8245</v>
      </c>
      <c r="I2378" s="10">
        <v>1449785566</v>
      </c>
      <c r="J2378" s="10">
        <v>1447193566</v>
      </c>
      <c r="K2378" s="10" t="b">
        <v>0</v>
      </c>
      <c r="L2378" s="10">
        <v>4</v>
      </c>
      <c r="M2378" t="b">
        <v>0</v>
      </c>
      <c r="N2378" s="10" t="s">
        <v>8270</v>
      </c>
      <c r="O2378" s="15" t="s">
        <v>8317</v>
      </c>
      <c r="P2378" s="10" t="s">
        <v>8318</v>
      </c>
      <c r="Q2378" s="10">
        <f t="shared" si="186"/>
        <v>11</v>
      </c>
      <c r="R2378" s="10">
        <f t="shared" si="185"/>
        <v>81.58</v>
      </c>
      <c r="S2378" s="23">
        <f t="shared" si="187"/>
        <v>42318.925532407404</v>
      </c>
      <c r="T2378" s="23">
        <f t="shared" si="188"/>
        <v>42348.925532407404</v>
      </c>
      <c r="U2378" s="10">
        <f t="shared" si="184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0" t="s">
        <v>8219</v>
      </c>
      <c r="G2379" s="10" t="s">
        <v>8228</v>
      </c>
      <c r="H2379" s="10" t="s">
        <v>8250</v>
      </c>
      <c r="I2379" s="10">
        <v>1480110783</v>
      </c>
      <c r="J2379" s="10">
        <v>1477515183</v>
      </c>
      <c r="K2379" s="10" t="b">
        <v>0</v>
      </c>
      <c r="L2379" s="10">
        <v>0</v>
      </c>
      <c r="M2379" t="b">
        <v>0</v>
      </c>
      <c r="N2379" s="10" t="s">
        <v>8270</v>
      </c>
      <c r="O2379" s="15" t="s">
        <v>8317</v>
      </c>
      <c r="P2379" s="10" t="s">
        <v>8318</v>
      </c>
      <c r="Q2379" s="10">
        <f t="shared" si="186"/>
        <v>0</v>
      </c>
      <c r="R2379" s="10">
        <f t="shared" si="185"/>
        <v>0</v>
      </c>
      <c r="S2379" s="23">
        <f t="shared" si="187"/>
        <v>42669.870173611111</v>
      </c>
      <c r="T2379" s="23">
        <f t="shared" si="188"/>
        <v>42699.911840277782</v>
      </c>
      <c r="U2379" s="10">
        <f t="shared" si="184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0" t="s">
        <v>8219</v>
      </c>
      <c r="G2380" s="10" t="s">
        <v>8223</v>
      </c>
      <c r="H2380" s="10" t="s">
        <v>8245</v>
      </c>
      <c r="I2380" s="10">
        <v>1440548330</v>
      </c>
      <c r="J2380" s="10">
        <v>1438042730</v>
      </c>
      <c r="K2380" s="10" t="b">
        <v>0</v>
      </c>
      <c r="L2380" s="10">
        <v>0</v>
      </c>
      <c r="M2380" t="b">
        <v>0</v>
      </c>
      <c r="N2380" s="10" t="s">
        <v>8270</v>
      </c>
      <c r="O2380" s="15" t="s">
        <v>8317</v>
      </c>
      <c r="P2380" s="10" t="s">
        <v>8318</v>
      </c>
      <c r="Q2380" s="10">
        <f t="shared" si="186"/>
        <v>0</v>
      </c>
      <c r="R2380" s="10">
        <f t="shared" si="185"/>
        <v>0</v>
      </c>
      <c r="S2380" s="23">
        <f t="shared" si="187"/>
        <v>42213.013078703705</v>
      </c>
      <c r="T2380" s="23">
        <f t="shared" si="188"/>
        <v>42242.013078703705</v>
      </c>
      <c r="U2380" s="10">
        <f t="shared" si="184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0" t="s">
        <v>8219</v>
      </c>
      <c r="G2381" s="10" t="s">
        <v>8223</v>
      </c>
      <c r="H2381" s="10" t="s">
        <v>8245</v>
      </c>
      <c r="I2381" s="10">
        <v>1444004616</v>
      </c>
      <c r="J2381" s="10">
        <v>1440116616</v>
      </c>
      <c r="K2381" s="10" t="b">
        <v>0</v>
      </c>
      <c r="L2381" s="10">
        <v>0</v>
      </c>
      <c r="M2381" t="b">
        <v>0</v>
      </c>
      <c r="N2381" s="10" t="s">
        <v>8270</v>
      </c>
      <c r="O2381" s="15" t="s">
        <v>8317</v>
      </c>
      <c r="P2381" s="10" t="s">
        <v>8318</v>
      </c>
      <c r="Q2381" s="10">
        <f t="shared" si="186"/>
        <v>0</v>
      </c>
      <c r="R2381" s="10">
        <f t="shared" si="185"/>
        <v>0</v>
      </c>
      <c r="S2381" s="23">
        <f t="shared" si="187"/>
        <v>42237.016388888893</v>
      </c>
      <c r="T2381" s="23">
        <f t="shared" si="188"/>
        <v>42282.016388888893</v>
      </c>
      <c r="U2381" s="10">
        <f t="shared" si="184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0" t="s">
        <v>8219</v>
      </c>
      <c r="G2382" s="10" t="s">
        <v>8223</v>
      </c>
      <c r="H2382" s="10" t="s">
        <v>8245</v>
      </c>
      <c r="I2382" s="10">
        <v>1443726142</v>
      </c>
      <c r="J2382" s="10">
        <v>1441134142</v>
      </c>
      <c r="K2382" s="10" t="b">
        <v>0</v>
      </c>
      <c r="L2382" s="10">
        <v>3</v>
      </c>
      <c r="M2382" t="b">
        <v>0</v>
      </c>
      <c r="N2382" s="10" t="s">
        <v>8270</v>
      </c>
      <c r="O2382" s="15" t="s">
        <v>8317</v>
      </c>
      <c r="P2382" s="10" t="s">
        <v>8318</v>
      </c>
      <c r="Q2382" s="10">
        <f t="shared" si="186"/>
        <v>0</v>
      </c>
      <c r="R2382" s="10">
        <f t="shared" si="185"/>
        <v>18.329999999999998</v>
      </c>
      <c r="S2382" s="23">
        <f t="shared" si="187"/>
        <v>42248.793310185181</v>
      </c>
      <c r="T2382" s="23">
        <f t="shared" si="188"/>
        <v>42278.793310185181</v>
      </c>
      <c r="U2382" s="10">
        <f t="shared" si="184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0" t="s">
        <v>8219</v>
      </c>
      <c r="G2383" s="10" t="s">
        <v>8223</v>
      </c>
      <c r="H2383" s="10" t="s">
        <v>8245</v>
      </c>
      <c r="I2383" s="10">
        <v>1428704848</v>
      </c>
      <c r="J2383" s="10">
        <v>1426112848</v>
      </c>
      <c r="K2383" s="10" t="b">
        <v>0</v>
      </c>
      <c r="L2383" s="10">
        <v>7</v>
      </c>
      <c r="M2383" t="b">
        <v>0</v>
      </c>
      <c r="N2383" s="10" t="s">
        <v>8270</v>
      </c>
      <c r="O2383" s="15" t="s">
        <v>8317</v>
      </c>
      <c r="P2383" s="10" t="s">
        <v>8318</v>
      </c>
      <c r="Q2383" s="10">
        <f t="shared" si="186"/>
        <v>2</v>
      </c>
      <c r="R2383" s="10">
        <f t="shared" si="185"/>
        <v>224.43</v>
      </c>
      <c r="S2383" s="23">
        <f t="shared" si="187"/>
        <v>42074.935740740737</v>
      </c>
      <c r="T2383" s="23">
        <f t="shared" si="188"/>
        <v>42104.935740740737</v>
      </c>
      <c r="U2383" s="10">
        <f t="shared" ref="U2383:U2446" si="189">YEAR(S:S)</f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0" t="s">
        <v>8219</v>
      </c>
      <c r="G2384" s="10" t="s">
        <v>8223</v>
      </c>
      <c r="H2384" s="10" t="s">
        <v>8245</v>
      </c>
      <c r="I2384" s="10">
        <v>1438662603</v>
      </c>
      <c r="J2384" s="10">
        <v>1436502603</v>
      </c>
      <c r="K2384" s="10" t="b">
        <v>0</v>
      </c>
      <c r="L2384" s="10">
        <v>2</v>
      </c>
      <c r="M2384" t="b">
        <v>0</v>
      </c>
      <c r="N2384" s="10" t="s">
        <v>8270</v>
      </c>
      <c r="O2384" s="15" t="s">
        <v>8317</v>
      </c>
      <c r="P2384" s="10" t="s">
        <v>8318</v>
      </c>
      <c r="Q2384" s="10">
        <f t="shared" si="186"/>
        <v>3</v>
      </c>
      <c r="R2384" s="10">
        <f t="shared" si="185"/>
        <v>37.5</v>
      </c>
      <c r="S2384" s="23">
        <f t="shared" si="187"/>
        <v>42195.187534722223</v>
      </c>
      <c r="T2384" s="23">
        <f t="shared" si="188"/>
        <v>42220.187534722223</v>
      </c>
      <c r="U2384" s="10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0" t="s">
        <v>8219</v>
      </c>
      <c r="G2385" s="10" t="s">
        <v>8227</v>
      </c>
      <c r="H2385" s="10" t="s">
        <v>8249</v>
      </c>
      <c r="I2385" s="10">
        <v>1424568107</v>
      </c>
      <c r="J2385" s="10">
        <v>1421976107</v>
      </c>
      <c r="K2385" s="10" t="b">
        <v>0</v>
      </c>
      <c r="L2385" s="10">
        <v>3</v>
      </c>
      <c r="M2385" t="b">
        <v>0</v>
      </c>
      <c r="N2385" s="10" t="s">
        <v>8270</v>
      </c>
      <c r="O2385" s="15" t="s">
        <v>8317</v>
      </c>
      <c r="P2385" s="10" t="s">
        <v>8318</v>
      </c>
      <c r="Q2385" s="10">
        <f t="shared" si="186"/>
        <v>4</v>
      </c>
      <c r="R2385" s="10">
        <f t="shared" si="185"/>
        <v>145</v>
      </c>
      <c r="S2385" s="23">
        <f t="shared" si="187"/>
        <v>42027.056793981479</v>
      </c>
      <c r="T2385" s="23">
        <f t="shared" si="188"/>
        <v>42057.056793981479</v>
      </c>
      <c r="U2385" s="10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0" t="s">
        <v>8219</v>
      </c>
      <c r="G2386" s="10" t="s">
        <v>8223</v>
      </c>
      <c r="H2386" s="10" t="s">
        <v>8245</v>
      </c>
      <c r="I2386" s="10">
        <v>1415932643</v>
      </c>
      <c r="J2386" s="10">
        <v>1413337043</v>
      </c>
      <c r="K2386" s="10" t="b">
        <v>0</v>
      </c>
      <c r="L2386" s="10">
        <v>8</v>
      </c>
      <c r="M2386" t="b">
        <v>0</v>
      </c>
      <c r="N2386" s="10" t="s">
        <v>8270</v>
      </c>
      <c r="O2386" s="15" t="s">
        <v>8317</v>
      </c>
      <c r="P2386" s="10" t="s">
        <v>8318</v>
      </c>
      <c r="Q2386" s="10">
        <f t="shared" si="186"/>
        <v>1</v>
      </c>
      <c r="R2386" s="10">
        <f t="shared" si="185"/>
        <v>1</v>
      </c>
      <c r="S2386" s="23">
        <f t="shared" si="187"/>
        <v>41927.067627314813</v>
      </c>
      <c r="T2386" s="23">
        <f t="shared" si="188"/>
        <v>41957.109293981484</v>
      </c>
      <c r="U2386" s="10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0" t="s">
        <v>8219</v>
      </c>
      <c r="G2387" s="10" t="s">
        <v>8223</v>
      </c>
      <c r="H2387" s="10" t="s">
        <v>8245</v>
      </c>
      <c r="I2387" s="10">
        <v>1438793432</v>
      </c>
      <c r="J2387" s="10">
        <v>1436201432</v>
      </c>
      <c r="K2387" s="10" t="b">
        <v>0</v>
      </c>
      <c r="L2387" s="10">
        <v>7</v>
      </c>
      <c r="M2387" t="b">
        <v>0</v>
      </c>
      <c r="N2387" s="10" t="s">
        <v>8270</v>
      </c>
      <c r="O2387" s="15" t="s">
        <v>8317</v>
      </c>
      <c r="P2387" s="10" t="s">
        <v>8318</v>
      </c>
      <c r="Q2387" s="10">
        <f t="shared" si="186"/>
        <v>1</v>
      </c>
      <c r="R2387" s="10">
        <f t="shared" si="185"/>
        <v>112.57</v>
      </c>
      <c r="S2387" s="23">
        <f t="shared" si="187"/>
        <v>42191.70175925926</v>
      </c>
      <c r="T2387" s="23">
        <f t="shared" si="188"/>
        <v>42221.70175925926</v>
      </c>
      <c r="U2387" s="10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0" t="s">
        <v>8219</v>
      </c>
      <c r="G2388" s="10" t="s">
        <v>8228</v>
      </c>
      <c r="H2388" s="10" t="s">
        <v>8250</v>
      </c>
      <c r="I2388" s="10">
        <v>1420920424</v>
      </c>
      <c r="J2388" s="10">
        <v>1415736424</v>
      </c>
      <c r="K2388" s="10" t="b">
        <v>0</v>
      </c>
      <c r="L2388" s="10">
        <v>0</v>
      </c>
      <c r="M2388" t="b">
        <v>0</v>
      </c>
      <c r="N2388" s="10" t="s">
        <v>8270</v>
      </c>
      <c r="O2388" s="15" t="s">
        <v>8317</v>
      </c>
      <c r="P2388" s="10" t="s">
        <v>8318</v>
      </c>
      <c r="Q2388" s="10">
        <f t="shared" si="186"/>
        <v>0</v>
      </c>
      <c r="R2388" s="10">
        <f t="shared" si="185"/>
        <v>0</v>
      </c>
      <c r="S2388" s="23">
        <f t="shared" si="187"/>
        <v>41954.838240740741</v>
      </c>
      <c r="T2388" s="23">
        <f t="shared" si="188"/>
        <v>42014.838240740741</v>
      </c>
      <c r="U2388" s="10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0" t="s">
        <v>8219</v>
      </c>
      <c r="G2389" s="10" t="s">
        <v>8223</v>
      </c>
      <c r="H2389" s="10" t="s">
        <v>8245</v>
      </c>
      <c r="I2389" s="10">
        <v>1469199740</v>
      </c>
      <c r="J2389" s="10">
        <v>1465311740</v>
      </c>
      <c r="K2389" s="10" t="b">
        <v>0</v>
      </c>
      <c r="L2389" s="10">
        <v>3</v>
      </c>
      <c r="M2389" t="b">
        <v>0</v>
      </c>
      <c r="N2389" s="10" t="s">
        <v>8270</v>
      </c>
      <c r="O2389" s="15" t="s">
        <v>8317</v>
      </c>
      <c r="P2389" s="10" t="s">
        <v>8318</v>
      </c>
      <c r="Q2389" s="10">
        <f t="shared" si="186"/>
        <v>1</v>
      </c>
      <c r="R2389" s="10">
        <f t="shared" si="185"/>
        <v>342</v>
      </c>
      <c r="S2389" s="23">
        <f t="shared" si="187"/>
        <v>42528.626620370371</v>
      </c>
      <c r="T2389" s="23">
        <f t="shared" si="188"/>
        <v>42573.626620370371</v>
      </c>
      <c r="U2389" s="10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0" t="s">
        <v>8219</v>
      </c>
      <c r="G2390" s="10" t="s">
        <v>8223</v>
      </c>
      <c r="H2390" s="10" t="s">
        <v>8245</v>
      </c>
      <c r="I2390" s="10">
        <v>1421350140</v>
      </c>
      <c r="J2390" s="10">
        <v>1418761759</v>
      </c>
      <c r="K2390" s="10" t="b">
        <v>0</v>
      </c>
      <c r="L2390" s="10">
        <v>8</v>
      </c>
      <c r="M2390" t="b">
        <v>0</v>
      </c>
      <c r="N2390" s="10" t="s">
        <v>8270</v>
      </c>
      <c r="O2390" s="15" t="s">
        <v>8317</v>
      </c>
      <c r="P2390" s="10" t="s">
        <v>8318</v>
      </c>
      <c r="Q2390" s="10">
        <f t="shared" si="186"/>
        <v>1</v>
      </c>
      <c r="R2390" s="10">
        <f t="shared" si="185"/>
        <v>57.88</v>
      </c>
      <c r="S2390" s="23">
        <f t="shared" si="187"/>
        <v>41989.853692129633</v>
      </c>
      <c r="T2390" s="23">
        <f t="shared" si="188"/>
        <v>42019.811805555553</v>
      </c>
      <c r="U2390" s="1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0" t="s">
        <v>8219</v>
      </c>
      <c r="G2391" s="10" t="s">
        <v>8229</v>
      </c>
      <c r="H2391" s="10" t="s">
        <v>8248</v>
      </c>
      <c r="I2391" s="10">
        <v>1437861540</v>
      </c>
      <c r="J2391" s="10">
        <v>1435160452</v>
      </c>
      <c r="K2391" s="10" t="b">
        <v>0</v>
      </c>
      <c r="L2391" s="10">
        <v>1</v>
      </c>
      <c r="M2391" t="b">
        <v>0</v>
      </c>
      <c r="N2391" s="10" t="s">
        <v>8270</v>
      </c>
      <c r="O2391" s="15" t="s">
        <v>8317</v>
      </c>
      <c r="P2391" s="10" t="s">
        <v>8318</v>
      </c>
      <c r="Q2391" s="10">
        <f t="shared" si="186"/>
        <v>0</v>
      </c>
      <c r="R2391" s="10">
        <f t="shared" si="185"/>
        <v>30</v>
      </c>
      <c r="S2391" s="23">
        <f t="shared" si="187"/>
        <v>42179.653379629628</v>
      </c>
      <c r="T2391" s="23">
        <f t="shared" si="188"/>
        <v>42210.915972222225</v>
      </c>
      <c r="U2391" s="10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0" t="s">
        <v>8219</v>
      </c>
      <c r="G2392" s="10" t="s">
        <v>8225</v>
      </c>
      <c r="H2392" s="10" t="s">
        <v>8247</v>
      </c>
      <c r="I2392" s="10">
        <v>1420352264</v>
      </c>
      <c r="J2392" s="10">
        <v>1416896264</v>
      </c>
      <c r="K2392" s="10" t="b">
        <v>0</v>
      </c>
      <c r="L2392" s="10">
        <v>0</v>
      </c>
      <c r="M2392" t="b">
        <v>0</v>
      </c>
      <c r="N2392" s="10" t="s">
        <v>8270</v>
      </c>
      <c r="O2392" s="15" t="s">
        <v>8317</v>
      </c>
      <c r="P2392" s="10" t="s">
        <v>8318</v>
      </c>
      <c r="Q2392" s="10">
        <f t="shared" si="186"/>
        <v>0</v>
      </c>
      <c r="R2392" s="10">
        <f t="shared" si="185"/>
        <v>0</v>
      </c>
      <c r="S2392" s="23">
        <f t="shared" si="187"/>
        <v>41968.262314814812</v>
      </c>
      <c r="T2392" s="23">
        <f t="shared" si="188"/>
        <v>42008.262314814812</v>
      </c>
      <c r="U2392" s="10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0" t="s">
        <v>8219</v>
      </c>
      <c r="G2393" s="10" t="s">
        <v>8223</v>
      </c>
      <c r="H2393" s="10" t="s">
        <v>8245</v>
      </c>
      <c r="I2393" s="10">
        <v>1427825044</v>
      </c>
      <c r="J2393" s="10">
        <v>1425236644</v>
      </c>
      <c r="K2393" s="10" t="b">
        <v>0</v>
      </c>
      <c r="L2393" s="10">
        <v>1</v>
      </c>
      <c r="M2393" t="b">
        <v>0</v>
      </c>
      <c r="N2393" s="10" t="s">
        <v>8270</v>
      </c>
      <c r="O2393" s="15" t="s">
        <v>8317</v>
      </c>
      <c r="P2393" s="10" t="s">
        <v>8318</v>
      </c>
      <c r="Q2393" s="10">
        <f t="shared" si="186"/>
        <v>0</v>
      </c>
      <c r="R2393" s="10">
        <f t="shared" si="185"/>
        <v>25</v>
      </c>
      <c r="S2393" s="23">
        <f t="shared" si="187"/>
        <v>42064.794490740736</v>
      </c>
      <c r="T2393" s="23">
        <f t="shared" si="188"/>
        <v>42094.752824074079</v>
      </c>
      <c r="U2393" s="10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0" t="s">
        <v>8219</v>
      </c>
      <c r="G2394" s="10" t="s">
        <v>8223</v>
      </c>
      <c r="H2394" s="10" t="s">
        <v>8245</v>
      </c>
      <c r="I2394" s="10">
        <v>1446087223</v>
      </c>
      <c r="J2394" s="10">
        <v>1443495223</v>
      </c>
      <c r="K2394" s="10" t="b">
        <v>0</v>
      </c>
      <c r="L2394" s="10">
        <v>0</v>
      </c>
      <c r="M2394" t="b">
        <v>0</v>
      </c>
      <c r="N2394" s="10" t="s">
        <v>8270</v>
      </c>
      <c r="O2394" s="15" t="s">
        <v>8317</v>
      </c>
      <c r="P2394" s="10" t="s">
        <v>8318</v>
      </c>
      <c r="Q2394" s="10">
        <f t="shared" si="186"/>
        <v>0</v>
      </c>
      <c r="R2394" s="10">
        <f t="shared" si="185"/>
        <v>0</v>
      </c>
      <c r="S2394" s="23">
        <f t="shared" si="187"/>
        <v>42276.120636574073</v>
      </c>
      <c r="T2394" s="23">
        <f t="shared" si="188"/>
        <v>42306.120636574073</v>
      </c>
      <c r="U2394" s="10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0" t="s">
        <v>8219</v>
      </c>
      <c r="G2395" s="10" t="s">
        <v>8223</v>
      </c>
      <c r="H2395" s="10" t="s">
        <v>8245</v>
      </c>
      <c r="I2395" s="10">
        <v>1439048017</v>
      </c>
      <c r="J2395" s="10">
        <v>1436456017</v>
      </c>
      <c r="K2395" s="10" t="b">
        <v>0</v>
      </c>
      <c r="L2395" s="10">
        <v>1</v>
      </c>
      <c r="M2395" t="b">
        <v>0</v>
      </c>
      <c r="N2395" s="10" t="s">
        <v>8270</v>
      </c>
      <c r="O2395" s="15" t="s">
        <v>8317</v>
      </c>
      <c r="P2395" s="10" t="s">
        <v>8318</v>
      </c>
      <c r="Q2395" s="10">
        <f t="shared" si="186"/>
        <v>0</v>
      </c>
      <c r="R2395" s="10">
        <f t="shared" si="185"/>
        <v>50</v>
      </c>
      <c r="S2395" s="23">
        <f t="shared" si="187"/>
        <v>42194.648344907408</v>
      </c>
      <c r="T2395" s="23">
        <f t="shared" si="188"/>
        <v>42224.648344907408</v>
      </c>
      <c r="U2395" s="10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0" t="s">
        <v>8219</v>
      </c>
      <c r="G2396" s="10" t="s">
        <v>8240</v>
      </c>
      <c r="H2396" s="10" t="s">
        <v>8248</v>
      </c>
      <c r="I2396" s="10">
        <v>1424940093</v>
      </c>
      <c r="J2396" s="10">
        <v>1422348093</v>
      </c>
      <c r="K2396" s="10" t="b">
        <v>0</v>
      </c>
      <c r="L2396" s="10">
        <v>2</v>
      </c>
      <c r="M2396" t="b">
        <v>0</v>
      </c>
      <c r="N2396" s="10" t="s">
        <v>8270</v>
      </c>
      <c r="O2396" s="15" t="s">
        <v>8317</v>
      </c>
      <c r="P2396" s="10" t="s">
        <v>8318</v>
      </c>
      <c r="Q2396" s="10">
        <f t="shared" si="186"/>
        <v>0</v>
      </c>
      <c r="R2396" s="10">
        <f t="shared" si="185"/>
        <v>1.5</v>
      </c>
      <c r="S2396" s="23">
        <f t="shared" si="187"/>
        <v>42031.362187499995</v>
      </c>
      <c r="T2396" s="23">
        <f t="shared" si="188"/>
        <v>42061.362187499995</v>
      </c>
      <c r="U2396" s="10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0" t="s">
        <v>8219</v>
      </c>
      <c r="G2397" s="10" t="s">
        <v>8223</v>
      </c>
      <c r="H2397" s="10" t="s">
        <v>8245</v>
      </c>
      <c r="I2397" s="10">
        <v>1484038620</v>
      </c>
      <c r="J2397" s="10">
        <v>1481597687</v>
      </c>
      <c r="K2397" s="10" t="b">
        <v>0</v>
      </c>
      <c r="L2397" s="10">
        <v>0</v>
      </c>
      <c r="M2397" t="b">
        <v>0</v>
      </c>
      <c r="N2397" s="10" t="s">
        <v>8270</v>
      </c>
      <c r="O2397" s="15" t="s">
        <v>8317</v>
      </c>
      <c r="P2397" s="10" t="s">
        <v>8318</v>
      </c>
      <c r="Q2397" s="10">
        <f t="shared" si="186"/>
        <v>0</v>
      </c>
      <c r="R2397" s="10">
        <f t="shared" si="185"/>
        <v>0</v>
      </c>
      <c r="S2397" s="23">
        <f t="shared" si="187"/>
        <v>42717.121377314819</v>
      </c>
      <c r="T2397" s="23">
        <f t="shared" si="188"/>
        <v>42745.372916666667</v>
      </c>
      <c r="U2397" s="10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0" t="s">
        <v>8219</v>
      </c>
      <c r="G2398" s="10" t="s">
        <v>8239</v>
      </c>
      <c r="H2398" s="10" t="s">
        <v>8256</v>
      </c>
      <c r="I2398" s="10">
        <v>1444940558</v>
      </c>
      <c r="J2398" s="10">
        <v>1442348558</v>
      </c>
      <c r="K2398" s="10" t="b">
        <v>0</v>
      </c>
      <c r="L2398" s="10">
        <v>1</v>
      </c>
      <c r="M2398" t="b">
        <v>0</v>
      </c>
      <c r="N2398" s="10" t="s">
        <v>8270</v>
      </c>
      <c r="O2398" s="15" t="s">
        <v>8317</v>
      </c>
      <c r="P2398" s="10" t="s">
        <v>8318</v>
      </c>
      <c r="Q2398" s="10">
        <f t="shared" si="186"/>
        <v>0</v>
      </c>
      <c r="R2398" s="10">
        <f t="shared" si="185"/>
        <v>10</v>
      </c>
      <c r="S2398" s="23">
        <f t="shared" si="187"/>
        <v>42262.849050925928</v>
      </c>
      <c r="T2398" s="23">
        <f t="shared" si="188"/>
        <v>42292.849050925928</v>
      </c>
      <c r="U2398" s="10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0" t="s">
        <v>8219</v>
      </c>
      <c r="G2399" s="10" t="s">
        <v>8223</v>
      </c>
      <c r="H2399" s="10" t="s">
        <v>8245</v>
      </c>
      <c r="I2399" s="10">
        <v>1420233256</v>
      </c>
      <c r="J2399" s="10">
        <v>1417641256</v>
      </c>
      <c r="K2399" s="10" t="b">
        <v>0</v>
      </c>
      <c r="L2399" s="10">
        <v>0</v>
      </c>
      <c r="M2399" t="b">
        <v>0</v>
      </c>
      <c r="N2399" s="10" t="s">
        <v>8270</v>
      </c>
      <c r="O2399" s="15" t="s">
        <v>8317</v>
      </c>
      <c r="P2399" s="10" t="s">
        <v>8318</v>
      </c>
      <c r="Q2399" s="10">
        <f t="shared" si="186"/>
        <v>0</v>
      </c>
      <c r="R2399" s="10">
        <f t="shared" si="185"/>
        <v>0</v>
      </c>
      <c r="S2399" s="23">
        <f t="shared" si="187"/>
        <v>41976.88490740741</v>
      </c>
      <c r="T2399" s="23">
        <f t="shared" si="188"/>
        <v>42006.88490740741</v>
      </c>
      <c r="U2399" s="10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0" t="s">
        <v>8219</v>
      </c>
      <c r="G2400" s="10" t="s">
        <v>8223</v>
      </c>
      <c r="H2400" s="10" t="s">
        <v>8245</v>
      </c>
      <c r="I2400" s="10">
        <v>1435874384</v>
      </c>
      <c r="J2400" s="10">
        <v>1433282384</v>
      </c>
      <c r="K2400" s="10" t="b">
        <v>0</v>
      </c>
      <c r="L2400" s="10">
        <v>0</v>
      </c>
      <c r="M2400" t="b">
        <v>0</v>
      </c>
      <c r="N2400" s="10" t="s">
        <v>8270</v>
      </c>
      <c r="O2400" s="15" t="s">
        <v>8317</v>
      </c>
      <c r="P2400" s="10" t="s">
        <v>8318</v>
      </c>
      <c r="Q2400" s="10">
        <f t="shared" si="186"/>
        <v>0</v>
      </c>
      <c r="R2400" s="10">
        <f t="shared" si="185"/>
        <v>0</v>
      </c>
      <c r="S2400" s="23">
        <f t="shared" si="187"/>
        <v>42157.916481481487</v>
      </c>
      <c r="T2400" s="23">
        <f t="shared" si="188"/>
        <v>42187.916481481487</v>
      </c>
      <c r="U2400" s="1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0" t="s">
        <v>8219</v>
      </c>
      <c r="G2401" s="10" t="s">
        <v>8234</v>
      </c>
      <c r="H2401" s="10" t="s">
        <v>8254</v>
      </c>
      <c r="I2401" s="10">
        <v>1418934506</v>
      </c>
      <c r="J2401" s="10">
        <v>1415910506</v>
      </c>
      <c r="K2401" s="10" t="b">
        <v>0</v>
      </c>
      <c r="L2401" s="10">
        <v>0</v>
      </c>
      <c r="M2401" t="b">
        <v>0</v>
      </c>
      <c r="N2401" s="10" t="s">
        <v>8270</v>
      </c>
      <c r="O2401" s="15" t="s">
        <v>8317</v>
      </c>
      <c r="P2401" s="10" t="s">
        <v>8318</v>
      </c>
      <c r="Q2401" s="10">
        <f t="shared" si="186"/>
        <v>0</v>
      </c>
      <c r="R2401" s="10">
        <f t="shared" si="185"/>
        <v>0</v>
      </c>
      <c r="S2401" s="23">
        <f t="shared" si="187"/>
        <v>41956.853078703702</v>
      </c>
      <c r="T2401" s="23">
        <f t="shared" si="188"/>
        <v>41991.853078703702</v>
      </c>
      <c r="U2401" s="10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0" t="s">
        <v>8219</v>
      </c>
      <c r="G2402" s="10" t="s">
        <v>8225</v>
      </c>
      <c r="H2402" s="10" t="s">
        <v>8247</v>
      </c>
      <c r="I2402" s="10">
        <v>1460615164</v>
      </c>
      <c r="J2402" s="10">
        <v>1458023164</v>
      </c>
      <c r="K2402" s="10" t="b">
        <v>0</v>
      </c>
      <c r="L2402" s="10">
        <v>0</v>
      </c>
      <c r="M2402" t="b">
        <v>0</v>
      </c>
      <c r="N2402" s="10" t="s">
        <v>8270</v>
      </c>
      <c r="O2402" s="15" t="s">
        <v>8317</v>
      </c>
      <c r="P2402" s="10" t="s">
        <v>8318</v>
      </c>
      <c r="Q2402" s="10">
        <f t="shared" si="186"/>
        <v>0</v>
      </c>
      <c r="R2402" s="10">
        <f t="shared" si="185"/>
        <v>0</v>
      </c>
      <c r="S2402" s="23">
        <f t="shared" si="187"/>
        <v>42444.268101851849</v>
      </c>
      <c r="T2402" s="23">
        <f t="shared" si="188"/>
        <v>42474.268101851849</v>
      </c>
      <c r="U2402" s="10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0" t="s">
        <v>8220</v>
      </c>
      <c r="G2403" s="10" t="s">
        <v>8223</v>
      </c>
      <c r="H2403" s="10" t="s">
        <v>8245</v>
      </c>
      <c r="I2403" s="10">
        <v>1457207096</v>
      </c>
      <c r="J2403" s="10">
        <v>1452023096</v>
      </c>
      <c r="K2403" s="10" t="b">
        <v>0</v>
      </c>
      <c r="L2403" s="10">
        <v>9</v>
      </c>
      <c r="M2403" t="b">
        <v>0</v>
      </c>
      <c r="N2403" s="10" t="s">
        <v>8282</v>
      </c>
      <c r="O2403" s="15" t="s">
        <v>8334</v>
      </c>
      <c r="P2403" s="10" t="s">
        <v>8335</v>
      </c>
      <c r="Q2403" s="10">
        <f t="shared" si="186"/>
        <v>1</v>
      </c>
      <c r="R2403" s="10">
        <f t="shared" si="185"/>
        <v>22.33</v>
      </c>
      <c r="S2403" s="23">
        <f t="shared" si="187"/>
        <v>42374.822870370372</v>
      </c>
      <c r="T2403" s="23">
        <f t="shared" si="188"/>
        <v>42434.822870370372</v>
      </c>
      <c r="U2403" s="10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0" t="s">
        <v>8220</v>
      </c>
      <c r="G2404" s="10" t="s">
        <v>8223</v>
      </c>
      <c r="H2404" s="10" t="s">
        <v>8245</v>
      </c>
      <c r="I2404" s="10">
        <v>1431533931</v>
      </c>
      <c r="J2404" s="10">
        <v>1428941931</v>
      </c>
      <c r="K2404" s="10" t="b">
        <v>0</v>
      </c>
      <c r="L2404" s="10">
        <v>1</v>
      </c>
      <c r="M2404" t="b">
        <v>0</v>
      </c>
      <c r="N2404" s="10" t="s">
        <v>8282</v>
      </c>
      <c r="O2404" s="15" t="s">
        <v>8334</v>
      </c>
      <c r="P2404" s="10" t="s">
        <v>8335</v>
      </c>
      <c r="Q2404" s="10">
        <f t="shared" si="186"/>
        <v>0</v>
      </c>
      <c r="R2404" s="10">
        <f t="shared" si="185"/>
        <v>52</v>
      </c>
      <c r="S2404" s="23">
        <f t="shared" si="187"/>
        <v>42107.679756944446</v>
      </c>
      <c r="T2404" s="23">
        <f t="shared" si="188"/>
        <v>42137.679756944446</v>
      </c>
      <c r="U2404" s="10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0" t="s">
        <v>8220</v>
      </c>
      <c r="G2405" s="10" t="s">
        <v>8224</v>
      </c>
      <c r="H2405" s="10" t="s">
        <v>8246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t="b">
        <v>0</v>
      </c>
      <c r="N2405" s="10" t="s">
        <v>8282</v>
      </c>
      <c r="O2405" s="15" t="s">
        <v>8334</v>
      </c>
      <c r="P2405" s="10" t="s">
        <v>8335</v>
      </c>
      <c r="Q2405" s="10">
        <f t="shared" si="186"/>
        <v>17</v>
      </c>
      <c r="R2405" s="10">
        <f t="shared" si="185"/>
        <v>16.829999999999998</v>
      </c>
      <c r="S2405" s="23">
        <f t="shared" si="187"/>
        <v>42399.882615740738</v>
      </c>
      <c r="T2405" s="23">
        <f t="shared" si="188"/>
        <v>42459.840949074074</v>
      </c>
      <c r="U2405" s="10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0" t="s">
        <v>8220</v>
      </c>
      <c r="G2406" s="10" t="s">
        <v>8223</v>
      </c>
      <c r="H2406" s="10" t="s">
        <v>8245</v>
      </c>
      <c r="I2406" s="10">
        <v>1451782607</v>
      </c>
      <c r="J2406" s="10">
        <v>1449190607</v>
      </c>
      <c r="K2406" s="10" t="b">
        <v>0</v>
      </c>
      <c r="L2406" s="10">
        <v>0</v>
      </c>
      <c r="M2406" t="b">
        <v>0</v>
      </c>
      <c r="N2406" s="10" t="s">
        <v>8282</v>
      </c>
      <c r="O2406" s="15" t="s">
        <v>8334</v>
      </c>
      <c r="P2406" s="10" t="s">
        <v>8335</v>
      </c>
      <c r="Q2406" s="10">
        <f t="shared" si="186"/>
        <v>0</v>
      </c>
      <c r="R2406" s="10">
        <f t="shared" si="185"/>
        <v>0</v>
      </c>
      <c r="S2406" s="23">
        <f t="shared" si="187"/>
        <v>42342.03943287037</v>
      </c>
      <c r="T2406" s="23">
        <f t="shared" si="188"/>
        <v>42372.03943287037</v>
      </c>
      <c r="U2406" s="10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0" t="s">
        <v>8220</v>
      </c>
      <c r="G2407" s="10" t="s">
        <v>8223</v>
      </c>
      <c r="H2407" s="10" t="s">
        <v>8245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t="b">
        <v>0</v>
      </c>
      <c r="N2407" s="10" t="s">
        <v>8282</v>
      </c>
      <c r="O2407" s="15" t="s">
        <v>8334</v>
      </c>
      <c r="P2407" s="10" t="s">
        <v>8335</v>
      </c>
      <c r="Q2407" s="10">
        <f t="shared" si="186"/>
        <v>23</v>
      </c>
      <c r="R2407" s="10">
        <f t="shared" si="185"/>
        <v>56.3</v>
      </c>
      <c r="S2407" s="23">
        <f t="shared" si="187"/>
        <v>42595.585358796292</v>
      </c>
      <c r="T2407" s="23">
        <f t="shared" si="188"/>
        <v>42616.585358796292</v>
      </c>
      <c r="U2407" s="10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0" t="s">
        <v>8220</v>
      </c>
      <c r="G2408" s="10" t="s">
        <v>8223</v>
      </c>
      <c r="H2408" s="10" t="s">
        <v>8245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t="b">
        <v>0</v>
      </c>
      <c r="N2408" s="10" t="s">
        <v>8282</v>
      </c>
      <c r="O2408" s="15" t="s">
        <v>8334</v>
      </c>
      <c r="P2408" s="10" t="s">
        <v>8335</v>
      </c>
      <c r="Q2408" s="10">
        <f t="shared" si="186"/>
        <v>41</v>
      </c>
      <c r="R2408" s="10">
        <f t="shared" si="185"/>
        <v>84.06</v>
      </c>
      <c r="S2408" s="23">
        <f t="shared" si="187"/>
        <v>41983.110995370371</v>
      </c>
      <c r="T2408" s="23">
        <f t="shared" si="188"/>
        <v>42023.110995370371</v>
      </c>
      <c r="U2408" s="10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0" t="s">
        <v>8220</v>
      </c>
      <c r="G2409" s="10" t="s">
        <v>8223</v>
      </c>
      <c r="H2409" s="10" t="s">
        <v>8245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t="b">
        <v>0</v>
      </c>
      <c r="N2409" s="10" t="s">
        <v>8282</v>
      </c>
      <c r="O2409" s="15" t="s">
        <v>8334</v>
      </c>
      <c r="P2409" s="10" t="s">
        <v>8335</v>
      </c>
      <c r="Q2409" s="10">
        <f t="shared" si="186"/>
        <v>25</v>
      </c>
      <c r="R2409" s="10">
        <f t="shared" si="185"/>
        <v>168.39</v>
      </c>
      <c r="S2409" s="23">
        <f t="shared" si="187"/>
        <v>42082.575555555552</v>
      </c>
      <c r="T2409" s="23">
        <f t="shared" si="188"/>
        <v>42105.25</v>
      </c>
      <c r="U2409" s="10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0" t="s">
        <v>8220</v>
      </c>
      <c r="G2410" s="10" t="s">
        <v>8223</v>
      </c>
      <c r="H2410" s="10" t="s">
        <v>8245</v>
      </c>
      <c r="I2410" s="10">
        <v>1415247757</v>
      </c>
      <c r="J2410" s="10">
        <v>1412652157</v>
      </c>
      <c r="K2410" s="10" t="b">
        <v>0</v>
      </c>
      <c r="L2410" s="10">
        <v>2</v>
      </c>
      <c r="M2410" t="b">
        <v>0</v>
      </c>
      <c r="N2410" s="10" t="s">
        <v>8282</v>
      </c>
      <c r="O2410" s="15" t="s">
        <v>8334</v>
      </c>
      <c r="P2410" s="10" t="s">
        <v>8335</v>
      </c>
      <c r="Q2410" s="10">
        <f t="shared" si="186"/>
        <v>0</v>
      </c>
      <c r="R2410" s="10">
        <f t="shared" si="185"/>
        <v>15</v>
      </c>
      <c r="S2410" s="23">
        <f t="shared" si="187"/>
        <v>41919.140706018516</v>
      </c>
      <c r="T2410" s="23">
        <f t="shared" si="188"/>
        <v>41949.182372685187</v>
      </c>
      <c r="U2410" s="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0" t="s">
        <v>8220</v>
      </c>
      <c r="G2411" s="10" t="s">
        <v>8223</v>
      </c>
      <c r="H2411" s="10" t="s">
        <v>8245</v>
      </c>
      <c r="I2411" s="10">
        <v>1439931675</v>
      </c>
      <c r="J2411" s="10">
        <v>1437339675</v>
      </c>
      <c r="K2411" s="10" t="b">
        <v>0</v>
      </c>
      <c r="L2411" s="10">
        <v>6</v>
      </c>
      <c r="M2411" t="b">
        <v>0</v>
      </c>
      <c r="N2411" s="10" t="s">
        <v>8282</v>
      </c>
      <c r="O2411" s="15" t="s">
        <v>8334</v>
      </c>
      <c r="P2411" s="10" t="s">
        <v>8335</v>
      </c>
      <c r="Q2411" s="10">
        <f t="shared" si="186"/>
        <v>2</v>
      </c>
      <c r="R2411" s="10">
        <f t="shared" si="185"/>
        <v>76.67</v>
      </c>
      <c r="S2411" s="23">
        <f t="shared" si="187"/>
        <v>42204.875868055555</v>
      </c>
      <c r="T2411" s="23">
        <f t="shared" si="188"/>
        <v>42234.875868055555</v>
      </c>
      <c r="U2411" s="10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0" t="s">
        <v>8220</v>
      </c>
      <c r="G2412" s="10" t="s">
        <v>8225</v>
      </c>
      <c r="H2412" s="10" t="s">
        <v>8247</v>
      </c>
      <c r="I2412" s="10">
        <v>1441619275</v>
      </c>
      <c r="J2412" s="10">
        <v>1439027275</v>
      </c>
      <c r="K2412" s="10" t="b">
        <v>0</v>
      </c>
      <c r="L2412" s="10">
        <v>0</v>
      </c>
      <c r="M2412" t="b">
        <v>0</v>
      </c>
      <c r="N2412" s="10" t="s">
        <v>8282</v>
      </c>
      <c r="O2412" s="15" t="s">
        <v>8334</v>
      </c>
      <c r="P2412" s="10" t="s">
        <v>8335</v>
      </c>
      <c r="Q2412" s="10">
        <f t="shared" si="186"/>
        <v>0</v>
      </c>
      <c r="R2412" s="10">
        <f t="shared" si="185"/>
        <v>0</v>
      </c>
      <c r="S2412" s="23">
        <f t="shared" si="187"/>
        <v>42224.408275462964</v>
      </c>
      <c r="T2412" s="23">
        <f t="shared" si="188"/>
        <v>42254.408275462964</v>
      </c>
      <c r="U2412" s="10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0" t="s">
        <v>8220</v>
      </c>
      <c r="G2413" s="10" t="s">
        <v>8223</v>
      </c>
      <c r="H2413" s="10" t="s">
        <v>8245</v>
      </c>
      <c r="I2413" s="10">
        <v>1440524082</v>
      </c>
      <c r="J2413" s="10">
        <v>1437932082</v>
      </c>
      <c r="K2413" s="10" t="b">
        <v>0</v>
      </c>
      <c r="L2413" s="10">
        <v>3</v>
      </c>
      <c r="M2413" t="b">
        <v>0</v>
      </c>
      <c r="N2413" s="10" t="s">
        <v>8282</v>
      </c>
      <c r="O2413" s="15" t="s">
        <v>8334</v>
      </c>
      <c r="P2413" s="10" t="s">
        <v>8335</v>
      </c>
      <c r="Q2413" s="10">
        <f t="shared" si="186"/>
        <v>1</v>
      </c>
      <c r="R2413" s="10">
        <f t="shared" si="185"/>
        <v>50.33</v>
      </c>
      <c r="S2413" s="23">
        <f t="shared" si="187"/>
        <v>42211.732430555552</v>
      </c>
      <c r="T2413" s="23">
        <f t="shared" si="188"/>
        <v>42241.732430555552</v>
      </c>
      <c r="U2413" s="10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0" t="s">
        <v>8220</v>
      </c>
      <c r="G2414" s="10" t="s">
        <v>8229</v>
      </c>
      <c r="H2414" s="10" t="s">
        <v>8248</v>
      </c>
      <c r="I2414" s="10">
        <v>1480185673</v>
      </c>
      <c r="J2414" s="10">
        <v>1476294073</v>
      </c>
      <c r="K2414" s="10" t="b">
        <v>0</v>
      </c>
      <c r="L2414" s="10">
        <v>0</v>
      </c>
      <c r="M2414" t="b">
        <v>0</v>
      </c>
      <c r="N2414" s="10" t="s">
        <v>8282</v>
      </c>
      <c r="O2414" s="15" t="s">
        <v>8334</v>
      </c>
      <c r="P2414" s="10" t="s">
        <v>8335</v>
      </c>
      <c r="Q2414" s="10">
        <f t="shared" si="186"/>
        <v>0</v>
      </c>
      <c r="R2414" s="10">
        <f t="shared" si="185"/>
        <v>0</v>
      </c>
      <c r="S2414" s="23">
        <f t="shared" si="187"/>
        <v>42655.736956018518</v>
      </c>
      <c r="T2414" s="23">
        <f t="shared" si="188"/>
        <v>42700.778622685189</v>
      </c>
      <c r="U2414" s="10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0" t="s">
        <v>8220</v>
      </c>
      <c r="G2415" s="10" t="s">
        <v>8223</v>
      </c>
      <c r="H2415" s="10" t="s">
        <v>8245</v>
      </c>
      <c r="I2415" s="10">
        <v>1401579000</v>
      </c>
      <c r="J2415" s="10">
        <v>1398911882</v>
      </c>
      <c r="K2415" s="10" t="b">
        <v>0</v>
      </c>
      <c r="L2415" s="10">
        <v>3</v>
      </c>
      <c r="M2415" t="b">
        <v>0</v>
      </c>
      <c r="N2415" s="10" t="s">
        <v>8282</v>
      </c>
      <c r="O2415" s="15" t="s">
        <v>8334</v>
      </c>
      <c r="P2415" s="10" t="s">
        <v>8335</v>
      </c>
      <c r="Q2415" s="10">
        <f t="shared" si="186"/>
        <v>1</v>
      </c>
      <c r="R2415" s="10">
        <f t="shared" si="185"/>
        <v>8.33</v>
      </c>
      <c r="S2415" s="23">
        <f t="shared" si="187"/>
        <v>41760.10974537037</v>
      </c>
      <c r="T2415" s="23">
        <f t="shared" si="188"/>
        <v>41790.979166666664</v>
      </c>
      <c r="U2415" s="10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0" t="s">
        <v>8220</v>
      </c>
      <c r="G2416" s="10" t="s">
        <v>8223</v>
      </c>
      <c r="H2416" s="10" t="s">
        <v>8245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t="b">
        <v>0</v>
      </c>
      <c r="N2416" s="10" t="s">
        <v>8282</v>
      </c>
      <c r="O2416" s="15" t="s">
        <v>8334</v>
      </c>
      <c r="P2416" s="10" t="s">
        <v>8335</v>
      </c>
      <c r="Q2416" s="10">
        <f t="shared" si="186"/>
        <v>3</v>
      </c>
      <c r="R2416" s="10">
        <f t="shared" si="185"/>
        <v>35.380000000000003</v>
      </c>
      <c r="S2416" s="23">
        <f t="shared" si="187"/>
        <v>42198.695138888885</v>
      </c>
      <c r="T2416" s="23">
        <f t="shared" si="188"/>
        <v>42238.165972222225</v>
      </c>
      <c r="U2416" s="10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0" t="s">
        <v>8220</v>
      </c>
      <c r="G2417" s="10" t="s">
        <v>8223</v>
      </c>
      <c r="H2417" s="10" t="s">
        <v>8245</v>
      </c>
      <c r="I2417" s="10">
        <v>1468615346</v>
      </c>
      <c r="J2417" s="10">
        <v>1466023346</v>
      </c>
      <c r="K2417" s="10" t="b">
        <v>0</v>
      </c>
      <c r="L2417" s="10">
        <v>6</v>
      </c>
      <c r="M2417" t="b">
        <v>0</v>
      </c>
      <c r="N2417" s="10" t="s">
        <v>8282</v>
      </c>
      <c r="O2417" s="15" t="s">
        <v>8334</v>
      </c>
      <c r="P2417" s="10" t="s">
        <v>8335</v>
      </c>
      <c r="Q2417" s="10">
        <f t="shared" si="186"/>
        <v>1</v>
      </c>
      <c r="R2417" s="10">
        <f t="shared" si="185"/>
        <v>55.83</v>
      </c>
      <c r="S2417" s="23">
        <f t="shared" si="187"/>
        <v>42536.862800925926</v>
      </c>
      <c r="T2417" s="23">
        <f t="shared" si="188"/>
        <v>42566.862800925926</v>
      </c>
      <c r="U2417" s="10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0" t="s">
        <v>8220</v>
      </c>
      <c r="G2418" s="10" t="s">
        <v>8223</v>
      </c>
      <c r="H2418" s="10" t="s">
        <v>8245</v>
      </c>
      <c r="I2418" s="10">
        <v>1426345200</v>
      </c>
      <c r="J2418" s="10">
        <v>1421343743</v>
      </c>
      <c r="K2418" s="10" t="b">
        <v>0</v>
      </c>
      <c r="L2418" s="10">
        <v>1</v>
      </c>
      <c r="M2418" t="b">
        <v>0</v>
      </c>
      <c r="N2418" s="10" t="s">
        <v>8282</v>
      </c>
      <c r="O2418" s="15" t="s">
        <v>8334</v>
      </c>
      <c r="P2418" s="10" t="s">
        <v>8335</v>
      </c>
      <c r="Q2418" s="10">
        <f t="shared" si="186"/>
        <v>0</v>
      </c>
      <c r="R2418" s="10">
        <f t="shared" si="185"/>
        <v>5</v>
      </c>
      <c r="S2418" s="23">
        <f t="shared" si="187"/>
        <v>42019.737766203703</v>
      </c>
      <c r="T2418" s="23">
        <f t="shared" si="188"/>
        <v>42077.625</v>
      </c>
      <c r="U2418" s="10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0" t="s">
        <v>8220</v>
      </c>
      <c r="G2419" s="10" t="s">
        <v>8223</v>
      </c>
      <c r="H2419" s="10" t="s">
        <v>8245</v>
      </c>
      <c r="I2419" s="10">
        <v>1407705187</v>
      </c>
      <c r="J2419" s="10">
        <v>1405113187</v>
      </c>
      <c r="K2419" s="10" t="b">
        <v>0</v>
      </c>
      <c r="L2419" s="10">
        <v>0</v>
      </c>
      <c r="M2419" t="b">
        <v>0</v>
      </c>
      <c r="N2419" s="10" t="s">
        <v>8282</v>
      </c>
      <c r="O2419" s="15" t="s">
        <v>8334</v>
      </c>
      <c r="P2419" s="10" t="s">
        <v>8335</v>
      </c>
      <c r="Q2419" s="10">
        <f t="shared" si="186"/>
        <v>0</v>
      </c>
      <c r="R2419" s="10">
        <f t="shared" si="185"/>
        <v>0</v>
      </c>
      <c r="S2419" s="23">
        <f t="shared" si="187"/>
        <v>41831.884108796294</v>
      </c>
      <c r="T2419" s="23">
        <f t="shared" si="188"/>
        <v>41861.884108796294</v>
      </c>
      <c r="U2419" s="10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0" t="s">
        <v>8220</v>
      </c>
      <c r="G2420" s="10" t="s">
        <v>8223</v>
      </c>
      <c r="H2420" s="10" t="s">
        <v>8245</v>
      </c>
      <c r="I2420" s="10">
        <v>1427225644</v>
      </c>
      <c r="J2420" s="10">
        <v>1422045244</v>
      </c>
      <c r="K2420" s="10" t="b">
        <v>0</v>
      </c>
      <c r="L2420" s="10">
        <v>5</v>
      </c>
      <c r="M2420" t="b">
        <v>0</v>
      </c>
      <c r="N2420" s="10" t="s">
        <v>8282</v>
      </c>
      <c r="O2420" s="15" t="s">
        <v>8334</v>
      </c>
      <c r="P2420" s="10" t="s">
        <v>8335</v>
      </c>
      <c r="Q2420" s="10">
        <f t="shared" si="186"/>
        <v>0</v>
      </c>
      <c r="R2420" s="10">
        <f t="shared" si="185"/>
        <v>1</v>
      </c>
      <c r="S2420" s="23">
        <f t="shared" si="187"/>
        <v>42027.856990740736</v>
      </c>
      <c r="T2420" s="23">
        <f t="shared" si="188"/>
        <v>42087.815324074079</v>
      </c>
      <c r="U2420" s="1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0" t="s">
        <v>8220</v>
      </c>
      <c r="G2421" s="10" t="s">
        <v>8223</v>
      </c>
      <c r="H2421" s="10" t="s">
        <v>8245</v>
      </c>
      <c r="I2421" s="10">
        <v>1424281389</v>
      </c>
      <c r="J2421" s="10">
        <v>1419097389</v>
      </c>
      <c r="K2421" s="10" t="b">
        <v>0</v>
      </c>
      <c r="L2421" s="10">
        <v>0</v>
      </c>
      <c r="M2421" t="b">
        <v>0</v>
      </c>
      <c r="N2421" s="10" t="s">
        <v>8282</v>
      </c>
      <c r="O2421" s="15" t="s">
        <v>8334</v>
      </c>
      <c r="P2421" s="10" t="s">
        <v>8335</v>
      </c>
      <c r="Q2421" s="10">
        <f t="shared" si="186"/>
        <v>0</v>
      </c>
      <c r="R2421" s="10">
        <f t="shared" si="185"/>
        <v>0</v>
      </c>
      <c r="S2421" s="23">
        <f t="shared" si="187"/>
        <v>41993.738298611104</v>
      </c>
      <c r="T2421" s="23">
        <f t="shared" si="188"/>
        <v>42053.738298611104</v>
      </c>
      <c r="U2421" s="10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0" t="s">
        <v>8220</v>
      </c>
      <c r="G2422" s="10" t="s">
        <v>8223</v>
      </c>
      <c r="H2422" s="10" t="s">
        <v>8245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t="b">
        <v>0</v>
      </c>
      <c r="N2422" s="10" t="s">
        <v>8282</v>
      </c>
      <c r="O2422" s="15" t="s">
        <v>8334</v>
      </c>
      <c r="P2422" s="10" t="s">
        <v>8335</v>
      </c>
      <c r="Q2422" s="10">
        <f t="shared" si="186"/>
        <v>15</v>
      </c>
      <c r="R2422" s="10">
        <f t="shared" si="185"/>
        <v>69.47</v>
      </c>
      <c r="S2422" s="23">
        <f t="shared" si="187"/>
        <v>41893.028877314813</v>
      </c>
      <c r="T2422" s="23">
        <f t="shared" si="188"/>
        <v>41953.070543981477</v>
      </c>
      <c r="U2422" s="10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0" t="s">
        <v>8220</v>
      </c>
      <c r="G2423" s="10" t="s">
        <v>8223</v>
      </c>
      <c r="H2423" s="10" t="s">
        <v>8245</v>
      </c>
      <c r="I2423" s="10">
        <v>1424536196</v>
      </c>
      <c r="J2423" s="10">
        <v>1421944196</v>
      </c>
      <c r="K2423" s="10" t="b">
        <v>0</v>
      </c>
      <c r="L2423" s="10">
        <v>1</v>
      </c>
      <c r="M2423" t="b">
        <v>0</v>
      </c>
      <c r="N2423" s="10" t="s">
        <v>8282</v>
      </c>
      <c r="O2423" s="15" t="s">
        <v>8334</v>
      </c>
      <c r="P2423" s="10" t="s">
        <v>8335</v>
      </c>
      <c r="Q2423" s="10">
        <f t="shared" si="186"/>
        <v>0</v>
      </c>
      <c r="R2423" s="10">
        <f t="shared" si="185"/>
        <v>1</v>
      </c>
      <c r="S2423" s="23">
        <f t="shared" si="187"/>
        <v>42026.687453703707</v>
      </c>
      <c r="T2423" s="23">
        <f t="shared" si="188"/>
        <v>42056.687453703707</v>
      </c>
      <c r="U2423" s="10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0" t="s">
        <v>8220</v>
      </c>
      <c r="G2424" s="10" t="s">
        <v>8223</v>
      </c>
      <c r="H2424" s="10" t="s">
        <v>8245</v>
      </c>
      <c r="I2424" s="10">
        <v>1426091036</v>
      </c>
      <c r="J2424" s="10">
        <v>1423502636</v>
      </c>
      <c r="K2424" s="10" t="b">
        <v>0</v>
      </c>
      <c r="L2424" s="10">
        <v>1</v>
      </c>
      <c r="M2424" t="b">
        <v>0</v>
      </c>
      <c r="N2424" s="10" t="s">
        <v>8282</v>
      </c>
      <c r="O2424" s="15" t="s">
        <v>8334</v>
      </c>
      <c r="P2424" s="10" t="s">
        <v>8335</v>
      </c>
      <c r="Q2424" s="10">
        <f t="shared" si="186"/>
        <v>0</v>
      </c>
      <c r="R2424" s="10">
        <f t="shared" si="185"/>
        <v>1</v>
      </c>
      <c r="S2424" s="23">
        <f t="shared" si="187"/>
        <v>42044.724953703699</v>
      </c>
      <c r="T2424" s="23">
        <f t="shared" si="188"/>
        <v>42074.683287037042</v>
      </c>
      <c r="U2424" s="10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0" t="s">
        <v>8220</v>
      </c>
      <c r="G2425" s="10" t="s">
        <v>8223</v>
      </c>
      <c r="H2425" s="10" t="s">
        <v>8245</v>
      </c>
      <c r="I2425" s="10">
        <v>1420044890</v>
      </c>
      <c r="J2425" s="10">
        <v>1417452890</v>
      </c>
      <c r="K2425" s="10" t="b">
        <v>0</v>
      </c>
      <c r="L2425" s="10">
        <v>1</v>
      </c>
      <c r="M2425" t="b">
        <v>0</v>
      </c>
      <c r="N2425" s="10" t="s">
        <v>8282</v>
      </c>
      <c r="O2425" s="15" t="s">
        <v>8334</v>
      </c>
      <c r="P2425" s="10" t="s">
        <v>8335</v>
      </c>
      <c r="Q2425" s="10">
        <f t="shared" si="186"/>
        <v>0</v>
      </c>
      <c r="R2425" s="10">
        <f t="shared" si="185"/>
        <v>8</v>
      </c>
      <c r="S2425" s="23">
        <f t="shared" si="187"/>
        <v>41974.704745370371</v>
      </c>
      <c r="T2425" s="23">
        <f t="shared" si="188"/>
        <v>42004.704745370371</v>
      </c>
      <c r="U2425" s="10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0" t="s">
        <v>8220</v>
      </c>
      <c r="G2426" s="10" t="s">
        <v>8223</v>
      </c>
      <c r="H2426" s="10" t="s">
        <v>8245</v>
      </c>
      <c r="I2426" s="10">
        <v>1414445108</v>
      </c>
      <c r="J2426" s="10">
        <v>1411853108</v>
      </c>
      <c r="K2426" s="10" t="b">
        <v>0</v>
      </c>
      <c r="L2426" s="10">
        <v>9</v>
      </c>
      <c r="M2426" t="b">
        <v>0</v>
      </c>
      <c r="N2426" s="10" t="s">
        <v>8282</v>
      </c>
      <c r="O2426" s="15" t="s">
        <v>8334</v>
      </c>
      <c r="P2426" s="10" t="s">
        <v>8335</v>
      </c>
      <c r="Q2426" s="10">
        <f t="shared" si="186"/>
        <v>1</v>
      </c>
      <c r="R2426" s="10">
        <f t="shared" si="185"/>
        <v>34.44</v>
      </c>
      <c r="S2426" s="23">
        <f t="shared" si="187"/>
        <v>41909.892453703702</v>
      </c>
      <c r="T2426" s="23">
        <f t="shared" si="188"/>
        <v>41939.892453703702</v>
      </c>
      <c r="U2426" s="10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0" t="s">
        <v>8220</v>
      </c>
      <c r="G2427" s="10" t="s">
        <v>8223</v>
      </c>
      <c r="H2427" s="10" t="s">
        <v>8245</v>
      </c>
      <c r="I2427" s="10">
        <v>1464386640</v>
      </c>
      <c r="J2427" s="10">
        <v>1463090149</v>
      </c>
      <c r="K2427" s="10" t="b">
        <v>0</v>
      </c>
      <c r="L2427" s="10">
        <v>1</v>
      </c>
      <c r="M2427" t="b">
        <v>0</v>
      </c>
      <c r="N2427" s="10" t="s">
        <v>8282</v>
      </c>
      <c r="O2427" s="15" t="s">
        <v>8334</v>
      </c>
      <c r="P2427" s="10" t="s">
        <v>8335</v>
      </c>
      <c r="Q2427" s="10">
        <f t="shared" si="186"/>
        <v>0</v>
      </c>
      <c r="R2427" s="10">
        <f t="shared" si="185"/>
        <v>1</v>
      </c>
      <c r="S2427" s="23">
        <f t="shared" si="187"/>
        <v>42502.913761574076</v>
      </c>
      <c r="T2427" s="23">
        <f t="shared" si="188"/>
        <v>42517.919444444444</v>
      </c>
      <c r="U2427" s="10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0" t="s">
        <v>8220</v>
      </c>
      <c r="G2428" s="10" t="s">
        <v>8223</v>
      </c>
      <c r="H2428" s="10" t="s">
        <v>8245</v>
      </c>
      <c r="I2428" s="10">
        <v>1439006692</v>
      </c>
      <c r="J2428" s="10">
        <v>1433822692</v>
      </c>
      <c r="K2428" s="10" t="b">
        <v>0</v>
      </c>
      <c r="L2428" s="10">
        <v>0</v>
      </c>
      <c r="M2428" t="b">
        <v>0</v>
      </c>
      <c r="N2428" s="10" t="s">
        <v>8282</v>
      </c>
      <c r="O2428" s="15" t="s">
        <v>8334</v>
      </c>
      <c r="P2428" s="10" t="s">
        <v>8335</v>
      </c>
      <c r="Q2428" s="10">
        <f t="shared" si="186"/>
        <v>0</v>
      </c>
      <c r="R2428" s="10">
        <f t="shared" si="185"/>
        <v>0</v>
      </c>
      <c r="S2428" s="23">
        <f t="shared" si="187"/>
        <v>42164.170046296291</v>
      </c>
      <c r="T2428" s="23">
        <f t="shared" si="188"/>
        <v>42224.170046296291</v>
      </c>
      <c r="U2428" s="10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0" t="s">
        <v>8220</v>
      </c>
      <c r="G2429" s="10" t="s">
        <v>8223</v>
      </c>
      <c r="H2429" s="10" t="s">
        <v>8245</v>
      </c>
      <c r="I2429" s="10">
        <v>1458715133</v>
      </c>
      <c r="J2429" s="10">
        <v>1455262733</v>
      </c>
      <c r="K2429" s="10" t="b">
        <v>0</v>
      </c>
      <c r="L2429" s="10">
        <v>1</v>
      </c>
      <c r="M2429" t="b">
        <v>0</v>
      </c>
      <c r="N2429" s="10" t="s">
        <v>8282</v>
      </c>
      <c r="O2429" s="15" t="s">
        <v>8334</v>
      </c>
      <c r="P2429" s="10" t="s">
        <v>8335</v>
      </c>
      <c r="Q2429" s="10">
        <f t="shared" si="186"/>
        <v>0</v>
      </c>
      <c r="R2429" s="10">
        <f t="shared" si="185"/>
        <v>1</v>
      </c>
      <c r="S2429" s="23">
        <f t="shared" si="187"/>
        <v>42412.318668981476</v>
      </c>
      <c r="T2429" s="23">
        <f t="shared" si="188"/>
        <v>42452.277002314819</v>
      </c>
      <c r="U2429" s="10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0" t="s">
        <v>8220</v>
      </c>
      <c r="G2430" s="10" t="s">
        <v>8223</v>
      </c>
      <c r="H2430" s="10" t="s">
        <v>8245</v>
      </c>
      <c r="I2430" s="10">
        <v>1426182551</v>
      </c>
      <c r="J2430" s="10">
        <v>1423594151</v>
      </c>
      <c r="K2430" s="10" t="b">
        <v>0</v>
      </c>
      <c r="L2430" s="10">
        <v>1</v>
      </c>
      <c r="M2430" t="b">
        <v>0</v>
      </c>
      <c r="N2430" s="10" t="s">
        <v>8282</v>
      </c>
      <c r="O2430" s="15" t="s">
        <v>8334</v>
      </c>
      <c r="P2430" s="10" t="s">
        <v>8335</v>
      </c>
      <c r="Q2430" s="10">
        <f t="shared" si="186"/>
        <v>0</v>
      </c>
      <c r="R2430" s="10">
        <f t="shared" si="185"/>
        <v>1</v>
      </c>
      <c r="S2430" s="23">
        <f t="shared" si="187"/>
        <v>42045.784155092595</v>
      </c>
      <c r="T2430" s="23">
        <f t="shared" si="188"/>
        <v>42075.742488425924</v>
      </c>
      <c r="U2430" s="1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0" t="s">
        <v>8220</v>
      </c>
      <c r="G2431" s="10" t="s">
        <v>8233</v>
      </c>
      <c r="H2431" s="10" t="s">
        <v>8253</v>
      </c>
      <c r="I2431" s="10">
        <v>1486313040</v>
      </c>
      <c r="J2431" s="10">
        <v>1483131966</v>
      </c>
      <c r="K2431" s="10" t="b">
        <v>0</v>
      </c>
      <c r="L2431" s="10">
        <v>4</v>
      </c>
      <c r="M2431" t="b">
        <v>0</v>
      </c>
      <c r="N2431" s="10" t="s">
        <v>8282</v>
      </c>
      <c r="O2431" s="15" t="s">
        <v>8334</v>
      </c>
      <c r="P2431" s="10" t="s">
        <v>8335</v>
      </c>
      <c r="Q2431" s="10">
        <f t="shared" si="186"/>
        <v>1</v>
      </c>
      <c r="R2431" s="10">
        <f t="shared" si="185"/>
        <v>501.25</v>
      </c>
      <c r="S2431" s="23">
        <f t="shared" si="187"/>
        <v>42734.879236111112</v>
      </c>
      <c r="T2431" s="23">
        <f t="shared" si="188"/>
        <v>42771.697222222225</v>
      </c>
      <c r="U2431" s="10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0" t="s">
        <v>8220</v>
      </c>
      <c r="G2432" s="10" t="s">
        <v>8223</v>
      </c>
      <c r="H2432" s="10" t="s">
        <v>8245</v>
      </c>
      <c r="I2432" s="10">
        <v>1455246504</v>
      </c>
      <c r="J2432" s="10">
        <v>1452654504</v>
      </c>
      <c r="K2432" s="10" t="b">
        <v>0</v>
      </c>
      <c r="L2432" s="10">
        <v>2</v>
      </c>
      <c r="M2432" t="b">
        <v>0</v>
      </c>
      <c r="N2432" s="10" t="s">
        <v>8282</v>
      </c>
      <c r="O2432" s="15" t="s">
        <v>8334</v>
      </c>
      <c r="P2432" s="10" t="s">
        <v>8335</v>
      </c>
      <c r="Q2432" s="10">
        <f t="shared" si="186"/>
        <v>1</v>
      </c>
      <c r="R2432" s="10">
        <f t="shared" si="185"/>
        <v>10.5</v>
      </c>
      <c r="S2432" s="23">
        <f t="shared" si="187"/>
        <v>42382.130833333329</v>
      </c>
      <c r="T2432" s="23">
        <f t="shared" si="188"/>
        <v>42412.130833333329</v>
      </c>
      <c r="U2432" s="10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0" t="s">
        <v>8220</v>
      </c>
      <c r="G2433" s="10" t="s">
        <v>8223</v>
      </c>
      <c r="H2433" s="10" t="s">
        <v>8245</v>
      </c>
      <c r="I2433" s="10">
        <v>1467080613</v>
      </c>
      <c r="J2433" s="10">
        <v>1461896613</v>
      </c>
      <c r="K2433" s="10" t="b">
        <v>0</v>
      </c>
      <c r="L2433" s="10">
        <v>2</v>
      </c>
      <c r="M2433" t="b">
        <v>0</v>
      </c>
      <c r="N2433" s="10" t="s">
        <v>8282</v>
      </c>
      <c r="O2433" s="15" t="s">
        <v>8334</v>
      </c>
      <c r="P2433" s="10" t="s">
        <v>8335</v>
      </c>
      <c r="Q2433" s="10">
        <f t="shared" si="186"/>
        <v>0</v>
      </c>
      <c r="R2433" s="10">
        <f t="shared" si="185"/>
        <v>1</v>
      </c>
      <c r="S2433" s="23">
        <f t="shared" si="187"/>
        <v>42489.099687499998</v>
      </c>
      <c r="T2433" s="23">
        <f t="shared" si="188"/>
        <v>42549.099687499998</v>
      </c>
      <c r="U2433" s="10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0" t="s">
        <v>8220</v>
      </c>
      <c r="G2434" s="10" t="s">
        <v>8223</v>
      </c>
      <c r="H2434" s="10" t="s">
        <v>8245</v>
      </c>
      <c r="I2434" s="10">
        <v>1425791697</v>
      </c>
      <c r="J2434" s="10">
        <v>1423199697</v>
      </c>
      <c r="K2434" s="10" t="b">
        <v>0</v>
      </c>
      <c r="L2434" s="10">
        <v>2</v>
      </c>
      <c r="M2434" t="b">
        <v>0</v>
      </c>
      <c r="N2434" s="10" t="s">
        <v>8282</v>
      </c>
      <c r="O2434" s="15" t="s">
        <v>8334</v>
      </c>
      <c r="P2434" s="10" t="s">
        <v>8335</v>
      </c>
      <c r="Q2434" s="10">
        <f t="shared" si="186"/>
        <v>0</v>
      </c>
      <c r="R2434" s="10">
        <f t="shared" ref="R2434:R2497" si="190">IFERROR(ROUND(E2434/L2434,2),0)</f>
        <v>1</v>
      </c>
      <c r="S2434" s="23">
        <f t="shared" si="187"/>
        <v>42041.218715277777</v>
      </c>
      <c r="T2434" s="23">
        <f t="shared" si="188"/>
        <v>42071.218715277777</v>
      </c>
      <c r="U2434" s="10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0" t="s">
        <v>8220</v>
      </c>
      <c r="G2435" s="10" t="s">
        <v>8223</v>
      </c>
      <c r="H2435" s="10" t="s">
        <v>8245</v>
      </c>
      <c r="I2435" s="10">
        <v>1456608943</v>
      </c>
      <c r="J2435" s="10">
        <v>1454016943</v>
      </c>
      <c r="K2435" s="10" t="b">
        <v>0</v>
      </c>
      <c r="L2435" s="10">
        <v>0</v>
      </c>
      <c r="M2435" t="b">
        <v>0</v>
      </c>
      <c r="N2435" s="10" t="s">
        <v>8282</v>
      </c>
      <c r="O2435" s="15" t="s">
        <v>8334</v>
      </c>
      <c r="P2435" s="10" t="s">
        <v>8335</v>
      </c>
      <c r="Q2435" s="10">
        <f t="shared" ref="Q2435:Q2498" si="191">ROUND(E2435/D2435*100,0)</f>
        <v>0</v>
      </c>
      <c r="R2435" s="10">
        <f t="shared" si="190"/>
        <v>0</v>
      </c>
      <c r="S2435" s="23">
        <f t="shared" ref="S2435:S2498" si="192">(((J2435/60)/60)/24)+DATE(1970,1,1)</f>
        <v>42397.89980324074</v>
      </c>
      <c r="T2435" s="23">
        <f t="shared" ref="T2435:T2498" si="193">(((I2435/60)/60)/24)+DATE(1970,1,1)</f>
        <v>42427.89980324074</v>
      </c>
      <c r="U2435" s="10">
        <f t="shared" si="189"/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0" t="s">
        <v>8220</v>
      </c>
      <c r="G2436" s="10" t="s">
        <v>8223</v>
      </c>
      <c r="H2436" s="10" t="s">
        <v>8245</v>
      </c>
      <c r="I2436" s="10">
        <v>1438662474</v>
      </c>
      <c r="J2436" s="10">
        <v>1435206474</v>
      </c>
      <c r="K2436" s="10" t="b">
        <v>0</v>
      </c>
      <c r="L2436" s="10">
        <v>2</v>
      </c>
      <c r="M2436" t="b">
        <v>0</v>
      </c>
      <c r="N2436" s="10" t="s">
        <v>8282</v>
      </c>
      <c r="O2436" s="15" t="s">
        <v>8334</v>
      </c>
      <c r="P2436" s="10" t="s">
        <v>8335</v>
      </c>
      <c r="Q2436" s="10">
        <f t="shared" si="191"/>
        <v>0</v>
      </c>
      <c r="R2436" s="10">
        <f t="shared" si="190"/>
        <v>13</v>
      </c>
      <c r="S2436" s="23">
        <f t="shared" si="192"/>
        <v>42180.18604166666</v>
      </c>
      <c r="T2436" s="23">
        <f t="shared" si="193"/>
        <v>42220.18604166666</v>
      </c>
      <c r="U2436" s="10">
        <f t="shared" si="189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0" t="s">
        <v>8220</v>
      </c>
      <c r="G2437" s="10" t="s">
        <v>8234</v>
      </c>
      <c r="H2437" s="10" t="s">
        <v>8254</v>
      </c>
      <c r="I2437" s="10">
        <v>1444027186</v>
      </c>
      <c r="J2437" s="10">
        <v>1441435186</v>
      </c>
      <c r="K2437" s="10" t="b">
        <v>0</v>
      </c>
      <c r="L2437" s="10">
        <v>4</v>
      </c>
      <c r="M2437" t="b">
        <v>0</v>
      </c>
      <c r="N2437" s="10" t="s">
        <v>8282</v>
      </c>
      <c r="O2437" s="15" t="s">
        <v>8334</v>
      </c>
      <c r="P2437" s="10" t="s">
        <v>8335</v>
      </c>
      <c r="Q2437" s="10">
        <f t="shared" si="191"/>
        <v>0</v>
      </c>
      <c r="R2437" s="10">
        <f t="shared" si="190"/>
        <v>306</v>
      </c>
      <c r="S2437" s="23">
        <f t="shared" si="192"/>
        <v>42252.277615740735</v>
      </c>
      <c r="T2437" s="23">
        <f t="shared" si="193"/>
        <v>42282.277615740735</v>
      </c>
      <c r="U2437" s="10">
        <f t="shared" si="189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0" t="s">
        <v>8220</v>
      </c>
      <c r="G2438" s="10" t="s">
        <v>8228</v>
      </c>
      <c r="H2438" s="10" t="s">
        <v>8250</v>
      </c>
      <c r="I2438" s="10">
        <v>1454078770</v>
      </c>
      <c r="J2438" s="10">
        <v>1448894770</v>
      </c>
      <c r="K2438" s="10" t="b">
        <v>0</v>
      </c>
      <c r="L2438" s="10">
        <v>2</v>
      </c>
      <c r="M2438" t="b">
        <v>0</v>
      </c>
      <c r="N2438" s="10" t="s">
        <v>8282</v>
      </c>
      <c r="O2438" s="15" t="s">
        <v>8334</v>
      </c>
      <c r="P2438" s="10" t="s">
        <v>8335</v>
      </c>
      <c r="Q2438" s="10">
        <f t="shared" si="191"/>
        <v>0</v>
      </c>
      <c r="R2438" s="10">
        <f t="shared" si="190"/>
        <v>22.5</v>
      </c>
      <c r="S2438" s="23">
        <f t="shared" si="192"/>
        <v>42338.615393518514</v>
      </c>
      <c r="T2438" s="23">
        <f t="shared" si="193"/>
        <v>42398.615393518514</v>
      </c>
      <c r="U2438" s="10">
        <f t="shared" si="189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0" t="s">
        <v>8220</v>
      </c>
      <c r="G2439" s="10" t="s">
        <v>8223</v>
      </c>
      <c r="H2439" s="10" t="s">
        <v>8245</v>
      </c>
      <c r="I2439" s="10">
        <v>1426615200</v>
      </c>
      <c r="J2439" s="10">
        <v>1422400188</v>
      </c>
      <c r="K2439" s="10" t="b">
        <v>0</v>
      </c>
      <c r="L2439" s="10">
        <v>0</v>
      </c>
      <c r="M2439" t="b">
        <v>0</v>
      </c>
      <c r="N2439" s="10" t="s">
        <v>8282</v>
      </c>
      <c r="O2439" s="15" t="s">
        <v>8334</v>
      </c>
      <c r="P2439" s="10" t="s">
        <v>8335</v>
      </c>
      <c r="Q2439" s="10">
        <f t="shared" si="191"/>
        <v>0</v>
      </c>
      <c r="R2439" s="10">
        <f t="shared" si="190"/>
        <v>0</v>
      </c>
      <c r="S2439" s="23">
        <f t="shared" si="192"/>
        <v>42031.965138888889</v>
      </c>
      <c r="T2439" s="23">
        <f t="shared" si="193"/>
        <v>42080.75</v>
      </c>
      <c r="U2439" s="10">
        <f t="shared" si="189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0" t="s">
        <v>8220</v>
      </c>
      <c r="G2440" s="10" t="s">
        <v>8223</v>
      </c>
      <c r="H2440" s="10" t="s">
        <v>8245</v>
      </c>
      <c r="I2440" s="10">
        <v>1449529062</v>
      </c>
      <c r="J2440" s="10">
        <v>1444341462</v>
      </c>
      <c r="K2440" s="10" t="b">
        <v>0</v>
      </c>
      <c r="L2440" s="10">
        <v>1</v>
      </c>
      <c r="M2440" t="b">
        <v>0</v>
      </c>
      <c r="N2440" s="10" t="s">
        <v>8282</v>
      </c>
      <c r="O2440" s="15" t="s">
        <v>8334</v>
      </c>
      <c r="P2440" s="10" t="s">
        <v>8335</v>
      </c>
      <c r="Q2440" s="10">
        <f t="shared" si="191"/>
        <v>0</v>
      </c>
      <c r="R2440" s="10">
        <f t="shared" si="190"/>
        <v>50</v>
      </c>
      <c r="S2440" s="23">
        <f t="shared" si="192"/>
        <v>42285.91506944444</v>
      </c>
      <c r="T2440" s="23">
        <f t="shared" si="193"/>
        <v>42345.956736111111</v>
      </c>
      <c r="U2440" s="10">
        <f t="shared" si="189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0" t="s">
        <v>8220</v>
      </c>
      <c r="G2441" s="10" t="s">
        <v>8223</v>
      </c>
      <c r="H2441" s="10" t="s">
        <v>8245</v>
      </c>
      <c r="I2441" s="10">
        <v>1445197129</v>
      </c>
      <c r="J2441" s="10">
        <v>1442605129</v>
      </c>
      <c r="K2441" s="10" t="b">
        <v>0</v>
      </c>
      <c r="L2441" s="10">
        <v>0</v>
      </c>
      <c r="M2441" t="b">
        <v>0</v>
      </c>
      <c r="N2441" s="10" t="s">
        <v>8282</v>
      </c>
      <c r="O2441" s="15" t="s">
        <v>8334</v>
      </c>
      <c r="P2441" s="10" t="s">
        <v>8335</v>
      </c>
      <c r="Q2441" s="10">
        <f t="shared" si="191"/>
        <v>0</v>
      </c>
      <c r="R2441" s="10">
        <f t="shared" si="190"/>
        <v>0</v>
      </c>
      <c r="S2441" s="23">
        <f t="shared" si="192"/>
        <v>42265.818622685183</v>
      </c>
      <c r="T2441" s="23">
        <f t="shared" si="193"/>
        <v>42295.818622685183</v>
      </c>
      <c r="U2441" s="10">
        <f t="shared" si="189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0" t="s">
        <v>8220</v>
      </c>
      <c r="G2442" s="10" t="s">
        <v>8241</v>
      </c>
      <c r="H2442" s="10" t="s">
        <v>8248</v>
      </c>
      <c r="I2442" s="10">
        <v>1455399313</v>
      </c>
      <c r="J2442" s="10">
        <v>1452807313</v>
      </c>
      <c r="K2442" s="10" t="b">
        <v>0</v>
      </c>
      <c r="L2442" s="10">
        <v>2</v>
      </c>
      <c r="M2442" t="b">
        <v>0</v>
      </c>
      <c r="N2442" s="10" t="s">
        <v>8282</v>
      </c>
      <c r="O2442" s="15" t="s">
        <v>8334</v>
      </c>
      <c r="P2442" s="10" t="s">
        <v>8335</v>
      </c>
      <c r="Q2442" s="10">
        <f t="shared" si="191"/>
        <v>0</v>
      </c>
      <c r="R2442" s="10">
        <f t="shared" si="190"/>
        <v>5</v>
      </c>
      <c r="S2442" s="23">
        <f t="shared" si="192"/>
        <v>42383.899456018517</v>
      </c>
      <c r="T2442" s="23">
        <f t="shared" si="193"/>
        <v>42413.899456018517</v>
      </c>
      <c r="U2442" s="10">
        <f t="shared" si="189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0" t="s">
        <v>8218</v>
      </c>
      <c r="G2443" s="10" t="s">
        <v>8223</v>
      </c>
      <c r="H2443" s="10" t="s">
        <v>8245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t="b">
        <v>1</v>
      </c>
      <c r="N2443" s="10" t="s">
        <v>8296</v>
      </c>
      <c r="O2443" s="15" t="s">
        <v>8334</v>
      </c>
      <c r="P2443" s="10" t="s">
        <v>8350</v>
      </c>
      <c r="Q2443" s="10">
        <f t="shared" si="191"/>
        <v>108</v>
      </c>
      <c r="R2443" s="10">
        <f t="shared" si="190"/>
        <v>74.23</v>
      </c>
      <c r="S2443" s="23">
        <f t="shared" si="192"/>
        <v>42187.125625000001</v>
      </c>
      <c r="T2443" s="23">
        <f t="shared" si="193"/>
        <v>42208.207638888889</v>
      </c>
      <c r="U2443" s="10">
        <f t="shared" si="189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0" t="s">
        <v>8218</v>
      </c>
      <c r="G2444" s="10" t="s">
        <v>8223</v>
      </c>
      <c r="H2444" s="10" t="s">
        <v>8245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t="b">
        <v>1</v>
      </c>
      <c r="N2444" s="10" t="s">
        <v>8296</v>
      </c>
      <c r="O2444" s="15" t="s">
        <v>8334</v>
      </c>
      <c r="P2444" s="10" t="s">
        <v>8350</v>
      </c>
      <c r="Q2444" s="10">
        <f t="shared" si="191"/>
        <v>126</v>
      </c>
      <c r="R2444" s="10">
        <f t="shared" si="190"/>
        <v>81.25</v>
      </c>
      <c r="S2444" s="23">
        <f t="shared" si="192"/>
        <v>42052.666990740734</v>
      </c>
      <c r="T2444" s="23">
        <f t="shared" si="193"/>
        <v>42082.625324074077</v>
      </c>
      <c r="U2444" s="10">
        <f t="shared" si="189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0" t="s">
        <v>8218</v>
      </c>
      <c r="G2445" s="10" t="s">
        <v>8223</v>
      </c>
      <c r="H2445" s="10" t="s">
        <v>8245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t="b">
        <v>1</v>
      </c>
      <c r="N2445" s="10" t="s">
        <v>8296</v>
      </c>
      <c r="O2445" s="15" t="s">
        <v>8334</v>
      </c>
      <c r="P2445" s="10" t="s">
        <v>8350</v>
      </c>
      <c r="Q2445" s="10">
        <f t="shared" si="191"/>
        <v>203</v>
      </c>
      <c r="R2445" s="10">
        <f t="shared" si="190"/>
        <v>130.22999999999999</v>
      </c>
      <c r="S2445" s="23">
        <f t="shared" si="192"/>
        <v>41836.625254629631</v>
      </c>
      <c r="T2445" s="23">
        <f t="shared" si="193"/>
        <v>41866.625254629631</v>
      </c>
      <c r="U2445" s="10">
        <f t="shared" si="189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0" t="s">
        <v>8218</v>
      </c>
      <c r="G2446" s="10" t="s">
        <v>8223</v>
      </c>
      <c r="H2446" s="10" t="s">
        <v>8245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t="b">
        <v>1</v>
      </c>
      <c r="N2446" s="10" t="s">
        <v>8296</v>
      </c>
      <c r="O2446" s="15" t="s">
        <v>8334</v>
      </c>
      <c r="P2446" s="10" t="s">
        <v>8350</v>
      </c>
      <c r="Q2446" s="10">
        <f t="shared" si="191"/>
        <v>109</v>
      </c>
      <c r="R2446" s="10">
        <f t="shared" si="190"/>
        <v>53.41</v>
      </c>
      <c r="S2446" s="23">
        <f t="shared" si="192"/>
        <v>42485.754525462966</v>
      </c>
      <c r="T2446" s="23">
        <f t="shared" si="193"/>
        <v>42515.754525462966</v>
      </c>
      <c r="U2446" s="10">
        <f t="shared" si="189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0" t="s">
        <v>8218</v>
      </c>
      <c r="G2447" s="10" t="s">
        <v>8223</v>
      </c>
      <c r="H2447" s="10" t="s">
        <v>8245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t="b">
        <v>1</v>
      </c>
      <c r="N2447" s="10" t="s">
        <v>8296</v>
      </c>
      <c r="O2447" s="15" t="s">
        <v>8334</v>
      </c>
      <c r="P2447" s="10" t="s">
        <v>8350</v>
      </c>
      <c r="Q2447" s="10">
        <f t="shared" si="191"/>
        <v>173</v>
      </c>
      <c r="R2447" s="10">
        <f t="shared" si="190"/>
        <v>75.13</v>
      </c>
      <c r="S2447" s="23">
        <f t="shared" si="192"/>
        <v>42243.190057870372</v>
      </c>
      <c r="T2447" s="23">
        <f t="shared" si="193"/>
        <v>42273.190057870372</v>
      </c>
      <c r="U2447" s="10">
        <f t="shared" ref="U2447:U2510" si="194">YEAR(S:S)</f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0" t="s">
        <v>8218</v>
      </c>
      <c r="G2448" s="10" t="s">
        <v>8223</v>
      </c>
      <c r="H2448" s="10" t="s">
        <v>8245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t="b">
        <v>1</v>
      </c>
      <c r="N2448" s="10" t="s">
        <v>8296</v>
      </c>
      <c r="O2448" s="15" t="s">
        <v>8334</v>
      </c>
      <c r="P2448" s="10" t="s">
        <v>8350</v>
      </c>
      <c r="Q2448" s="10">
        <f t="shared" si="191"/>
        <v>168</v>
      </c>
      <c r="R2448" s="10">
        <f t="shared" si="190"/>
        <v>75.67</v>
      </c>
      <c r="S2448" s="23">
        <f t="shared" si="192"/>
        <v>42670.602673611109</v>
      </c>
      <c r="T2448" s="23">
        <f t="shared" si="193"/>
        <v>42700.64434027778</v>
      </c>
      <c r="U2448" s="10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0" t="s">
        <v>8218</v>
      </c>
      <c r="G2449" s="10" t="s">
        <v>8223</v>
      </c>
      <c r="H2449" s="10" t="s">
        <v>8245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t="b">
        <v>1</v>
      </c>
      <c r="N2449" s="10" t="s">
        <v>8296</v>
      </c>
      <c r="O2449" s="15" t="s">
        <v>8334</v>
      </c>
      <c r="P2449" s="10" t="s">
        <v>8350</v>
      </c>
      <c r="Q2449" s="10">
        <f t="shared" si="191"/>
        <v>427</v>
      </c>
      <c r="R2449" s="10">
        <f t="shared" si="190"/>
        <v>31.69</v>
      </c>
      <c r="S2449" s="23">
        <f t="shared" si="192"/>
        <v>42654.469826388886</v>
      </c>
      <c r="T2449" s="23">
        <f t="shared" si="193"/>
        <v>42686.166666666672</v>
      </c>
      <c r="U2449" s="10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0" t="s">
        <v>8218</v>
      </c>
      <c r="G2450" s="10" t="s">
        <v>8223</v>
      </c>
      <c r="H2450" s="10" t="s">
        <v>8245</v>
      </c>
      <c r="I2450" s="10">
        <v>1472621760</v>
      </c>
      <c r="J2450" s="10">
        <v>1472110513</v>
      </c>
      <c r="K2450" s="10" t="b">
        <v>0</v>
      </c>
      <c r="L2450" s="10">
        <v>9</v>
      </c>
      <c r="M2450" t="b">
        <v>1</v>
      </c>
      <c r="N2450" s="10" t="s">
        <v>8296</v>
      </c>
      <c r="O2450" s="15" t="s">
        <v>8334</v>
      </c>
      <c r="P2450" s="10" t="s">
        <v>8350</v>
      </c>
      <c r="Q2450" s="10">
        <f t="shared" si="191"/>
        <v>108</v>
      </c>
      <c r="R2450" s="10">
        <f t="shared" si="190"/>
        <v>47.78</v>
      </c>
      <c r="S2450" s="23">
        <f t="shared" si="192"/>
        <v>42607.316122685181</v>
      </c>
      <c r="T2450" s="23">
        <f t="shared" si="193"/>
        <v>42613.233333333337</v>
      </c>
      <c r="U2450" s="1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0" t="s">
        <v>8218</v>
      </c>
      <c r="G2451" s="10" t="s">
        <v>8223</v>
      </c>
      <c r="H2451" s="10" t="s">
        <v>8245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t="b">
        <v>1</v>
      </c>
      <c r="N2451" s="10" t="s">
        <v>8296</v>
      </c>
      <c r="O2451" s="15" t="s">
        <v>8334</v>
      </c>
      <c r="P2451" s="10" t="s">
        <v>8350</v>
      </c>
      <c r="Q2451" s="10">
        <f t="shared" si="191"/>
        <v>108</v>
      </c>
      <c r="R2451" s="10">
        <f t="shared" si="190"/>
        <v>90</v>
      </c>
      <c r="S2451" s="23">
        <f t="shared" si="192"/>
        <v>41943.142534722225</v>
      </c>
      <c r="T2451" s="23">
        <f t="shared" si="193"/>
        <v>41973.184201388889</v>
      </c>
      <c r="U2451" s="10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0" t="s">
        <v>8218</v>
      </c>
      <c r="G2452" s="10" t="s">
        <v>8223</v>
      </c>
      <c r="H2452" s="10" t="s">
        <v>8245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t="b">
        <v>1</v>
      </c>
      <c r="N2452" s="10" t="s">
        <v>8296</v>
      </c>
      <c r="O2452" s="15" t="s">
        <v>8334</v>
      </c>
      <c r="P2452" s="10" t="s">
        <v>8350</v>
      </c>
      <c r="Q2452" s="10">
        <f t="shared" si="191"/>
        <v>102</v>
      </c>
      <c r="R2452" s="10">
        <f t="shared" si="190"/>
        <v>149.31</v>
      </c>
      <c r="S2452" s="23">
        <f t="shared" si="192"/>
        <v>41902.07240740741</v>
      </c>
      <c r="T2452" s="23">
        <f t="shared" si="193"/>
        <v>41940.132638888892</v>
      </c>
      <c r="U2452" s="10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0" t="s">
        <v>8218</v>
      </c>
      <c r="G2453" s="10" t="s">
        <v>8223</v>
      </c>
      <c r="H2453" s="10" t="s">
        <v>8245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t="b">
        <v>1</v>
      </c>
      <c r="N2453" s="10" t="s">
        <v>8296</v>
      </c>
      <c r="O2453" s="15" t="s">
        <v>8334</v>
      </c>
      <c r="P2453" s="10" t="s">
        <v>8350</v>
      </c>
      <c r="Q2453" s="10">
        <f t="shared" si="191"/>
        <v>115</v>
      </c>
      <c r="R2453" s="10">
        <f t="shared" si="190"/>
        <v>62.07</v>
      </c>
      <c r="S2453" s="23">
        <f t="shared" si="192"/>
        <v>42779.908449074079</v>
      </c>
      <c r="T2453" s="23">
        <f t="shared" si="193"/>
        <v>42799.908449074079</v>
      </c>
      <c r="U2453" s="10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0" t="s">
        <v>8218</v>
      </c>
      <c r="G2454" s="10" t="s">
        <v>8223</v>
      </c>
      <c r="H2454" s="10" t="s">
        <v>8245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t="b">
        <v>1</v>
      </c>
      <c r="N2454" s="10" t="s">
        <v>8296</v>
      </c>
      <c r="O2454" s="15" t="s">
        <v>8334</v>
      </c>
      <c r="P2454" s="10" t="s">
        <v>8350</v>
      </c>
      <c r="Q2454" s="10">
        <f t="shared" si="191"/>
        <v>134</v>
      </c>
      <c r="R2454" s="10">
        <f t="shared" si="190"/>
        <v>53.4</v>
      </c>
      <c r="S2454" s="23">
        <f t="shared" si="192"/>
        <v>42338.84375</v>
      </c>
      <c r="T2454" s="23">
        <f t="shared" si="193"/>
        <v>42367.958333333328</v>
      </c>
      <c r="U2454" s="10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0" t="s">
        <v>8218</v>
      </c>
      <c r="G2455" s="10" t="s">
        <v>8223</v>
      </c>
      <c r="H2455" s="10" t="s">
        <v>8245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t="b">
        <v>1</v>
      </c>
      <c r="N2455" s="10" t="s">
        <v>8296</v>
      </c>
      <c r="O2455" s="15" t="s">
        <v>8334</v>
      </c>
      <c r="P2455" s="10" t="s">
        <v>8350</v>
      </c>
      <c r="Q2455" s="10">
        <f t="shared" si="191"/>
        <v>155</v>
      </c>
      <c r="R2455" s="10">
        <f t="shared" si="190"/>
        <v>69.27</v>
      </c>
      <c r="S2455" s="23">
        <f t="shared" si="192"/>
        <v>42738.692233796297</v>
      </c>
      <c r="T2455" s="23">
        <f t="shared" si="193"/>
        <v>42768.692233796297</v>
      </c>
      <c r="U2455" s="10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0" t="s">
        <v>8218</v>
      </c>
      <c r="G2456" s="10" t="s">
        <v>8223</v>
      </c>
      <c r="H2456" s="10" t="s">
        <v>8245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t="b">
        <v>1</v>
      </c>
      <c r="N2456" s="10" t="s">
        <v>8296</v>
      </c>
      <c r="O2456" s="15" t="s">
        <v>8334</v>
      </c>
      <c r="P2456" s="10" t="s">
        <v>8350</v>
      </c>
      <c r="Q2456" s="10">
        <f t="shared" si="191"/>
        <v>101</v>
      </c>
      <c r="R2456" s="10">
        <f t="shared" si="190"/>
        <v>271.51</v>
      </c>
      <c r="S2456" s="23">
        <f t="shared" si="192"/>
        <v>42770.201481481476</v>
      </c>
      <c r="T2456" s="23">
        <f t="shared" si="193"/>
        <v>42805.201481481476</v>
      </c>
      <c r="U2456" s="10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0" t="s">
        <v>8218</v>
      </c>
      <c r="G2457" s="10" t="s">
        <v>8223</v>
      </c>
      <c r="H2457" s="10" t="s">
        <v>8245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t="b">
        <v>1</v>
      </c>
      <c r="N2457" s="10" t="s">
        <v>8296</v>
      </c>
      <c r="O2457" s="15" t="s">
        <v>8334</v>
      </c>
      <c r="P2457" s="10" t="s">
        <v>8350</v>
      </c>
      <c r="Q2457" s="10">
        <f t="shared" si="191"/>
        <v>182</v>
      </c>
      <c r="R2457" s="10">
        <f t="shared" si="190"/>
        <v>34.130000000000003</v>
      </c>
      <c r="S2457" s="23">
        <f t="shared" si="192"/>
        <v>42452.781828703708</v>
      </c>
      <c r="T2457" s="23">
        <f t="shared" si="193"/>
        <v>42480.781828703708</v>
      </c>
      <c r="U2457" s="10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0" t="s">
        <v>8218</v>
      </c>
      <c r="G2458" s="10" t="s">
        <v>8223</v>
      </c>
      <c r="H2458" s="10" t="s">
        <v>8245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t="b">
        <v>1</v>
      </c>
      <c r="N2458" s="10" t="s">
        <v>8296</v>
      </c>
      <c r="O2458" s="15" t="s">
        <v>8334</v>
      </c>
      <c r="P2458" s="10" t="s">
        <v>8350</v>
      </c>
      <c r="Q2458" s="10">
        <f t="shared" si="191"/>
        <v>181</v>
      </c>
      <c r="R2458" s="10">
        <f t="shared" si="190"/>
        <v>40.49</v>
      </c>
      <c r="S2458" s="23">
        <f t="shared" si="192"/>
        <v>42761.961099537039</v>
      </c>
      <c r="T2458" s="23">
        <f t="shared" si="193"/>
        <v>42791.961099537039</v>
      </c>
      <c r="U2458" s="10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0" t="s">
        <v>8218</v>
      </c>
      <c r="G2459" s="10" t="s">
        <v>8223</v>
      </c>
      <c r="H2459" s="10" t="s">
        <v>8245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t="b">
        <v>1</v>
      </c>
      <c r="N2459" s="10" t="s">
        <v>8296</v>
      </c>
      <c r="O2459" s="15" t="s">
        <v>8334</v>
      </c>
      <c r="P2459" s="10" t="s">
        <v>8350</v>
      </c>
      <c r="Q2459" s="10">
        <f t="shared" si="191"/>
        <v>102</v>
      </c>
      <c r="R2459" s="10">
        <f t="shared" si="190"/>
        <v>189.76</v>
      </c>
      <c r="S2459" s="23">
        <f t="shared" si="192"/>
        <v>42423.602500000001</v>
      </c>
      <c r="T2459" s="23">
        <f t="shared" si="193"/>
        <v>42453.560833333337</v>
      </c>
      <c r="U2459" s="10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0" t="s">
        <v>8218</v>
      </c>
      <c r="G2460" s="10" t="s">
        <v>8223</v>
      </c>
      <c r="H2460" s="10" t="s">
        <v>8245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t="b">
        <v>1</v>
      </c>
      <c r="N2460" s="10" t="s">
        <v>8296</v>
      </c>
      <c r="O2460" s="15" t="s">
        <v>8334</v>
      </c>
      <c r="P2460" s="10" t="s">
        <v>8350</v>
      </c>
      <c r="Q2460" s="10">
        <f t="shared" si="191"/>
        <v>110</v>
      </c>
      <c r="R2460" s="10">
        <f t="shared" si="190"/>
        <v>68.86</v>
      </c>
      <c r="S2460" s="23">
        <f t="shared" si="192"/>
        <v>42495.871736111112</v>
      </c>
      <c r="T2460" s="23">
        <f t="shared" si="193"/>
        <v>42530.791666666672</v>
      </c>
      <c r="U2460" s="1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0" t="s">
        <v>8218</v>
      </c>
      <c r="G2461" s="10" t="s">
        <v>8223</v>
      </c>
      <c r="H2461" s="10" t="s">
        <v>8245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t="b">
        <v>1</v>
      </c>
      <c r="N2461" s="10" t="s">
        <v>8296</v>
      </c>
      <c r="O2461" s="15" t="s">
        <v>8334</v>
      </c>
      <c r="P2461" s="10" t="s">
        <v>8350</v>
      </c>
      <c r="Q2461" s="10">
        <f t="shared" si="191"/>
        <v>102</v>
      </c>
      <c r="R2461" s="10">
        <f t="shared" si="190"/>
        <v>108.78</v>
      </c>
      <c r="S2461" s="23">
        <f t="shared" si="192"/>
        <v>42407.637557870374</v>
      </c>
      <c r="T2461" s="23">
        <f t="shared" si="193"/>
        <v>42452.595891203702</v>
      </c>
      <c r="U2461" s="10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0" t="s">
        <v>8218</v>
      </c>
      <c r="G2462" s="10" t="s">
        <v>8223</v>
      </c>
      <c r="H2462" s="10" t="s">
        <v>8245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t="b">
        <v>1</v>
      </c>
      <c r="N2462" s="10" t="s">
        <v>8296</v>
      </c>
      <c r="O2462" s="15" t="s">
        <v>8334</v>
      </c>
      <c r="P2462" s="10" t="s">
        <v>8350</v>
      </c>
      <c r="Q2462" s="10">
        <f t="shared" si="191"/>
        <v>101</v>
      </c>
      <c r="R2462" s="10">
        <f t="shared" si="190"/>
        <v>125.99</v>
      </c>
      <c r="S2462" s="23">
        <f t="shared" si="192"/>
        <v>42704.187118055561</v>
      </c>
      <c r="T2462" s="23">
        <f t="shared" si="193"/>
        <v>42738.178472222222</v>
      </c>
      <c r="U2462" s="10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0" t="s">
        <v>8218</v>
      </c>
      <c r="G2463" s="10" t="s">
        <v>8223</v>
      </c>
      <c r="H2463" s="10" t="s">
        <v>8245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t="b">
        <v>1</v>
      </c>
      <c r="N2463" s="10" t="s">
        <v>8277</v>
      </c>
      <c r="O2463" s="15" t="s">
        <v>8323</v>
      </c>
      <c r="P2463" s="10" t="s">
        <v>8327</v>
      </c>
      <c r="Q2463" s="10">
        <f t="shared" si="191"/>
        <v>104</v>
      </c>
      <c r="R2463" s="10">
        <f t="shared" si="190"/>
        <v>90.52</v>
      </c>
      <c r="S2463" s="23">
        <f t="shared" si="192"/>
        <v>40784.012696759259</v>
      </c>
      <c r="T2463" s="23">
        <f t="shared" si="193"/>
        <v>40817.125</v>
      </c>
      <c r="U2463" s="10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0" t="s">
        <v>8218</v>
      </c>
      <c r="G2464" s="10" t="s">
        <v>8223</v>
      </c>
      <c r="H2464" s="10" t="s">
        <v>8245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t="b">
        <v>1</v>
      </c>
      <c r="N2464" s="10" t="s">
        <v>8277</v>
      </c>
      <c r="O2464" s="15" t="s">
        <v>8323</v>
      </c>
      <c r="P2464" s="10" t="s">
        <v>8327</v>
      </c>
      <c r="Q2464" s="10">
        <f t="shared" si="191"/>
        <v>111</v>
      </c>
      <c r="R2464" s="10">
        <f t="shared" si="190"/>
        <v>28.88</v>
      </c>
      <c r="S2464" s="23">
        <f t="shared" si="192"/>
        <v>41089.186296296299</v>
      </c>
      <c r="T2464" s="23">
        <f t="shared" si="193"/>
        <v>41109.186296296299</v>
      </c>
      <c r="U2464" s="10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0" t="s">
        <v>8218</v>
      </c>
      <c r="G2465" s="10" t="s">
        <v>8223</v>
      </c>
      <c r="H2465" s="10" t="s">
        <v>8245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t="b">
        <v>1</v>
      </c>
      <c r="N2465" s="10" t="s">
        <v>8277</v>
      </c>
      <c r="O2465" s="15" t="s">
        <v>8323</v>
      </c>
      <c r="P2465" s="10" t="s">
        <v>8327</v>
      </c>
      <c r="Q2465" s="10">
        <f t="shared" si="191"/>
        <v>116</v>
      </c>
      <c r="R2465" s="10">
        <f t="shared" si="190"/>
        <v>31</v>
      </c>
      <c r="S2465" s="23">
        <f t="shared" si="192"/>
        <v>41341.111400462964</v>
      </c>
      <c r="T2465" s="23">
        <f t="shared" si="193"/>
        <v>41380.791666666664</v>
      </c>
      <c r="U2465" s="10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0" t="s">
        <v>8218</v>
      </c>
      <c r="G2466" s="10" t="s">
        <v>8228</v>
      </c>
      <c r="H2466" s="10" t="s">
        <v>8250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t="b">
        <v>1</v>
      </c>
      <c r="N2466" s="10" t="s">
        <v>8277</v>
      </c>
      <c r="O2466" s="15" t="s">
        <v>8323</v>
      </c>
      <c r="P2466" s="10" t="s">
        <v>8327</v>
      </c>
      <c r="Q2466" s="10">
        <f t="shared" si="191"/>
        <v>111</v>
      </c>
      <c r="R2466" s="10">
        <f t="shared" si="190"/>
        <v>51.67</v>
      </c>
      <c r="S2466" s="23">
        <f t="shared" si="192"/>
        <v>42248.90042824074</v>
      </c>
      <c r="T2466" s="23">
        <f t="shared" si="193"/>
        <v>42277.811805555553</v>
      </c>
      <c r="U2466" s="10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0" t="s">
        <v>8218</v>
      </c>
      <c r="G2467" s="10" t="s">
        <v>8223</v>
      </c>
      <c r="H2467" s="10" t="s">
        <v>8245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t="b">
        <v>1</v>
      </c>
      <c r="N2467" s="10" t="s">
        <v>8277</v>
      </c>
      <c r="O2467" s="15" t="s">
        <v>8323</v>
      </c>
      <c r="P2467" s="10" t="s">
        <v>8327</v>
      </c>
      <c r="Q2467" s="10">
        <f t="shared" si="191"/>
        <v>180</v>
      </c>
      <c r="R2467" s="10">
        <f t="shared" si="190"/>
        <v>26.27</v>
      </c>
      <c r="S2467" s="23">
        <f t="shared" si="192"/>
        <v>41145.719305555554</v>
      </c>
      <c r="T2467" s="23">
        <f t="shared" si="193"/>
        <v>41175.719305555554</v>
      </c>
      <c r="U2467" s="10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0" t="s">
        <v>8218</v>
      </c>
      <c r="G2468" s="10" t="s">
        <v>8223</v>
      </c>
      <c r="H2468" s="10" t="s">
        <v>8245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t="b">
        <v>1</v>
      </c>
      <c r="N2468" s="10" t="s">
        <v>8277</v>
      </c>
      <c r="O2468" s="15" t="s">
        <v>8323</v>
      </c>
      <c r="P2468" s="10" t="s">
        <v>8327</v>
      </c>
      <c r="Q2468" s="10">
        <f t="shared" si="191"/>
        <v>100</v>
      </c>
      <c r="R2468" s="10">
        <f t="shared" si="190"/>
        <v>48.08</v>
      </c>
      <c r="S2468" s="23">
        <f t="shared" si="192"/>
        <v>41373.102465277778</v>
      </c>
      <c r="T2468" s="23">
        <f t="shared" si="193"/>
        <v>41403.102465277778</v>
      </c>
      <c r="U2468" s="10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0" t="s">
        <v>8218</v>
      </c>
      <c r="G2469" s="10" t="s">
        <v>8223</v>
      </c>
      <c r="H2469" s="10" t="s">
        <v>8245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t="b">
        <v>1</v>
      </c>
      <c r="N2469" s="10" t="s">
        <v>8277</v>
      </c>
      <c r="O2469" s="15" t="s">
        <v>8323</v>
      </c>
      <c r="P2469" s="10" t="s">
        <v>8327</v>
      </c>
      <c r="Q2469" s="10">
        <f t="shared" si="191"/>
        <v>119</v>
      </c>
      <c r="R2469" s="10">
        <f t="shared" si="190"/>
        <v>27.56</v>
      </c>
      <c r="S2469" s="23">
        <f t="shared" si="192"/>
        <v>41025.874201388891</v>
      </c>
      <c r="T2469" s="23">
        <f t="shared" si="193"/>
        <v>41039.708333333336</v>
      </c>
      <c r="U2469" s="10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0" t="s">
        <v>8218</v>
      </c>
      <c r="G2470" s="10" t="s">
        <v>8223</v>
      </c>
      <c r="H2470" s="10" t="s">
        <v>8245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t="b">
        <v>1</v>
      </c>
      <c r="N2470" s="10" t="s">
        <v>8277</v>
      </c>
      <c r="O2470" s="15" t="s">
        <v>8323</v>
      </c>
      <c r="P2470" s="10" t="s">
        <v>8327</v>
      </c>
      <c r="Q2470" s="10">
        <f t="shared" si="191"/>
        <v>107</v>
      </c>
      <c r="R2470" s="10">
        <f t="shared" si="190"/>
        <v>36.97</v>
      </c>
      <c r="S2470" s="23">
        <f t="shared" si="192"/>
        <v>41174.154178240737</v>
      </c>
      <c r="T2470" s="23">
        <f t="shared" si="193"/>
        <v>41210.208333333336</v>
      </c>
      <c r="U2470" s="1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0" t="s">
        <v>8218</v>
      </c>
      <c r="G2471" s="10" t="s">
        <v>8223</v>
      </c>
      <c r="H2471" s="10" t="s">
        <v>8245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t="b">
        <v>1</v>
      </c>
      <c r="N2471" s="10" t="s">
        <v>8277</v>
      </c>
      <c r="O2471" s="15" t="s">
        <v>8323</v>
      </c>
      <c r="P2471" s="10" t="s">
        <v>8327</v>
      </c>
      <c r="Q2471" s="10">
        <f t="shared" si="191"/>
        <v>114</v>
      </c>
      <c r="R2471" s="10">
        <f t="shared" si="190"/>
        <v>29.02</v>
      </c>
      <c r="S2471" s="23">
        <f t="shared" si="192"/>
        <v>40557.429733796293</v>
      </c>
      <c r="T2471" s="23">
        <f t="shared" si="193"/>
        <v>40582.429733796293</v>
      </c>
      <c r="U2471" s="10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0" t="s">
        <v>8218</v>
      </c>
      <c r="G2472" s="10" t="s">
        <v>8223</v>
      </c>
      <c r="H2472" s="10" t="s">
        <v>8245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t="b">
        <v>1</v>
      </c>
      <c r="N2472" s="10" t="s">
        <v>8277</v>
      </c>
      <c r="O2472" s="15" t="s">
        <v>8323</v>
      </c>
      <c r="P2472" s="10" t="s">
        <v>8327</v>
      </c>
      <c r="Q2472" s="10">
        <f t="shared" si="191"/>
        <v>103</v>
      </c>
      <c r="R2472" s="10">
        <f t="shared" si="190"/>
        <v>28.66</v>
      </c>
      <c r="S2472" s="23">
        <f t="shared" si="192"/>
        <v>41023.07471064815</v>
      </c>
      <c r="T2472" s="23">
        <f t="shared" si="193"/>
        <v>41053.07471064815</v>
      </c>
      <c r="U2472" s="10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0" t="s">
        <v>8218</v>
      </c>
      <c r="G2473" s="10" t="s">
        <v>8223</v>
      </c>
      <c r="H2473" s="10" t="s">
        <v>8245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t="b">
        <v>1</v>
      </c>
      <c r="N2473" s="10" t="s">
        <v>8277</v>
      </c>
      <c r="O2473" s="15" t="s">
        <v>8323</v>
      </c>
      <c r="P2473" s="10" t="s">
        <v>8327</v>
      </c>
      <c r="Q2473" s="10">
        <f t="shared" si="191"/>
        <v>128</v>
      </c>
      <c r="R2473" s="10">
        <f t="shared" si="190"/>
        <v>37.65</v>
      </c>
      <c r="S2473" s="23">
        <f t="shared" si="192"/>
        <v>40893.992962962962</v>
      </c>
      <c r="T2473" s="23">
        <f t="shared" si="193"/>
        <v>40933.992962962962</v>
      </c>
      <c r="U2473" s="10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0" t="s">
        <v>8218</v>
      </c>
      <c r="G2474" s="10" t="s">
        <v>8223</v>
      </c>
      <c r="H2474" s="10" t="s">
        <v>8245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t="b">
        <v>1</v>
      </c>
      <c r="N2474" s="10" t="s">
        <v>8277</v>
      </c>
      <c r="O2474" s="15" t="s">
        <v>8323</v>
      </c>
      <c r="P2474" s="10" t="s">
        <v>8327</v>
      </c>
      <c r="Q2474" s="10">
        <f t="shared" si="191"/>
        <v>136</v>
      </c>
      <c r="R2474" s="10">
        <f t="shared" si="190"/>
        <v>97.9</v>
      </c>
      <c r="S2474" s="23">
        <f t="shared" si="192"/>
        <v>40354.11550925926</v>
      </c>
      <c r="T2474" s="23">
        <f t="shared" si="193"/>
        <v>40425.043749999997</v>
      </c>
      <c r="U2474" s="10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0" t="s">
        <v>8218</v>
      </c>
      <c r="G2475" s="10" t="s">
        <v>8223</v>
      </c>
      <c r="H2475" s="10" t="s">
        <v>8245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t="b">
        <v>1</v>
      </c>
      <c r="N2475" s="10" t="s">
        <v>8277</v>
      </c>
      <c r="O2475" s="15" t="s">
        <v>8323</v>
      </c>
      <c r="P2475" s="10" t="s">
        <v>8327</v>
      </c>
      <c r="Q2475" s="10">
        <f t="shared" si="191"/>
        <v>100</v>
      </c>
      <c r="R2475" s="10">
        <f t="shared" si="190"/>
        <v>42.55</v>
      </c>
      <c r="S2475" s="23">
        <f t="shared" si="192"/>
        <v>41193.748483796298</v>
      </c>
      <c r="T2475" s="23">
        <f t="shared" si="193"/>
        <v>41223.790150462963</v>
      </c>
      <c r="U2475" s="10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0" t="s">
        <v>8218</v>
      </c>
      <c r="G2476" s="10" t="s">
        <v>8223</v>
      </c>
      <c r="H2476" s="10" t="s">
        <v>8245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t="b">
        <v>1</v>
      </c>
      <c r="N2476" s="10" t="s">
        <v>8277</v>
      </c>
      <c r="O2476" s="15" t="s">
        <v>8323</v>
      </c>
      <c r="P2476" s="10" t="s">
        <v>8327</v>
      </c>
      <c r="Q2476" s="10">
        <f t="shared" si="191"/>
        <v>100</v>
      </c>
      <c r="R2476" s="10">
        <f t="shared" si="190"/>
        <v>131.58000000000001</v>
      </c>
      <c r="S2476" s="23">
        <f t="shared" si="192"/>
        <v>40417.011296296296</v>
      </c>
      <c r="T2476" s="23">
        <f t="shared" si="193"/>
        <v>40462.011296296296</v>
      </c>
      <c r="U2476" s="10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0" t="s">
        <v>8218</v>
      </c>
      <c r="G2477" s="10" t="s">
        <v>8223</v>
      </c>
      <c r="H2477" s="10" t="s">
        <v>8245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t="b">
        <v>1</v>
      </c>
      <c r="N2477" s="10" t="s">
        <v>8277</v>
      </c>
      <c r="O2477" s="15" t="s">
        <v>8323</v>
      </c>
      <c r="P2477" s="10" t="s">
        <v>8327</v>
      </c>
      <c r="Q2477" s="10">
        <f t="shared" si="191"/>
        <v>105</v>
      </c>
      <c r="R2477" s="10">
        <f t="shared" si="190"/>
        <v>32.32</v>
      </c>
      <c r="S2477" s="23">
        <f t="shared" si="192"/>
        <v>40310.287673611114</v>
      </c>
      <c r="T2477" s="23">
        <f t="shared" si="193"/>
        <v>40369.916666666664</v>
      </c>
      <c r="U2477" s="10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0" t="s">
        <v>8218</v>
      </c>
      <c r="G2478" s="10" t="s">
        <v>8223</v>
      </c>
      <c r="H2478" s="10" t="s">
        <v>8245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t="b">
        <v>1</v>
      </c>
      <c r="N2478" s="10" t="s">
        <v>8277</v>
      </c>
      <c r="O2478" s="15" t="s">
        <v>8323</v>
      </c>
      <c r="P2478" s="10" t="s">
        <v>8327</v>
      </c>
      <c r="Q2478" s="10">
        <f t="shared" si="191"/>
        <v>105</v>
      </c>
      <c r="R2478" s="10">
        <f t="shared" si="190"/>
        <v>61.1</v>
      </c>
      <c r="S2478" s="23">
        <f t="shared" si="192"/>
        <v>41913.328356481477</v>
      </c>
      <c r="T2478" s="23">
        <f t="shared" si="193"/>
        <v>41946.370023148149</v>
      </c>
      <c r="U2478" s="10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0" t="s">
        <v>8218</v>
      </c>
      <c r="G2479" s="10" t="s">
        <v>8223</v>
      </c>
      <c r="H2479" s="10" t="s">
        <v>8245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t="b">
        <v>1</v>
      </c>
      <c r="N2479" s="10" t="s">
        <v>8277</v>
      </c>
      <c r="O2479" s="15" t="s">
        <v>8323</v>
      </c>
      <c r="P2479" s="10" t="s">
        <v>8327</v>
      </c>
      <c r="Q2479" s="10">
        <f t="shared" si="191"/>
        <v>171</v>
      </c>
      <c r="R2479" s="10">
        <f t="shared" si="190"/>
        <v>31.34</v>
      </c>
      <c r="S2479" s="23">
        <f t="shared" si="192"/>
        <v>41088.691493055558</v>
      </c>
      <c r="T2479" s="23">
        <f t="shared" si="193"/>
        <v>41133.691493055558</v>
      </c>
      <c r="U2479" s="10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0" t="s">
        <v>8218</v>
      </c>
      <c r="G2480" s="10" t="s">
        <v>8223</v>
      </c>
      <c r="H2480" s="10" t="s">
        <v>8245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t="b">
        <v>1</v>
      </c>
      <c r="N2480" s="10" t="s">
        <v>8277</v>
      </c>
      <c r="O2480" s="15" t="s">
        <v>8323</v>
      </c>
      <c r="P2480" s="10" t="s">
        <v>8327</v>
      </c>
      <c r="Q2480" s="10">
        <f t="shared" si="191"/>
        <v>128</v>
      </c>
      <c r="R2480" s="10">
        <f t="shared" si="190"/>
        <v>129.11000000000001</v>
      </c>
      <c r="S2480" s="23">
        <f t="shared" si="192"/>
        <v>41257.950381944444</v>
      </c>
      <c r="T2480" s="23">
        <f t="shared" si="193"/>
        <v>41287.950381944444</v>
      </c>
      <c r="U2480" s="1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0" t="s">
        <v>8218</v>
      </c>
      <c r="G2481" s="10" t="s">
        <v>8223</v>
      </c>
      <c r="H2481" s="10" t="s">
        <v>8245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t="b">
        <v>1</v>
      </c>
      <c r="N2481" s="10" t="s">
        <v>8277</v>
      </c>
      <c r="O2481" s="15" t="s">
        <v>8323</v>
      </c>
      <c r="P2481" s="10" t="s">
        <v>8327</v>
      </c>
      <c r="Q2481" s="10">
        <f t="shared" si="191"/>
        <v>133</v>
      </c>
      <c r="R2481" s="10">
        <f t="shared" si="190"/>
        <v>25.02</v>
      </c>
      <c r="S2481" s="23">
        <f t="shared" si="192"/>
        <v>41107.726782407408</v>
      </c>
      <c r="T2481" s="23">
        <f t="shared" si="193"/>
        <v>41118.083333333336</v>
      </c>
      <c r="U2481" s="10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0" t="s">
        <v>8218</v>
      </c>
      <c r="G2482" s="10" t="s">
        <v>8223</v>
      </c>
      <c r="H2482" s="10" t="s">
        <v>8245</v>
      </c>
      <c r="I2482" s="10">
        <v>1444516084</v>
      </c>
      <c r="J2482" s="10">
        <v>1439332084</v>
      </c>
      <c r="K2482" s="10" t="b">
        <v>0</v>
      </c>
      <c r="L2482" s="10">
        <v>8</v>
      </c>
      <c r="M2482" t="b">
        <v>1</v>
      </c>
      <c r="N2482" s="10" t="s">
        <v>8277</v>
      </c>
      <c r="O2482" s="15" t="s">
        <v>8323</v>
      </c>
      <c r="P2482" s="10" t="s">
        <v>8327</v>
      </c>
      <c r="Q2482" s="10">
        <f t="shared" si="191"/>
        <v>100</v>
      </c>
      <c r="R2482" s="10">
        <f t="shared" si="190"/>
        <v>250</v>
      </c>
      <c r="S2482" s="23">
        <f t="shared" si="192"/>
        <v>42227.936157407406</v>
      </c>
      <c r="T2482" s="23">
        <f t="shared" si="193"/>
        <v>42287.936157407406</v>
      </c>
      <c r="U2482" s="10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0" t="s">
        <v>8218</v>
      </c>
      <c r="G2483" s="10" t="s">
        <v>8223</v>
      </c>
      <c r="H2483" s="10" t="s">
        <v>8245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t="b">
        <v>1</v>
      </c>
      <c r="N2483" s="10" t="s">
        <v>8277</v>
      </c>
      <c r="O2483" s="15" t="s">
        <v>8323</v>
      </c>
      <c r="P2483" s="10" t="s">
        <v>8327</v>
      </c>
      <c r="Q2483" s="10">
        <f t="shared" si="191"/>
        <v>113</v>
      </c>
      <c r="R2483" s="10">
        <f t="shared" si="190"/>
        <v>47.54</v>
      </c>
      <c r="S2483" s="23">
        <f t="shared" si="192"/>
        <v>40999.645925925928</v>
      </c>
      <c r="T2483" s="23">
        <f t="shared" si="193"/>
        <v>41029.645925925928</v>
      </c>
      <c r="U2483" s="10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0" t="s">
        <v>8218</v>
      </c>
      <c r="G2484" s="10" t="s">
        <v>8223</v>
      </c>
      <c r="H2484" s="10" t="s">
        <v>8245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t="b">
        <v>1</v>
      </c>
      <c r="N2484" s="10" t="s">
        <v>8277</v>
      </c>
      <c r="O2484" s="15" t="s">
        <v>8323</v>
      </c>
      <c r="P2484" s="10" t="s">
        <v>8327</v>
      </c>
      <c r="Q2484" s="10">
        <f t="shared" si="191"/>
        <v>100</v>
      </c>
      <c r="R2484" s="10">
        <f t="shared" si="190"/>
        <v>40.04</v>
      </c>
      <c r="S2484" s="23">
        <f t="shared" si="192"/>
        <v>40711.782210648147</v>
      </c>
      <c r="T2484" s="23">
        <f t="shared" si="193"/>
        <v>40756.782210648147</v>
      </c>
      <c r="U2484" s="10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0" t="s">
        <v>8218</v>
      </c>
      <c r="G2485" s="10" t="s">
        <v>8223</v>
      </c>
      <c r="H2485" s="10" t="s">
        <v>8245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t="b">
        <v>1</v>
      </c>
      <c r="N2485" s="10" t="s">
        <v>8277</v>
      </c>
      <c r="O2485" s="15" t="s">
        <v>8323</v>
      </c>
      <c r="P2485" s="10" t="s">
        <v>8327</v>
      </c>
      <c r="Q2485" s="10">
        <f t="shared" si="191"/>
        <v>114</v>
      </c>
      <c r="R2485" s="10">
        <f t="shared" si="190"/>
        <v>65.84</v>
      </c>
      <c r="S2485" s="23">
        <f t="shared" si="192"/>
        <v>40970.750034722223</v>
      </c>
      <c r="T2485" s="23">
        <f t="shared" si="193"/>
        <v>41030.708368055559</v>
      </c>
      <c r="U2485" s="10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0" t="s">
        <v>8218</v>
      </c>
      <c r="G2486" s="10" t="s">
        <v>8223</v>
      </c>
      <c r="H2486" s="10" t="s">
        <v>8245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t="b">
        <v>1</v>
      </c>
      <c r="N2486" s="10" t="s">
        <v>8277</v>
      </c>
      <c r="O2486" s="15" t="s">
        <v>8323</v>
      </c>
      <c r="P2486" s="10" t="s">
        <v>8327</v>
      </c>
      <c r="Q2486" s="10">
        <f t="shared" si="191"/>
        <v>119</v>
      </c>
      <c r="R2486" s="10">
        <f t="shared" si="190"/>
        <v>46.4</v>
      </c>
      <c r="S2486" s="23">
        <f t="shared" si="192"/>
        <v>40771.916701388887</v>
      </c>
      <c r="T2486" s="23">
        <f t="shared" si="193"/>
        <v>40801.916701388887</v>
      </c>
      <c r="U2486" s="10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0" t="s">
        <v>8218</v>
      </c>
      <c r="G2487" s="10" t="s">
        <v>8223</v>
      </c>
      <c r="H2487" s="10" t="s">
        <v>8245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t="b">
        <v>1</v>
      </c>
      <c r="N2487" s="10" t="s">
        <v>8277</v>
      </c>
      <c r="O2487" s="15" t="s">
        <v>8323</v>
      </c>
      <c r="P2487" s="10" t="s">
        <v>8327</v>
      </c>
      <c r="Q2487" s="10">
        <f t="shared" si="191"/>
        <v>103</v>
      </c>
      <c r="R2487" s="10">
        <f t="shared" si="190"/>
        <v>50.37</v>
      </c>
      <c r="S2487" s="23">
        <f t="shared" si="192"/>
        <v>40793.998599537037</v>
      </c>
      <c r="T2487" s="23">
        <f t="shared" si="193"/>
        <v>40828.998599537037</v>
      </c>
      <c r="U2487" s="10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0" t="s">
        <v>8218</v>
      </c>
      <c r="G2488" s="10" t="s">
        <v>8223</v>
      </c>
      <c r="H2488" s="10" t="s">
        <v>8245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t="b">
        <v>1</v>
      </c>
      <c r="N2488" s="10" t="s">
        <v>8277</v>
      </c>
      <c r="O2488" s="15" t="s">
        <v>8323</v>
      </c>
      <c r="P2488" s="10" t="s">
        <v>8327</v>
      </c>
      <c r="Q2488" s="10">
        <f t="shared" si="191"/>
        <v>266</v>
      </c>
      <c r="R2488" s="10">
        <f t="shared" si="190"/>
        <v>26.57</v>
      </c>
      <c r="S2488" s="23">
        <f t="shared" si="192"/>
        <v>40991.708055555559</v>
      </c>
      <c r="T2488" s="23">
        <f t="shared" si="193"/>
        <v>41021.708055555559</v>
      </c>
      <c r="U2488" s="10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0" t="s">
        <v>8218</v>
      </c>
      <c r="G2489" s="10" t="s">
        <v>8223</v>
      </c>
      <c r="H2489" s="10" t="s">
        <v>8245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t="b">
        <v>1</v>
      </c>
      <c r="N2489" s="10" t="s">
        <v>8277</v>
      </c>
      <c r="O2489" s="15" t="s">
        <v>8323</v>
      </c>
      <c r="P2489" s="10" t="s">
        <v>8327</v>
      </c>
      <c r="Q2489" s="10">
        <f t="shared" si="191"/>
        <v>100</v>
      </c>
      <c r="R2489" s="10">
        <f t="shared" si="190"/>
        <v>39.49</v>
      </c>
      <c r="S2489" s="23">
        <f t="shared" si="192"/>
        <v>41026.083298611113</v>
      </c>
      <c r="T2489" s="23">
        <f t="shared" si="193"/>
        <v>41056.083298611113</v>
      </c>
      <c r="U2489" s="10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0" t="s">
        <v>8218</v>
      </c>
      <c r="G2490" s="10" t="s">
        <v>8223</v>
      </c>
      <c r="H2490" s="10" t="s">
        <v>8245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t="b">
        <v>1</v>
      </c>
      <c r="N2490" s="10" t="s">
        <v>8277</v>
      </c>
      <c r="O2490" s="15" t="s">
        <v>8323</v>
      </c>
      <c r="P2490" s="10" t="s">
        <v>8327</v>
      </c>
      <c r="Q2490" s="10">
        <f t="shared" si="191"/>
        <v>107</v>
      </c>
      <c r="R2490" s="10">
        <f t="shared" si="190"/>
        <v>49.25</v>
      </c>
      <c r="S2490" s="23">
        <f t="shared" si="192"/>
        <v>40833.633194444446</v>
      </c>
      <c r="T2490" s="23">
        <f t="shared" si="193"/>
        <v>40863.674861111111</v>
      </c>
      <c r="U2490" s="1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0" t="s">
        <v>8218</v>
      </c>
      <c r="G2491" s="10" t="s">
        <v>8223</v>
      </c>
      <c r="H2491" s="10" t="s">
        <v>8245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t="b">
        <v>1</v>
      </c>
      <c r="N2491" s="10" t="s">
        <v>8277</v>
      </c>
      <c r="O2491" s="15" t="s">
        <v>8323</v>
      </c>
      <c r="P2491" s="10" t="s">
        <v>8327</v>
      </c>
      <c r="Q2491" s="10">
        <f t="shared" si="191"/>
        <v>134</v>
      </c>
      <c r="R2491" s="10">
        <f t="shared" si="190"/>
        <v>62.38</v>
      </c>
      <c r="S2491" s="23">
        <f t="shared" si="192"/>
        <v>41373.690266203703</v>
      </c>
      <c r="T2491" s="23">
        <f t="shared" si="193"/>
        <v>41403.690266203703</v>
      </c>
      <c r="U2491" s="10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0" t="s">
        <v>8218</v>
      </c>
      <c r="G2492" s="10" t="s">
        <v>8223</v>
      </c>
      <c r="H2492" s="10" t="s">
        <v>8245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t="b">
        <v>1</v>
      </c>
      <c r="N2492" s="10" t="s">
        <v>8277</v>
      </c>
      <c r="O2492" s="15" t="s">
        <v>8323</v>
      </c>
      <c r="P2492" s="10" t="s">
        <v>8327</v>
      </c>
      <c r="Q2492" s="10">
        <f t="shared" si="191"/>
        <v>121</v>
      </c>
      <c r="R2492" s="10">
        <f t="shared" si="190"/>
        <v>37.94</v>
      </c>
      <c r="S2492" s="23">
        <f t="shared" si="192"/>
        <v>41023.227731481478</v>
      </c>
      <c r="T2492" s="23">
        <f t="shared" si="193"/>
        <v>41083.227731481478</v>
      </c>
      <c r="U2492" s="10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0" t="s">
        <v>8218</v>
      </c>
      <c r="G2493" s="10" t="s">
        <v>8223</v>
      </c>
      <c r="H2493" s="10" t="s">
        <v>8245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t="b">
        <v>1</v>
      </c>
      <c r="N2493" s="10" t="s">
        <v>8277</v>
      </c>
      <c r="O2493" s="15" t="s">
        <v>8323</v>
      </c>
      <c r="P2493" s="10" t="s">
        <v>8327</v>
      </c>
      <c r="Q2493" s="10">
        <f t="shared" si="191"/>
        <v>103</v>
      </c>
      <c r="R2493" s="10">
        <f t="shared" si="190"/>
        <v>51.6</v>
      </c>
      <c r="S2493" s="23">
        <f t="shared" si="192"/>
        <v>40542.839282407411</v>
      </c>
      <c r="T2493" s="23">
        <f t="shared" si="193"/>
        <v>40559.07708333333</v>
      </c>
      <c r="U2493" s="10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0" t="s">
        <v>8218</v>
      </c>
      <c r="G2494" s="10" t="s">
        <v>8223</v>
      </c>
      <c r="H2494" s="10" t="s">
        <v>8245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t="b">
        <v>1</v>
      </c>
      <c r="N2494" s="10" t="s">
        <v>8277</v>
      </c>
      <c r="O2494" s="15" t="s">
        <v>8323</v>
      </c>
      <c r="P2494" s="10" t="s">
        <v>8327</v>
      </c>
      <c r="Q2494" s="10">
        <f t="shared" si="191"/>
        <v>125</v>
      </c>
      <c r="R2494" s="10">
        <f t="shared" si="190"/>
        <v>27.78</v>
      </c>
      <c r="S2494" s="23">
        <f t="shared" si="192"/>
        <v>41024.985972222225</v>
      </c>
      <c r="T2494" s="23">
        <f t="shared" si="193"/>
        <v>41076.415972222225</v>
      </c>
      <c r="U2494" s="10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0" t="s">
        <v>8218</v>
      </c>
      <c r="G2495" s="10" t="s">
        <v>8223</v>
      </c>
      <c r="H2495" s="10" t="s">
        <v>8245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t="b">
        <v>1</v>
      </c>
      <c r="N2495" s="10" t="s">
        <v>8277</v>
      </c>
      <c r="O2495" s="15" t="s">
        <v>8323</v>
      </c>
      <c r="P2495" s="10" t="s">
        <v>8327</v>
      </c>
      <c r="Q2495" s="10">
        <f t="shared" si="191"/>
        <v>129</v>
      </c>
      <c r="R2495" s="10">
        <f t="shared" si="190"/>
        <v>99.38</v>
      </c>
      <c r="S2495" s="23">
        <f t="shared" si="192"/>
        <v>41348.168287037035</v>
      </c>
      <c r="T2495" s="23">
        <f t="shared" si="193"/>
        <v>41393.168287037035</v>
      </c>
      <c r="U2495" s="10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0" t="s">
        <v>8218</v>
      </c>
      <c r="G2496" s="10" t="s">
        <v>8223</v>
      </c>
      <c r="H2496" s="10" t="s">
        <v>8245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t="b">
        <v>1</v>
      </c>
      <c r="N2496" s="10" t="s">
        <v>8277</v>
      </c>
      <c r="O2496" s="15" t="s">
        <v>8323</v>
      </c>
      <c r="P2496" s="10" t="s">
        <v>8327</v>
      </c>
      <c r="Q2496" s="10">
        <f t="shared" si="191"/>
        <v>101</v>
      </c>
      <c r="R2496" s="10">
        <f t="shared" si="190"/>
        <v>38.85</v>
      </c>
      <c r="S2496" s="23">
        <f t="shared" si="192"/>
        <v>41022.645185185182</v>
      </c>
      <c r="T2496" s="23">
        <f t="shared" si="193"/>
        <v>41052.645185185182</v>
      </c>
      <c r="U2496" s="10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0" t="s">
        <v>8218</v>
      </c>
      <c r="G2497" s="10" t="s">
        <v>8223</v>
      </c>
      <c r="H2497" s="10" t="s">
        <v>8245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t="b">
        <v>1</v>
      </c>
      <c r="N2497" s="10" t="s">
        <v>8277</v>
      </c>
      <c r="O2497" s="15" t="s">
        <v>8323</v>
      </c>
      <c r="P2497" s="10" t="s">
        <v>8327</v>
      </c>
      <c r="Q2497" s="10">
        <f t="shared" si="191"/>
        <v>128</v>
      </c>
      <c r="R2497" s="10">
        <f t="shared" si="190"/>
        <v>45.55</v>
      </c>
      <c r="S2497" s="23">
        <f t="shared" si="192"/>
        <v>41036.946469907409</v>
      </c>
      <c r="T2497" s="23">
        <f t="shared" si="193"/>
        <v>41066.946469907409</v>
      </c>
      <c r="U2497" s="10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0" t="s">
        <v>8218</v>
      </c>
      <c r="G2498" s="10" t="s">
        <v>8223</v>
      </c>
      <c r="H2498" s="10" t="s">
        <v>8245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t="b">
        <v>1</v>
      </c>
      <c r="N2498" s="10" t="s">
        <v>8277</v>
      </c>
      <c r="O2498" s="15" t="s">
        <v>8323</v>
      </c>
      <c r="P2498" s="10" t="s">
        <v>8327</v>
      </c>
      <c r="Q2498" s="10">
        <f t="shared" si="191"/>
        <v>100</v>
      </c>
      <c r="R2498" s="10">
        <f t="shared" ref="R2498:R2561" si="195">IFERROR(ROUND(E2498/L2498,2),0)</f>
        <v>600</v>
      </c>
      <c r="S2498" s="23">
        <f t="shared" si="192"/>
        <v>41327.996435185189</v>
      </c>
      <c r="T2498" s="23">
        <f t="shared" si="193"/>
        <v>41362.954768518517</v>
      </c>
      <c r="U2498" s="10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0" t="s">
        <v>8218</v>
      </c>
      <c r="G2499" s="10" t="s">
        <v>8223</v>
      </c>
      <c r="H2499" s="10" t="s">
        <v>8245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t="b">
        <v>1</v>
      </c>
      <c r="N2499" s="10" t="s">
        <v>8277</v>
      </c>
      <c r="O2499" s="15" t="s">
        <v>8323</v>
      </c>
      <c r="P2499" s="10" t="s">
        <v>8327</v>
      </c>
      <c r="Q2499" s="10">
        <f t="shared" ref="Q2499:Q2562" si="196">ROUND(E2499/D2499*100,0)</f>
        <v>113</v>
      </c>
      <c r="R2499" s="10">
        <f t="shared" si="195"/>
        <v>80.55</v>
      </c>
      <c r="S2499" s="23">
        <f t="shared" ref="S2499:S2562" si="197">(((J2499/60)/60)/24)+DATE(1970,1,1)</f>
        <v>40730.878912037035</v>
      </c>
      <c r="T2499" s="23">
        <f t="shared" ref="T2499:T2562" si="198">(((I2499/60)/60)/24)+DATE(1970,1,1)</f>
        <v>40760.878912037035</v>
      </c>
      <c r="U2499" s="10">
        <f t="shared" si="194"/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0" t="s">
        <v>8218</v>
      </c>
      <c r="G2500" s="10" t="s">
        <v>8223</v>
      </c>
      <c r="H2500" s="10" t="s">
        <v>8245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t="b">
        <v>1</v>
      </c>
      <c r="N2500" s="10" t="s">
        <v>8277</v>
      </c>
      <c r="O2500" s="15" t="s">
        <v>8323</v>
      </c>
      <c r="P2500" s="10" t="s">
        <v>8327</v>
      </c>
      <c r="Q2500" s="10">
        <f t="shared" si="196"/>
        <v>106</v>
      </c>
      <c r="R2500" s="10">
        <f t="shared" si="195"/>
        <v>52.8</v>
      </c>
      <c r="S2500" s="23">
        <f t="shared" si="197"/>
        <v>42017.967442129629</v>
      </c>
      <c r="T2500" s="23">
        <f t="shared" si="198"/>
        <v>42031.967442129629</v>
      </c>
      <c r="U2500" s="10">
        <f t="shared" si="194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0" t="s">
        <v>8218</v>
      </c>
      <c r="G2501" s="10" t="s">
        <v>8223</v>
      </c>
      <c r="H2501" s="10" t="s">
        <v>8245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t="b">
        <v>1</v>
      </c>
      <c r="N2501" s="10" t="s">
        <v>8277</v>
      </c>
      <c r="O2501" s="15" t="s">
        <v>8323</v>
      </c>
      <c r="P2501" s="10" t="s">
        <v>8327</v>
      </c>
      <c r="Q2501" s="10">
        <f t="shared" si="196"/>
        <v>203</v>
      </c>
      <c r="R2501" s="10">
        <f t="shared" si="195"/>
        <v>47.68</v>
      </c>
      <c r="S2501" s="23">
        <f t="shared" si="197"/>
        <v>41226.648576388885</v>
      </c>
      <c r="T2501" s="23">
        <f t="shared" si="198"/>
        <v>41274.75</v>
      </c>
      <c r="U2501" s="10">
        <f t="shared" si="194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0" t="s">
        <v>8218</v>
      </c>
      <c r="G2502" s="10" t="s">
        <v>8223</v>
      </c>
      <c r="H2502" s="10" t="s">
        <v>8245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t="b">
        <v>1</v>
      </c>
      <c r="N2502" s="10" t="s">
        <v>8277</v>
      </c>
      <c r="O2502" s="15" t="s">
        <v>8323</v>
      </c>
      <c r="P2502" s="10" t="s">
        <v>8327</v>
      </c>
      <c r="Q2502" s="10">
        <f t="shared" si="196"/>
        <v>113</v>
      </c>
      <c r="R2502" s="10">
        <f t="shared" si="195"/>
        <v>23.45</v>
      </c>
      <c r="S2502" s="23">
        <f t="shared" si="197"/>
        <v>41053.772858796299</v>
      </c>
      <c r="T2502" s="23">
        <f t="shared" si="198"/>
        <v>41083.772858796299</v>
      </c>
      <c r="U2502" s="10">
        <f t="shared" si="194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0" t="s">
        <v>8220</v>
      </c>
      <c r="G2503" s="10" t="s">
        <v>8228</v>
      </c>
      <c r="H2503" s="10" t="s">
        <v>8250</v>
      </c>
      <c r="I2503" s="10">
        <v>1443379104</v>
      </c>
      <c r="J2503" s="10">
        <v>1440787104</v>
      </c>
      <c r="K2503" s="10" t="b">
        <v>0</v>
      </c>
      <c r="L2503" s="10">
        <v>7</v>
      </c>
      <c r="M2503" t="b">
        <v>0</v>
      </c>
      <c r="N2503" s="10" t="s">
        <v>8297</v>
      </c>
      <c r="O2503" s="15" t="s">
        <v>8334</v>
      </c>
      <c r="P2503" s="10" t="s">
        <v>8351</v>
      </c>
      <c r="Q2503" s="10">
        <f t="shared" si="196"/>
        <v>3</v>
      </c>
      <c r="R2503" s="10">
        <f t="shared" si="195"/>
        <v>40.14</v>
      </c>
      <c r="S2503" s="23">
        <f t="shared" si="197"/>
        <v>42244.776666666665</v>
      </c>
      <c r="T2503" s="23">
        <f t="shared" si="198"/>
        <v>42274.776666666665</v>
      </c>
      <c r="U2503" s="10">
        <f t="shared" si="194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0" t="s">
        <v>8220</v>
      </c>
      <c r="G2504" s="10" t="s">
        <v>8223</v>
      </c>
      <c r="H2504" s="10" t="s">
        <v>8245</v>
      </c>
      <c r="I2504" s="10">
        <v>1411328918</v>
      </c>
      <c r="J2504" s="10">
        <v>1407440918</v>
      </c>
      <c r="K2504" s="10" t="b">
        <v>0</v>
      </c>
      <c r="L2504" s="10">
        <v>5</v>
      </c>
      <c r="M2504" t="b">
        <v>0</v>
      </c>
      <c r="N2504" s="10" t="s">
        <v>8297</v>
      </c>
      <c r="O2504" s="15" t="s">
        <v>8334</v>
      </c>
      <c r="P2504" s="10" t="s">
        <v>8351</v>
      </c>
      <c r="Q2504" s="10">
        <f t="shared" si="196"/>
        <v>0</v>
      </c>
      <c r="R2504" s="10">
        <f t="shared" si="195"/>
        <v>17.2</v>
      </c>
      <c r="S2504" s="23">
        <f t="shared" si="197"/>
        <v>41858.825439814813</v>
      </c>
      <c r="T2504" s="23">
        <f t="shared" si="198"/>
        <v>41903.825439814813</v>
      </c>
      <c r="U2504" s="10">
        <f t="shared" si="194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0" t="s">
        <v>8220</v>
      </c>
      <c r="G2505" s="10" t="s">
        <v>8223</v>
      </c>
      <c r="H2505" s="10" t="s">
        <v>8245</v>
      </c>
      <c r="I2505" s="10">
        <v>1465333560</v>
      </c>
      <c r="J2505" s="10">
        <v>1462743308</v>
      </c>
      <c r="K2505" s="10" t="b">
        <v>0</v>
      </c>
      <c r="L2505" s="10">
        <v>0</v>
      </c>
      <c r="M2505" t="b">
        <v>0</v>
      </c>
      <c r="N2505" s="10" t="s">
        <v>8297</v>
      </c>
      <c r="O2505" s="15" t="s">
        <v>8334</v>
      </c>
      <c r="P2505" s="10" t="s">
        <v>8351</v>
      </c>
      <c r="Q2505" s="10">
        <f t="shared" si="196"/>
        <v>0</v>
      </c>
      <c r="R2505" s="10">
        <f t="shared" si="195"/>
        <v>0</v>
      </c>
      <c r="S2505" s="23">
        <f t="shared" si="197"/>
        <v>42498.899398148147</v>
      </c>
      <c r="T2505" s="23">
        <f t="shared" si="198"/>
        <v>42528.879166666666</v>
      </c>
      <c r="U2505" s="10">
        <f t="shared" si="194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0" t="s">
        <v>8220</v>
      </c>
      <c r="G2506" s="10" t="s">
        <v>8223</v>
      </c>
      <c r="H2506" s="10" t="s">
        <v>8245</v>
      </c>
      <c r="I2506" s="10">
        <v>1416014534</v>
      </c>
      <c r="J2506" s="10">
        <v>1413418934</v>
      </c>
      <c r="K2506" s="10" t="b">
        <v>0</v>
      </c>
      <c r="L2506" s="10">
        <v>0</v>
      </c>
      <c r="M2506" t="b">
        <v>0</v>
      </c>
      <c r="N2506" s="10" t="s">
        <v>8297</v>
      </c>
      <c r="O2506" s="15" t="s">
        <v>8334</v>
      </c>
      <c r="P2506" s="10" t="s">
        <v>8351</v>
      </c>
      <c r="Q2506" s="10">
        <f t="shared" si="196"/>
        <v>0</v>
      </c>
      <c r="R2506" s="10">
        <f t="shared" si="195"/>
        <v>0</v>
      </c>
      <c r="S2506" s="23">
        <f t="shared" si="197"/>
        <v>41928.015439814815</v>
      </c>
      <c r="T2506" s="23">
        <f t="shared" si="198"/>
        <v>41958.057106481487</v>
      </c>
      <c r="U2506" s="10">
        <f t="shared" si="194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0" t="s">
        <v>8220</v>
      </c>
      <c r="G2507" s="10" t="s">
        <v>8223</v>
      </c>
      <c r="H2507" s="10" t="s">
        <v>8245</v>
      </c>
      <c r="I2507" s="10">
        <v>1426292416</v>
      </c>
      <c r="J2507" s="10">
        <v>1423704016</v>
      </c>
      <c r="K2507" s="10" t="b">
        <v>0</v>
      </c>
      <c r="L2507" s="10">
        <v>0</v>
      </c>
      <c r="M2507" t="b">
        <v>0</v>
      </c>
      <c r="N2507" s="10" t="s">
        <v>8297</v>
      </c>
      <c r="O2507" s="15" t="s">
        <v>8334</v>
      </c>
      <c r="P2507" s="10" t="s">
        <v>8351</v>
      </c>
      <c r="Q2507" s="10">
        <f t="shared" si="196"/>
        <v>0</v>
      </c>
      <c r="R2507" s="10">
        <f t="shared" si="195"/>
        <v>0</v>
      </c>
      <c r="S2507" s="23">
        <f t="shared" si="197"/>
        <v>42047.05574074074</v>
      </c>
      <c r="T2507" s="23">
        <f t="shared" si="198"/>
        <v>42077.014074074075</v>
      </c>
      <c r="U2507" s="10">
        <f t="shared" si="194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0" t="s">
        <v>8220</v>
      </c>
      <c r="G2508" s="10" t="s">
        <v>8224</v>
      </c>
      <c r="H2508" s="10" t="s">
        <v>8246</v>
      </c>
      <c r="I2508" s="10">
        <v>1443906000</v>
      </c>
      <c r="J2508" s="10">
        <v>1441955269</v>
      </c>
      <c r="K2508" s="10" t="b">
        <v>0</v>
      </c>
      <c r="L2508" s="10">
        <v>2</v>
      </c>
      <c r="M2508" t="b">
        <v>0</v>
      </c>
      <c r="N2508" s="10" t="s">
        <v>8297</v>
      </c>
      <c r="O2508" s="15" t="s">
        <v>8334</v>
      </c>
      <c r="P2508" s="10" t="s">
        <v>8351</v>
      </c>
      <c r="Q2508" s="10">
        <f t="shared" si="196"/>
        <v>1</v>
      </c>
      <c r="R2508" s="10">
        <f t="shared" si="195"/>
        <v>15</v>
      </c>
      <c r="S2508" s="23">
        <f t="shared" si="197"/>
        <v>42258.297094907408</v>
      </c>
      <c r="T2508" s="23">
        <f t="shared" si="198"/>
        <v>42280.875</v>
      </c>
      <c r="U2508" s="10">
        <f t="shared" si="194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0" t="s">
        <v>8220</v>
      </c>
      <c r="G2509" s="10" t="s">
        <v>8223</v>
      </c>
      <c r="H2509" s="10" t="s">
        <v>8245</v>
      </c>
      <c r="I2509" s="10">
        <v>1431308704</v>
      </c>
      <c r="J2509" s="10">
        <v>1428716704</v>
      </c>
      <c r="K2509" s="10" t="b">
        <v>0</v>
      </c>
      <c r="L2509" s="10">
        <v>0</v>
      </c>
      <c r="M2509" t="b">
        <v>0</v>
      </c>
      <c r="N2509" s="10" t="s">
        <v>8297</v>
      </c>
      <c r="O2509" s="15" t="s">
        <v>8334</v>
      </c>
      <c r="P2509" s="10" t="s">
        <v>8351</v>
      </c>
      <c r="Q2509" s="10">
        <f t="shared" si="196"/>
        <v>0</v>
      </c>
      <c r="R2509" s="10">
        <f t="shared" si="195"/>
        <v>0</v>
      </c>
      <c r="S2509" s="23">
        <f t="shared" si="197"/>
        <v>42105.072962962964</v>
      </c>
      <c r="T2509" s="23">
        <f t="shared" si="198"/>
        <v>42135.072962962964</v>
      </c>
      <c r="U2509" s="10">
        <f t="shared" si="194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0" t="s">
        <v>8220</v>
      </c>
      <c r="G2510" s="10" t="s">
        <v>8223</v>
      </c>
      <c r="H2510" s="10" t="s">
        <v>8245</v>
      </c>
      <c r="I2510" s="10">
        <v>1408056634</v>
      </c>
      <c r="J2510" s="10">
        <v>1405464634</v>
      </c>
      <c r="K2510" s="10" t="b">
        <v>0</v>
      </c>
      <c r="L2510" s="10">
        <v>0</v>
      </c>
      <c r="M2510" t="b">
        <v>0</v>
      </c>
      <c r="N2510" s="10" t="s">
        <v>8297</v>
      </c>
      <c r="O2510" s="15" t="s">
        <v>8334</v>
      </c>
      <c r="P2510" s="10" t="s">
        <v>8351</v>
      </c>
      <c r="Q2510" s="10">
        <f t="shared" si="196"/>
        <v>0</v>
      </c>
      <c r="R2510" s="10">
        <f t="shared" si="195"/>
        <v>0</v>
      </c>
      <c r="S2510" s="23">
        <f t="shared" si="197"/>
        <v>41835.951782407406</v>
      </c>
      <c r="T2510" s="23">
        <f t="shared" si="198"/>
        <v>41865.951782407406</v>
      </c>
      <c r="U2510" s="10">
        <f t="shared" si="194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0" t="s">
        <v>8220</v>
      </c>
      <c r="G2511" s="10" t="s">
        <v>8224</v>
      </c>
      <c r="H2511" s="10" t="s">
        <v>8246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t="b">
        <v>0</v>
      </c>
      <c r="N2511" s="10" t="s">
        <v>8297</v>
      </c>
      <c r="O2511" s="15" t="s">
        <v>8334</v>
      </c>
      <c r="P2511" s="10" t="s">
        <v>8351</v>
      </c>
      <c r="Q2511" s="10">
        <f t="shared" si="196"/>
        <v>1</v>
      </c>
      <c r="R2511" s="10">
        <f t="shared" si="195"/>
        <v>35.71</v>
      </c>
      <c r="S2511" s="23">
        <f t="shared" si="197"/>
        <v>42058.809594907405</v>
      </c>
      <c r="T2511" s="23">
        <f t="shared" si="198"/>
        <v>42114.767928240741</v>
      </c>
      <c r="U2511" s="10">
        <f t="shared" ref="U2511:U2574" si="199">YEAR(S:S)</f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0" t="s">
        <v>8220</v>
      </c>
      <c r="G2512" s="10" t="s">
        <v>8223</v>
      </c>
      <c r="H2512" s="10" t="s">
        <v>8245</v>
      </c>
      <c r="I2512" s="10">
        <v>1431647772</v>
      </c>
      <c r="J2512" s="10">
        <v>1426463772</v>
      </c>
      <c r="K2512" s="10" t="b">
        <v>0</v>
      </c>
      <c r="L2512" s="10">
        <v>2</v>
      </c>
      <c r="M2512" t="b">
        <v>0</v>
      </c>
      <c r="N2512" s="10" t="s">
        <v>8297</v>
      </c>
      <c r="O2512" s="15" t="s">
        <v>8334</v>
      </c>
      <c r="P2512" s="10" t="s">
        <v>8351</v>
      </c>
      <c r="Q2512" s="10">
        <f t="shared" si="196"/>
        <v>0</v>
      </c>
      <c r="R2512" s="10">
        <f t="shared" si="195"/>
        <v>37.5</v>
      </c>
      <c r="S2512" s="23">
        <f t="shared" si="197"/>
        <v>42078.997361111105</v>
      </c>
      <c r="T2512" s="23">
        <f t="shared" si="198"/>
        <v>42138.997361111105</v>
      </c>
      <c r="U2512" s="10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0" t="s">
        <v>8220</v>
      </c>
      <c r="G2513" s="10" t="s">
        <v>8224</v>
      </c>
      <c r="H2513" s="10" t="s">
        <v>8246</v>
      </c>
      <c r="I2513" s="10">
        <v>1454323413</v>
      </c>
      <c r="J2513" s="10">
        <v>1451731413</v>
      </c>
      <c r="K2513" s="10" t="b">
        <v>0</v>
      </c>
      <c r="L2513" s="10">
        <v>0</v>
      </c>
      <c r="M2513" t="b">
        <v>0</v>
      </c>
      <c r="N2513" s="10" t="s">
        <v>8297</v>
      </c>
      <c r="O2513" s="15" t="s">
        <v>8334</v>
      </c>
      <c r="P2513" s="10" t="s">
        <v>8351</v>
      </c>
      <c r="Q2513" s="10">
        <f t="shared" si="196"/>
        <v>0</v>
      </c>
      <c r="R2513" s="10">
        <f t="shared" si="195"/>
        <v>0</v>
      </c>
      <c r="S2513" s="23">
        <f t="shared" si="197"/>
        <v>42371.446909722217</v>
      </c>
      <c r="T2513" s="23">
        <f t="shared" si="198"/>
        <v>42401.446909722217</v>
      </c>
      <c r="U2513" s="10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0" t="s">
        <v>8220</v>
      </c>
      <c r="G2514" s="10" t="s">
        <v>8223</v>
      </c>
      <c r="H2514" s="10" t="s">
        <v>8245</v>
      </c>
      <c r="I2514" s="10">
        <v>1418504561</v>
      </c>
      <c r="J2514" s="10">
        <v>1417208561</v>
      </c>
      <c r="K2514" s="10" t="b">
        <v>0</v>
      </c>
      <c r="L2514" s="10">
        <v>0</v>
      </c>
      <c r="M2514" t="b">
        <v>0</v>
      </c>
      <c r="N2514" s="10" t="s">
        <v>8297</v>
      </c>
      <c r="O2514" s="15" t="s">
        <v>8334</v>
      </c>
      <c r="P2514" s="10" t="s">
        <v>8351</v>
      </c>
      <c r="Q2514" s="10">
        <f t="shared" si="196"/>
        <v>0</v>
      </c>
      <c r="R2514" s="10">
        <f t="shared" si="195"/>
        <v>0</v>
      </c>
      <c r="S2514" s="23">
        <f t="shared" si="197"/>
        <v>41971.876863425925</v>
      </c>
      <c r="T2514" s="23">
        <f t="shared" si="198"/>
        <v>41986.876863425925</v>
      </c>
      <c r="U2514" s="10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0" t="s">
        <v>8220</v>
      </c>
      <c r="G2515" s="10" t="s">
        <v>8235</v>
      </c>
      <c r="H2515" s="10" t="s">
        <v>8248</v>
      </c>
      <c r="I2515" s="10">
        <v>1488067789</v>
      </c>
      <c r="J2515" s="10">
        <v>1482883789</v>
      </c>
      <c r="K2515" s="10" t="b">
        <v>0</v>
      </c>
      <c r="L2515" s="10">
        <v>0</v>
      </c>
      <c r="M2515" t="b">
        <v>0</v>
      </c>
      <c r="N2515" s="10" t="s">
        <v>8297</v>
      </c>
      <c r="O2515" s="15" t="s">
        <v>8334</v>
      </c>
      <c r="P2515" s="10" t="s">
        <v>8351</v>
      </c>
      <c r="Q2515" s="10">
        <f t="shared" si="196"/>
        <v>0</v>
      </c>
      <c r="R2515" s="10">
        <f t="shared" si="195"/>
        <v>0</v>
      </c>
      <c r="S2515" s="23">
        <f t="shared" si="197"/>
        <v>42732.00681712963</v>
      </c>
      <c r="T2515" s="23">
        <f t="shared" si="198"/>
        <v>42792.00681712963</v>
      </c>
      <c r="U2515" s="10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0" t="s">
        <v>8220</v>
      </c>
      <c r="G2516" s="10" t="s">
        <v>8223</v>
      </c>
      <c r="H2516" s="10" t="s">
        <v>8245</v>
      </c>
      <c r="I2516" s="10">
        <v>1408526477</v>
      </c>
      <c r="J2516" s="10">
        <v>1407057677</v>
      </c>
      <c r="K2516" s="10" t="b">
        <v>0</v>
      </c>
      <c r="L2516" s="10">
        <v>4</v>
      </c>
      <c r="M2516" t="b">
        <v>0</v>
      </c>
      <c r="N2516" s="10" t="s">
        <v>8297</v>
      </c>
      <c r="O2516" s="15" t="s">
        <v>8334</v>
      </c>
      <c r="P2516" s="10" t="s">
        <v>8351</v>
      </c>
      <c r="Q2516" s="10">
        <f t="shared" si="196"/>
        <v>2</v>
      </c>
      <c r="R2516" s="10">
        <f t="shared" si="195"/>
        <v>52.5</v>
      </c>
      <c r="S2516" s="23">
        <f t="shared" si="197"/>
        <v>41854.389780092592</v>
      </c>
      <c r="T2516" s="23">
        <f t="shared" si="198"/>
        <v>41871.389780092592</v>
      </c>
      <c r="U2516" s="10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0" t="s">
        <v>8220</v>
      </c>
      <c r="G2517" s="10" t="s">
        <v>8223</v>
      </c>
      <c r="H2517" s="10" t="s">
        <v>8245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t="b">
        <v>0</v>
      </c>
      <c r="N2517" s="10" t="s">
        <v>8297</v>
      </c>
      <c r="O2517" s="15" t="s">
        <v>8334</v>
      </c>
      <c r="P2517" s="10" t="s">
        <v>8351</v>
      </c>
      <c r="Q2517" s="10">
        <f t="shared" si="196"/>
        <v>19</v>
      </c>
      <c r="R2517" s="10">
        <f t="shared" si="195"/>
        <v>77.5</v>
      </c>
      <c r="S2517" s="23">
        <f t="shared" si="197"/>
        <v>42027.839733796296</v>
      </c>
      <c r="T2517" s="23">
        <f t="shared" si="198"/>
        <v>42057.839733796296</v>
      </c>
      <c r="U2517" s="10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0" t="s">
        <v>8220</v>
      </c>
      <c r="G2518" s="10" t="s">
        <v>8223</v>
      </c>
      <c r="H2518" s="10" t="s">
        <v>8245</v>
      </c>
      <c r="I2518" s="10">
        <v>1417279252</v>
      </c>
      <c r="J2518" s="10">
        <v>1414683652</v>
      </c>
      <c r="K2518" s="10" t="b">
        <v>0</v>
      </c>
      <c r="L2518" s="10">
        <v>0</v>
      </c>
      <c r="M2518" t="b">
        <v>0</v>
      </c>
      <c r="N2518" s="10" t="s">
        <v>8297</v>
      </c>
      <c r="O2518" s="15" t="s">
        <v>8334</v>
      </c>
      <c r="P2518" s="10" t="s">
        <v>8351</v>
      </c>
      <c r="Q2518" s="10">
        <f t="shared" si="196"/>
        <v>0</v>
      </c>
      <c r="R2518" s="10">
        <f t="shared" si="195"/>
        <v>0</v>
      </c>
      <c r="S2518" s="23">
        <f t="shared" si="197"/>
        <v>41942.653379629628</v>
      </c>
      <c r="T2518" s="23">
        <f t="shared" si="198"/>
        <v>41972.6950462963</v>
      </c>
      <c r="U2518" s="10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0" t="s">
        <v>8220</v>
      </c>
      <c r="G2519" s="10" t="s">
        <v>8228</v>
      </c>
      <c r="H2519" s="10" t="s">
        <v>8250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t="b">
        <v>0</v>
      </c>
      <c r="N2519" s="10" t="s">
        <v>8297</v>
      </c>
      <c r="O2519" s="15" t="s">
        <v>8334</v>
      </c>
      <c r="P2519" s="10" t="s">
        <v>8351</v>
      </c>
      <c r="Q2519" s="10">
        <f t="shared" si="196"/>
        <v>10</v>
      </c>
      <c r="R2519" s="10">
        <f t="shared" si="195"/>
        <v>53.55</v>
      </c>
      <c r="S2519" s="23">
        <f t="shared" si="197"/>
        <v>42052.802430555559</v>
      </c>
      <c r="T2519" s="23">
        <f t="shared" si="198"/>
        <v>42082.760763888888</v>
      </c>
      <c r="U2519" s="10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0" t="s">
        <v>8220</v>
      </c>
      <c r="G2520" s="10" t="s">
        <v>8223</v>
      </c>
      <c r="H2520" s="10" t="s">
        <v>8245</v>
      </c>
      <c r="I2520" s="10">
        <v>1415899228</v>
      </c>
      <c r="J2520" s="10">
        <v>1413303628</v>
      </c>
      <c r="K2520" s="10" t="b">
        <v>0</v>
      </c>
      <c r="L2520" s="10">
        <v>0</v>
      </c>
      <c r="M2520" t="b">
        <v>0</v>
      </c>
      <c r="N2520" s="10" t="s">
        <v>8297</v>
      </c>
      <c r="O2520" s="15" t="s">
        <v>8334</v>
      </c>
      <c r="P2520" s="10" t="s">
        <v>8351</v>
      </c>
      <c r="Q2520" s="10">
        <f t="shared" si="196"/>
        <v>0</v>
      </c>
      <c r="R2520" s="10">
        <f t="shared" si="195"/>
        <v>0</v>
      </c>
      <c r="S2520" s="23">
        <f t="shared" si="197"/>
        <v>41926.680879629632</v>
      </c>
      <c r="T2520" s="23">
        <f t="shared" si="198"/>
        <v>41956.722546296296</v>
      </c>
      <c r="U2520" s="1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0" t="s">
        <v>8220</v>
      </c>
      <c r="G2521" s="10" t="s">
        <v>8223</v>
      </c>
      <c r="H2521" s="10" t="s">
        <v>8245</v>
      </c>
      <c r="I2521" s="10">
        <v>1405741404</v>
      </c>
      <c r="J2521" s="10">
        <v>1403149404</v>
      </c>
      <c r="K2521" s="10" t="b">
        <v>0</v>
      </c>
      <c r="L2521" s="10">
        <v>4</v>
      </c>
      <c r="M2521" t="b">
        <v>0</v>
      </c>
      <c r="N2521" s="10" t="s">
        <v>8297</v>
      </c>
      <c r="O2521" s="15" t="s">
        <v>8334</v>
      </c>
      <c r="P2521" s="10" t="s">
        <v>8351</v>
      </c>
      <c r="Q2521" s="10">
        <f t="shared" si="196"/>
        <v>0</v>
      </c>
      <c r="R2521" s="10">
        <f t="shared" si="195"/>
        <v>16.25</v>
      </c>
      <c r="S2521" s="23">
        <f t="shared" si="197"/>
        <v>41809.155138888891</v>
      </c>
      <c r="T2521" s="23">
        <f t="shared" si="198"/>
        <v>41839.155138888891</v>
      </c>
      <c r="U2521" s="10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0" t="s">
        <v>8220</v>
      </c>
      <c r="G2522" s="10" t="s">
        <v>8223</v>
      </c>
      <c r="H2522" s="10" t="s">
        <v>8245</v>
      </c>
      <c r="I2522" s="10">
        <v>1476559260</v>
      </c>
      <c r="J2522" s="10">
        <v>1472567085</v>
      </c>
      <c r="K2522" s="10" t="b">
        <v>0</v>
      </c>
      <c r="L2522" s="10">
        <v>0</v>
      </c>
      <c r="M2522" t="b">
        <v>0</v>
      </c>
      <c r="N2522" s="10" t="s">
        <v>8297</v>
      </c>
      <c r="O2522" s="15" t="s">
        <v>8334</v>
      </c>
      <c r="P2522" s="10" t="s">
        <v>8351</v>
      </c>
      <c r="Q2522" s="10">
        <f t="shared" si="196"/>
        <v>0</v>
      </c>
      <c r="R2522" s="10">
        <f t="shared" si="195"/>
        <v>0</v>
      </c>
      <c r="S2522" s="23">
        <f t="shared" si="197"/>
        <v>42612.600520833337</v>
      </c>
      <c r="T2522" s="23">
        <f t="shared" si="198"/>
        <v>42658.806249999994</v>
      </c>
      <c r="U2522" s="10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0" t="s">
        <v>8218</v>
      </c>
      <c r="G2523" s="10" t="s">
        <v>8223</v>
      </c>
      <c r="H2523" s="10" t="s">
        <v>8245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t="b">
        <v>1</v>
      </c>
      <c r="N2523" s="10" t="s">
        <v>8298</v>
      </c>
      <c r="O2523" s="15" t="s">
        <v>8323</v>
      </c>
      <c r="P2523" s="10" t="s">
        <v>8352</v>
      </c>
      <c r="Q2523" s="10">
        <f t="shared" si="196"/>
        <v>109</v>
      </c>
      <c r="R2523" s="10">
        <f t="shared" si="195"/>
        <v>103.68</v>
      </c>
      <c r="S2523" s="23">
        <f t="shared" si="197"/>
        <v>42269.967835648145</v>
      </c>
      <c r="T2523" s="23">
        <f t="shared" si="198"/>
        <v>42290.967835648145</v>
      </c>
      <c r="U2523" s="10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0" t="s">
        <v>8218</v>
      </c>
      <c r="G2524" s="10" t="s">
        <v>8223</v>
      </c>
      <c r="H2524" s="10" t="s">
        <v>8245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t="b">
        <v>1</v>
      </c>
      <c r="N2524" s="10" t="s">
        <v>8298</v>
      </c>
      <c r="O2524" s="15" t="s">
        <v>8323</v>
      </c>
      <c r="P2524" s="10" t="s">
        <v>8352</v>
      </c>
      <c r="Q2524" s="10">
        <f t="shared" si="196"/>
        <v>100</v>
      </c>
      <c r="R2524" s="10">
        <f t="shared" si="195"/>
        <v>185.19</v>
      </c>
      <c r="S2524" s="23">
        <f t="shared" si="197"/>
        <v>42460.573611111111</v>
      </c>
      <c r="T2524" s="23">
        <f t="shared" si="198"/>
        <v>42482.619444444441</v>
      </c>
      <c r="U2524" s="10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0" t="s">
        <v>8218</v>
      </c>
      <c r="G2525" s="10" t="s">
        <v>8223</v>
      </c>
      <c r="H2525" s="10" t="s">
        <v>8245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t="b">
        <v>1</v>
      </c>
      <c r="N2525" s="10" t="s">
        <v>8298</v>
      </c>
      <c r="O2525" s="15" t="s">
        <v>8323</v>
      </c>
      <c r="P2525" s="10" t="s">
        <v>8352</v>
      </c>
      <c r="Q2525" s="10">
        <f t="shared" si="196"/>
        <v>156</v>
      </c>
      <c r="R2525" s="10">
        <f t="shared" si="195"/>
        <v>54.15</v>
      </c>
      <c r="S2525" s="23">
        <f t="shared" si="197"/>
        <v>41930.975601851853</v>
      </c>
      <c r="T2525" s="23">
        <f t="shared" si="198"/>
        <v>41961.017268518524</v>
      </c>
      <c r="U2525" s="10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0" t="s">
        <v>8218</v>
      </c>
      <c r="G2526" s="10" t="s">
        <v>8223</v>
      </c>
      <c r="H2526" s="10" t="s">
        <v>8245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t="b">
        <v>1</v>
      </c>
      <c r="N2526" s="10" t="s">
        <v>8298</v>
      </c>
      <c r="O2526" s="15" t="s">
        <v>8323</v>
      </c>
      <c r="P2526" s="10" t="s">
        <v>8352</v>
      </c>
      <c r="Q2526" s="10">
        <f t="shared" si="196"/>
        <v>102</v>
      </c>
      <c r="R2526" s="10">
        <f t="shared" si="195"/>
        <v>177.21</v>
      </c>
      <c r="S2526" s="23">
        <f t="shared" si="197"/>
        <v>41961.807372685187</v>
      </c>
      <c r="T2526" s="23">
        <f t="shared" si="198"/>
        <v>41994.1875</v>
      </c>
      <c r="U2526" s="10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0" t="s">
        <v>8218</v>
      </c>
      <c r="G2527" s="10" t="s">
        <v>8223</v>
      </c>
      <c r="H2527" s="10" t="s">
        <v>8245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t="b">
        <v>1</v>
      </c>
      <c r="N2527" s="10" t="s">
        <v>8298</v>
      </c>
      <c r="O2527" s="15" t="s">
        <v>8323</v>
      </c>
      <c r="P2527" s="10" t="s">
        <v>8352</v>
      </c>
      <c r="Q2527" s="10">
        <f t="shared" si="196"/>
        <v>100</v>
      </c>
      <c r="R2527" s="10">
        <f t="shared" si="195"/>
        <v>100.33</v>
      </c>
      <c r="S2527" s="23">
        <f t="shared" si="197"/>
        <v>41058.844571759262</v>
      </c>
      <c r="T2527" s="23">
        <f t="shared" si="198"/>
        <v>41088.844571759262</v>
      </c>
      <c r="U2527" s="10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0" t="s">
        <v>8218</v>
      </c>
      <c r="G2528" s="10" t="s">
        <v>8223</v>
      </c>
      <c r="H2528" s="10" t="s">
        <v>8245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t="b">
        <v>1</v>
      </c>
      <c r="N2528" s="10" t="s">
        <v>8298</v>
      </c>
      <c r="O2528" s="15" t="s">
        <v>8323</v>
      </c>
      <c r="P2528" s="10" t="s">
        <v>8352</v>
      </c>
      <c r="Q2528" s="10">
        <f t="shared" si="196"/>
        <v>113</v>
      </c>
      <c r="R2528" s="10">
        <f t="shared" si="195"/>
        <v>136.91</v>
      </c>
      <c r="S2528" s="23">
        <f t="shared" si="197"/>
        <v>41953.091134259259</v>
      </c>
      <c r="T2528" s="23">
        <f t="shared" si="198"/>
        <v>41981.207638888889</v>
      </c>
      <c r="U2528" s="10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0" t="s">
        <v>8218</v>
      </c>
      <c r="G2529" s="10" t="s">
        <v>8223</v>
      </c>
      <c r="H2529" s="10" t="s">
        <v>8245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t="b">
        <v>1</v>
      </c>
      <c r="N2529" s="10" t="s">
        <v>8298</v>
      </c>
      <c r="O2529" s="15" t="s">
        <v>8323</v>
      </c>
      <c r="P2529" s="10" t="s">
        <v>8352</v>
      </c>
      <c r="Q2529" s="10">
        <f t="shared" si="196"/>
        <v>102</v>
      </c>
      <c r="R2529" s="10">
        <f t="shared" si="195"/>
        <v>57.54</v>
      </c>
      <c r="S2529" s="23">
        <f t="shared" si="197"/>
        <v>41546.75105324074</v>
      </c>
      <c r="T2529" s="23">
        <f t="shared" si="198"/>
        <v>41565.165972222225</v>
      </c>
      <c r="U2529" s="10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0" t="s">
        <v>8218</v>
      </c>
      <c r="G2530" s="10" t="s">
        <v>8224</v>
      </c>
      <c r="H2530" s="10" t="s">
        <v>8246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t="b">
        <v>1</v>
      </c>
      <c r="N2530" s="10" t="s">
        <v>8298</v>
      </c>
      <c r="O2530" s="15" t="s">
        <v>8323</v>
      </c>
      <c r="P2530" s="10" t="s">
        <v>8352</v>
      </c>
      <c r="Q2530" s="10">
        <f t="shared" si="196"/>
        <v>107</v>
      </c>
      <c r="R2530" s="10">
        <f t="shared" si="195"/>
        <v>52.96</v>
      </c>
      <c r="S2530" s="23">
        <f t="shared" si="197"/>
        <v>42217.834525462968</v>
      </c>
      <c r="T2530" s="23">
        <f t="shared" si="198"/>
        <v>42236.458333333328</v>
      </c>
      <c r="U2530" s="1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0" t="s">
        <v>8218</v>
      </c>
      <c r="G2531" s="10" t="s">
        <v>8223</v>
      </c>
      <c r="H2531" s="10" t="s">
        <v>8245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t="b">
        <v>1</v>
      </c>
      <c r="N2531" s="10" t="s">
        <v>8298</v>
      </c>
      <c r="O2531" s="15" t="s">
        <v>8323</v>
      </c>
      <c r="P2531" s="10" t="s">
        <v>8352</v>
      </c>
      <c r="Q2531" s="10">
        <f t="shared" si="196"/>
        <v>104</v>
      </c>
      <c r="R2531" s="10">
        <f t="shared" si="195"/>
        <v>82.33</v>
      </c>
      <c r="S2531" s="23">
        <f t="shared" si="197"/>
        <v>40948.080729166664</v>
      </c>
      <c r="T2531" s="23">
        <f t="shared" si="198"/>
        <v>40993.0390625</v>
      </c>
      <c r="U2531" s="10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0" t="s">
        <v>8218</v>
      </c>
      <c r="G2532" s="10" t="s">
        <v>8223</v>
      </c>
      <c r="H2532" s="10" t="s">
        <v>8245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t="b">
        <v>1</v>
      </c>
      <c r="N2532" s="10" t="s">
        <v>8298</v>
      </c>
      <c r="O2532" s="15" t="s">
        <v>8323</v>
      </c>
      <c r="P2532" s="10" t="s">
        <v>8352</v>
      </c>
      <c r="Q2532" s="10">
        <f t="shared" si="196"/>
        <v>100</v>
      </c>
      <c r="R2532" s="10">
        <f t="shared" si="195"/>
        <v>135.41999999999999</v>
      </c>
      <c r="S2532" s="23">
        <f t="shared" si="197"/>
        <v>42081.864641203705</v>
      </c>
      <c r="T2532" s="23">
        <f t="shared" si="198"/>
        <v>42114.201388888891</v>
      </c>
      <c r="U2532" s="10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0" t="s">
        <v>8218</v>
      </c>
      <c r="G2533" s="10" t="s">
        <v>8223</v>
      </c>
      <c r="H2533" s="10" t="s">
        <v>8245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t="b">
        <v>1</v>
      </c>
      <c r="N2533" s="10" t="s">
        <v>8298</v>
      </c>
      <c r="O2533" s="15" t="s">
        <v>8323</v>
      </c>
      <c r="P2533" s="10" t="s">
        <v>8352</v>
      </c>
      <c r="Q2533" s="10">
        <f t="shared" si="196"/>
        <v>100</v>
      </c>
      <c r="R2533" s="10">
        <f t="shared" si="195"/>
        <v>74.069999999999993</v>
      </c>
      <c r="S2533" s="23">
        <f t="shared" si="197"/>
        <v>42208.680023148147</v>
      </c>
      <c r="T2533" s="23">
        <f t="shared" si="198"/>
        <v>42231.165972222225</v>
      </c>
      <c r="U2533" s="10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0" t="s">
        <v>8218</v>
      </c>
      <c r="G2534" s="10" t="s">
        <v>8223</v>
      </c>
      <c r="H2534" s="10" t="s">
        <v>8245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t="b">
        <v>1</v>
      </c>
      <c r="N2534" s="10" t="s">
        <v>8298</v>
      </c>
      <c r="O2534" s="15" t="s">
        <v>8323</v>
      </c>
      <c r="P2534" s="10" t="s">
        <v>8352</v>
      </c>
      <c r="Q2534" s="10">
        <f t="shared" si="196"/>
        <v>126</v>
      </c>
      <c r="R2534" s="10">
        <f t="shared" si="195"/>
        <v>84.08</v>
      </c>
      <c r="S2534" s="23">
        <f t="shared" si="197"/>
        <v>41107.849143518521</v>
      </c>
      <c r="T2534" s="23">
        <f t="shared" si="198"/>
        <v>41137.849143518521</v>
      </c>
      <c r="U2534" s="10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0" t="s">
        <v>8218</v>
      </c>
      <c r="G2535" s="10" t="s">
        <v>8223</v>
      </c>
      <c r="H2535" s="10" t="s">
        <v>8245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t="b">
        <v>1</v>
      </c>
      <c r="N2535" s="10" t="s">
        <v>8298</v>
      </c>
      <c r="O2535" s="15" t="s">
        <v>8323</v>
      </c>
      <c r="P2535" s="10" t="s">
        <v>8352</v>
      </c>
      <c r="Q2535" s="10">
        <f t="shared" si="196"/>
        <v>111</v>
      </c>
      <c r="R2535" s="10">
        <f t="shared" si="195"/>
        <v>61.03</v>
      </c>
      <c r="S2535" s="23">
        <f t="shared" si="197"/>
        <v>41304.751284722224</v>
      </c>
      <c r="T2535" s="23">
        <f t="shared" si="198"/>
        <v>41334.750787037039</v>
      </c>
      <c r="U2535" s="10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0" t="s">
        <v>8218</v>
      </c>
      <c r="G2536" s="10" t="s">
        <v>8223</v>
      </c>
      <c r="H2536" s="10" t="s">
        <v>8245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t="b">
        <v>1</v>
      </c>
      <c r="N2536" s="10" t="s">
        <v>8298</v>
      </c>
      <c r="O2536" s="15" t="s">
        <v>8323</v>
      </c>
      <c r="P2536" s="10" t="s">
        <v>8352</v>
      </c>
      <c r="Q2536" s="10">
        <f t="shared" si="196"/>
        <v>105</v>
      </c>
      <c r="R2536" s="10">
        <f t="shared" si="195"/>
        <v>150</v>
      </c>
      <c r="S2536" s="23">
        <f t="shared" si="197"/>
        <v>40127.700370370374</v>
      </c>
      <c r="T2536" s="23">
        <f t="shared" si="198"/>
        <v>40179.25</v>
      </c>
      <c r="U2536" s="10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0" t="s">
        <v>8218</v>
      </c>
      <c r="G2537" s="10" t="s">
        <v>8223</v>
      </c>
      <c r="H2537" s="10" t="s">
        <v>8245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t="b">
        <v>1</v>
      </c>
      <c r="N2537" s="10" t="s">
        <v>8298</v>
      </c>
      <c r="O2537" s="15" t="s">
        <v>8323</v>
      </c>
      <c r="P2537" s="10" t="s">
        <v>8352</v>
      </c>
      <c r="Q2537" s="10">
        <f t="shared" si="196"/>
        <v>104</v>
      </c>
      <c r="R2537" s="10">
        <f t="shared" si="195"/>
        <v>266.08999999999997</v>
      </c>
      <c r="S2537" s="23">
        <f t="shared" si="197"/>
        <v>41943.791030092594</v>
      </c>
      <c r="T2537" s="23">
        <f t="shared" si="198"/>
        <v>41974.832696759258</v>
      </c>
      <c r="U2537" s="10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0" t="s">
        <v>8218</v>
      </c>
      <c r="G2538" s="10" t="s">
        <v>8223</v>
      </c>
      <c r="H2538" s="10" t="s">
        <v>8245</v>
      </c>
      <c r="I2538" s="10">
        <v>1375151566</v>
      </c>
      <c r="J2538" s="10">
        <v>1373337166</v>
      </c>
      <c r="K2538" s="10" t="b">
        <v>0</v>
      </c>
      <c r="L2538" s="10">
        <v>4</v>
      </c>
      <c r="M2538" t="b">
        <v>1</v>
      </c>
      <c r="N2538" s="10" t="s">
        <v>8298</v>
      </c>
      <c r="O2538" s="15" t="s">
        <v>8323</v>
      </c>
      <c r="P2538" s="10" t="s">
        <v>8352</v>
      </c>
      <c r="Q2538" s="10">
        <f t="shared" si="196"/>
        <v>116</v>
      </c>
      <c r="R2538" s="10">
        <f t="shared" si="195"/>
        <v>7.25</v>
      </c>
      <c r="S2538" s="23">
        <f t="shared" si="197"/>
        <v>41464.106087962966</v>
      </c>
      <c r="T2538" s="23">
        <f t="shared" si="198"/>
        <v>41485.106087962966</v>
      </c>
      <c r="U2538" s="10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0" t="s">
        <v>8218</v>
      </c>
      <c r="G2539" s="10" t="s">
        <v>8223</v>
      </c>
      <c r="H2539" s="10" t="s">
        <v>8245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t="b">
        <v>1</v>
      </c>
      <c r="N2539" s="10" t="s">
        <v>8298</v>
      </c>
      <c r="O2539" s="15" t="s">
        <v>8323</v>
      </c>
      <c r="P2539" s="10" t="s">
        <v>8352</v>
      </c>
      <c r="Q2539" s="10">
        <f t="shared" si="196"/>
        <v>110</v>
      </c>
      <c r="R2539" s="10">
        <f t="shared" si="195"/>
        <v>100</v>
      </c>
      <c r="S2539" s="23">
        <f t="shared" si="197"/>
        <v>40696.648784722223</v>
      </c>
      <c r="T2539" s="23">
        <f t="shared" si="198"/>
        <v>40756.648784722223</v>
      </c>
      <c r="U2539" s="10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0" t="s">
        <v>8218</v>
      </c>
      <c r="G2540" s="10" t="s">
        <v>8223</v>
      </c>
      <c r="H2540" s="10" t="s">
        <v>8245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t="b">
        <v>1</v>
      </c>
      <c r="N2540" s="10" t="s">
        <v>8298</v>
      </c>
      <c r="O2540" s="15" t="s">
        <v>8323</v>
      </c>
      <c r="P2540" s="10" t="s">
        <v>8352</v>
      </c>
      <c r="Q2540" s="10">
        <f t="shared" si="196"/>
        <v>113</v>
      </c>
      <c r="R2540" s="10">
        <f t="shared" si="195"/>
        <v>109.96</v>
      </c>
      <c r="S2540" s="23">
        <f t="shared" si="197"/>
        <v>41298.509965277779</v>
      </c>
      <c r="T2540" s="23">
        <f t="shared" si="198"/>
        <v>41329.207638888889</v>
      </c>
      <c r="U2540" s="1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0" t="s">
        <v>8218</v>
      </c>
      <c r="G2541" s="10" t="s">
        <v>8223</v>
      </c>
      <c r="H2541" s="10" t="s">
        <v>8245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t="b">
        <v>1</v>
      </c>
      <c r="N2541" s="10" t="s">
        <v>8298</v>
      </c>
      <c r="O2541" s="15" t="s">
        <v>8323</v>
      </c>
      <c r="P2541" s="10" t="s">
        <v>8352</v>
      </c>
      <c r="Q2541" s="10">
        <f t="shared" si="196"/>
        <v>100</v>
      </c>
      <c r="R2541" s="10">
        <f t="shared" si="195"/>
        <v>169.92</v>
      </c>
      <c r="S2541" s="23">
        <f t="shared" si="197"/>
        <v>41977.902222222227</v>
      </c>
      <c r="T2541" s="23">
        <f t="shared" si="198"/>
        <v>42037.902222222227</v>
      </c>
      <c r="U2541" s="10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0" t="s">
        <v>8218</v>
      </c>
      <c r="G2542" s="10" t="s">
        <v>8223</v>
      </c>
      <c r="H2542" s="10" t="s">
        <v>8245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t="b">
        <v>1</v>
      </c>
      <c r="N2542" s="10" t="s">
        <v>8298</v>
      </c>
      <c r="O2542" s="15" t="s">
        <v>8323</v>
      </c>
      <c r="P2542" s="10" t="s">
        <v>8352</v>
      </c>
      <c r="Q2542" s="10">
        <f t="shared" si="196"/>
        <v>103</v>
      </c>
      <c r="R2542" s="10">
        <f t="shared" si="195"/>
        <v>95.74</v>
      </c>
      <c r="S2542" s="23">
        <f t="shared" si="197"/>
        <v>40785.675011574072</v>
      </c>
      <c r="T2542" s="23">
        <f t="shared" si="198"/>
        <v>40845.675011574072</v>
      </c>
      <c r="U2542" s="10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0" t="s">
        <v>8218</v>
      </c>
      <c r="G2543" s="10" t="s">
        <v>8224</v>
      </c>
      <c r="H2543" s="10" t="s">
        <v>8246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t="b">
        <v>1</v>
      </c>
      <c r="N2543" s="10" t="s">
        <v>8298</v>
      </c>
      <c r="O2543" s="15" t="s">
        <v>8323</v>
      </c>
      <c r="P2543" s="10" t="s">
        <v>8352</v>
      </c>
      <c r="Q2543" s="10">
        <f t="shared" si="196"/>
        <v>107</v>
      </c>
      <c r="R2543" s="10">
        <f t="shared" si="195"/>
        <v>59.46</v>
      </c>
      <c r="S2543" s="23">
        <f t="shared" si="197"/>
        <v>41483.449282407404</v>
      </c>
      <c r="T2543" s="23">
        <f t="shared" si="198"/>
        <v>41543.449282407404</v>
      </c>
      <c r="U2543" s="10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0" t="s">
        <v>8218</v>
      </c>
      <c r="G2544" s="10" t="s">
        <v>8223</v>
      </c>
      <c r="H2544" s="10" t="s">
        <v>8245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t="b">
        <v>1</v>
      </c>
      <c r="N2544" s="10" t="s">
        <v>8298</v>
      </c>
      <c r="O2544" s="15" t="s">
        <v>8323</v>
      </c>
      <c r="P2544" s="10" t="s">
        <v>8352</v>
      </c>
      <c r="Q2544" s="10">
        <f t="shared" si="196"/>
        <v>104</v>
      </c>
      <c r="R2544" s="10">
        <f t="shared" si="195"/>
        <v>55.77</v>
      </c>
      <c r="S2544" s="23">
        <f t="shared" si="197"/>
        <v>41509.426585648151</v>
      </c>
      <c r="T2544" s="23">
        <f t="shared" si="198"/>
        <v>41548.165972222225</v>
      </c>
      <c r="U2544" s="10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0" t="s">
        <v>8218</v>
      </c>
      <c r="G2545" s="10" t="s">
        <v>8223</v>
      </c>
      <c r="H2545" s="10" t="s">
        <v>8245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t="b">
        <v>1</v>
      </c>
      <c r="N2545" s="10" t="s">
        <v>8298</v>
      </c>
      <c r="O2545" s="15" t="s">
        <v>8323</v>
      </c>
      <c r="P2545" s="10" t="s">
        <v>8352</v>
      </c>
      <c r="Q2545" s="10">
        <f t="shared" si="196"/>
        <v>156</v>
      </c>
      <c r="R2545" s="10">
        <f t="shared" si="195"/>
        <v>30.08</v>
      </c>
      <c r="S2545" s="23">
        <f t="shared" si="197"/>
        <v>40514.107615740737</v>
      </c>
      <c r="T2545" s="23">
        <f t="shared" si="198"/>
        <v>40545.125</v>
      </c>
      <c r="U2545" s="10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0" t="s">
        <v>8218</v>
      </c>
      <c r="G2546" s="10" t="s">
        <v>8223</v>
      </c>
      <c r="H2546" s="10" t="s">
        <v>8245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t="b">
        <v>1</v>
      </c>
      <c r="N2546" s="10" t="s">
        <v>8298</v>
      </c>
      <c r="O2546" s="15" t="s">
        <v>8323</v>
      </c>
      <c r="P2546" s="10" t="s">
        <v>8352</v>
      </c>
      <c r="Q2546" s="10">
        <f t="shared" si="196"/>
        <v>101</v>
      </c>
      <c r="R2546" s="10">
        <f t="shared" si="195"/>
        <v>88.44</v>
      </c>
      <c r="S2546" s="23">
        <f t="shared" si="197"/>
        <v>41068.520474537036</v>
      </c>
      <c r="T2546" s="23">
        <f t="shared" si="198"/>
        <v>41098.520474537036</v>
      </c>
      <c r="U2546" s="10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0" t="s">
        <v>8218</v>
      </c>
      <c r="G2547" s="10" t="s">
        <v>8223</v>
      </c>
      <c r="H2547" s="10" t="s">
        <v>8245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t="b">
        <v>1</v>
      </c>
      <c r="N2547" s="10" t="s">
        <v>8298</v>
      </c>
      <c r="O2547" s="15" t="s">
        <v>8323</v>
      </c>
      <c r="P2547" s="10" t="s">
        <v>8352</v>
      </c>
      <c r="Q2547" s="10">
        <f t="shared" si="196"/>
        <v>195</v>
      </c>
      <c r="R2547" s="10">
        <f t="shared" si="195"/>
        <v>64.03</v>
      </c>
      <c r="S2547" s="23">
        <f t="shared" si="197"/>
        <v>42027.13817129629</v>
      </c>
      <c r="T2547" s="23">
        <f t="shared" si="198"/>
        <v>42062.020833333328</v>
      </c>
      <c r="U2547" s="10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0" t="s">
        <v>8218</v>
      </c>
      <c r="G2548" s="10" t="s">
        <v>8223</v>
      </c>
      <c r="H2548" s="10" t="s">
        <v>8245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t="b">
        <v>1</v>
      </c>
      <c r="N2548" s="10" t="s">
        <v>8298</v>
      </c>
      <c r="O2548" s="15" t="s">
        <v>8323</v>
      </c>
      <c r="P2548" s="10" t="s">
        <v>8352</v>
      </c>
      <c r="Q2548" s="10">
        <f t="shared" si="196"/>
        <v>112</v>
      </c>
      <c r="R2548" s="10">
        <f t="shared" si="195"/>
        <v>60.15</v>
      </c>
      <c r="S2548" s="23">
        <f t="shared" si="197"/>
        <v>41524.858553240738</v>
      </c>
      <c r="T2548" s="23">
        <f t="shared" si="198"/>
        <v>41552.208333333336</v>
      </c>
      <c r="U2548" s="10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0" t="s">
        <v>8218</v>
      </c>
      <c r="G2549" s="10" t="s">
        <v>8223</v>
      </c>
      <c r="H2549" s="10" t="s">
        <v>8245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t="b">
        <v>1</v>
      </c>
      <c r="N2549" s="10" t="s">
        <v>8298</v>
      </c>
      <c r="O2549" s="15" t="s">
        <v>8323</v>
      </c>
      <c r="P2549" s="10" t="s">
        <v>8352</v>
      </c>
      <c r="Q2549" s="10">
        <f t="shared" si="196"/>
        <v>120</v>
      </c>
      <c r="R2549" s="10">
        <f t="shared" si="195"/>
        <v>49.19</v>
      </c>
      <c r="S2549" s="23">
        <f t="shared" si="197"/>
        <v>40973.773182870369</v>
      </c>
      <c r="T2549" s="23">
        <f t="shared" si="198"/>
        <v>41003.731516203705</v>
      </c>
      <c r="U2549" s="10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0" t="s">
        <v>8218</v>
      </c>
      <c r="G2550" s="10" t="s">
        <v>8229</v>
      </c>
      <c r="H2550" s="10" t="s">
        <v>8248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t="b">
        <v>1</v>
      </c>
      <c r="N2550" s="10" t="s">
        <v>8298</v>
      </c>
      <c r="O2550" s="15" t="s">
        <v>8323</v>
      </c>
      <c r="P2550" s="10" t="s">
        <v>8352</v>
      </c>
      <c r="Q2550" s="10">
        <f t="shared" si="196"/>
        <v>102</v>
      </c>
      <c r="R2550" s="10">
        <f t="shared" si="195"/>
        <v>165.16</v>
      </c>
      <c r="S2550" s="23">
        <f t="shared" si="197"/>
        <v>42618.625428240746</v>
      </c>
      <c r="T2550" s="23">
        <f t="shared" si="198"/>
        <v>42643.185416666667</v>
      </c>
      <c r="U2550" s="1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0" t="s">
        <v>8218</v>
      </c>
      <c r="G2551" s="10" t="s">
        <v>8224</v>
      </c>
      <c r="H2551" s="10" t="s">
        <v>8246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t="b">
        <v>1</v>
      </c>
      <c r="N2551" s="10" t="s">
        <v>8298</v>
      </c>
      <c r="O2551" s="15" t="s">
        <v>8323</v>
      </c>
      <c r="P2551" s="10" t="s">
        <v>8352</v>
      </c>
      <c r="Q2551" s="10">
        <f t="shared" si="196"/>
        <v>103</v>
      </c>
      <c r="R2551" s="10">
        <f t="shared" si="195"/>
        <v>43.62</v>
      </c>
      <c r="S2551" s="23">
        <f t="shared" si="197"/>
        <v>41390.757754629631</v>
      </c>
      <c r="T2551" s="23">
        <f t="shared" si="198"/>
        <v>41425.708333333336</v>
      </c>
      <c r="U2551" s="10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0" t="s">
        <v>8218</v>
      </c>
      <c r="G2552" s="10" t="s">
        <v>8223</v>
      </c>
      <c r="H2552" s="10" t="s">
        <v>8245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t="b">
        <v>1</v>
      </c>
      <c r="N2552" s="10" t="s">
        <v>8298</v>
      </c>
      <c r="O2552" s="15" t="s">
        <v>8323</v>
      </c>
      <c r="P2552" s="10" t="s">
        <v>8352</v>
      </c>
      <c r="Q2552" s="10">
        <f t="shared" si="196"/>
        <v>101</v>
      </c>
      <c r="R2552" s="10">
        <f t="shared" si="195"/>
        <v>43.7</v>
      </c>
      <c r="S2552" s="23">
        <f t="shared" si="197"/>
        <v>42228.634328703702</v>
      </c>
      <c r="T2552" s="23">
        <f t="shared" si="198"/>
        <v>42285.165972222225</v>
      </c>
      <c r="U2552" s="10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0" t="s">
        <v>8218</v>
      </c>
      <c r="G2553" s="10" t="s">
        <v>8223</v>
      </c>
      <c r="H2553" s="10" t="s">
        <v>8245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t="b">
        <v>1</v>
      </c>
      <c r="N2553" s="10" t="s">
        <v>8298</v>
      </c>
      <c r="O2553" s="15" t="s">
        <v>8323</v>
      </c>
      <c r="P2553" s="10" t="s">
        <v>8352</v>
      </c>
      <c r="Q2553" s="10">
        <f t="shared" si="196"/>
        <v>103</v>
      </c>
      <c r="R2553" s="10">
        <f t="shared" si="195"/>
        <v>67.42</v>
      </c>
      <c r="S2553" s="23">
        <f t="shared" si="197"/>
        <v>40961.252141203702</v>
      </c>
      <c r="T2553" s="23">
        <f t="shared" si="198"/>
        <v>40989.866666666669</v>
      </c>
      <c r="U2553" s="10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0" t="s">
        <v>8218</v>
      </c>
      <c r="G2554" s="10" t="s">
        <v>8223</v>
      </c>
      <c r="H2554" s="10" t="s">
        <v>8245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t="b">
        <v>1</v>
      </c>
      <c r="N2554" s="10" t="s">
        <v>8298</v>
      </c>
      <c r="O2554" s="15" t="s">
        <v>8323</v>
      </c>
      <c r="P2554" s="10" t="s">
        <v>8352</v>
      </c>
      <c r="Q2554" s="10">
        <f t="shared" si="196"/>
        <v>107</v>
      </c>
      <c r="R2554" s="10">
        <f t="shared" si="195"/>
        <v>177.5</v>
      </c>
      <c r="S2554" s="23">
        <f t="shared" si="197"/>
        <v>42769.809965277775</v>
      </c>
      <c r="T2554" s="23">
        <f t="shared" si="198"/>
        <v>42799.809965277775</v>
      </c>
      <c r="U2554" s="10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0" t="s">
        <v>8218</v>
      </c>
      <c r="G2555" s="10" t="s">
        <v>8223</v>
      </c>
      <c r="H2555" s="10" t="s">
        <v>8245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t="b">
        <v>1</v>
      </c>
      <c r="N2555" s="10" t="s">
        <v>8298</v>
      </c>
      <c r="O2555" s="15" t="s">
        <v>8323</v>
      </c>
      <c r="P2555" s="10" t="s">
        <v>8352</v>
      </c>
      <c r="Q2555" s="10">
        <f t="shared" si="196"/>
        <v>156</v>
      </c>
      <c r="R2555" s="10">
        <f t="shared" si="195"/>
        <v>38.880000000000003</v>
      </c>
      <c r="S2555" s="23">
        <f t="shared" si="197"/>
        <v>41113.199155092596</v>
      </c>
      <c r="T2555" s="23">
        <f t="shared" si="198"/>
        <v>41173.199155092596</v>
      </c>
      <c r="U2555" s="10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0" t="s">
        <v>8218</v>
      </c>
      <c r="G2556" s="10" t="s">
        <v>8223</v>
      </c>
      <c r="H2556" s="10" t="s">
        <v>8245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t="b">
        <v>1</v>
      </c>
      <c r="N2556" s="10" t="s">
        <v>8298</v>
      </c>
      <c r="O2556" s="15" t="s">
        <v>8323</v>
      </c>
      <c r="P2556" s="10" t="s">
        <v>8352</v>
      </c>
      <c r="Q2556" s="10">
        <f t="shared" si="196"/>
        <v>123</v>
      </c>
      <c r="R2556" s="10">
        <f t="shared" si="195"/>
        <v>54.99</v>
      </c>
      <c r="S2556" s="23">
        <f t="shared" si="197"/>
        <v>42125.078275462962</v>
      </c>
      <c r="T2556" s="23">
        <f t="shared" si="198"/>
        <v>42156.165972222225</v>
      </c>
      <c r="U2556" s="10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0" t="s">
        <v>8218</v>
      </c>
      <c r="G2557" s="10" t="s">
        <v>8223</v>
      </c>
      <c r="H2557" s="10" t="s">
        <v>8245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t="b">
        <v>1</v>
      </c>
      <c r="N2557" s="10" t="s">
        <v>8298</v>
      </c>
      <c r="O2557" s="15" t="s">
        <v>8323</v>
      </c>
      <c r="P2557" s="10" t="s">
        <v>8352</v>
      </c>
      <c r="Q2557" s="10">
        <f t="shared" si="196"/>
        <v>107</v>
      </c>
      <c r="R2557" s="10">
        <f t="shared" si="195"/>
        <v>61.34</v>
      </c>
      <c r="S2557" s="23">
        <f t="shared" si="197"/>
        <v>41026.655011574076</v>
      </c>
      <c r="T2557" s="23">
        <f t="shared" si="198"/>
        <v>41057.655011574076</v>
      </c>
      <c r="U2557" s="10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0" t="s">
        <v>8218</v>
      </c>
      <c r="G2558" s="10" t="s">
        <v>8223</v>
      </c>
      <c r="H2558" s="10" t="s">
        <v>8245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t="b">
        <v>1</v>
      </c>
      <c r="N2558" s="10" t="s">
        <v>8298</v>
      </c>
      <c r="O2558" s="15" t="s">
        <v>8323</v>
      </c>
      <c r="P2558" s="10" t="s">
        <v>8352</v>
      </c>
      <c r="Q2558" s="10">
        <f t="shared" si="196"/>
        <v>106</v>
      </c>
      <c r="R2558" s="10">
        <f t="shared" si="195"/>
        <v>23.12</v>
      </c>
      <c r="S2558" s="23">
        <f t="shared" si="197"/>
        <v>41222.991400462961</v>
      </c>
      <c r="T2558" s="23">
        <f t="shared" si="198"/>
        <v>41267.991400462961</v>
      </c>
      <c r="U2558" s="10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0" t="s">
        <v>8218</v>
      </c>
      <c r="G2559" s="10" t="s">
        <v>8224</v>
      </c>
      <c r="H2559" s="10" t="s">
        <v>8246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t="b">
        <v>1</v>
      </c>
      <c r="N2559" s="10" t="s">
        <v>8298</v>
      </c>
      <c r="O2559" s="15" t="s">
        <v>8323</v>
      </c>
      <c r="P2559" s="10" t="s">
        <v>8352</v>
      </c>
      <c r="Q2559" s="10">
        <f t="shared" si="196"/>
        <v>118</v>
      </c>
      <c r="R2559" s="10">
        <f t="shared" si="195"/>
        <v>29.61</v>
      </c>
      <c r="S2559" s="23">
        <f t="shared" si="197"/>
        <v>41744.745208333334</v>
      </c>
      <c r="T2559" s="23">
        <f t="shared" si="198"/>
        <v>41774.745208333334</v>
      </c>
      <c r="U2559" s="10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0" t="s">
        <v>8218</v>
      </c>
      <c r="G2560" s="10" t="s">
        <v>8225</v>
      </c>
      <c r="H2560" s="10" t="s">
        <v>8247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t="b">
        <v>1</v>
      </c>
      <c r="N2560" s="10" t="s">
        <v>8298</v>
      </c>
      <c r="O2560" s="15" t="s">
        <v>8323</v>
      </c>
      <c r="P2560" s="10" t="s">
        <v>8352</v>
      </c>
      <c r="Q2560" s="10">
        <f t="shared" si="196"/>
        <v>109</v>
      </c>
      <c r="R2560" s="10">
        <f t="shared" si="195"/>
        <v>75.61</v>
      </c>
      <c r="S2560" s="23">
        <f t="shared" si="197"/>
        <v>42093.860023148154</v>
      </c>
      <c r="T2560" s="23">
        <f t="shared" si="198"/>
        <v>42125.582638888889</v>
      </c>
      <c r="U2560" s="1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0" t="s">
        <v>8218</v>
      </c>
      <c r="G2561" s="10" t="s">
        <v>8223</v>
      </c>
      <c r="H2561" s="10" t="s">
        <v>8245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t="b">
        <v>1</v>
      </c>
      <c r="N2561" s="10" t="s">
        <v>8298</v>
      </c>
      <c r="O2561" s="15" t="s">
        <v>8323</v>
      </c>
      <c r="P2561" s="10" t="s">
        <v>8352</v>
      </c>
      <c r="Q2561" s="10">
        <f t="shared" si="196"/>
        <v>111</v>
      </c>
      <c r="R2561" s="10">
        <f t="shared" si="195"/>
        <v>35.6</v>
      </c>
      <c r="S2561" s="23">
        <f t="shared" si="197"/>
        <v>40829.873657407406</v>
      </c>
      <c r="T2561" s="23">
        <f t="shared" si="198"/>
        <v>40862.817361111112</v>
      </c>
      <c r="U2561" s="10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0" t="s">
        <v>8218</v>
      </c>
      <c r="G2562" s="10" t="s">
        <v>8224</v>
      </c>
      <c r="H2562" s="10" t="s">
        <v>8246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t="b">
        <v>1</v>
      </c>
      <c r="N2562" s="10" t="s">
        <v>8298</v>
      </c>
      <c r="O2562" s="15" t="s">
        <v>8323</v>
      </c>
      <c r="P2562" s="10" t="s">
        <v>8352</v>
      </c>
      <c r="Q2562" s="10">
        <f t="shared" si="196"/>
        <v>100</v>
      </c>
      <c r="R2562" s="10">
        <f t="shared" ref="R2562:R2625" si="200">IFERROR(ROUND(E2562/L2562,2),0)</f>
        <v>143</v>
      </c>
      <c r="S2562" s="23">
        <f t="shared" si="197"/>
        <v>42039.951087962967</v>
      </c>
      <c r="T2562" s="23">
        <f t="shared" si="198"/>
        <v>42069.951087962967</v>
      </c>
      <c r="U2562" s="10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0" t="s">
        <v>8219</v>
      </c>
      <c r="G2563" s="10" t="s">
        <v>8228</v>
      </c>
      <c r="H2563" s="10" t="s">
        <v>8250</v>
      </c>
      <c r="I2563" s="10">
        <v>1444740089</v>
      </c>
      <c r="J2563" s="10">
        <v>1442148089</v>
      </c>
      <c r="K2563" s="10" t="b">
        <v>0</v>
      </c>
      <c r="L2563" s="10">
        <v>0</v>
      </c>
      <c r="M2563" t="b">
        <v>0</v>
      </c>
      <c r="N2563" s="10" t="s">
        <v>8282</v>
      </c>
      <c r="O2563" s="15" t="s">
        <v>8334</v>
      </c>
      <c r="P2563" s="10" t="s">
        <v>8335</v>
      </c>
      <c r="Q2563" s="10">
        <f t="shared" ref="Q2563:Q2626" si="201">ROUND(E2563/D2563*100,0)</f>
        <v>0</v>
      </c>
      <c r="R2563" s="10">
        <f t="shared" si="200"/>
        <v>0</v>
      </c>
      <c r="S2563" s="23">
        <f t="shared" ref="S2563:S2626" si="202">(((J2563/60)/60)/24)+DATE(1970,1,1)</f>
        <v>42260.528807870374</v>
      </c>
      <c r="T2563" s="23">
        <f t="shared" ref="T2563:T2626" si="203">(((I2563/60)/60)/24)+DATE(1970,1,1)</f>
        <v>42290.528807870374</v>
      </c>
      <c r="U2563" s="10">
        <f t="shared" si="199"/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0" t="s">
        <v>8219</v>
      </c>
      <c r="G2564" s="10" t="s">
        <v>8235</v>
      </c>
      <c r="H2564" s="10" t="s">
        <v>8248</v>
      </c>
      <c r="I2564" s="10">
        <v>1476189339</v>
      </c>
      <c r="J2564" s="10">
        <v>1471005339</v>
      </c>
      <c r="K2564" s="10" t="b">
        <v>0</v>
      </c>
      <c r="L2564" s="10">
        <v>3</v>
      </c>
      <c r="M2564" t="b">
        <v>0</v>
      </c>
      <c r="N2564" s="10" t="s">
        <v>8282</v>
      </c>
      <c r="O2564" s="15" t="s">
        <v>8334</v>
      </c>
      <c r="P2564" s="10" t="s">
        <v>8335</v>
      </c>
      <c r="Q2564" s="10">
        <f t="shared" si="201"/>
        <v>1</v>
      </c>
      <c r="R2564" s="10">
        <f t="shared" si="200"/>
        <v>25</v>
      </c>
      <c r="S2564" s="23">
        <f t="shared" si="202"/>
        <v>42594.524756944447</v>
      </c>
      <c r="T2564" s="23">
        <f t="shared" si="203"/>
        <v>42654.524756944447</v>
      </c>
      <c r="U2564" s="10">
        <f t="shared" si="199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0" t="s">
        <v>8219</v>
      </c>
      <c r="G2565" s="10" t="s">
        <v>8223</v>
      </c>
      <c r="H2565" s="10" t="s">
        <v>8245</v>
      </c>
      <c r="I2565" s="10">
        <v>1438226451</v>
      </c>
      <c r="J2565" s="10">
        <v>1433042451</v>
      </c>
      <c r="K2565" s="10" t="b">
        <v>0</v>
      </c>
      <c r="L2565" s="10">
        <v>0</v>
      </c>
      <c r="M2565" t="b">
        <v>0</v>
      </c>
      <c r="N2565" s="10" t="s">
        <v>8282</v>
      </c>
      <c r="O2565" s="15" t="s">
        <v>8334</v>
      </c>
      <c r="P2565" s="10" t="s">
        <v>8335</v>
      </c>
      <c r="Q2565" s="10">
        <f t="shared" si="201"/>
        <v>0</v>
      </c>
      <c r="R2565" s="10">
        <f t="shared" si="200"/>
        <v>0</v>
      </c>
      <c r="S2565" s="23">
        <f t="shared" si="202"/>
        <v>42155.139479166668</v>
      </c>
      <c r="T2565" s="23">
        <f t="shared" si="203"/>
        <v>42215.139479166668</v>
      </c>
      <c r="U2565" s="10">
        <f t="shared" si="199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0" t="s">
        <v>8219</v>
      </c>
      <c r="G2566" s="10" t="s">
        <v>8228</v>
      </c>
      <c r="H2566" s="10" t="s">
        <v>8250</v>
      </c>
      <c r="I2566" s="10">
        <v>1406854699</v>
      </c>
      <c r="J2566" s="10">
        <v>1404262699</v>
      </c>
      <c r="K2566" s="10" t="b">
        <v>0</v>
      </c>
      <c r="L2566" s="10">
        <v>0</v>
      </c>
      <c r="M2566" t="b">
        <v>0</v>
      </c>
      <c r="N2566" s="10" t="s">
        <v>8282</v>
      </c>
      <c r="O2566" s="15" t="s">
        <v>8334</v>
      </c>
      <c r="P2566" s="10" t="s">
        <v>8335</v>
      </c>
      <c r="Q2566" s="10">
        <f t="shared" si="201"/>
        <v>0</v>
      </c>
      <c r="R2566" s="10">
        <f t="shared" si="200"/>
        <v>0</v>
      </c>
      <c r="S2566" s="23">
        <f t="shared" si="202"/>
        <v>41822.040497685186</v>
      </c>
      <c r="T2566" s="23">
        <f t="shared" si="203"/>
        <v>41852.040497685186</v>
      </c>
      <c r="U2566" s="10">
        <f t="shared" si="199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0" t="s">
        <v>8219</v>
      </c>
      <c r="G2567" s="10" t="s">
        <v>8223</v>
      </c>
      <c r="H2567" s="10" t="s">
        <v>8245</v>
      </c>
      <c r="I2567" s="10">
        <v>1462827000</v>
      </c>
      <c r="J2567" s="10">
        <v>1457710589</v>
      </c>
      <c r="K2567" s="10" t="b">
        <v>0</v>
      </c>
      <c r="L2567" s="10">
        <v>1</v>
      </c>
      <c r="M2567" t="b">
        <v>0</v>
      </c>
      <c r="N2567" s="10" t="s">
        <v>8282</v>
      </c>
      <c r="O2567" s="15" t="s">
        <v>8334</v>
      </c>
      <c r="P2567" s="10" t="s">
        <v>8335</v>
      </c>
      <c r="Q2567" s="10">
        <f t="shared" si="201"/>
        <v>1</v>
      </c>
      <c r="R2567" s="10">
        <f t="shared" si="200"/>
        <v>100</v>
      </c>
      <c r="S2567" s="23">
        <f t="shared" si="202"/>
        <v>42440.650335648148</v>
      </c>
      <c r="T2567" s="23">
        <f t="shared" si="203"/>
        <v>42499.868055555555</v>
      </c>
      <c r="U2567" s="10">
        <f t="shared" si="199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0" t="s">
        <v>8219</v>
      </c>
      <c r="G2568" s="10" t="s">
        <v>8223</v>
      </c>
      <c r="H2568" s="10" t="s">
        <v>8245</v>
      </c>
      <c r="I2568" s="10">
        <v>1408663948</v>
      </c>
      <c r="J2568" s="10">
        <v>1406071948</v>
      </c>
      <c r="K2568" s="10" t="b">
        <v>0</v>
      </c>
      <c r="L2568" s="10">
        <v>0</v>
      </c>
      <c r="M2568" t="b">
        <v>0</v>
      </c>
      <c r="N2568" s="10" t="s">
        <v>8282</v>
      </c>
      <c r="O2568" s="15" t="s">
        <v>8334</v>
      </c>
      <c r="P2568" s="10" t="s">
        <v>8335</v>
      </c>
      <c r="Q2568" s="10">
        <f t="shared" si="201"/>
        <v>0</v>
      </c>
      <c r="R2568" s="10">
        <f t="shared" si="200"/>
        <v>0</v>
      </c>
      <c r="S2568" s="23">
        <f t="shared" si="202"/>
        <v>41842.980879629627</v>
      </c>
      <c r="T2568" s="23">
        <f t="shared" si="203"/>
        <v>41872.980879629627</v>
      </c>
      <c r="U2568" s="10">
        <f t="shared" si="199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0" t="s">
        <v>8219</v>
      </c>
      <c r="G2569" s="10" t="s">
        <v>8223</v>
      </c>
      <c r="H2569" s="10" t="s">
        <v>8245</v>
      </c>
      <c r="I2569" s="10">
        <v>1429823138</v>
      </c>
      <c r="J2569" s="10">
        <v>1427231138</v>
      </c>
      <c r="K2569" s="10" t="b">
        <v>0</v>
      </c>
      <c r="L2569" s="10">
        <v>2</v>
      </c>
      <c r="M2569" t="b">
        <v>0</v>
      </c>
      <c r="N2569" s="10" t="s">
        <v>8282</v>
      </c>
      <c r="O2569" s="15" t="s">
        <v>8334</v>
      </c>
      <c r="P2569" s="10" t="s">
        <v>8335</v>
      </c>
      <c r="Q2569" s="10">
        <f t="shared" si="201"/>
        <v>0</v>
      </c>
      <c r="R2569" s="10">
        <f t="shared" si="200"/>
        <v>60</v>
      </c>
      <c r="S2569" s="23">
        <f t="shared" si="202"/>
        <v>42087.878912037035</v>
      </c>
      <c r="T2569" s="23">
        <f t="shared" si="203"/>
        <v>42117.878912037035</v>
      </c>
      <c r="U2569" s="10">
        <f t="shared" si="199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0" t="s">
        <v>8219</v>
      </c>
      <c r="G2570" s="10" t="s">
        <v>8224</v>
      </c>
      <c r="H2570" s="10" t="s">
        <v>8246</v>
      </c>
      <c r="I2570" s="10">
        <v>1472745594</v>
      </c>
      <c r="J2570" s="10">
        <v>1470153594</v>
      </c>
      <c r="K2570" s="10" t="b">
        <v>0</v>
      </c>
      <c r="L2570" s="10">
        <v>1</v>
      </c>
      <c r="M2570" t="b">
        <v>0</v>
      </c>
      <c r="N2570" s="10" t="s">
        <v>8282</v>
      </c>
      <c r="O2570" s="15" t="s">
        <v>8334</v>
      </c>
      <c r="P2570" s="10" t="s">
        <v>8335</v>
      </c>
      <c r="Q2570" s="10">
        <f t="shared" si="201"/>
        <v>1</v>
      </c>
      <c r="R2570" s="10">
        <f t="shared" si="200"/>
        <v>50</v>
      </c>
      <c r="S2570" s="23">
        <f t="shared" si="202"/>
        <v>42584.666597222225</v>
      </c>
      <c r="T2570" s="23">
        <f t="shared" si="203"/>
        <v>42614.666597222225</v>
      </c>
      <c r="U2570" s="10">
        <f t="shared" si="199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0" t="s">
        <v>8219</v>
      </c>
      <c r="G2571" s="10" t="s">
        <v>8223</v>
      </c>
      <c r="H2571" s="10" t="s">
        <v>8245</v>
      </c>
      <c r="I2571" s="10">
        <v>1442457112</v>
      </c>
      <c r="J2571" s="10">
        <v>1439865112</v>
      </c>
      <c r="K2571" s="10" t="b">
        <v>0</v>
      </c>
      <c r="L2571" s="10">
        <v>2</v>
      </c>
      <c r="M2571" t="b">
        <v>0</v>
      </c>
      <c r="N2571" s="10" t="s">
        <v>8282</v>
      </c>
      <c r="O2571" s="15" t="s">
        <v>8334</v>
      </c>
      <c r="P2571" s="10" t="s">
        <v>8335</v>
      </c>
      <c r="Q2571" s="10">
        <f t="shared" si="201"/>
        <v>2</v>
      </c>
      <c r="R2571" s="10">
        <f t="shared" si="200"/>
        <v>72.5</v>
      </c>
      <c r="S2571" s="23">
        <f t="shared" si="202"/>
        <v>42234.105462962965</v>
      </c>
      <c r="T2571" s="23">
        <f t="shared" si="203"/>
        <v>42264.105462962965</v>
      </c>
      <c r="U2571" s="10">
        <f t="shared" si="199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0" t="s">
        <v>8219</v>
      </c>
      <c r="G2572" s="10" t="s">
        <v>8223</v>
      </c>
      <c r="H2572" s="10" t="s">
        <v>8245</v>
      </c>
      <c r="I2572" s="10">
        <v>1486590035</v>
      </c>
      <c r="J2572" s="10">
        <v>1483998035</v>
      </c>
      <c r="K2572" s="10" t="b">
        <v>0</v>
      </c>
      <c r="L2572" s="10">
        <v>2</v>
      </c>
      <c r="M2572" t="b">
        <v>0</v>
      </c>
      <c r="N2572" s="10" t="s">
        <v>8282</v>
      </c>
      <c r="O2572" s="15" t="s">
        <v>8334</v>
      </c>
      <c r="P2572" s="10" t="s">
        <v>8335</v>
      </c>
      <c r="Q2572" s="10">
        <f t="shared" si="201"/>
        <v>1</v>
      </c>
      <c r="R2572" s="10">
        <f t="shared" si="200"/>
        <v>29.5</v>
      </c>
      <c r="S2572" s="23">
        <f t="shared" si="202"/>
        <v>42744.903182870374</v>
      </c>
      <c r="T2572" s="23">
        <f t="shared" si="203"/>
        <v>42774.903182870374</v>
      </c>
      <c r="U2572" s="10">
        <f t="shared" si="199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0" t="s">
        <v>8219</v>
      </c>
      <c r="G2573" s="10" t="s">
        <v>8225</v>
      </c>
      <c r="H2573" s="10" t="s">
        <v>8247</v>
      </c>
      <c r="I2573" s="10">
        <v>1463645521</v>
      </c>
      <c r="J2573" s="10">
        <v>1458461521</v>
      </c>
      <c r="K2573" s="10" t="b">
        <v>0</v>
      </c>
      <c r="L2573" s="10">
        <v>4</v>
      </c>
      <c r="M2573" t="b">
        <v>0</v>
      </c>
      <c r="N2573" s="10" t="s">
        <v>8282</v>
      </c>
      <c r="O2573" s="15" t="s">
        <v>8334</v>
      </c>
      <c r="P2573" s="10" t="s">
        <v>8335</v>
      </c>
      <c r="Q2573" s="10">
        <f t="shared" si="201"/>
        <v>0</v>
      </c>
      <c r="R2573" s="10">
        <f t="shared" si="200"/>
        <v>62.5</v>
      </c>
      <c r="S2573" s="23">
        <f t="shared" si="202"/>
        <v>42449.341678240744</v>
      </c>
      <c r="T2573" s="23">
        <f t="shared" si="203"/>
        <v>42509.341678240744</v>
      </c>
      <c r="U2573" s="10">
        <f t="shared" si="199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0" t="s">
        <v>8219</v>
      </c>
      <c r="G2574" s="10" t="s">
        <v>8223</v>
      </c>
      <c r="H2574" s="10" t="s">
        <v>8245</v>
      </c>
      <c r="I2574" s="10">
        <v>1428893517</v>
      </c>
      <c r="J2574" s="10">
        <v>1426301517</v>
      </c>
      <c r="K2574" s="10" t="b">
        <v>0</v>
      </c>
      <c r="L2574" s="10">
        <v>0</v>
      </c>
      <c r="M2574" t="b">
        <v>0</v>
      </c>
      <c r="N2574" s="10" t="s">
        <v>8282</v>
      </c>
      <c r="O2574" s="15" t="s">
        <v>8334</v>
      </c>
      <c r="P2574" s="10" t="s">
        <v>8335</v>
      </c>
      <c r="Q2574" s="10">
        <f t="shared" si="201"/>
        <v>0</v>
      </c>
      <c r="R2574" s="10">
        <f t="shared" si="200"/>
        <v>0</v>
      </c>
      <c r="S2574" s="23">
        <f t="shared" si="202"/>
        <v>42077.119409722218</v>
      </c>
      <c r="T2574" s="23">
        <f t="shared" si="203"/>
        <v>42107.119409722218</v>
      </c>
      <c r="U2574" s="10">
        <f t="shared" si="199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0" t="s">
        <v>8219</v>
      </c>
      <c r="G2575" s="10" t="s">
        <v>8223</v>
      </c>
      <c r="H2575" s="10" t="s">
        <v>8245</v>
      </c>
      <c r="I2575" s="10">
        <v>1408803149</v>
      </c>
      <c r="J2575" s="10">
        <v>1404915149</v>
      </c>
      <c r="K2575" s="10" t="b">
        <v>0</v>
      </c>
      <c r="L2575" s="10">
        <v>0</v>
      </c>
      <c r="M2575" t="b">
        <v>0</v>
      </c>
      <c r="N2575" s="10" t="s">
        <v>8282</v>
      </c>
      <c r="O2575" s="15" t="s">
        <v>8334</v>
      </c>
      <c r="P2575" s="10" t="s">
        <v>8335</v>
      </c>
      <c r="Q2575" s="10">
        <f t="shared" si="201"/>
        <v>0</v>
      </c>
      <c r="R2575" s="10">
        <f t="shared" si="200"/>
        <v>0</v>
      </c>
      <c r="S2575" s="23">
        <f t="shared" si="202"/>
        <v>41829.592002314814</v>
      </c>
      <c r="T2575" s="23">
        <f t="shared" si="203"/>
        <v>41874.592002314814</v>
      </c>
      <c r="U2575" s="10">
        <f t="shared" ref="U2575:U2638" si="204">YEAR(S:S)</f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0" t="s">
        <v>8219</v>
      </c>
      <c r="G2576" s="10" t="s">
        <v>8223</v>
      </c>
      <c r="H2576" s="10" t="s">
        <v>8245</v>
      </c>
      <c r="I2576" s="10">
        <v>1463600945</v>
      </c>
      <c r="J2576" s="10">
        <v>1461786545</v>
      </c>
      <c r="K2576" s="10" t="b">
        <v>0</v>
      </c>
      <c r="L2576" s="10">
        <v>0</v>
      </c>
      <c r="M2576" t="b">
        <v>0</v>
      </c>
      <c r="N2576" s="10" t="s">
        <v>8282</v>
      </c>
      <c r="O2576" s="15" t="s">
        <v>8334</v>
      </c>
      <c r="P2576" s="10" t="s">
        <v>8335</v>
      </c>
      <c r="Q2576" s="10">
        <f t="shared" si="201"/>
        <v>0</v>
      </c>
      <c r="R2576" s="10">
        <f t="shared" si="200"/>
        <v>0</v>
      </c>
      <c r="S2576" s="23">
        <f t="shared" si="202"/>
        <v>42487.825752314813</v>
      </c>
      <c r="T2576" s="23">
        <f t="shared" si="203"/>
        <v>42508.825752314813</v>
      </c>
      <c r="U2576" s="10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0" t="s">
        <v>8219</v>
      </c>
      <c r="G2577" s="10" t="s">
        <v>8223</v>
      </c>
      <c r="H2577" s="10" t="s">
        <v>8245</v>
      </c>
      <c r="I2577" s="10">
        <v>1421030194</v>
      </c>
      <c r="J2577" s="10">
        <v>1418438194</v>
      </c>
      <c r="K2577" s="10" t="b">
        <v>0</v>
      </c>
      <c r="L2577" s="10">
        <v>0</v>
      </c>
      <c r="M2577" t="b">
        <v>0</v>
      </c>
      <c r="N2577" s="10" t="s">
        <v>8282</v>
      </c>
      <c r="O2577" s="15" t="s">
        <v>8334</v>
      </c>
      <c r="P2577" s="10" t="s">
        <v>8335</v>
      </c>
      <c r="Q2577" s="10">
        <f t="shared" si="201"/>
        <v>0</v>
      </c>
      <c r="R2577" s="10">
        <f t="shared" si="200"/>
        <v>0</v>
      </c>
      <c r="S2577" s="23">
        <f t="shared" si="202"/>
        <v>41986.108726851846</v>
      </c>
      <c r="T2577" s="23">
        <f t="shared" si="203"/>
        <v>42016.108726851846</v>
      </c>
      <c r="U2577" s="10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0" t="s">
        <v>8219</v>
      </c>
      <c r="G2578" s="10" t="s">
        <v>8223</v>
      </c>
      <c r="H2578" s="10" t="s">
        <v>8245</v>
      </c>
      <c r="I2578" s="10">
        <v>1428707647</v>
      </c>
      <c r="J2578" s="10">
        <v>1424823247</v>
      </c>
      <c r="K2578" s="10" t="b">
        <v>0</v>
      </c>
      <c r="L2578" s="10">
        <v>0</v>
      </c>
      <c r="M2578" t="b">
        <v>0</v>
      </c>
      <c r="N2578" s="10" t="s">
        <v>8282</v>
      </c>
      <c r="O2578" s="15" t="s">
        <v>8334</v>
      </c>
      <c r="P2578" s="10" t="s">
        <v>8335</v>
      </c>
      <c r="Q2578" s="10">
        <f t="shared" si="201"/>
        <v>0</v>
      </c>
      <c r="R2578" s="10">
        <f t="shared" si="200"/>
        <v>0</v>
      </c>
      <c r="S2578" s="23">
        <f t="shared" si="202"/>
        <v>42060.00980324074</v>
      </c>
      <c r="T2578" s="23">
        <f t="shared" si="203"/>
        <v>42104.968136574069</v>
      </c>
      <c r="U2578" s="10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0" t="s">
        <v>8219</v>
      </c>
      <c r="G2579" s="10" t="s">
        <v>8223</v>
      </c>
      <c r="H2579" s="10" t="s">
        <v>8245</v>
      </c>
      <c r="I2579" s="10">
        <v>1407181297</v>
      </c>
      <c r="J2579" s="10">
        <v>1405021297</v>
      </c>
      <c r="K2579" s="10" t="b">
        <v>0</v>
      </c>
      <c r="L2579" s="10">
        <v>0</v>
      </c>
      <c r="M2579" t="b">
        <v>0</v>
      </c>
      <c r="N2579" s="10" t="s">
        <v>8282</v>
      </c>
      <c r="O2579" s="15" t="s">
        <v>8334</v>
      </c>
      <c r="P2579" s="10" t="s">
        <v>8335</v>
      </c>
      <c r="Q2579" s="10">
        <f t="shared" si="201"/>
        <v>0</v>
      </c>
      <c r="R2579" s="10">
        <f t="shared" si="200"/>
        <v>0</v>
      </c>
      <c r="S2579" s="23">
        <f t="shared" si="202"/>
        <v>41830.820567129631</v>
      </c>
      <c r="T2579" s="23">
        <f t="shared" si="203"/>
        <v>41855.820567129631</v>
      </c>
      <c r="U2579" s="10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0" t="s">
        <v>8219</v>
      </c>
      <c r="G2580" s="10" t="s">
        <v>8223</v>
      </c>
      <c r="H2580" s="10" t="s">
        <v>8245</v>
      </c>
      <c r="I2580" s="10">
        <v>1444410000</v>
      </c>
      <c r="J2580" s="10">
        <v>1440203579</v>
      </c>
      <c r="K2580" s="10" t="b">
        <v>0</v>
      </c>
      <c r="L2580" s="10">
        <v>0</v>
      </c>
      <c r="M2580" t="b">
        <v>0</v>
      </c>
      <c r="N2580" s="10" t="s">
        <v>8282</v>
      </c>
      <c r="O2580" s="15" t="s">
        <v>8334</v>
      </c>
      <c r="P2580" s="10" t="s">
        <v>8335</v>
      </c>
      <c r="Q2580" s="10">
        <f t="shared" si="201"/>
        <v>0</v>
      </c>
      <c r="R2580" s="10">
        <f t="shared" si="200"/>
        <v>0</v>
      </c>
      <c r="S2580" s="23">
        <f t="shared" si="202"/>
        <v>42238.022905092599</v>
      </c>
      <c r="T2580" s="23">
        <f t="shared" si="203"/>
        <v>42286.708333333328</v>
      </c>
      <c r="U2580" s="1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0" t="s">
        <v>8219</v>
      </c>
      <c r="G2581" s="10" t="s">
        <v>8223</v>
      </c>
      <c r="H2581" s="10" t="s">
        <v>8245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t="b">
        <v>0</v>
      </c>
      <c r="N2581" s="10" t="s">
        <v>8282</v>
      </c>
      <c r="O2581" s="15" t="s">
        <v>8334</v>
      </c>
      <c r="P2581" s="10" t="s">
        <v>8335</v>
      </c>
      <c r="Q2581" s="10">
        <f t="shared" si="201"/>
        <v>0</v>
      </c>
      <c r="R2581" s="10">
        <f t="shared" si="200"/>
        <v>23.08</v>
      </c>
      <c r="S2581" s="23">
        <f t="shared" si="202"/>
        <v>41837.829895833333</v>
      </c>
      <c r="T2581" s="23">
        <f t="shared" si="203"/>
        <v>41897.829895833333</v>
      </c>
      <c r="U2581" s="10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0" t="s">
        <v>8219</v>
      </c>
      <c r="G2582" s="10" t="s">
        <v>8223</v>
      </c>
      <c r="H2582" s="10" t="s">
        <v>8245</v>
      </c>
      <c r="I2582" s="10">
        <v>1431745200</v>
      </c>
      <c r="J2582" s="10">
        <v>1429170603</v>
      </c>
      <c r="K2582" s="10" t="b">
        <v>0</v>
      </c>
      <c r="L2582" s="10">
        <v>2</v>
      </c>
      <c r="M2582" t="b">
        <v>0</v>
      </c>
      <c r="N2582" s="10" t="s">
        <v>8282</v>
      </c>
      <c r="O2582" s="15" t="s">
        <v>8334</v>
      </c>
      <c r="P2582" s="10" t="s">
        <v>8335</v>
      </c>
      <c r="Q2582" s="10">
        <f t="shared" si="201"/>
        <v>1</v>
      </c>
      <c r="R2582" s="10">
        <f t="shared" si="200"/>
        <v>25.5</v>
      </c>
      <c r="S2582" s="23">
        <f t="shared" si="202"/>
        <v>42110.326423611114</v>
      </c>
      <c r="T2582" s="23">
        <f t="shared" si="203"/>
        <v>42140.125</v>
      </c>
      <c r="U2582" s="10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0" t="s">
        <v>8220</v>
      </c>
      <c r="G2583" s="10" t="s">
        <v>8223</v>
      </c>
      <c r="H2583" s="10" t="s">
        <v>8245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t="b">
        <v>0</v>
      </c>
      <c r="N2583" s="10" t="s">
        <v>8282</v>
      </c>
      <c r="O2583" s="15" t="s">
        <v>8334</v>
      </c>
      <c r="P2583" s="10" t="s">
        <v>8335</v>
      </c>
      <c r="Q2583" s="10">
        <f t="shared" si="201"/>
        <v>11</v>
      </c>
      <c r="R2583" s="10">
        <f t="shared" si="200"/>
        <v>48.18</v>
      </c>
      <c r="S2583" s="23">
        <f t="shared" si="202"/>
        <v>42294.628449074073</v>
      </c>
      <c r="T2583" s="23">
        <f t="shared" si="203"/>
        <v>42324.670115740737</v>
      </c>
      <c r="U2583" s="10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0" t="s">
        <v>8220</v>
      </c>
      <c r="G2584" s="10" t="s">
        <v>8223</v>
      </c>
      <c r="H2584" s="10" t="s">
        <v>8245</v>
      </c>
      <c r="I2584" s="10">
        <v>1477784634</v>
      </c>
      <c r="J2584" s="10">
        <v>1475192634</v>
      </c>
      <c r="K2584" s="10" t="b">
        <v>0</v>
      </c>
      <c r="L2584" s="10">
        <v>1</v>
      </c>
      <c r="M2584" t="b">
        <v>0</v>
      </c>
      <c r="N2584" s="10" t="s">
        <v>8282</v>
      </c>
      <c r="O2584" s="15" t="s">
        <v>8334</v>
      </c>
      <c r="P2584" s="10" t="s">
        <v>8335</v>
      </c>
      <c r="Q2584" s="10">
        <f t="shared" si="201"/>
        <v>0</v>
      </c>
      <c r="R2584" s="10">
        <f t="shared" si="200"/>
        <v>1</v>
      </c>
      <c r="S2584" s="23">
        <f t="shared" si="202"/>
        <v>42642.988819444443</v>
      </c>
      <c r="T2584" s="23">
        <f t="shared" si="203"/>
        <v>42672.988819444443</v>
      </c>
      <c r="U2584" s="10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0" t="s">
        <v>8220</v>
      </c>
      <c r="G2585" s="10" t="s">
        <v>8223</v>
      </c>
      <c r="H2585" s="10" t="s">
        <v>8245</v>
      </c>
      <c r="I2585" s="10">
        <v>1426526880</v>
      </c>
      <c r="J2585" s="10">
        <v>1421346480</v>
      </c>
      <c r="K2585" s="10" t="b">
        <v>0</v>
      </c>
      <c r="L2585" s="10">
        <v>5</v>
      </c>
      <c r="M2585" t="b">
        <v>0</v>
      </c>
      <c r="N2585" s="10" t="s">
        <v>8282</v>
      </c>
      <c r="O2585" s="15" t="s">
        <v>8334</v>
      </c>
      <c r="P2585" s="10" t="s">
        <v>8335</v>
      </c>
      <c r="Q2585" s="10">
        <f t="shared" si="201"/>
        <v>1</v>
      </c>
      <c r="R2585" s="10">
        <f t="shared" si="200"/>
        <v>1</v>
      </c>
      <c r="S2585" s="23">
        <f t="shared" si="202"/>
        <v>42019.76944444445</v>
      </c>
      <c r="T2585" s="23">
        <f t="shared" si="203"/>
        <v>42079.727777777778</v>
      </c>
      <c r="U2585" s="10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0" t="s">
        <v>8220</v>
      </c>
      <c r="G2586" s="10" t="s">
        <v>8223</v>
      </c>
      <c r="H2586" s="10" t="s">
        <v>8245</v>
      </c>
      <c r="I2586" s="10">
        <v>1434341369</v>
      </c>
      <c r="J2586" s="10">
        <v>1431749369</v>
      </c>
      <c r="K2586" s="10" t="b">
        <v>0</v>
      </c>
      <c r="L2586" s="10">
        <v>0</v>
      </c>
      <c r="M2586" t="b">
        <v>0</v>
      </c>
      <c r="N2586" s="10" t="s">
        <v>8282</v>
      </c>
      <c r="O2586" s="15" t="s">
        <v>8334</v>
      </c>
      <c r="P2586" s="10" t="s">
        <v>8335</v>
      </c>
      <c r="Q2586" s="10">
        <f t="shared" si="201"/>
        <v>0</v>
      </c>
      <c r="R2586" s="10">
        <f t="shared" si="200"/>
        <v>0</v>
      </c>
      <c r="S2586" s="23">
        <f t="shared" si="202"/>
        <v>42140.173252314817</v>
      </c>
      <c r="T2586" s="23">
        <f t="shared" si="203"/>
        <v>42170.173252314817</v>
      </c>
      <c r="U2586" s="10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0" t="s">
        <v>8220</v>
      </c>
      <c r="G2587" s="10" t="s">
        <v>8223</v>
      </c>
      <c r="H2587" s="10" t="s">
        <v>8245</v>
      </c>
      <c r="I2587" s="10">
        <v>1404601632</v>
      </c>
      <c r="J2587" s="10">
        <v>1402009632</v>
      </c>
      <c r="K2587" s="10" t="b">
        <v>0</v>
      </c>
      <c r="L2587" s="10">
        <v>1</v>
      </c>
      <c r="M2587" t="b">
        <v>0</v>
      </c>
      <c r="N2587" s="10" t="s">
        <v>8282</v>
      </c>
      <c r="O2587" s="15" t="s">
        <v>8334</v>
      </c>
      <c r="P2587" s="10" t="s">
        <v>8335</v>
      </c>
      <c r="Q2587" s="10">
        <f t="shared" si="201"/>
        <v>0</v>
      </c>
      <c r="R2587" s="10">
        <f t="shared" si="200"/>
        <v>50</v>
      </c>
      <c r="S2587" s="23">
        <f t="shared" si="202"/>
        <v>41795.963333333333</v>
      </c>
      <c r="T2587" s="23">
        <f t="shared" si="203"/>
        <v>41825.963333333333</v>
      </c>
      <c r="U2587" s="10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0" t="s">
        <v>8220</v>
      </c>
      <c r="G2588" s="10" t="s">
        <v>8224</v>
      </c>
      <c r="H2588" s="10" t="s">
        <v>8246</v>
      </c>
      <c r="I2588" s="10">
        <v>1451030136</v>
      </c>
      <c r="J2588" s="10">
        <v>1448438136</v>
      </c>
      <c r="K2588" s="10" t="b">
        <v>0</v>
      </c>
      <c r="L2588" s="10">
        <v>1</v>
      </c>
      <c r="M2588" t="b">
        <v>0</v>
      </c>
      <c r="N2588" s="10" t="s">
        <v>8282</v>
      </c>
      <c r="O2588" s="15" t="s">
        <v>8334</v>
      </c>
      <c r="P2588" s="10" t="s">
        <v>8335</v>
      </c>
      <c r="Q2588" s="10">
        <f t="shared" si="201"/>
        <v>0</v>
      </c>
      <c r="R2588" s="10">
        <f t="shared" si="200"/>
        <v>5</v>
      </c>
      <c r="S2588" s="23">
        <f t="shared" si="202"/>
        <v>42333.330277777779</v>
      </c>
      <c r="T2588" s="23">
        <f t="shared" si="203"/>
        <v>42363.330277777779</v>
      </c>
      <c r="U2588" s="10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0" t="s">
        <v>8220</v>
      </c>
      <c r="G2589" s="10" t="s">
        <v>8223</v>
      </c>
      <c r="H2589" s="10" t="s">
        <v>8245</v>
      </c>
      <c r="I2589" s="10">
        <v>1451491953</v>
      </c>
      <c r="J2589" s="10">
        <v>1448899953</v>
      </c>
      <c r="K2589" s="10" t="b">
        <v>0</v>
      </c>
      <c r="L2589" s="10">
        <v>6</v>
      </c>
      <c r="M2589" t="b">
        <v>0</v>
      </c>
      <c r="N2589" s="10" t="s">
        <v>8282</v>
      </c>
      <c r="O2589" s="15" t="s">
        <v>8334</v>
      </c>
      <c r="P2589" s="10" t="s">
        <v>8335</v>
      </c>
      <c r="Q2589" s="10">
        <f t="shared" si="201"/>
        <v>2</v>
      </c>
      <c r="R2589" s="10">
        <f t="shared" si="200"/>
        <v>202.83</v>
      </c>
      <c r="S2589" s="23">
        <f t="shared" si="202"/>
        <v>42338.675381944442</v>
      </c>
      <c r="T2589" s="23">
        <f t="shared" si="203"/>
        <v>42368.675381944442</v>
      </c>
      <c r="U2589" s="10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0" t="s">
        <v>8220</v>
      </c>
      <c r="G2590" s="10" t="s">
        <v>8223</v>
      </c>
      <c r="H2590" s="10" t="s">
        <v>8245</v>
      </c>
      <c r="I2590" s="10">
        <v>1427807640</v>
      </c>
      <c r="J2590" s="10">
        <v>1423325626</v>
      </c>
      <c r="K2590" s="10" t="b">
        <v>0</v>
      </c>
      <c r="L2590" s="10">
        <v>8</v>
      </c>
      <c r="M2590" t="b">
        <v>0</v>
      </c>
      <c r="N2590" s="10" t="s">
        <v>8282</v>
      </c>
      <c r="O2590" s="15" t="s">
        <v>8334</v>
      </c>
      <c r="P2590" s="10" t="s">
        <v>8335</v>
      </c>
      <c r="Q2590" s="10">
        <f t="shared" si="201"/>
        <v>4</v>
      </c>
      <c r="R2590" s="10">
        <f t="shared" si="200"/>
        <v>29.13</v>
      </c>
      <c r="S2590" s="23">
        <f t="shared" si="202"/>
        <v>42042.676226851851</v>
      </c>
      <c r="T2590" s="23">
        <f t="shared" si="203"/>
        <v>42094.551388888889</v>
      </c>
      <c r="U2590" s="1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0" t="s">
        <v>8220</v>
      </c>
      <c r="G2591" s="10" t="s">
        <v>8231</v>
      </c>
      <c r="H2591" s="10" t="s">
        <v>8252</v>
      </c>
      <c r="I2591" s="10">
        <v>1458733927</v>
      </c>
      <c r="J2591" s="10">
        <v>1456145527</v>
      </c>
      <c r="K2591" s="10" t="b">
        <v>0</v>
      </c>
      <c r="L2591" s="10">
        <v>1</v>
      </c>
      <c r="M2591" t="b">
        <v>0</v>
      </c>
      <c r="N2591" s="10" t="s">
        <v>8282</v>
      </c>
      <c r="O2591" s="15" t="s">
        <v>8334</v>
      </c>
      <c r="P2591" s="10" t="s">
        <v>8335</v>
      </c>
      <c r="Q2591" s="10">
        <f t="shared" si="201"/>
        <v>0</v>
      </c>
      <c r="R2591" s="10">
        <f t="shared" si="200"/>
        <v>5</v>
      </c>
      <c r="S2591" s="23">
        <f t="shared" si="202"/>
        <v>42422.536192129628</v>
      </c>
      <c r="T2591" s="23">
        <f t="shared" si="203"/>
        <v>42452.494525462964</v>
      </c>
      <c r="U2591" s="10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0" t="s">
        <v>8220</v>
      </c>
      <c r="G2592" s="10" t="s">
        <v>8225</v>
      </c>
      <c r="H2592" s="10" t="s">
        <v>8247</v>
      </c>
      <c r="I2592" s="10">
        <v>1453817297</v>
      </c>
      <c r="J2592" s="10">
        <v>1453212497</v>
      </c>
      <c r="K2592" s="10" t="b">
        <v>0</v>
      </c>
      <c r="L2592" s="10">
        <v>0</v>
      </c>
      <c r="M2592" t="b">
        <v>0</v>
      </c>
      <c r="N2592" s="10" t="s">
        <v>8282</v>
      </c>
      <c r="O2592" s="15" t="s">
        <v>8334</v>
      </c>
      <c r="P2592" s="10" t="s">
        <v>8335</v>
      </c>
      <c r="Q2592" s="10">
        <f t="shared" si="201"/>
        <v>0</v>
      </c>
      <c r="R2592" s="10">
        <f t="shared" si="200"/>
        <v>0</v>
      </c>
      <c r="S2592" s="23">
        <f t="shared" si="202"/>
        <v>42388.589085648149</v>
      </c>
      <c r="T2592" s="23">
        <f t="shared" si="203"/>
        <v>42395.589085648149</v>
      </c>
      <c r="U2592" s="10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0" t="s">
        <v>8220</v>
      </c>
      <c r="G2593" s="10" t="s">
        <v>8223</v>
      </c>
      <c r="H2593" s="10" t="s">
        <v>8245</v>
      </c>
      <c r="I2593" s="10">
        <v>1457901924</v>
      </c>
      <c r="J2593" s="10">
        <v>1452721524</v>
      </c>
      <c r="K2593" s="10" t="b">
        <v>0</v>
      </c>
      <c r="L2593" s="10">
        <v>2</v>
      </c>
      <c r="M2593" t="b">
        <v>0</v>
      </c>
      <c r="N2593" s="10" t="s">
        <v>8282</v>
      </c>
      <c r="O2593" s="15" t="s">
        <v>8334</v>
      </c>
      <c r="P2593" s="10" t="s">
        <v>8335</v>
      </c>
      <c r="Q2593" s="10">
        <f t="shared" si="201"/>
        <v>2</v>
      </c>
      <c r="R2593" s="10">
        <f t="shared" si="200"/>
        <v>13</v>
      </c>
      <c r="S2593" s="23">
        <f t="shared" si="202"/>
        <v>42382.906527777777</v>
      </c>
      <c r="T2593" s="23">
        <f t="shared" si="203"/>
        <v>42442.864861111113</v>
      </c>
      <c r="U2593" s="10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0" t="s">
        <v>8220</v>
      </c>
      <c r="G2594" s="10" t="s">
        <v>8223</v>
      </c>
      <c r="H2594" s="10" t="s">
        <v>8245</v>
      </c>
      <c r="I2594" s="10">
        <v>1412536421</v>
      </c>
      <c r="J2594" s="10">
        <v>1409944421</v>
      </c>
      <c r="K2594" s="10" t="b">
        <v>0</v>
      </c>
      <c r="L2594" s="10">
        <v>1</v>
      </c>
      <c r="M2594" t="b">
        <v>0</v>
      </c>
      <c r="N2594" s="10" t="s">
        <v>8282</v>
      </c>
      <c r="O2594" s="15" t="s">
        <v>8334</v>
      </c>
      <c r="P2594" s="10" t="s">
        <v>8335</v>
      </c>
      <c r="Q2594" s="10">
        <f t="shared" si="201"/>
        <v>0</v>
      </c>
      <c r="R2594" s="10">
        <f t="shared" si="200"/>
        <v>50</v>
      </c>
      <c r="S2594" s="23">
        <f t="shared" si="202"/>
        <v>41887.801168981481</v>
      </c>
      <c r="T2594" s="23">
        <f t="shared" si="203"/>
        <v>41917.801168981481</v>
      </c>
      <c r="U2594" s="10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0" t="s">
        <v>8220</v>
      </c>
      <c r="G2595" s="10" t="s">
        <v>8223</v>
      </c>
      <c r="H2595" s="10" t="s">
        <v>8245</v>
      </c>
      <c r="I2595" s="10">
        <v>1429993026</v>
      </c>
      <c r="J2595" s="10">
        <v>1427401026</v>
      </c>
      <c r="K2595" s="10" t="b">
        <v>0</v>
      </c>
      <c r="L2595" s="10">
        <v>0</v>
      </c>
      <c r="M2595" t="b">
        <v>0</v>
      </c>
      <c r="N2595" s="10" t="s">
        <v>8282</v>
      </c>
      <c r="O2595" s="15" t="s">
        <v>8334</v>
      </c>
      <c r="P2595" s="10" t="s">
        <v>8335</v>
      </c>
      <c r="Q2595" s="10">
        <f t="shared" si="201"/>
        <v>0</v>
      </c>
      <c r="R2595" s="10">
        <f t="shared" si="200"/>
        <v>0</v>
      </c>
      <c r="S2595" s="23">
        <f t="shared" si="202"/>
        <v>42089.84520833334</v>
      </c>
      <c r="T2595" s="23">
        <f t="shared" si="203"/>
        <v>42119.84520833334</v>
      </c>
      <c r="U2595" s="10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0" t="s">
        <v>8220</v>
      </c>
      <c r="G2596" s="10" t="s">
        <v>8223</v>
      </c>
      <c r="H2596" s="10" t="s">
        <v>8245</v>
      </c>
      <c r="I2596" s="10">
        <v>1407453228</v>
      </c>
      <c r="J2596" s="10">
        <v>1404861228</v>
      </c>
      <c r="K2596" s="10" t="b">
        <v>0</v>
      </c>
      <c r="L2596" s="10">
        <v>1</v>
      </c>
      <c r="M2596" t="b">
        <v>0</v>
      </c>
      <c r="N2596" s="10" t="s">
        <v>8282</v>
      </c>
      <c r="O2596" s="15" t="s">
        <v>8334</v>
      </c>
      <c r="P2596" s="10" t="s">
        <v>8335</v>
      </c>
      <c r="Q2596" s="10">
        <f t="shared" si="201"/>
        <v>0</v>
      </c>
      <c r="R2596" s="10">
        <f t="shared" si="200"/>
        <v>1</v>
      </c>
      <c r="S2596" s="23">
        <f t="shared" si="202"/>
        <v>41828.967916666668</v>
      </c>
      <c r="T2596" s="23">
        <f t="shared" si="203"/>
        <v>41858.967916666668</v>
      </c>
      <c r="U2596" s="10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0" t="s">
        <v>8220</v>
      </c>
      <c r="G2597" s="10" t="s">
        <v>8223</v>
      </c>
      <c r="H2597" s="10" t="s">
        <v>8245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t="b">
        <v>0</v>
      </c>
      <c r="N2597" s="10" t="s">
        <v>8282</v>
      </c>
      <c r="O2597" s="15" t="s">
        <v>8334</v>
      </c>
      <c r="P2597" s="10" t="s">
        <v>8335</v>
      </c>
      <c r="Q2597" s="10">
        <f t="shared" si="201"/>
        <v>12</v>
      </c>
      <c r="R2597" s="10">
        <f t="shared" si="200"/>
        <v>96.05</v>
      </c>
      <c r="S2597" s="23">
        <f t="shared" si="202"/>
        <v>42760.244212962964</v>
      </c>
      <c r="T2597" s="23">
        <f t="shared" si="203"/>
        <v>42790.244212962964</v>
      </c>
      <c r="U2597" s="10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0" t="s">
        <v>8220</v>
      </c>
      <c r="G2598" s="10" t="s">
        <v>8228</v>
      </c>
      <c r="H2598" s="10" t="s">
        <v>8250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t="b">
        <v>0</v>
      </c>
      <c r="N2598" s="10" t="s">
        <v>8282</v>
      </c>
      <c r="O2598" s="15" t="s">
        <v>8334</v>
      </c>
      <c r="P2598" s="10" t="s">
        <v>8335</v>
      </c>
      <c r="Q2598" s="10">
        <f t="shared" si="201"/>
        <v>24</v>
      </c>
      <c r="R2598" s="10">
        <f t="shared" si="200"/>
        <v>305.77999999999997</v>
      </c>
      <c r="S2598" s="23">
        <f t="shared" si="202"/>
        <v>41828.664456018516</v>
      </c>
      <c r="T2598" s="23">
        <f t="shared" si="203"/>
        <v>41858.664456018516</v>
      </c>
      <c r="U2598" s="10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0" t="s">
        <v>8220</v>
      </c>
      <c r="G2599" s="10" t="s">
        <v>8224</v>
      </c>
      <c r="H2599" s="10" t="s">
        <v>8246</v>
      </c>
      <c r="I2599" s="10">
        <v>1466323917</v>
      </c>
      <c r="J2599" s="10">
        <v>1463731917</v>
      </c>
      <c r="K2599" s="10" t="b">
        <v>0</v>
      </c>
      <c r="L2599" s="10">
        <v>7</v>
      </c>
      <c r="M2599" t="b">
        <v>0</v>
      </c>
      <c r="N2599" s="10" t="s">
        <v>8282</v>
      </c>
      <c r="O2599" s="15" t="s">
        <v>8334</v>
      </c>
      <c r="P2599" s="10" t="s">
        <v>8335</v>
      </c>
      <c r="Q2599" s="10">
        <f t="shared" si="201"/>
        <v>6</v>
      </c>
      <c r="R2599" s="10">
        <f t="shared" si="200"/>
        <v>12.14</v>
      </c>
      <c r="S2599" s="23">
        <f t="shared" si="202"/>
        <v>42510.341631944444</v>
      </c>
      <c r="T2599" s="23">
        <f t="shared" si="203"/>
        <v>42540.341631944444</v>
      </c>
      <c r="U2599" s="10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0" t="s">
        <v>8220</v>
      </c>
      <c r="G2600" s="10" t="s">
        <v>8223</v>
      </c>
      <c r="H2600" s="10" t="s">
        <v>8245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t="b">
        <v>0</v>
      </c>
      <c r="N2600" s="10" t="s">
        <v>8282</v>
      </c>
      <c r="O2600" s="15" t="s">
        <v>8334</v>
      </c>
      <c r="P2600" s="10" t="s">
        <v>8335</v>
      </c>
      <c r="Q2600" s="10">
        <f t="shared" si="201"/>
        <v>39</v>
      </c>
      <c r="R2600" s="10">
        <f t="shared" si="200"/>
        <v>83.57</v>
      </c>
      <c r="S2600" s="23">
        <f t="shared" si="202"/>
        <v>42240.840289351851</v>
      </c>
      <c r="T2600" s="23">
        <f t="shared" si="203"/>
        <v>42270.840289351851</v>
      </c>
      <c r="U2600" s="1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0" t="s">
        <v>8220</v>
      </c>
      <c r="G2601" s="10" t="s">
        <v>8223</v>
      </c>
      <c r="H2601" s="10" t="s">
        <v>8245</v>
      </c>
      <c r="I2601" s="10">
        <v>1407089147</v>
      </c>
      <c r="J2601" s="10">
        <v>1403201147</v>
      </c>
      <c r="K2601" s="10" t="b">
        <v>0</v>
      </c>
      <c r="L2601" s="10">
        <v>5</v>
      </c>
      <c r="M2601" t="b">
        <v>0</v>
      </c>
      <c r="N2601" s="10" t="s">
        <v>8282</v>
      </c>
      <c r="O2601" s="15" t="s">
        <v>8334</v>
      </c>
      <c r="P2601" s="10" t="s">
        <v>8335</v>
      </c>
      <c r="Q2601" s="10">
        <f t="shared" si="201"/>
        <v>1</v>
      </c>
      <c r="R2601" s="10">
        <f t="shared" si="200"/>
        <v>18</v>
      </c>
      <c r="S2601" s="23">
        <f t="shared" si="202"/>
        <v>41809.754016203704</v>
      </c>
      <c r="T2601" s="23">
        <f t="shared" si="203"/>
        <v>41854.754016203704</v>
      </c>
      <c r="U2601" s="10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0" t="s">
        <v>8220</v>
      </c>
      <c r="G2602" s="10" t="s">
        <v>8223</v>
      </c>
      <c r="H2602" s="10" t="s">
        <v>8245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t="b">
        <v>0</v>
      </c>
      <c r="N2602" s="10" t="s">
        <v>8282</v>
      </c>
      <c r="O2602" s="15" t="s">
        <v>8334</v>
      </c>
      <c r="P2602" s="10" t="s">
        <v>8335</v>
      </c>
      <c r="Q2602" s="10">
        <f t="shared" si="201"/>
        <v>7</v>
      </c>
      <c r="R2602" s="10">
        <f t="shared" si="200"/>
        <v>115.53</v>
      </c>
      <c r="S2602" s="23">
        <f t="shared" si="202"/>
        <v>42394.900462962964</v>
      </c>
      <c r="T2602" s="23">
        <f t="shared" si="203"/>
        <v>42454.858796296292</v>
      </c>
      <c r="U2602" s="10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0" t="s">
        <v>8218</v>
      </c>
      <c r="G2603" s="10" t="s">
        <v>8223</v>
      </c>
      <c r="H2603" s="10" t="s">
        <v>8245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t="b">
        <v>1</v>
      </c>
      <c r="N2603" s="10" t="s">
        <v>8299</v>
      </c>
      <c r="O2603" s="15" t="s">
        <v>8317</v>
      </c>
      <c r="P2603" s="10" t="s">
        <v>8353</v>
      </c>
      <c r="Q2603" s="10">
        <f t="shared" si="201"/>
        <v>661</v>
      </c>
      <c r="R2603" s="10">
        <f t="shared" si="200"/>
        <v>21.9</v>
      </c>
      <c r="S2603" s="23">
        <f t="shared" si="202"/>
        <v>41150.902187499996</v>
      </c>
      <c r="T2603" s="23">
        <f t="shared" si="203"/>
        <v>41165.165972222225</v>
      </c>
      <c r="U2603" s="10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0" t="s">
        <v>8218</v>
      </c>
      <c r="G2604" s="10" t="s">
        <v>8223</v>
      </c>
      <c r="H2604" s="10" t="s">
        <v>8245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t="b">
        <v>1</v>
      </c>
      <c r="N2604" s="10" t="s">
        <v>8299</v>
      </c>
      <c r="O2604" s="15" t="s">
        <v>8317</v>
      </c>
      <c r="P2604" s="10" t="s">
        <v>8353</v>
      </c>
      <c r="Q2604" s="10">
        <f t="shared" si="201"/>
        <v>326</v>
      </c>
      <c r="R2604" s="10">
        <f t="shared" si="200"/>
        <v>80.02</v>
      </c>
      <c r="S2604" s="23">
        <f t="shared" si="202"/>
        <v>41915.747314814813</v>
      </c>
      <c r="T2604" s="23">
        <f t="shared" si="203"/>
        <v>41955.888888888891</v>
      </c>
      <c r="U2604" s="10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0" t="s">
        <v>8218</v>
      </c>
      <c r="G2605" s="10" t="s">
        <v>8223</v>
      </c>
      <c r="H2605" s="10" t="s">
        <v>8245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t="b">
        <v>1</v>
      </c>
      <c r="N2605" s="10" t="s">
        <v>8299</v>
      </c>
      <c r="O2605" s="15" t="s">
        <v>8317</v>
      </c>
      <c r="P2605" s="10" t="s">
        <v>8353</v>
      </c>
      <c r="Q2605" s="10">
        <f t="shared" si="201"/>
        <v>101</v>
      </c>
      <c r="R2605" s="10">
        <f t="shared" si="200"/>
        <v>35.520000000000003</v>
      </c>
      <c r="S2605" s="23">
        <f t="shared" si="202"/>
        <v>41617.912662037037</v>
      </c>
      <c r="T2605" s="23">
        <f t="shared" si="203"/>
        <v>41631.912662037037</v>
      </c>
      <c r="U2605" s="10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0" t="s">
        <v>8218</v>
      </c>
      <c r="G2606" s="10" t="s">
        <v>8223</v>
      </c>
      <c r="H2606" s="10" t="s">
        <v>8245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t="b">
        <v>1</v>
      </c>
      <c r="N2606" s="10" t="s">
        <v>8299</v>
      </c>
      <c r="O2606" s="15" t="s">
        <v>8317</v>
      </c>
      <c r="P2606" s="10" t="s">
        <v>8353</v>
      </c>
      <c r="Q2606" s="10">
        <f t="shared" si="201"/>
        <v>104</v>
      </c>
      <c r="R2606" s="10">
        <f t="shared" si="200"/>
        <v>64.930000000000007</v>
      </c>
      <c r="S2606" s="23">
        <f t="shared" si="202"/>
        <v>40998.051192129627</v>
      </c>
      <c r="T2606" s="23">
        <f t="shared" si="203"/>
        <v>41028.051192129627</v>
      </c>
      <c r="U2606" s="10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0" t="s">
        <v>8218</v>
      </c>
      <c r="G2607" s="10" t="s">
        <v>8223</v>
      </c>
      <c r="H2607" s="10" t="s">
        <v>8245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t="b">
        <v>1</v>
      </c>
      <c r="N2607" s="10" t="s">
        <v>8299</v>
      </c>
      <c r="O2607" s="15" t="s">
        <v>8317</v>
      </c>
      <c r="P2607" s="10" t="s">
        <v>8353</v>
      </c>
      <c r="Q2607" s="10">
        <f t="shared" si="201"/>
        <v>107</v>
      </c>
      <c r="R2607" s="10">
        <f t="shared" si="200"/>
        <v>60.97</v>
      </c>
      <c r="S2607" s="23">
        <f t="shared" si="202"/>
        <v>42508.541550925926</v>
      </c>
      <c r="T2607" s="23">
        <f t="shared" si="203"/>
        <v>42538.541550925926</v>
      </c>
      <c r="U2607" s="10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0" t="s">
        <v>8218</v>
      </c>
      <c r="G2608" s="10" t="s">
        <v>8223</v>
      </c>
      <c r="H2608" s="10" t="s">
        <v>8245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t="b">
        <v>1</v>
      </c>
      <c r="N2608" s="10" t="s">
        <v>8299</v>
      </c>
      <c r="O2608" s="15" t="s">
        <v>8317</v>
      </c>
      <c r="P2608" s="10" t="s">
        <v>8353</v>
      </c>
      <c r="Q2608" s="10">
        <f t="shared" si="201"/>
        <v>110</v>
      </c>
      <c r="R2608" s="10">
        <f t="shared" si="200"/>
        <v>31.44</v>
      </c>
      <c r="S2608" s="23">
        <f t="shared" si="202"/>
        <v>41726.712754629632</v>
      </c>
      <c r="T2608" s="23">
        <f t="shared" si="203"/>
        <v>41758.712754629632</v>
      </c>
      <c r="U2608" s="10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0" t="s">
        <v>8218</v>
      </c>
      <c r="G2609" s="10" t="s">
        <v>8223</v>
      </c>
      <c r="H2609" s="10" t="s">
        <v>8245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t="b">
        <v>1</v>
      </c>
      <c r="N2609" s="10" t="s">
        <v>8299</v>
      </c>
      <c r="O2609" s="15" t="s">
        <v>8317</v>
      </c>
      <c r="P2609" s="10" t="s">
        <v>8353</v>
      </c>
      <c r="Q2609" s="10">
        <f t="shared" si="201"/>
        <v>408</v>
      </c>
      <c r="R2609" s="10">
        <f t="shared" si="200"/>
        <v>81.95</v>
      </c>
      <c r="S2609" s="23">
        <f t="shared" si="202"/>
        <v>42184.874675925923</v>
      </c>
      <c r="T2609" s="23">
        <f t="shared" si="203"/>
        <v>42228.083333333328</v>
      </c>
      <c r="U2609" s="10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0" t="s">
        <v>8218</v>
      </c>
      <c r="G2610" s="10" t="s">
        <v>8223</v>
      </c>
      <c r="H2610" s="10" t="s">
        <v>8245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t="b">
        <v>1</v>
      </c>
      <c r="N2610" s="10" t="s">
        <v>8299</v>
      </c>
      <c r="O2610" s="15" t="s">
        <v>8317</v>
      </c>
      <c r="P2610" s="10" t="s">
        <v>8353</v>
      </c>
      <c r="Q2610" s="10">
        <f t="shared" si="201"/>
        <v>224</v>
      </c>
      <c r="R2610" s="10">
        <f t="shared" si="200"/>
        <v>58.93</v>
      </c>
      <c r="S2610" s="23">
        <f t="shared" si="202"/>
        <v>42767.801712962959</v>
      </c>
      <c r="T2610" s="23">
        <f t="shared" si="203"/>
        <v>42809</v>
      </c>
      <c r="U2610" s="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0" t="s">
        <v>8218</v>
      </c>
      <c r="G2611" s="10" t="s">
        <v>8223</v>
      </c>
      <c r="H2611" s="10" t="s">
        <v>8245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t="b">
        <v>1</v>
      </c>
      <c r="N2611" s="10" t="s">
        <v>8299</v>
      </c>
      <c r="O2611" s="15" t="s">
        <v>8317</v>
      </c>
      <c r="P2611" s="10" t="s">
        <v>8353</v>
      </c>
      <c r="Q2611" s="10">
        <f t="shared" si="201"/>
        <v>304</v>
      </c>
      <c r="R2611" s="10">
        <f t="shared" si="200"/>
        <v>157.29</v>
      </c>
      <c r="S2611" s="23">
        <f t="shared" si="202"/>
        <v>41075.237858796296</v>
      </c>
      <c r="T2611" s="23">
        <f t="shared" si="203"/>
        <v>41105.237858796296</v>
      </c>
      <c r="U2611" s="10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0" t="s">
        <v>8218</v>
      </c>
      <c r="G2612" s="10" t="s">
        <v>8223</v>
      </c>
      <c r="H2612" s="10" t="s">
        <v>8245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t="b">
        <v>1</v>
      </c>
      <c r="N2612" s="10" t="s">
        <v>8299</v>
      </c>
      <c r="O2612" s="15" t="s">
        <v>8317</v>
      </c>
      <c r="P2612" s="10" t="s">
        <v>8353</v>
      </c>
      <c r="Q2612" s="10">
        <f t="shared" si="201"/>
        <v>141</v>
      </c>
      <c r="R2612" s="10">
        <f t="shared" si="200"/>
        <v>55.76</v>
      </c>
      <c r="S2612" s="23">
        <f t="shared" si="202"/>
        <v>42564.881076388891</v>
      </c>
      <c r="T2612" s="23">
        <f t="shared" si="203"/>
        <v>42604.290972222225</v>
      </c>
      <c r="U2612" s="10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0" t="s">
        <v>8218</v>
      </c>
      <c r="G2613" s="10" t="s">
        <v>8235</v>
      </c>
      <c r="H2613" s="10" t="s">
        <v>8248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t="b">
        <v>1</v>
      </c>
      <c r="N2613" s="10" t="s">
        <v>8299</v>
      </c>
      <c r="O2613" s="15" t="s">
        <v>8317</v>
      </c>
      <c r="P2613" s="10" t="s">
        <v>8353</v>
      </c>
      <c r="Q2613" s="10">
        <f t="shared" si="201"/>
        <v>2791</v>
      </c>
      <c r="R2613" s="10">
        <f t="shared" si="200"/>
        <v>83.8</v>
      </c>
      <c r="S2613" s="23">
        <f t="shared" si="202"/>
        <v>42704.335810185185</v>
      </c>
      <c r="T2613" s="23">
        <f t="shared" si="203"/>
        <v>42737.957638888889</v>
      </c>
      <c r="U2613" s="10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0" t="s">
        <v>8218</v>
      </c>
      <c r="G2614" s="10" t="s">
        <v>8223</v>
      </c>
      <c r="H2614" s="10" t="s">
        <v>8245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t="b">
        <v>1</v>
      </c>
      <c r="N2614" s="10" t="s">
        <v>8299</v>
      </c>
      <c r="O2614" s="15" t="s">
        <v>8317</v>
      </c>
      <c r="P2614" s="10" t="s">
        <v>8353</v>
      </c>
      <c r="Q2614" s="10">
        <f t="shared" si="201"/>
        <v>172</v>
      </c>
      <c r="R2614" s="10">
        <f t="shared" si="200"/>
        <v>58.42</v>
      </c>
      <c r="S2614" s="23">
        <f t="shared" si="202"/>
        <v>41982.143171296295</v>
      </c>
      <c r="T2614" s="23">
        <f t="shared" si="203"/>
        <v>42013.143171296295</v>
      </c>
      <c r="U2614" s="10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0" t="s">
        <v>8218</v>
      </c>
      <c r="G2615" s="10" t="s">
        <v>8223</v>
      </c>
      <c r="H2615" s="10" t="s">
        <v>8245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t="b">
        <v>1</v>
      </c>
      <c r="N2615" s="10" t="s">
        <v>8299</v>
      </c>
      <c r="O2615" s="15" t="s">
        <v>8317</v>
      </c>
      <c r="P2615" s="10" t="s">
        <v>8353</v>
      </c>
      <c r="Q2615" s="10">
        <f t="shared" si="201"/>
        <v>101</v>
      </c>
      <c r="R2615" s="10">
        <f t="shared" si="200"/>
        <v>270.57</v>
      </c>
      <c r="S2615" s="23">
        <f t="shared" si="202"/>
        <v>41143.81821759259</v>
      </c>
      <c r="T2615" s="23">
        <f t="shared" si="203"/>
        <v>41173.81821759259</v>
      </c>
      <c r="U2615" s="10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0" t="s">
        <v>8218</v>
      </c>
      <c r="G2616" s="10" t="s">
        <v>8223</v>
      </c>
      <c r="H2616" s="10" t="s">
        <v>8245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t="b">
        <v>1</v>
      </c>
      <c r="N2616" s="10" t="s">
        <v>8299</v>
      </c>
      <c r="O2616" s="15" t="s">
        <v>8317</v>
      </c>
      <c r="P2616" s="10" t="s">
        <v>8353</v>
      </c>
      <c r="Q2616" s="10">
        <f t="shared" si="201"/>
        <v>102</v>
      </c>
      <c r="R2616" s="10">
        <f t="shared" si="200"/>
        <v>107.1</v>
      </c>
      <c r="S2616" s="23">
        <f t="shared" si="202"/>
        <v>41730.708472222221</v>
      </c>
      <c r="T2616" s="23">
        <f t="shared" si="203"/>
        <v>41759.208333333336</v>
      </c>
      <c r="U2616" s="10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0" t="s">
        <v>8218</v>
      </c>
      <c r="G2617" s="10" t="s">
        <v>8224</v>
      </c>
      <c r="H2617" s="10" t="s">
        <v>8246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t="b">
        <v>1</v>
      </c>
      <c r="N2617" s="10" t="s">
        <v>8299</v>
      </c>
      <c r="O2617" s="15" t="s">
        <v>8317</v>
      </c>
      <c r="P2617" s="10" t="s">
        <v>8353</v>
      </c>
      <c r="Q2617" s="10">
        <f t="shared" si="201"/>
        <v>170</v>
      </c>
      <c r="R2617" s="10">
        <f t="shared" si="200"/>
        <v>47.18</v>
      </c>
      <c r="S2617" s="23">
        <f t="shared" si="202"/>
        <v>42453.49726851852</v>
      </c>
      <c r="T2617" s="23">
        <f t="shared" si="203"/>
        <v>42490.5</v>
      </c>
      <c r="U2617" s="10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0" t="s">
        <v>8218</v>
      </c>
      <c r="G2618" s="10" t="s">
        <v>8223</v>
      </c>
      <c r="H2618" s="10" t="s">
        <v>8245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t="b">
        <v>1</v>
      </c>
      <c r="N2618" s="10" t="s">
        <v>8299</v>
      </c>
      <c r="O2618" s="15" t="s">
        <v>8317</v>
      </c>
      <c r="P2618" s="10" t="s">
        <v>8353</v>
      </c>
      <c r="Q2618" s="10">
        <f t="shared" si="201"/>
        <v>115</v>
      </c>
      <c r="R2618" s="10">
        <f t="shared" si="200"/>
        <v>120.31</v>
      </c>
      <c r="S2618" s="23">
        <f t="shared" si="202"/>
        <v>42211.99454861111</v>
      </c>
      <c r="T2618" s="23">
        <f t="shared" si="203"/>
        <v>42241.99454861111</v>
      </c>
      <c r="U2618" s="10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0" t="s">
        <v>8218</v>
      </c>
      <c r="G2619" s="10" t="s">
        <v>8223</v>
      </c>
      <c r="H2619" s="10" t="s">
        <v>8245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t="b">
        <v>1</v>
      </c>
      <c r="N2619" s="10" t="s">
        <v>8299</v>
      </c>
      <c r="O2619" s="15" t="s">
        <v>8317</v>
      </c>
      <c r="P2619" s="10" t="s">
        <v>8353</v>
      </c>
      <c r="Q2619" s="10">
        <f t="shared" si="201"/>
        <v>878</v>
      </c>
      <c r="R2619" s="10">
        <f t="shared" si="200"/>
        <v>27.6</v>
      </c>
      <c r="S2619" s="23">
        <f t="shared" si="202"/>
        <v>41902.874432870369</v>
      </c>
      <c r="T2619" s="23">
        <f t="shared" si="203"/>
        <v>41932.874432870369</v>
      </c>
      <c r="U2619" s="10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0" t="s">
        <v>8218</v>
      </c>
      <c r="G2620" s="10" t="s">
        <v>8223</v>
      </c>
      <c r="H2620" s="10" t="s">
        <v>8245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t="b">
        <v>1</v>
      </c>
      <c r="N2620" s="10" t="s">
        <v>8299</v>
      </c>
      <c r="O2620" s="15" t="s">
        <v>8317</v>
      </c>
      <c r="P2620" s="10" t="s">
        <v>8353</v>
      </c>
      <c r="Q2620" s="10">
        <f t="shared" si="201"/>
        <v>105</v>
      </c>
      <c r="R2620" s="10">
        <f t="shared" si="200"/>
        <v>205.3</v>
      </c>
      <c r="S2620" s="23">
        <f t="shared" si="202"/>
        <v>42279.792372685188</v>
      </c>
      <c r="T2620" s="23">
        <f t="shared" si="203"/>
        <v>42339.834039351852</v>
      </c>
      <c r="U2620" s="1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0" t="s">
        <v>8218</v>
      </c>
      <c r="G2621" s="10" t="s">
        <v>8223</v>
      </c>
      <c r="H2621" s="10" t="s">
        <v>8245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t="b">
        <v>1</v>
      </c>
      <c r="N2621" s="10" t="s">
        <v>8299</v>
      </c>
      <c r="O2621" s="15" t="s">
        <v>8317</v>
      </c>
      <c r="P2621" s="10" t="s">
        <v>8353</v>
      </c>
      <c r="Q2621" s="10">
        <f t="shared" si="201"/>
        <v>188</v>
      </c>
      <c r="R2621" s="10">
        <f t="shared" si="200"/>
        <v>35.549999999999997</v>
      </c>
      <c r="S2621" s="23">
        <f t="shared" si="202"/>
        <v>42273.884305555555</v>
      </c>
      <c r="T2621" s="23">
        <f t="shared" si="203"/>
        <v>42300.458333333328</v>
      </c>
      <c r="U2621" s="10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0" t="s">
        <v>8218</v>
      </c>
      <c r="G2622" s="10" t="s">
        <v>8225</v>
      </c>
      <c r="H2622" s="10" t="s">
        <v>8247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t="b">
        <v>1</v>
      </c>
      <c r="N2622" s="10" t="s">
        <v>8299</v>
      </c>
      <c r="O2622" s="15" t="s">
        <v>8317</v>
      </c>
      <c r="P2622" s="10" t="s">
        <v>8353</v>
      </c>
      <c r="Q2622" s="10">
        <f t="shared" si="201"/>
        <v>144</v>
      </c>
      <c r="R2622" s="10">
        <f t="shared" si="200"/>
        <v>74.64</v>
      </c>
      <c r="S2622" s="23">
        <f t="shared" si="202"/>
        <v>42251.16715277778</v>
      </c>
      <c r="T2622" s="23">
        <f t="shared" si="203"/>
        <v>42288.041666666672</v>
      </c>
      <c r="U2622" s="10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0" t="s">
        <v>8218</v>
      </c>
      <c r="G2623" s="10" t="s">
        <v>8223</v>
      </c>
      <c r="H2623" s="10" t="s">
        <v>8245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t="b">
        <v>1</v>
      </c>
      <c r="N2623" s="10" t="s">
        <v>8299</v>
      </c>
      <c r="O2623" s="15" t="s">
        <v>8317</v>
      </c>
      <c r="P2623" s="10" t="s">
        <v>8353</v>
      </c>
      <c r="Q2623" s="10">
        <f t="shared" si="201"/>
        <v>146</v>
      </c>
      <c r="R2623" s="10">
        <f t="shared" si="200"/>
        <v>47.06</v>
      </c>
      <c r="S2623" s="23">
        <f t="shared" si="202"/>
        <v>42115.74754629629</v>
      </c>
      <c r="T2623" s="23">
        <f t="shared" si="203"/>
        <v>42145.74754629629</v>
      </c>
      <c r="U2623" s="10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0" t="s">
        <v>8218</v>
      </c>
      <c r="G2624" s="10" t="s">
        <v>8236</v>
      </c>
      <c r="H2624" s="10" t="s">
        <v>8248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t="b">
        <v>1</v>
      </c>
      <c r="N2624" s="10" t="s">
        <v>8299</v>
      </c>
      <c r="O2624" s="15" t="s">
        <v>8317</v>
      </c>
      <c r="P2624" s="10" t="s">
        <v>8353</v>
      </c>
      <c r="Q2624" s="10">
        <f t="shared" si="201"/>
        <v>131</v>
      </c>
      <c r="R2624" s="10">
        <f t="shared" si="200"/>
        <v>26.59</v>
      </c>
      <c r="S2624" s="23">
        <f t="shared" si="202"/>
        <v>42689.74324074074</v>
      </c>
      <c r="T2624" s="23">
        <f t="shared" si="203"/>
        <v>42734.74324074074</v>
      </c>
      <c r="U2624" s="10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0" t="s">
        <v>8218</v>
      </c>
      <c r="G2625" s="10" t="s">
        <v>8223</v>
      </c>
      <c r="H2625" s="10" t="s">
        <v>8245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t="b">
        <v>1</v>
      </c>
      <c r="N2625" s="10" t="s">
        <v>8299</v>
      </c>
      <c r="O2625" s="15" t="s">
        <v>8317</v>
      </c>
      <c r="P2625" s="10" t="s">
        <v>8353</v>
      </c>
      <c r="Q2625" s="10">
        <f t="shared" si="201"/>
        <v>114</v>
      </c>
      <c r="R2625" s="10">
        <f t="shared" si="200"/>
        <v>36.770000000000003</v>
      </c>
      <c r="S2625" s="23">
        <f t="shared" si="202"/>
        <v>42692.256550925929</v>
      </c>
      <c r="T2625" s="23">
        <f t="shared" si="203"/>
        <v>42706.256550925929</v>
      </c>
      <c r="U2625" s="10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0" t="s">
        <v>8218</v>
      </c>
      <c r="G2626" s="10" t="s">
        <v>8223</v>
      </c>
      <c r="H2626" s="10" t="s">
        <v>8245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t="b">
        <v>1</v>
      </c>
      <c r="N2626" s="10" t="s">
        <v>8299</v>
      </c>
      <c r="O2626" s="15" t="s">
        <v>8317</v>
      </c>
      <c r="P2626" s="10" t="s">
        <v>8353</v>
      </c>
      <c r="Q2626" s="10">
        <f t="shared" si="201"/>
        <v>1379</v>
      </c>
      <c r="R2626" s="10">
        <f t="shared" ref="R2626:R2689" si="205">IFERROR(ROUND(E2626/L2626,2),0)</f>
        <v>31.82</v>
      </c>
      <c r="S2626" s="23">
        <f t="shared" si="202"/>
        <v>41144.42155092593</v>
      </c>
      <c r="T2626" s="23">
        <f t="shared" si="203"/>
        <v>41165.42155092593</v>
      </c>
      <c r="U2626" s="10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0" t="s">
        <v>8218</v>
      </c>
      <c r="G2627" s="10" t="s">
        <v>8235</v>
      </c>
      <c r="H2627" s="10" t="s">
        <v>8248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t="b">
        <v>1</v>
      </c>
      <c r="N2627" s="10" t="s">
        <v>8299</v>
      </c>
      <c r="O2627" s="15" t="s">
        <v>8317</v>
      </c>
      <c r="P2627" s="10" t="s">
        <v>8353</v>
      </c>
      <c r="Q2627" s="10">
        <f t="shared" ref="Q2627:Q2690" si="206">ROUND(E2627/D2627*100,0)</f>
        <v>956</v>
      </c>
      <c r="R2627" s="10">
        <f t="shared" si="205"/>
        <v>27.58</v>
      </c>
      <c r="S2627" s="23">
        <f t="shared" ref="S2627:S2690" si="207">(((J2627/60)/60)/24)+DATE(1970,1,1)</f>
        <v>42658.810277777782</v>
      </c>
      <c r="T2627" s="23">
        <f t="shared" ref="T2627:T2690" si="208">(((I2627/60)/60)/24)+DATE(1970,1,1)</f>
        <v>42683.851944444439</v>
      </c>
      <c r="U2627" s="10">
        <f t="shared" si="204"/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0" t="s">
        <v>8218</v>
      </c>
      <c r="G2628" s="10" t="s">
        <v>8223</v>
      </c>
      <c r="H2628" s="10" t="s">
        <v>8245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t="b">
        <v>1</v>
      </c>
      <c r="N2628" s="10" t="s">
        <v>8299</v>
      </c>
      <c r="O2628" s="15" t="s">
        <v>8317</v>
      </c>
      <c r="P2628" s="10" t="s">
        <v>8353</v>
      </c>
      <c r="Q2628" s="10">
        <f t="shared" si="206"/>
        <v>112</v>
      </c>
      <c r="R2628" s="10">
        <f t="shared" si="205"/>
        <v>56</v>
      </c>
      <c r="S2628" s="23">
        <f t="shared" si="207"/>
        <v>42128.628113425926</v>
      </c>
      <c r="T2628" s="23">
        <f t="shared" si="208"/>
        <v>42158.628113425926</v>
      </c>
      <c r="U2628" s="10">
        <f t="shared" si="204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0" t="s">
        <v>8218</v>
      </c>
      <c r="G2629" s="10" t="s">
        <v>8223</v>
      </c>
      <c r="H2629" s="10" t="s">
        <v>8245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t="b">
        <v>1</v>
      </c>
      <c r="N2629" s="10" t="s">
        <v>8299</v>
      </c>
      <c r="O2629" s="15" t="s">
        <v>8317</v>
      </c>
      <c r="P2629" s="10" t="s">
        <v>8353</v>
      </c>
      <c r="Q2629" s="10">
        <f t="shared" si="206"/>
        <v>647</v>
      </c>
      <c r="R2629" s="10">
        <f t="shared" si="205"/>
        <v>21.56</v>
      </c>
      <c r="S2629" s="23">
        <f t="shared" si="207"/>
        <v>42304.829409722224</v>
      </c>
      <c r="T2629" s="23">
        <f t="shared" si="208"/>
        <v>42334.871076388896</v>
      </c>
      <c r="U2629" s="10">
        <f t="shared" si="204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0" t="s">
        <v>8218</v>
      </c>
      <c r="G2630" s="10" t="s">
        <v>8223</v>
      </c>
      <c r="H2630" s="10" t="s">
        <v>8245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t="b">
        <v>1</v>
      </c>
      <c r="N2630" s="10" t="s">
        <v>8299</v>
      </c>
      <c r="O2630" s="15" t="s">
        <v>8317</v>
      </c>
      <c r="P2630" s="10" t="s">
        <v>8353</v>
      </c>
      <c r="Q2630" s="10">
        <f t="shared" si="206"/>
        <v>110</v>
      </c>
      <c r="R2630" s="10">
        <f t="shared" si="205"/>
        <v>44.1</v>
      </c>
      <c r="S2630" s="23">
        <f t="shared" si="207"/>
        <v>41953.966053240743</v>
      </c>
      <c r="T2630" s="23">
        <f t="shared" si="208"/>
        <v>41973.966053240743</v>
      </c>
      <c r="U2630" s="10">
        <f t="shared" si="204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0" t="s">
        <v>8218</v>
      </c>
      <c r="G2631" s="10" t="s">
        <v>8224</v>
      </c>
      <c r="H2631" s="10" t="s">
        <v>8246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t="b">
        <v>1</v>
      </c>
      <c r="N2631" s="10" t="s">
        <v>8299</v>
      </c>
      <c r="O2631" s="15" t="s">
        <v>8317</v>
      </c>
      <c r="P2631" s="10" t="s">
        <v>8353</v>
      </c>
      <c r="Q2631" s="10">
        <f t="shared" si="206"/>
        <v>128</v>
      </c>
      <c r="R2631" s="10">
        <f t="shared" si="205"/>
        <v>63.87</v>
      </c>
      <c r="S2631" s="23">
        <f t="shared" si="207"/>
        <v>42108.538449074069</v>
      </c>
      <c r="T2631" s="23">
        <f t="shared" si="208"/>
        <v>42138.538449074069</v>
      </c>
      <c r="U2631" s="10">
        <f t="shared" si="204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0" t="s">
        <v>8218</v>
      </c>
      <c r="G2632" s="10" t="s">
        <v>8225</v>
      </c>
      <c r="H2632" s="10" t="s">
        <v>8247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t="b">
        <v>1</v>
      </c>
      <c r="N2632" s="10" t="s">
        <v>8299</v>
      </c>
      <c r="O2632" s="15" t="s">
        <v>8317</v>
      </c>
      <c r="P2632" s="10" t="s">
        <v>8353</v>
      </c>
      <c r="Q2632" s="10">
        <f t="shared" si="206"/>
        <v>158</v>
      </c>
      <c r="R2632" s="10">
        <f t="shared" si="205"/>
        <v>38.99</v>
      </c>
      <c r="S2632" s="23">
        <f t="shared" si="207"/>
        <v>42524.105462962965</v>
      </c>
      <c r="T2632" s="23">
        <f t="shared" si="208"/>
        <v>42551.416666666672</v>
      </c>
      <c r="U2632" s="10">
        <f t="shared" si="204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0" t="s">
        <v>8218</v>
      </c>
      <c r="G2633" s="10" t="s">
        <v>8223</v>
      </c>
      <c r="H2633" s="10" t="s">
        <v>8245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t="b">
        <v>1</v>
      </c>
      <c r="N2633" s="10" t="s">
        <v>8299</v>
      </c>
      <c r="O2633" s="15" t="s">
        <v>8317</v>
      </c>
      <c r="P2633" s="10" t="s">
        <v>8353</v>
      </c>
      <c r="Q2633" s="10">
        <f t="shared" si="206"/>
        <v>115</v>
      </c>
      <c r="R2633" s="10">
        <f t="shared" si="205"/>
        <v>80.19</v>
      </c>
      <c r="S2633" s="23">
        <f t="shared" si="207"/>
        <v>42218.169293981482</v>
      </c>
      <c r="T2633" s="23">
        <f t="shared" si="208"/>
        <v>42246.169293981482</v>
      </c>
      <c r="U2633" s="10">
        <f t="shared" si="204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0" t="s">
        <v>8218</v>
      </c>
      <c r="G2634" s="10" t="s">
        <v>8223</v>
      </c>
      <c r="H2634" s="10" t="s">
        <v>8245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t="b">
        <v>1</v>
      </c>
      <c r="N2634" s="10" t="s">
        <v>8299</v>
      </c>
      <c r="O2634" s="15" t="s">
        <v>8317</v>
      </c>
      <c r="P2634" s="10" t="s">
        <v>8353</v>
      </c>
      <c r="Q2634" s="10">
        <f t="shared" si="206"/>
        <v>137</v>
      </c>
      <c r="R2634" s="10">
        <f t="shared" si="205"/>
        <v>34.9</v>
      </c>
      <c r="S2634" s="23">
        <f t="shared" si="207"/>
        <v>42494.061793981484</v>
      </c>
      <c r="T2634" s="23">
        <f t="shared" si="208"/>
        <v>42519.061793981484</v>
      </c>
      <c r="U2634" s="10">
        <f t="shared" si="204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0" t="s">
        <v>8218</v>
      </c>
      <c r="G2635" s="10" t="s">
        <v>8223</v>
      </c>
      <c r="H2635" s="10" t="s">
        <v>8245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t="b">
        <v>1</v>
      </c>
      <c r="N2635" s="10" t="s">
        <v>8299</v>
      </c>
      <c r="O2635" s="15" t="s">
        <v>8317</v>
      </c>
      <c r="P2635" s="10" t="s">
        <v>8353</v>
      </c>
      <c r="Q2635" s="10">
        <f t="shared" si="206"/>
        <v>355</v>
      </c>
      <c r="R2635" s="10">
        <f t="shared" si="205"/>
        <v>89.1</v>
      </c>
      <c r="S2635" s="23">
        <f t="shared" si="207"/>
        <v>41667.823287037041</v>
      </c>
      <c r="T2635" s="23">
        <f t="shared" si="208"/>
        <v>41697.958333333336</v>
      </c>
      <c r="U2635" s="10">
        <f t="shared" si="204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0" t="s">
        <v>8218</v>
      </c>
      <c r="G2636" s="10" t="s">
        <v>8223</v>
      </c>
      <c r="H2636" s="10" t="s">
        <v>8245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t="b">
        <v>1</v>
      </c>
      <c r="N2636" s="10" t="s">
        <v>8299</v>
      </c>
      <c r="O2636" s="15" t="s">
        <v>8317</v>
      </c>
      <c r="P2636" s="10" t="s">
        <v>8353</v>
      </c>
      <c r="Q2636" s="10">
        <f t="shared" si="206"/>
        <v>106</v>
      </c>
      <c r="R2636" s="10">
        <f t="shared" si="205"/>
        <v>39.44</v>
      </c>
      <c r="S2636" s="23">
        <f t="shared" si="207"/>
        <v>42612.656493055561</v>
      </c>
      <c r="T2636" s="23">
        <f t="shared" si="208"/>
        <v>42642.656493055561</v>
      </c>
      <c r="U2636" s="10">
        <f t="shared" si="204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0" t="s">
        <v>8218</v>
      </c>
      <c r="G2637" s="10" t="s">
        <v>8228</v>
      </c>
      <c r="H2637" s="10" t="s">
        <v>8250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t="b">
        <v>1</v>
      </c>
      <c r="N2637" s="10" t="s">
        <v>8299</v>
      </c>
      <c r="O2637" s="15" t="s">
        <v>8317</v>
      </c>
      <c r="P2637" s="10" t="s">
        <v>8353</v>
      </c>
      <c r="Q2637" s="10">
        <f t="shared" si="206"/>
        <v>100</v>
      </c>
      <c r="R2637" s="10">
        <f t="shared" si="205"/>
        <v>136.9</v>
      </c>
      <c r="S2637" s="23">
        <f t="shared" si="207"/>
        <v>42037.950937500005</v>
      </c>
      <c r="T2637" s="23">
        <f t="shared" si="208"/>
        <v>42072.909270833334</v>
      </c>
      <c r="U2637" s="10">
        <f t="shared" si="204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0" t="s">
        <v>8218</v>
      </c>
      <c r="G2638" s="10" t="s">
        <v>8223</v>
      </c>
      <c r="H2638" s="10" t="s">
        <v>8245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t="b">
        <v>1</v>
      </c>
      <c r="N2638" s="10" t="s">
        <v>8299</v>
      </c>
      <c r="O2638" s="15" t="s">
        <v>8317</v>
      </c>
      <c r="P2638" s="10" t="s">
        <v>8353</v>
      </c>
      <c r="Q2638" s="10">
        <f t="shared" si="206"/>
        <v>187</v>
      </c>
      <c r="R2638" s="10">
        <f t="shared" si="205"/>
        <v>37.46</v>
      </c>
      <c r="S2638" s="23">
        <f t="shared" si="207"/>
        <v>42636.614745370374</v>
      </c>
      <c r="T2638" s="23">
        <f t="shared" si="208"/>
        <v>42659.041666666672</v>
      </c>
      <c r="U2638" s="10">
        <f t="shared" si="204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0" t="s">
        <v>8218</v>
      </c>
      <c r="G2639" s="10" t="s">
        <v>8223</v>
      </c>
      <c r="H2639" s="10" t="s">
        <v>8245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t="b">
        <v>1</v>
      </c>
      <c r="N2639" s="10" t="s">
        <v>8299</v>
      </c>
      <c r="O2639" s="15" t="s">
        <v>8317</v>
      </c>
      <c r="P2639" s="10" t="s">
        <v>8353</v>
      </c>
      <c r="Q2639" s="10">
        <f t="shared" si="206"/>
        <v>166</v>
      </c>
      <c r="R2639" s="10">
        <f t="shared" si="205"/>
        <v>31.96</v>
      </c>
      <c r="S2639" s="23">
        <f t="shared" si="207"/>
        <v>42639.549479166672</v>
      </c>
      <c r="T2639" s="23">
        <f t="shared" si="208"/>
        <v>42655.549479166672</v>
      </c>
      <c r="U2639" s="10">
        <f t="shared" ref="U2639:U2702" si="209">YEAR(S:S)</f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0" t="s">
        <v>8218</v>
      </c>
      <c r="G2640" s="10" t="s">
        <v>8223</v>
      </c>
      <c r="H2640" s="10" t="s">
        <v>8245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t="b">
        <v>1</v>
      </c>
      <c r="N2640" s="10" t="s">
        <v>8299</v>
      </c>
      <c r="O2640" s="15" t="s">
        <v>8317</v>
      </c>
      <c r="P2640" s="10" t="s">
        <v>8353</v>
      </c>
      <c r="Q2640" s="10">
        <f t="shared" si="206"/>
        <v>102</v>
      </c>
      <c r="R2640" s="10">
        <f t="shared" si="205"/>
        <v>25.21</v>
      </c>
      <c r="S2640" s="23">
        <f t="shared" si="207"/>
        <v>41989.913136574076</v>
      </c>
      <c r="T2640" s="23">
        <f t="shared" si="208"/>
        <v>42019.913136574076</v>
      </c>
      <c r="U2640" s="1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0" t="s">
        <v>8218</v>
      </c>
      <c r="G2641" s="10" t="s">
        <v>8224</v>
      </c>
      <c r="H2641" s="10" t="s">
        <v>8246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t="b">
        <v>1</v>
      </c>
      <c r="N2641" s="10" t="s">
        <v>8299</v>
      </c>
      <c r="O2641" s="15" t="s">
        <v>8317</v>
      </c>
      <c r="P2641" s="10" t="s">
        <v>8353</v>
      </c>
      <c r="Q2641" s="10">
        <f t="shared" si="206"/>
        <v>164</v>
      </c>
      <c r="R2641" s="10">
        <f t="shared" si="205"/>
        <v>10.039999999999999</v>
      </c>
      <c r="S2641" s="23">
        <f t="shared" si="207"/>
        <v>42024.86513888889</v>
      </c>
      <c r="T2641" s="23">
        <f t="shared" si="208"/>
        <v>42054.86513888889</v>
      </c>
      <c r="U2641" s="10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0" t="s">
        <v>8218</v>
      </c>
      <c r="G2642" s="10" t="s">
        <v>8223</v>
      </c>
      <c r="H2642" s="10" t="s">
        <v>8245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t="b">
        <v>1</v>
      </c>
      <c r="N2642" s="10" t="s">
        <v>8299</v>
      </c>
      <c r="O2642" s="15" t="s">
        <v>8317</v>
      </c>
      <c r="P2642" s="10" t="s">
        <v>8353</v>
      </c>
      <c r="Q2642" s="10">
        <f t="shared" si="206"/>
        <v>106</v>
      </c>
      <c r="R2642" s="10">
        <f t="shared" si="205"/>
        <v>45.94</v>
      </c>
      <c r="S2642" s="23">
        <f t="shared" si="207"/>
        <v>42103.160578703704</v>
      </c>
      <c r="T2642" s="23">
        <f t="shared" si="208"/>
        <v>42163.160578703704</v>
      </c>
      <c r="U2642" s="10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0" t="s">
        <v>8220</v>
      </c>
      <c r="G2643" s="10" t="s">
        <v>8223</v>
      </c>
      <c r="H2643" s="10" t="s">
        <v>8245</v>
      </c>
      <c r="I2643" s="10">
        <v>1410811740</v>
      </c>
      <c r="J2643" s="10">
        <v>1409341863</v>
      </c>
      <c r="K2643" s="10" t="b">
        <v>0</v>
      </c>
      <c r="L2643" s="10">
        <v>1</v>
      </c>
      <c r="M2643" t="b">
        <v>0</v>
      </c>
      <c r="N2643" s="10" t="s">
        <v>8299</v>
      </c>
      <c r="O2643" s="15" t="s">
        <v>8317</v>
      </c>
      <c r="P2643" s="10" t="s">
        <v>8353</v>
      </c>
      <c r="Q2643" s="10">
        <f t="shared" si="206"/>
        <v>1</v>
      </c>
      <c r="R2643" s="10">
        <f t="shared" si="205"/>
        <v>15</v>
      </c>
      <c r="S2643" s="23">
        <f t="shared" si="207"/>
        <v>41880.827118055553</v>
      </c>
      <c r="T2643" s="23">
        <f t="shared" si="208"/>
        <v>41897.839583333334</v>
      </c>
      <c r="U2643" s="10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0" t="s">
        <v>8220</v>
      </c>
      <c r="G2644" s="10" t="s">
        <v>8235</v>
      </c>
      <c r="H2644" s="10" t="s">
        <v>8248</v>
      </c>
      <c r="I2644" s="10">
        <v>1468565820</v>
      </c>
      <c r="J2644" s="10">
        <v>1465970108</v>
      </c>
      <c r="K2644" s="10" t="b">
        <v>0</v>
      </c>
      <c r="L2644" s="10">
        <v>0</v>
      </c>
      <c r="M2644" t="b">
        <v>0</v>
      </c>
      <c r="N2644" s="10" t="s">
        <v>8299</v>
      </c>
      <c r="O2644" s="15" t="s">
        <v>8317</v>
      </c>
      <c r="P2644" s="10" t="s">
        <v>8353</v>
      </c>
      <c r="Q2644" s="10">
        <f t="shared" si="206"/>
        <v>0</v>
      </c>
      <c r="R2644" s="10">
        <f t="shared" si="205"/>
        <v>0</v>
      </c>
      <c r="S2644" s="23">
        <f t="shared" si="207"/>
        <v>42536.246620370366</v>
      </c>
      <c r="T2644" s="23">
        <f t="shared" si="208"/>
        <v>42566.289583333331</v>
      </c>
      <c r="U2644" s="10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0" t="s">
        <v>8219</v>
      </c>
      <c r="G2645" s="10" t="s">
        <v>8223</v>
      </c>
      <c r="H2645" s="10" t="s">
        <v>8245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t="b">
        <v>0</v>
      </c>
      <c r="N2645" s="10" t="s">
        <v>8299</v>
      </c>
      <c r="O2645" s="15" t="s">
        <v>8317</v>
      </c>
      <c r="P2645" s="10" t="s">
        <v>8353</v>
      </c>
      <c r="Q2645" s="10">
        <f t="shared" si="206"/>
        <v>34</v>
      </c>
      <c r="R2645" s="10">
        <f t="shared" si="205"/>
        <v>223.58</v>
      </c>
      <c r="S2645" s="23">
        <f t="shared" si="207"/>
        <v>42689.582349537035</v>
      </c>
      <c r="T2645" s="23">
        <f t="shared" si="208"/>
        <v>42725.332638888889</v>
      </c>
      <c r="U2645" s="10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0" t="s">
        <v>8219</v>
      </c>
      <c r="G2646" s="10" t="s">
        <v>8223</v>
      </c>
      <c r="H2646" s="10" t="s">
        <v>8245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t="b">
        <v>0</v>
      </c>
      <c r="N2646" s="10" t="s">
        <v>8299</v>
      </c>
      <c r="O2646" s="15" t="s">
        <v>8317</v>
      </c>
      <c r="P2646" s="10" t="s">
        <v>8353</v>
      </c>
      <c r="Q2646" s="10">
        <f t="shared" si="206"/>
        <v>2</v>
      </c>
      <c r="R2646" s="10">
        <f t="shared" si="205"/>
        <v>39.479999999999997</v>
      </c>
      <c r="S2646" s="23">
        <f t="shared" si="207"/>
        <v>42774.792071759264</v>
      </c>
      <c r="T2646" s="23">
        <f t="shared" si="208"/>
        <v>42804.792071759264</v>
      </c>
      <c r="U2646" s="10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0" t="s">
        <v>8219</v>
      </c>
      <c r="G2647" s="10" t="s">
        <v>8225</v>
      </c>
      <c r="H2647" s="10" t="s">
        <v>8247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t="b">
        <v>0</v>
      </c>
      <c r="N2647" s="10" t="s">
        <v>8299</v>
      </c>
      <c r="O2647" s="15" t="s">
        <v>8317</v>
      </c>
      <c r="P2647" s="10" t="s">
        <v>8353</v>
      </c>
      <c r="Q2647" s="10">
        <f t="shared" si="206"/>
        <v>11</v>
      </c>
      <c r="R2647" s="10">
        <f t="shared" si="205"/>
        <v>91.3</v>
      </c>
      <c r="S2647" s="23">
        <f t="shared" si="207"/>
        <v>41921.842627314814</v>
      </c>
      <c r="T2647" s="23">
        <f t="shared" si="208"/>
        <v>41951.884293981479</v>
      </c>
      <c r="U2647" s="10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0" t="s">
        <v>8219</v>
      </c>
      <c r="G2648" s="10" t="s">
        <v>8223</v>
      </c>
      <c r="H2648" s="10" t="s">
        <v>8245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t="b">
        <v>0</v>
      </c>
      <c r="N2648" s="10" t="s">
        <v>8299</v>
      </c>
      <c r="O2648" s="15" t="s">
        <v>8317</v>
      </c>
      <c r="P2648" s="10" t="s">
        <v>8353</v>
      </c>
      <c r="Q2648" s="10">
        <f t="shared" si="206"/>
        <v>8</v>
      </c>
      <c r="R2648" s="10">
        <f t="shared" si="205"/>
        <v>78.67</v>
      </c>
      <c r="S2648" s="23">
        <f t="shared" si="207"/>
        <v>42226.313298611116</v>
      </c>
      <c r="T2648" s="23">
        <f t="shared" si="208"/>
        <v>42256.313298611116</v>
      </c>
      <c r="U2648" s="10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0" t="s">
        <v>8219</v>
      </c>
      <c r="G2649" s="10" t="s">
        <v>8228</v>
      </c>
      <c r="H2649" s="10" t="s">
        <v>8250</v>
      </c>
      <c r="I2649" s="10">
        <v>1439533019</v>
      </c>
      <c r="J2649" s="10">
        <v>1436941019</v>
      </c>
      <c r="K2649" s="10" t="b">
        <v>0</v>
      </c>
      <c r="L2649" s="10">
        <v>3</v>
      </c>
      <c r="M2649" t="b">
        <v>0</v>
      </c>
      <c r="N2649" s="10" t="s">
        <v>8299</v>
      </c>
      <c r="O2649" s="15" t="s">
        <v>8317</v>
      </c>
      <c r="P2649" s="10" t="s">
        <v>8353</v>
      </c>
      <c r="Q2649" s="10">
        <f t="shared" si="206"/>
        <v>1</v>
      </c>
      <c r="R2649" s="10">
        <f t="shared" si="205"/>
        <v>12</v>
      </c>
      <c r="S2649" s="23">
        <f t="shared" si="207"/>
        <v>42200.261793981481</v>
      </c>
      <c r="T2649" s="23">
        <f t="shared" si="208"/>
        <v>42230.261793981481</v>
      </c>
      <c r="U2649" s="10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0" t="s">
        <v>8219</v>
      </c>
      <c r="G2650" s="10" t="s">
        <v>8223</v>
      </c>
      <c r="H2650" s="10" t="s">
        <v>8245</v>
      </c>
      <c r="I2650" s="10">
        <v>1457543360</v>
      </c>
      <c r="J2650" s="10">
        <v>1454951360</v>
      </c>
      <c r="K2650" s="10" t="b">
        <v>0</v>
      </c>
      <c r="L2650" s="10">
        <v>6</v>
      </c>
      <c r="M2650" t="b">
        <v>0</v>
      </c>
      <c r="N2650" s="10" t="s">
        <v>8299</v>
      </c>
      <c r="O2650" s="15" t="s">
        <v>8317</v>
      </c>
      <c r="P2650" s="10" t="s">
        <v>8353</v>
      </c>
      <c r="Q2650" s="10">
        <f t="shared" si="206"/>
        <v>1</v>
      </c>
      <c r="R2650" s="10">
        <f t="shared" si="205"/>
        <v>17.670000000000002</v>
      </c>
      <c r="S2650" s="23">
        <f t="shared" si="207"/>
        <v>42408.714814814812</v>
      </c>
      <c r="T2650" s="23">
        <f t="shared" si="208"/>
        <v>42438.714814814812</v>
      </c>
      <c r="U2650" s="1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0" t="s">
        <v>8219</v>
      </c>
      <c r="G2651" s="10" t="s">
        <v>8223</v>
      </c>
      <c r="H2651" s="10" t="s">
        <v>8245</v>
      </c>
      <c r="I2651" s="10">
        <v>1454370941</v>
      </c>
      <c r="J2651" s="10">
        <v>1449186941</v>
      </c>
      <c r="K2651" s="10" t="b">
        <v>0</v>
      </c>
      <c r="L2651" s="10">
        <v>3</v>
      </c>
      <c r="M2651" t="b">
        <v>0</v>
      </c>
      <c r="N2651" s="10" t="s">
        <v>8299</v>
      </c>
      <c r="O2651" s="15" t="s">
        <v>8317</v>
      </c>
      <c r="P2651" s="10" t="s">
        <v>8353</v>
      </c>
      <c r="Q2651" s="10">
        <f t="shared" si="206"/>
        <v>0</v>
      </c>
      <c r="R2651" s="10">
        <f t="shared" si="205"/>
        <v>41.33</v>
      </c>
      <c r="S2651" s="23">
        <f t="shared" si="207"/>
        <v>42341.99700231482</v>
      </c>
      <c r="T2651" s="23">
        <f t="shared" si="208"/>
        <v>42401.99700231482</v>
      </c>
      <c r="U2651" s="10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0" t="s">
        <v>8219</v>
      </c>
      <c r="G2652" s="10" t="s">
        <v>8223</v>
      </c>
      <c r="H2652" s="10" t="s">
        <v>8245</v>
      </c>
      <c r="I2652" s="10">
        <v>1482332343</v>
      </c>
      <c r="J2652" s="10">
        <v>1479740343</v>
      </c>
      <c r="K2652" s="10" t="b">
        <v>0</v>
      </c>
      <c r="L2652" s="10">
        <v>5</v>
      </c>
      <c r="M2652" t="b">
        <v>0</v>
      </c>
      <c r="N2652" s="10" t="s">
        <v>8299</v>
      </c>
      <c r="O2652" s="15" t="s">
        <v>8317</v>
      </c>
      <c r="P2652" s="10" t="s">
        <v>8353</v>
      </c>
      <c r="Q2652" s="10">
        <f t="shared" si="206"/>
        <v>1</v>
      </c>
      <c r="R2652" s="10">
        <f t="shared" si="205"/>
        <v>71.599999999999994</v>
      </c>
      <c r="S2652" s="23">
        <f t="shared" si="207"/>
        <v>42695.624340277776</v>
      </c>
      <c r="T2652" s="23">
        <f t="shared" si="208"/>
        <v>42725.624340277776</v>
      </c>
      <c r="U2652" s="10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0" t="s">
        <v>8219</v>
      </c>
      <c r="G2653" s="10" t="s">
        <v>8223</v>
      </c>
      <c r="H2653" s="10" t="s">
        <v>8245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t="b">
        <v>0</v>
      </c>
      <c r="N2653" s="10" t="s">
        <v>8299</v>
      </c>
      <c r="O2653" s="15" t="s">
        <v>8317</v>
      </c>
      <c r="P2653" s="10" t="s">
        <v>8353</v>
      </c>
      <c r="Q2653" s="10">
        <f t="shared" si="206"/>
        <v>2</v>
      </c>
      <c r="R2653" s="10">
        <f t="shared" si="205"/>
        <v>307.82</v>
      </c>
      <c r="S2653" s="23">
        <f t="shared" si="207"/>
        <v>42327.805659722217</v>
      </c>
      <c r="T2653" s="23">
        <f t="shared" si="208"/>
        <v>42355.805659722217</v>
      </c>
      <c r="U2653" s="10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0" t="s">
        <v>8219</v>
      </c>
      <c r="G2654" s="10" t="s">
        <v>8225</v>
      </c>
      <c r="H2654" s="10" t="s">
        <v>8247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t="b">
        <v>0</v>
      </c>
      <c r="N2654" s="10" t="s">
        <v>8299</v>
      </c>
      <c r="O2654" s="15" t="s">
        <v>8317</v>
      </c>
      <c r="P2654" s="10" t="s">
        <v>8353</v>
      </c>
      <c r="Q2654" s="10">
        <f t="shared" si="206"/>
        <v>1</v>
      </c>
      <c r="R2654" s="10">
        <f t="shared" si="205"/>
        <v>80.45</v>
      </c>
      <c r="S2654" s="23">
        <f t="shared" si="207"/>
        <v>41953.158854166672</v>
      </c>
      <c r="T2654" s="23">
        <f t="shared" si="208"/>
        <v>41983.158854166672</v>
      </c>
      <c r="U2654" s="10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0" t="s">
        <v>8219</v>
      </c>
      <c r="G2655" s="10" t="s">
        <v>8223</v>
      </c>
      <c r="H2655" s="10" t="s">
        <v>8245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t="b">
        <v>0</v>
      </c>
      <c r="N2655" s="10" t="s">
        <v>8299</v>
      </c>
      <c r="O2655" s="15" t="s">
        <v>8317</v>
      </c>
      <c r="P2655" s="10" t="s">
        <v>8353</v>
      </c>
      <c r="Q2655" s="10">
        <f t="shared" si="206"/>
        <v>12</v>
      </c>
      <c r="R2655" s="10">
        <f t="shared" si="205"/>
        <v>83.94</v>
      </c>
      <c r="S2655" s="23">
        <f t="shared" si="207"/>
        <v>41771.651932870373</v>
      </c>
      <c r="T2655" s="23">
        <f t="shared" si="208"/>
        <v>41803.166666666664</v>
      </c>
      <c r="U2655" s="10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0" t="s">
        <v>8219</v>
      </c>
      <c r="G2656" s="10" t="s">
        <v>8223</v>
      </c>
      <c r="H2656" s="10" t="s">
        <v>8245</v>
      </c>
      <c r="I2656" s="10">
        <v>1429622726</v>
      </c>
      <c r="J2656" s="10">
        <v>1424442326</v>
      </c>
      <c r="K2656" s="10" t="b">
        <v>0</v>
      </c>
      <c r="L2656" s="10">
        <v>6</v>
      </c>
      <c r="M2656" t="b">
        <v>0</v>
      </c>
      <c r="N2656" s="10" t="s">
        <v>8299</v>
      </c>
      <c r="O2656" s="15" t="s">
        <v>8317</v>
      </c>
      <c r="P2656" s="10" t="s">
        <v>8353</v>
      </c>
      <c r="Q2656" s="10">
        <f t="shared" si="206"/>
        <v>0</v>
      </c>
      <c r="R2656" s="10">
        <f t="shared" si="205"/>
        <v>8.5</v>
      </c>
      <c r="S2656" s="23">
        <f t="shared" si="207"/>
        <v>42055.600995370376</v>
      </c>
      <c r="T2656" s="23">
        <f t="shared" si="208"/>
        <v>42115.559328703705</v>
      </c>
      <c r="U2656" s="10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0" t="s">
        <v>8219</v>
      </c>
      <c r="G2657" s="10" t="s">
        <v>8223</v>
      </c>
      <c r="H2657" s="10" t="s">
        <v>8245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t="b">
        <v>0</v>
      </c>
      <c r="N2657" s="10" t="s">
        <v>8299</v>
      </c>
      <c r="O2657" s="15" t="s">
        <v>8317</v>
      </c>
      <c r="P2657" s="10" t="s">
        <v>8353</v>
      </c>
      <c r="Q2657" s="10">
        <f t="shared" si="206"/>
        <v>21</v>
      </c>
      <c r="R2657" s="10">
        <f t="shared" si="205"/>
        <v>73.37</v>
      </c>
      <c r="S2657" s="23">
        <f t="shared" si="207"/>
        <v>42381.866284722222</v>
      </c>
      <c r="T2657" s="23">
        <f t="shared" si="208"/>
        <v>42409.833333333328</v>
      </c>
      <c r="U2657" s="10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0" t="s">
        <v>8219</v>
      </c>
      <c r="G2658" s="10" t="s">
        <v>8223</v>
      </c>
      <c r="H2658" s="10" t="s">
        <v>8245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t="b">
        <v>0</v>
      </c>
      <c r="N2658" s="10" t="s">
        <v>8299</v>
      </c>
      <c r="O2658" s="15" t="s">
        <v>8317</v>
      </c>
      <c r="P2658" s="10" t="s">
        <v>8353</v>
      </c>
      <c r="Q2658" s="10">
        <f t="shared" si="206"/>
        <v>11</v>
      </c>
      <c r="R2658" s="10">
        <f t="shared" si="205"/>
        <v>112.86</v>
      </c>
      <c r="S2658" s="23">
        <f t="shared" si="207"/>
        <v>42767.688518518517</v>
      </c>
      <c r="T2658" s="23">
        <f t="shared" si="208"/>
        <v>42806.791666666672</v>
      </c>
      <c r="U2658" s="10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0" t="s">
        <v>8219</v>
      </c>
      <c r="G2659" s="10" t="s">
        <v>8223</v>
      </c>
      <c r="H2659" s="10" t="s">
        <v>8245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t="b">
        <v>0</v>
      </c>
      <c r="N2659" s="10" t="s">
        <v>8299</v>
      </c>
      <c r="O2659" s="15" t="s">
        <v>8317</v>
      </c>
      <c r="P2659" s="10" t="s">
        <v>8353</v>
      </c>
      <c r="Q2659" s="10">
        <f t="shared" si="206"/>
        <v>19</v>
      </c>
      <c r="R2659" s="10">
        <f t="shared" si="205"/>
        <v>95.28</v>
      </c>
      <c r="S2659" s="23">
        <f t="shared" si="207"/>
        <v>42551.928854166668</v>
      </c>
      <c r="T2659" s="23">
        <f t="shared" si="208"/>
        <v>42585.0625</v>
      </c>
      <c r="U2659" s="10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0" t="s">
        <v>8219</v>
      </c>
      <c r="G2660" s="10" t="s">
        <v>8223</v>
      </c>
      <c r="H2660" s="10" t="s">
        <v>8245</v>
      </c>
      <c r="I2660" s="10">
        <v>1469913194</v>
      </c>
      <c r="J2660" s="10">
        <v>1467321194</v>
      </c>
      <c r="K2660" s="10" t="b">
        <v>0</v>
      </c>
      <c r="L2660" s="10">
        <v>4</v>
      </c>
      <c r="M2660" t="b">
        <v>0</v>
      </c>
      <c r="N2660" s="10" t="s">
        <v>8299</v>
      </c>
      <c r="O2660" s="15" t="s">
        <v>8317</v>
      </c>
      <c r="P2660" s="10" t="s">
        <v>8353</v>
      </c>
      <c r="Q2660" s="10">
        <f t="shared" si="206"/>
        <v>0</v>
      </c>
      <c r="R2660" s="10">
        <f t="shared" si="205"/>
        <v>22.75</v>
      </c>
      <c r="S2660" s="23">
        <f t="shared" si="207"/>
        <v>42551.884189814817</v>
      </c>
      <c r="T2660" s="23">
        <f t="shared" si="208"/>
        <v>42581.884189814817</v>
      </c>
      <c r="U2660" s="1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0" t="s">
        <v>8219</v>
      </c>
      <c r="G2661" s="10" t="s">
        <v>8223</v>
      </c>
      <c r="H2661" s="10" t="s">
        <v>8245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t="b">
        <v>0</v>
      </c>
      <c r="N2661" s="10" t="s">
        <v>8299</v>
      </c>
      <c r="O2661" s="15" t="s">
        <v>8317</v>
      </c>
      <c r="P2661" s="10" t="s">
        <v>8353</v>
      </c>
      <c r="Q2661" s="10">
        <f t="shared" si="206"/>
        <v>3</v>
      </c>
      <c r="R2661" s="10">
        <f t="shared" si="205"/>
        <v>133.30000000000001</v>
      </c>
      <c r="S2661" s="23">
        <f t="shared" si="207"/>
        <v>42082.069560185191</v>
      </c>
      <c r="T2661" s="23">
        <f t="shared" si="208"/>
        <v>42112.069560185191</v>
      </c>
      <c r="U2661" s="10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0" t="s">
        <v>8219</v>
      </c>
      <c r="G2662" s="10" t="s">
        <v>8223</v>
      </c>
      <c r="H2662" s="10" t="s">
        <v>8245</v>
      </c>
      <c r="I2662" s="10">
        <v>1448388418</v>
      </c>
      <c r="J2662" s="10">
        <v>1443200818</v>
      </c>
      <c r="K2662" s="10" t="b">
        <v>0</v>
      </c>
      <c r="L2662" s="10">
        <v>5</v>
      </c>
      <c r="M2662" t="b">
        <v>0</v>
      </c>
      <c r="N2662" s="10" t="s">
        <v>8299</v>
      </c>
      <c r="O2662" s="15" t="s">
        <v>8317</v>
      </c>
      <c r="P2662" s="10" t="s">
        <v>8353</v>
      </c>
      <c r="Q2662" s="10">
        <f t="shared" si="206"/>
        <v>0</v>
      </c>
      <c r="R2662" s="10">
        <f t="shared" si="205"/>
        <v>3.8</v>
      </c>
      <c r="S2662" s="23">
        <f t="shared" si="207"/>
        <v>42272.713171296295</v>
      </c>
      <c r="T2662" s="23">
        <f t="shared" si="208"/>
        <v>42332.754837962959</v>
      </c>
      <c r="U2662" s="10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0" t="s">
        <v>8218</v>
      </c>
      <c r="G2663" s="10" t="s">
        <v>8223</v>
      </c>
      <c r="H2663" s="10" t="s">
        <v>8245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t="b">
        <v>1</v>
      </c>
      <c r="N2663" s="10" t="s">
        <v>8300</v>
      </c>
      <c r="O2663" s="15" t="s">
        <v>8317</v>
      </c>
      <c r="P2663" s="10" t="s">
        <v>8354</v>
      </c>
      <c r="Q2663" s="10">
        <f t="shared" si="206"/>
        <v>103</v>
      </c>
      <c r="R2663" s="10">
        <f t="shared" si="205"/>
        <v>85.75</v>
      </c>
      <c r="S2663" s="23">
        <f t="shared" si="207"/>
        <v>41542.958449074074</v>
      </c>
      <c r="T2663" s="23">
        <f t="shared" si="208"/>
        <v>41572.958449074074</v>
      </c>
      <c r="U2663" s="10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0" t="s">
        <v>8218</v>
      </c>
      <c r="G2664" s="10" t="s">
        <v>8223</v>
      </c>
      <c r="H2664" s="10" t="s">
        <v>8245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t="b">
        <v>1</v>
      </c>
      <c r="N2664" s="10" t="s">
        <v>8300</v>
      </c>
      <c r="O2664" s="15" t="s">
        <v>8317</v>
      </c>
      <c r="P2664" s="10" t="s">
        <v>8354</v>
      </c>
      <c r="Q2664" s="10">
        <f t="shared" si="206"/>
        <v>107</v>
      </c>
      <c r="R2664" s="10">
        <f t="shared" si="205"/>
        <v>267</v>
      </c>
      <c r="S2664" s="23">
        <f t="shared" si="207"/>
        <v>42207.746678240743</v>
      </c>
      <c r="T2664" s="23">
        <f t="shared" si="208"/>
        <v>42237.746678240743</v>
      </c>
      <c r="U2664" s="10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0" t="s">
        <v>8218</v>
      </c>
      <c r="G2665" s="10" t="s">
        <v>8228</v>
      </c>
      <c r="H2665" s="10" t="s">
        <v>8250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t="b">
        <v>1</v>
      </c>
      <c r="N2665" s="10" t="s">
        <v>8300</v>
      </c>
      <c r="O2665" s="15" t="s">
        <v>8317</v>
      </c>
      <c r="P2665" s="10" t="s">
        <v>8354</v>
      </c>
      <c r="Q2665" s="10">
        <f t="shared" si="206"/>
        <v>105</v>
      </c>
      <c r="R2665" s="10">
        <f t="shared" si="205"/>
        <v>373.56</v>
      </c>
      <c r="S2665" s="23">
        <f t="shared" si="207"/>
        <v>42222.622766203705</v>
      </c>
      <c r="T2665" s="23">
        <f t="shared" si="208"/>
        <v>42251.625</v>
      </c>
      <c r="U2665" s="10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0" t="s">
        <v>8218</v>
      </c>
      <c r="G2666" s="10" t="s">
        <v>8223</v>
      </c>
      <c r="H2666" s="10" t="s">
        <v>8245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t="b">
        <v>1</v>
      </c>
      <c r="N2666" s="10" t="s">
        <v>8300</v>
      </c>
      <c r="O2666" s="15" t="s">
        <v>8317</v>
      </c>
      <c r="P2666" s="10" t="s">
        <v>8354</v>
      </c>
      <c r="Q2666" s="10">
        <f t="shared" si="206"/>
        <v>103</v>
      </c>
      <c r="R2666" s="10">
        <f t="shared" si="205"/>
        <v>174.04</v>
      </c>
      <c r="S2666" s="23">
        <f t="shared" si="207"/>
        <v>42313.02542824074</v>
      </c>
      <c r="T2666" s="23">
        <f t="shared" si="208"/>
        <v>42347.290972222225</v>
      </c>
      <c r="U2666" s="10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0" t="s">
        <v>8218</v>
      </c>
      <c r="G2667" s="10" t="s">
        <v>8223</v>
      </c>
      <c r="H2667" s="10" t="s">
        <v>8245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t="b">
        <v>1</v>
      </c>
      <c r="N2667" s="10" t="s">
        <v>8300</v>
      </c>
      <c r="O2667" s="15" t="s">
        <v>8317</v>
      </c>
      <c r="P2667" s="10" t="s">
        <v>8354</v>
      </c>
      <c r="Q2667" s="10">
        <f t="shared" si="206"/>
        <v>123</v>
      </c>
      <c r="R2667" s="10">
        <f t="shared" si="205"/>
        <v>93.7</v>
      </c>
      <c r="S2667" s="23">
        <f t="shared" si="207"/>
        <v>42083.895532407405</v>
      </c>
      <c r="T2667" s="23">
        <f t="shared" si="208"/>
        <v>42128.895532407405</v>
      </c>
      <c r="U2667" s="10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0" t="s">
        <v>8218</v>
      </c>
      <c r="G2668" s="10" t="s">
        <v>8223</v>
      </c>
      <c r="H2668" s="10" t="s">
        <v>8245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t="b">
        <v>1</v>
      </c>
      <c r="N2668" s="10" t="s">
        <v>8300</v>
      </c>
      <c r="O2668" s="15" t="s">
        <v>8317</v>
      </c>
      <c r="P2668" s="10" t="s">
        <v>8354</v>
      </c>
      <c r="Q2668" s="10">
        <f t="shared" si="206"/>
        <v>159</v>
      </c>
      <c r="R2668" s="10">
        <f t="shared" si="205"/>
        <v>77.33</v>
      </c>
      <c r="S2668" s="23">
        <f t="shared" si="207"/>
        <v>42235.764340277776</v>
      </c>
      <c r="T2668" s="23">
        <f t="shared" si="208"/>
        <v>42272.875</v>
      </c>
      <c r="U2668" s="10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0" t="s">
        <v>8218</v>
      </c>
      <c r="G2669" s="10" t="s">
        <v>8223</v>
      </c>
      <c r="H2669" s="10" t="s">
        <v>8245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t="b">
        <v>1</v>
      </c>
      <c r="N2669" s="10" t="s">
        <v>8300</v>
      </c>
      <c r="O2669" s="15" t="s">
        <v>8317</v>
      </c>
      <c r="P2669" s="10" t="s">
        <v>8354</v>
      </c>
      <c r="Q2669" s="10">
        <f t="shared" si="206"/>
        <v>111</v>
      </c>
      <c r="R2669" s="10">
        <f t="shared" si="205"/>
        <v>92.22</v>
      </c>
      <c r="S2669" s="23">
        <f t="shared" si="207"/>
        <v>42380.926111111112</v>
      </c>
      <c r="T2669" s="23">
        <f t="shared" si="208"/>
        <v>42410.926111111112</v>
      </c>
      <c r="U2669" s="10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0" t="s">
        <v>8218</v>
      </c>
      <c r="G2670" s="10" t="s">
        <v>8228</v>
      </c>
      <c r="H2670" s="10" t="s">
        <v>8250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t="b">
        <v>1</v>
      </c>
      <c r="N2670" s="10" t="s">
        <v>8300</v>
      </c>
      <c r="O2670" s="15" t="s">
        <v>8317</v>
      </c>
      <c r="P2670" s="10" t="s">
        <v>8354</v>
      </c>
      <c r="Q2670" s="10">
        <f t="shared" si="206"/>
        <v>171</v>
      </c>
      <c r="R2670" s="10">
        <f t="shared" si="205"/>
        <v>60.96</v>
      </c>
      <c r="S2670" s="23">
        <f t="shared" si="207"/>
        <v>42275.588715277772</v>
      </c>
      <c r="T2670" s="23">
        <f t="shared" si="208"/>
        <v>42317.60555555555</v>
      </c>
      <c r="U2670" s="1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0" t="s">
        <v>8218</v>
      </c>
      <c r="G2671" s="10" t="s">
        <v>8223</v>
      </c>
      <c r="H2671" s="10" t="s">
        <v>8245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t="b">
        <v>1</v>
      </c>
      <c r="N2671" s="10" t="s">
        <v>8300</v>
      </c>
      <c r="O2671" s="15" t="s">
        <v>8317</v>
      </c>
      <c r="P2671" s="10" t="s">
        <v>8354</v>
      </c>
      <c r="Q2671" s="10">
        <f t="shared" si="206"/>
        <v>125</v>
      </c>
      <c r="R2671" s="10">
        <f t="shared" si="205"/>
        <v>91</v>
      </c>
      <c r="S2671" s="23">
        <f t="shared" si="207"/>
        <v>42319.035833333335</v>
      </c>
      <c r="T2671" s="23">
        <f t="shared" si="208"/>
        <v>42379.035833333335</v>
      </c>
      <c r="U2671" s="10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0" t="s">
        <v>8220</v>
      </c>
      <c r="G2672" s="10" t="s">
        <v>8225</v>
      </c>
      <c r="H2672" s="10" t="s">
        <v>8247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t="b">
        <v>0</v>
      </c>
      <c r="N2672" s="10" t="s">
        <v>8300</v>
      </c>
      <c r="O2672" s="15" t="s">
        <v>8317</v>
      </c>
      <c r="P2672" s="10" t="s">
        <v>8354</v>
      </c>
      <c r="Q2672" s="10">
        <f t="shared" si="206"/>
        <v>6</v>
      </c>
      <c r="R2672" s="10">
        <f t="shared" si="205"/>
        <v>41.58</v>
      </c>
      <c r="S2672" s="23">
        <f t="shared" si="207"/>
        <v>41821.020601851851</v>
      </c>
      <c r="T2672" s="23">
        <f t="shared" si="208"/>
        <v>41849.020601851851</v>
      </c>
      <c r="U2672" s="10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0" t="s">
        <v>8220</v>
      </c>
      <c r="G2673" s="10" t="s">
        <v>8223</v>
      </c>
      <c r="H2673" s="10" t="s">
        <v>8245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t="b">
        <v>0</v>
      </c>
      <c r="N2673" s="10" t="s">
        <v>8300</v>
      </c>
      <c r="O2673" s="15" t="s">
        <v>8317</v>
      </c>
      <c r="P2673" s="10" t="s">
        <v>8354</v>
      </c>
      <c r="Q2673" s="10">
        <f t="shared" si="206"/>
        <v>11</v>
      </c>
      <c r="R2673" s="10">
        <f t="shared" si="205"/>
        <v>33.76</v>
      </c>
      <c r="S2673" s="23">
        <f t="shared" si="207"/>
        <v>41962.749027777783</v>
      </c>
      <c r="T2673" s="23">
        <f t="shared" si="208"/>
        <v>41992.818055555559</v>
      </c>
      <c r="U2673" s="10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0" t="s">
        <v>8220</v>
      </c>
      <c r="G2674" s="10" t="s">
        <v>8223</v>
      </c>
      <c r="H2674" s="10" t="s">
        <v>8245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t="b">
        <v>0</v>
      </c>
      <c r="N2674" s="10" t="s">
        <v>8300</v>
      </c>
      <c r="O2674" s="15" t="s">
        <v>8317</v>
      </c>
      <c r="P2674" s="10" t="s">
        <v>8354</v>
      </c>
      <c r="Q2674" s="10">
        <f t="shared" si="206"/>
        <v>33</v>
      </c>
      <c r="R2674" s="10">
        <f t="shared" si="205"/>
        <v>70.62</v>
      </c>
      <c r="S2674" s="23">
        <f t="shared" si="207"/>
        <v>42344.884143518517</v>
      </c>
      <c r="T2674" s="23">
        <f t="shared" si="208"/>
        <v>42366.25</v>
      </c>
      <c r="U2674" s="10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0" t="s">
        <v>8220</v>
      </c>
      <c r="G2675" s="10" t="s">
        <v>8223</v>
      </c>
      <c r="H2675" s="10" t="s">
        <v>8245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t="b">
        <v>0</v>
      </c>
      <c r="N2675" s="10" t="s">
        <v>8300</v>
      </c>
      <c r="O2675" s="15" t="s">
        <v>8317</v>
      </c>
      <c r="P2675" s="10" t="s">
        <v>8354</v>
      </c>
      <c r="Q2675" s="10">
        <f t="shared" si="206"/>
        <v>28</v>
      </c>
      <c r="R2675" s="10">
        <f t="shared" si="205"/>
        <v>167.15</v>
      </c>
      <c r="S2675" s="23">
        <f t="shared" si="207"/>
        <v>41912.541655092595</v>
      </c>
      <c r="T2675" s="23">
        <f t="shared" si="208"/>
        <v>41941.947916666664</v>
      </c>
      <c r="U2675" s="10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0" t="s">
        <v>8220</v>
      </c>
      <c r="G2676" s="10" t="s">
        <v>8223</v>
      </c>
      <c r="H2676" s="10" t="s">
        <v>8245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t="b">
        <v>0</v>
      </c>
      <c r="N2676" s="10" t="s">
        <v>8300</v>
      </c>
      <c r="O2676" s="15" t="s">
        <v>8317</v>
      </c>
      <c r="P2676" s="10" t="s">
        <v>8354</v>
      </c>
      <c r="Q2676" s="10">
        <f t="shared" si="206"/>
        <v>63</v>
      </c>
      <c r="R2676" s="10">
        <f t="shared" si="205"/>
        <v>128.62</v>
      </c>
      <c r="S2676" s="23">
        <f t="shared" si="207"/>
        <v>42529.632754629631</v>
      </c>
      <c r="T2676" s="23">
        <f t="shared" si="208"/>
        <v>42556.207638888889</v>
      </c>
      <c r="U2676" s="10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0" t="s">
        <v>8220</v>
      </c>
      <c r="G2677" s="10" t="s">
        <v>8223</v>
      </c>
      <c r="H2677" s="10" t="s">
        <v>8245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t="b">
        <v>0</v>
      </c>
      <c r="N2677" s="10" t="s">
        <v>8300</v>
      </c>
      <c r="O2677" s="15" t="s">
        <v>8317</v>
      </c>
      <c r="P2677" s="10" t="s">
        <v>8354</v>
      </c>
      <c r="Q2677" s="10">
        <f t="shared" si="206"/>
        <v>8</v>
      </c>
      <c r="R2677" s="10">
        <f t="shared" si="205"/>
        <v>65.41</v>
      </c>
      <c r="S2677" s="23">
        <f t="shared" si="207"/>
        <v>41923.857511574075</v>
      </c>
      <c r="T2677" s="23">
        <f t="shared" si="208"/>
        <v>41953.899178240739</v>
      </c>
      <c r="U2677" s="10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0" t="s">
        <v>8220</v>
      </c>
      <c r="G2678" s="10" t="s">
        <v>8228</v>
      </c>
      <c r="H2678" s="10" t="s">
        <v>8250</v>
      </c>
      <c r="I2678" s="10">
        <v>1463929174</v>
      </c>
      <c r="J2678" s="10">
        <v>1461337174</v>
      </c>
      <c r="K2678" s="10" t="b">
        <v>0</v>
      </c>
      <c r="L2678" s="10">
        <v>9</v>
      </c>
      <c r="M2678" t="b">
        <v>0</v>
      </c>
      <c r="N2678" s="10" t="s">
        <v>8300</v>
      </c>
      <c r="O2678" s="15" t="s">
        <v>8317</v>
      </c>
      <c r="P2678" s="10" t="s">
        <v>8354</v>
      </c>
      <c r="Q2678" s="10">
        <f t="shared" si="206"/>
        <v>50</v>
      </c>
      <c r="R2678" s="10">
        <f t="shared" si="205"/>
        <v>117.56</v>
      </c>
      <c r="S2678" s="23">
        <f t="shared" si="207"/>
        <v>42482.624699074076</v>
      </c>
      <c r="T2678" s="23">
        <f t="shared" si="208"/>
        <v>42512.624699074076</v>
      </c>
      <c r="U2678" s="10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0" t="s">
        <v>8220</v>
      </c>
      <c r="G2679" s="10" t="s">
        <v>8223</v>
      </c>
      <c r="H2679" s="10" t="s">
        <v>8245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t="b">
        <v>0</v>
      </c>
      <c r="N2679" s="10" t="s">
        <v>8300</v>
      </c>
      <c r="O2679" s="15" t="s">
        <v>8317</v>
      </c>
      <c r="P2679" s="10" t="s">
        <v>8354</v>
      </c>
      <c r="Q2679" s="10">
        <f t="shared" si="206"/>
        <v>18</v>
      </c>
      <c r="R2679" s="10">
        <f t="shared" si="205"/>
        <v>126.48</v>
      </c>
      <c r="S2679" s="23">
        <f t="shared" si="207"/>
        <v>41793.029432870368</v>
      </c>
      <c r="T2679" s="23">
        <f t="shared" si="208"/>
        <v>41823.029432870368</v>
      </c>
      <c r="U2679" s="10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0" t="s">
        <v>8220</v>
      </c>
      <c r="G2680" s="10" t="s">
        <v>8226</v>
      </c>
      <c r="H2680" s="10" t="s">
        <v>8248</v>
      </c>
      <c r="I2680" s="10">
        <v>1443121765</v>
      </c>
      <c r="J2680" s="10">
        <v>1440529765</v>
      </c>
      <c r="K2680" s="10" t="b">
        <v>0</v>
      </c>
      <c r="L2680" s="10">
        <v>2</v>
      </c>
      <c r="M2680" t="b">
        <v>0</v>
      </c>
      <c r="N2680" s="10" t="s">
        <v>8300</v>
      </c>
      <c r="O2680" s="15" t="s">
        <v>8317</v>
      </c>
      <c r="P2680" s="10" t="s">
        <v>8354</v>
      </c>
      <c r="Q2680" s="10">
        <f t="shared" si="206"/>
        <v>0</v>
      </c>
      <c r="R2680" s="10">
        <f t="shared" si="205"/>
        <v>550</v>
      </c>
      <c r="S2680" s="23">
        <f t="shared" si="207"/>
        <v>42241.798206018517</v>
      </c>
      <c r="T2680" s="23">
        <f t="shared" si="208"/>
        <v>42271.798206018517</v>
      </c>
      <c r="U2680" s="1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0" t="s">
        <v>8220</v>
      </c>
      <c r="G2681" s="10" t="s">
        <v>8223</v>
      </c>
      <c r="H2681" s="10" t="s">
        <v>8245</v>
      </c>
      <c r="I2681" s="10">
        <v>1425081694</v>
      </c>
      <c r="J2681" s="10">
        <v>1422489694</v>
      </c>
      <c r="K2681" s="10" t="b">
        <v>0</v>
      </c>
      <c r="L2681" s="10">
        <v>3</v>
      </c>
      <c r="M2681" t="b">
        <v>0</v>
      </c>
      <c r="N2681" s="10" t="s">
        <v>8300</v>
      </c>
      <c r="O2681" s="15" t="s">
        <v>8317</v>
      </c>
      <c r="P2681" s="10" t="s">
        <v>8354</v>
      </c>
      <c r="Q2681" s="10">
        <f t="shared" si="206"/>
        <v>0</v>
      </c>
      <c r="R2681" s="10">
        <f t="shared" si="205"/>
        <v>44</v>
      </c>
      <c r="S2681" s="23">
        <f t="shared" si="207"/>
        <v>42033.001087962963</v>
      </c>
      <c r="T2681" s="23">
        <f t="shared" si="208"/>
        <v>42063.001087962963</v>
      </c>
      <c r="U2681" s="10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0" t="s">
        <v>8220</v>
      </c>
      <c r="G2682" s="10" t="s">
        <v>8226</v>
      </c>
      <c r="H2682" s="10" t="s">
        <v>8248</v>
      </c>
      <c r="I2682" s="10">
        <v>1459915491</v>
      </c>
      <c r="J2682" s="10">
        <v>1457327091</v>
      </c>
      <c r="K2682" s="10" t="b">
        <v>0</v>
      </c>
      <c r="L2682" s="10">
        <v>4</v>
      </c>
      <c r="M2682" t="b">
        <v>0</v>
      </c>
      <c r="N2682" s="10" t="s">
        <v>8300</v>
      </c>
      <c r="O2682" s="15" t="s">
        <v>8317</v>
      </c>
      <c r="P2682" s="10" t="s">
        <v>8354</v>
      </c>
      <c r="Q2682" s="10">
        <f t="shared" si="206"/>
        <v>1</v>
      </c>
      <c r="R2682" s="10">
        <f t="shared" si="205"/>
        <v>69</v>
      </c>
      <c r="S2682" s="23">
        <f t="shared" si="207"/>
        <v>42436.211701388893</v>
      </c>
      <c r="T2682" s="23">
        <f t="shared" si="208"/>
        <v>42466.170034722221</v>
      </c>
      <c r="U2682" s="10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0" t="s">
        <v>8220</v>
      </c>
      <c r="G2683" s="10" t="s">
        <v>8223</v>
      </c>
      <c r="H2683" s="10" t="s">
        <v>8245</v>
      </c>
      <c r="I2683" s="10">
        <v>1405027750</v>
      </c>
      <c r="J2683" s="10">
        <v>1402867750</v>
      </c>
      <c r="K2683" s="10" t="b">
        <v>0</v>
      </c>
      <c r="L2683" s="10">
        <v>2</v>
      </c>
      <c r="M2683" t="b">
        <v>0</v>
      </c>
      <c r="N2683" s="10" t="s">
        <v>8282</v>
      </c>
      <c r="O2683" s="15" t="s">
        <v>8334</v>
      </c>
      <c r="P2683" s="10" t="s">
        <v>8335</v>
      </c>
      <c r="Q2683" s="10">
        <f t="shared" si="206"/>
        <v>1</v>
      </c>
      <c r="R2683" s="10">
        <f t="shared" si="205"/>
        <v>27.5</v>
      </c>
      <c r="S2683" s="23">
        <f t="shared" si="207"/>
        <v>41805.895254629628</v>
      </c>
      <c r="T2683" s="23">
        <f t="shared" si="208"/>
        <v>41830.895254629628</v>
      </c>
      <c r="U2683" s="10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0" t="s">
        <v>8220</v>
      </c>
      <c r="G2684" s="10" t="s">
        <v>8223</v>
      </c>
      <c r="H2684" s="10" t="s">
        <v>8245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t="b">
        <v>0</v>
      </c>
      <c r="N2684" s="10" t="s">
        <v>8282</v>
      </c>
      <c r="O2684" s="15" t="s">
        <v>8334</v>
      </c>
      <c r="P2684" s="10" t="s">
        <v>8335</v>
      </c>
      <c r="Q2684" s="10">
        <f t="shared" si="206"/>
        <v>28</v>
      </c>
      <c r="R2684" s="10">
        <f t="shared" si="205"/>
        <v>84.9</v>
      </c>
      <c r="S2684" s="23">
        <f t="shared" si="207"/>
        <v>41932.871990740743</v>
      </c>
      <c r="T2684" s="23">
        <f t="shared" si="208"/>
        <v>41965.249305555553</v>
      </c>
      <c r="U2684" s="10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0" t="s">
        <v>8220</v>
      </c>
      <c r="G2685" s="10" t="s">
        <v>8223</v>
      </c>
      <c r="H2685" s="10" t="s">
        <v>8245</v>
      </c>
      <c r="I2685" s="10">
        <v>1425233240</v>
      </c>
      <c r="J2685" s="10">
        <v>1422641240</v>
      </c>
      <c r="K2685" s="10" t="b">
        <v>0</v>
      </c>
      <c r="L2685" s="10">
        <v>3</v>
      </c>
      <c r="M2685" t="b">
        <v>0</v>
      </c>
      <c r="N2685" s="10" t="s">
        <v>8282</v>
      </c>
      <c r="O2685" s="15" t="s">
        <v>8334</v>
      </c>
      <c r="P2685" s="10" t="s">
        <v>8335</v>
      </c>
      <c r="Q2685" s="10">
        <f t="shared" si="206"/>
        <v>0</v>
      </c>
      <c r="R2685" s="10">
        <f t="shared" si="205"/>
        <v>12</v>
      </c>
      <c r="S2685" s="23">
        <f t="shared" si="207"/>
        <v>42034.75509259259</v>
      </c>
      <c r="T2685" s="23">
        <f t="shared" si="208"/>
        <v>42064.75509259259</v>
      </c>
      <c r="U2685" s="10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0" t="s">
        <v>8220</v>
      </c>
      <c r="G2686" s="10" t="s">
        <v>8223</v>
      </c>
      <c r="H2686" s="10" t="s">
        <v>8245</v>
      </c>
      <c r="I2686" s="10">
        <v>1407621425</v>
      </c>
      <c r="J2686" s="10">
        <v>1404165425</v>
      </c>
      <c r="K2686" s="10" t="b">
        <v>0</v>
      </c>
      <c r="L2686" s="10">
        <v>4</v>
      </c>
      <c r="M2686" t="b">
        <v>0</v>
      </c>
      <c r="N2686" s="10" t="s">
        <v>8282</v>
      </c>
      <c r="O2686" s="15" t="s">
        <v>8334</v>
      </c>
      <c r="P2686" s="10" t="s">
        <v>8335</v>
      </c>
      <c r="Q2686" s="10">
        <f t="shared" si="206"/>
        <v>1</v>
      </c>
      <c r="R2686" s="10">
        <f t="shared" si="205"/>
        <v>200</v>
      </c>
      <c r="S2686" s="23">
        <f t="shared" si="207"/>
        <v>41820.914641203701</v>
      </c>
      <c r="T2686" s="23">
        <f t="shared" si="208"/>
        <v>41860.914641203701</v>
      </c>
      <c r="U2686" s="10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0" t="s">
        <v>8220</v>
      </c>
      <c r="G2687" s="10" t="s">
        <v>8223</v>
      </c>
      <c r="H2687" s="10" t="s">
        <v>8245</v>
      </c>
      <c r="I2687" s="10">
        <v>1430149330</v>
      </c>
      <c r="J2687" s="10">
        <v>1424968930</v>
      </c>
      <c r="K2687" s="10" t="b">
        <v>0</v>
      </c>
      <c r="L2687" s="10">
        <v>1</v>
      </c>
      <c r="M2687" t="b">
        <v>0</v>
      </c>
      <c r="N2687" s="10" t="s">
        <v>8282</v>
      </c>
      <c r="O2687" s="15" t="s">
        <v>8334</v>
      </c>
      <c r="P2687" s="10" t="s">
        <v>8335</v>
      </c>
      <c r="Q2687" s="10">
        <f t="shared" si="206"/>
        <v>0</v>
      </c>
      <c r="R2687" s="10">
        <f t="shared" si="205"/>
        <v>10</v>
      </c>
      <c r="S2687" s="23">
        <f t="shared" si="207"/>
        <v>42061.69594907407</v>
      </c>
      <c r="T2687" s="23">
        <f t="shared" si="208"/>
        <v>42121.654282407413</v>
      </c>
      <c r="U2687" s="10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0" t="s">
        <v>8220</v>
      </c>
      <c r="G2688" s="10" t="s">
        <v>8223</v>
      </c>
      <c r="H2688" s="10" t="s">
        <v>8245</v>
      </c>
      <c r="I2688" s="10">
        <v>1412119423</v>
      </c>
      <c r="J2688" s="10">
        <v>1410391423</v>
      </c>
      <c r="K2688" s="10" t="b">
        <v>0</v>
      </c>
      <c r="L2688" s="10">
        <v>0</v>
      </c>
      <c r="M2688" t="b">
        <v>0</v>
      </c>
      <c r="N2688" s="10" t="s">
        <v>8282</v>
      </c>
      <c r="O2688" s="15" t="s">
        <v>8334</v>
      </c>
      <c r="P2688" s="10" t="s">
        <v>8335</v>
      </c>
      <c r="Q2688" s="10">
        <f t="shared" si="206"/>
        <v>0</v>
      </c>
      <c r="R2688" s="10">
        <f t="shared" si="205"/>
        <v>0</v>
      </c>
      <c r="S2688" s="23">
        <f t="shared" si="207"/>
        <v>41892.974803240737</v>
      </c>
      <c r="T2688" s="23">
        <f t="shared" si="208"/>
        <v>41912.974803240737</v>
      </c>
      <c r="U2688" s="10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0" t="s">
        <v>8220</v>
      </c>
      <c r="G2689" s="10" t="s">
        <v>8223</v>
      </c>
      <c r="H2689" s="10" t="s">
        <v>8245</v>
      </c>
      <c r="I2689" s="10">
        <v>1435591318</v>
      </c>
      <c r="J2689" s="10">
        <v>1432999318</v>
      </c>
      <c r="K2689" s="10" t="b">
        <v>0</v>
      </c>
      <c r="L2689" s="10">
        <v>0</v>
      </c>
      <c r="M2689" t="b">
        <v>0</v>
      </c>
      <c r="N2689" s="10" t="s">
        <v>8282</v>
      </c>
      <c r="O2689" s="15" t="s">
        <v>8334</v>
      </c>
      <c r="P2689" s="10" t="s">
        <v>8335</v>
      </c>
      <c r="Q2689" s="10">
        <f t="shared" si="206"/>
        <v>0</v>
      </c>
      <c r="R2689" s="10">
        <f t="shared" si="205"/>
        <v>0</v>
      </c>
      <c r="S2689" s="23">
        <f t="shared" si="207"/>
        <v>42154.64025462963</v>
      </c>
      <c r="T2689" s="23">
        <f t="shared" si="208"/>
        <v>42184.64025462963</v>
      </c>
      <c r="U2689" s="10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0" t="s">
        <v>8220</v>
      </c>
      <c r="G2690" s="10" t="s">
        <v>8223</v>
      </c>
      <c r="H2690" s="10" t="s">
        <v>8245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t="b">
        <v>0</v>
      </c>
      <c r="N2690" s="10" t="s">
        <v>8282</v>
      </c>
      <c r="O2690" s="15" t="s">
        <v>8334</v>
      </c>
      <c r="P2690" s="10" t="s">
        <v>8335</v>
      </c>
      <c r="Q2690" s="10">
        <f t="shared" si="206"/>
        <v>0</v>
      </c>
      <c r="R2690" s="10">
        <f t="shared" ref="R2690:R2753" si="210">IFERROR(ROUND(E2690/L2690,2),0)</f>
        <v>5.29</v>
      </c>
      <c r="S2690" s="23">
        <f t="shared" si="207"/>
        <v>42028.118865740747</v>
      </c>
      <c r="T2690" s="23">
        <f t="shared" si="208"/>
        <v>42059.125</v>
      </c>
      <c r="U2690" s="1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0" t="s">
        <v>8220</v>
      </c>
      <c r="G2691" s="10" t="s">
        <v>8223</v>
      </c>
      <c r="H2691" s="10" t="s">
        <v>8245</v>
      </c>
      <c r="I2691" s="10">
        <v>1469919890</v>
      </c>
      <c r="J2691" s="10">
        <v>1467327890</v>
      </c>
      <c r="K2691" s="10" t="b">
        <v>0</v>
      </c>
      <c r="L2691" s="10">
        <v>1</v>
      </c>
      <c r="M2691" t="b">
        <v>0</v>
      </c>
      <c r="N2691" s="10" t="s">
        <v>8282</v>
      </c>
      <c r="O2691" s="15" t="s">
        <v>8334</v>
      </c>
      <c r="P2691" s="10" t="s">
        <v>8335</v>
      </c>
      <c r="Q2691" s="10">
        <f t="shared" ref="Q2691:Q2754" si="211">ROUND(E2691/D2691*100,0)</f>
        <v>0</v>
      </c>
      <c r="R2691" s="10">
        <f t="shared" si="210"/>
        <v>1</v>
      </c>
      <c r="S2691" s="23">
        <f t="shared" ref="S2691:S2754" si="212">(((J2691/60)/60)/24)+DATE(1970,1,1)</f>
        <v>42551.961689814809</v>
      </c>
      <c r="T2691" s="23">
        <f t="shared" ref="T2691:T2754" si="213">(((I2691/60)/60)/24)+DATE(1970,1,1)</f>
        <v>42581.961689814809</v>
      </c>
      <c r="U2691" s="10">
        <f t="shared" si="209"/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0" t="s">
        <v>8220</v>
      </c>
      <c r="G2692" s="10" t="s">
        <v>8223</v>
      </c>
      <c r="H2692" s="10" t="s">
        <v>8245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t="b">
        <v>0</v>
      </c>
      <c r="N2692" s="10" t="s">
        <v>8282</v>
      </c>
      <c r="O2692" s="15" t="s">
        <v>8334</v>
      </c>
      <c r="P2692" s="10" t="s">
        <v>8335</v>
      </c>
      <c r="Q2692" s="10">
        <f t="shared" si="211"/>
        <v>11</v>
      </c>
      <c r="R2692" s="10">
        <f t="shared" si="210"/>
        <v>72.760000000000005</v>
      </c>
      <c r="S2692" s="23">
        <f t="shared" si="212"/>
        <v>42113.105046296296</v>
      </c>
      <c r="T2692" s="23">
        <f t="shared" si="213"/>
        <v>42158.105046296296</v>
      </c>
      <c r="U2692" s="10">
        <f t="shared" si="209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0" t="s">
        <v>8220</v>
      </c>
      <c r="G2693" s="10" t="s">
        <v>8228</v>
      </c>
      <c r="H2693" s="10" t="s">
        <v>8250</v>
      </c>
      <c r="I2693" s="10">
        <v>1431278557</v>
      </c>
      <c r="J2693" s="10">
        <v>1427390557</v>
      </c>
      <c r="K2693" s="10" t="b">
        <v>0</v>
      </c>
      <c r="L2693" s="10">
        <v>2</v>
      </c>
      <c r="M2693" t="b">
        <v>0</v>
      </c>
      <c r="N2693" s="10" t="s">
        <v>8282</v>
      </c>
      <c r="O2693" s="15" t="s">
        <v>8334</v>
      </c>
      <c r="P2693" s="10" t="s">
        <v>8335</v>
      </c>
      <c r="Q2693" s="10">
        <f t="shared" si="211"/>
        <v>0</v>
      </c>
      <c r="R2693" s="10">
        <f t="shared" si="210"/>
        <v>17.5</v>
      </c>
      <c r="S2693" s="23">
        <f t="shared" si="212"/>
        <v>42089.724039351851</v>
      </c>
      <c r="T2693" s="23">
        <f t="shared" si="213"/>
        <v>42134.724039351851</v>
      </c>
      <c r="U2693" s="10">
        <f t="shared" si="209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0" t="s">
        <v>8220</v>
      </c>
      <c r="G2694" s="10" t="s">
        <v>8223</v>
      </c>
      <c r="H2694" s="10" t="s">
        <v>8245</v>
      </c>
      <c r="I2694" s="10">
        <v>1427266860</v>
      </c>
      <c r="J2694" s="10">
        <v>1424678460</v>
      </c>
      <c r="K2694" s="10" t="b">
        <v>0</v>
      </c>
      <c r="L2694" s="10">
        <v>1</v>
      </c>
      <c r="M2694" t="b">
        <v>0</v>
      </c>
      <c r="N2694" s="10" t="s">
        <v>8282</v>
      </c>
      <c r="O2694" s="15" t="s">
        <v>8334</v>
      </c>
      <c r="P2694" s="10" t="s">
        <v>8335</v>
      </c>
      <c r="Q2694" s="10">
        <f t="shared" si="211"/>
        <v>1</v>
      </c>
      <c r="R2694" s="10">
        <f t="shared" si="210"/>
        <v>25</v>
      </c>
      <c r="S2694" s="23">
        <f t="shared" si="212"/>
        <v>42058.334027777775</v>
      </c>
      <c r="T2694" s="23">
        <f t="shared" si="213"/>
        <v>42088.292361111111</v>
      </c>
      <c r="U2694" s="10">
        <f t="shared" si="209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0" t="s">
        <v>8220</v>
      </c>
      <c r="G2695" s="10" t="s">
        <v>8223</v>
      </c>
      <c r="H2695" s="10" t="s">
        <v>8245</v>
      </c>
      <c r="I2695" s="10">
        <v>1407899966</v>
      </c>
      <c r="J2695" s="10">
        <v>1405307966</v>
      </c>
      <c r="K2695" s="10" t="b">
        <v>0</v>
      </c>
      <c r="L2695" s="10">
        <v>3</v>
      </c>
      <c r="M2695" t="b">
        <v>0</v>
      </c>
      <c r="N2695" s="10" t="s">
        <v>8282</v>
      </c>
      <c r="O2695" s="15" t="s">
        <v>8334</v>
      </c>
      <c r="P2695" s="10" t="s">
        <v>8335</v>
      </c>
      <c r="Q2695" s="10">
        <f t="shared" si="211"/>
        <v>1</v>
      </c>
      <c r="R2695" s="10">
        <f t="shared" si="210"/>
        <v>13.33</v>
      </c>
      <c r="S2695" s="23">
        <f t="shared" si="212"/>
        <v>41834.138495370367</v>
      </c>
      <c r="T2695" s="23">
        <f t="shared" si="213"/>
        <v>41864.138495370367</v>
      </c>
      <c r="U2695" s="10">
        <f t="shared" si="209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0" t="s">
        <v>8220</v>
      </c>
      <c r="G2696" s="10" t="s">
        <v>8223</v>
      </c>
      <c r="H2696" s="10" t="s">
        <v>8245</v>
      </c>
      <c r="I2696" s="10">
        <v>1411701739</v>
      </c>
      <c r="J2696" s="10">
        <v>1409109739</v>
      </c>
      <c r="K2696" s="10" t="b">
        <v>0</v>
      </c>
      <c r="L2696" s="10">
        <v>1</v>
      </c>
      <c r="M2696" t="b">
        <v>0</v>
      </c>
      <c r="N2696" s="10" t="s">
        <v>8282</v>
      </c>
      <c r="O2696" s="15" t="s">
        <v>8334</v>
      </c>
      <c r="P2696" s="10" t="s">
        <v>8335</v>
      </c>
      <c r="Q2696" s="10">
        <f t="shared" si="211"/>
        <v>0</v>
      </c>
      <c r="R2696" s="10">
        <f t="shared" si="210"/>
        <v>1</v>
      </c>
      <c r="S2696" s="23">
        <f t="shared" si="212"/>
        <v>41878.140497685185</v>
      </c>
      <c r="T2696" s="23">
        <f t="shared" si="213"/>
        <v>41908.140497685185</v>
      </c>
      <c r="U2696" s="10">
        <f t="shared" si="209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0" t="s">
        <v>8220</v>
      </c>
      <c r="G2697" s="10" t="s">
        <v>8223</v>
      </c>
      <c r="H2697" s="10" t="s">
        <v>8245</v>
      </c>
      <c r="I2697" s="10">
        <v>1428981718</v>
      </c>
      <c r="J2697" s="10">
        <v>1423801318</v>
      </c>
      <c r="K2697" s="10" t="b">
        <v>0</v>
      </c>
      <c r="L2697" s="10">
        <v>3</v>
      </c>
      <c r="M2697" t="b">
        <v>0</v>
      </c>
      <c r="N2697" s="10" t="s">
        <v>8282</v>
      </c>
      <c r="O2697" s="15" t="s">
        <v>8334</v>
      </c>
      <c r="P2697" s="10" t="s">
        <v>8335</v>
      </c>
      <c r="Q2697" s="10">
        <f t="shared" si="211"/>
        <v>0</v>
      </c>
      <c r="R2697" s="10">
        <f t="shared" si="210"/>
        <v>23.67</v>
      </c>
      <c r="S2697" s="23">
        <f t="shared" si="212"/>
        <v>42048.181921296295</v>
      </c>
      <c r="T2697" s="23">
        <f t="shared" si="213"/>
        <v>42108.14025462963</v>
      </c>
      <c r="U2697" s="10">
        <f t="shared" si="209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0" t="s">
        <v>8220</v>
      </c>
      <c r="G2698" s="10" t="s">
        <v>8223</v>
      </c>
      <c r="H2698" s="10" t="s">
        <v>8245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t="b">
        <v>0</v>
      </c>
      <c r="N2698" s="10" t="s">
        <v>8282</v>
      </c>
      <c r="O2698" s="15" t="s">
        <v>8334</v>
      </c>
      <c r="P2698" s="10" t="s">
        <v>8335</v>
      </c>
      <c r="Q2698" s="10">
        <f t="shared" si="211"/>
        <v>6</v>
      </c>
      <c r="R2698" s="10">
        <f t="shared" si="210"/>
        <v>89.21</v>
      </c>
      <c r="S2698" s="23">
        <f t="shared" si="212"/>
        <v>41964.844444444447</v>
      </c>
      <c r="T2698" s="23">
        <f t="shared" si="213"/>
        <v>41998.844444444447</v>
      </c>
      <c r="U2698" s="10">
        <f t="shared" si="209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0" t="s">
        <v>8220</v>
      </c>
      <c r="G2699" s="10" t="s">
        <v>8223</v>
      </c>
      <c r="H2699" s="10" t="s">
        <v>8245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t="b">
        <v>0</v>
      </c>
      <c r="N2699" s="10" t="s">
        <v>8282</v>
      </c>
      <c r="O2699" s="15" t="s">
        <v>8334</v>
      </c>
      <c r="P2699" s="10" t="s">
        <v>8335</v>
      </c>
      <c r="Q2699" s="10">
        <f t="shared" si="211"/>
        <v>26</v>
      </c>
      <c r="R2699" s="10">
        <f t="shared" si="210"/>
        <v>116.56</v>
      </c>
      <c r="S2699" s="23">
        <f t="shared" si="212"/>
        <v>42187.940081018518</v>
      </c>
      <c r="T2699" s="23">
        <f t="shared" si="213"/>
        <v>42218.916666666672</v>
      </c>
      <c r="U2699" s="10">
        <f t="shared" si="209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0" t="s">
        <v>8220</v>
      </c>
      <c r="G2700" s="10" t="s">
        <v>8223</v>
      </c>
      <c r="H2700" s="10" t="s">
        <v>8245</v>
      </c>
      <c r="I2700" s="10">
        <v>1403904808</v>
      </c>
      <c r="J2700" s="10">
        <v>1401312808</v>
      </c>
      <c r="K2700" s="10" t="b">
        <v>0</v>
      </c>
      <c r="L2700" s="10">
        <v>2</v>
      </c>
      <c r="M2700" t="b">
        <v>0</v>
      </c>
      <c r="N2700" s="10" t="s">
        <v>8282</v>
      </c>
      <c r="O2700" s="15" t="s">
        <v>8334</v>
      </c>
      <c r="P2700" s="10" t="s">
        <v>8335</v>
      </c>
      <c r="Q2700" s="10">
        <f t="shared" si="211"/>
        <v>0</v>
      </c>
      <c r="R2700" s="10">
        <f t="shared" si="210"/>
        <v>13.01</v>
      </c>
      <c r="S2700" s="23">
        <f t="shared" si="212"/>
        <v>41787.898240740738</v>
      </c>
      <c r="T2700" s="23">
        <f t="shared" si="213"/>
        <v>41817.898240740738</v>
      </c>
      <c r="U2700" s="10">
        <f t="shared" si="209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0" t="s">
        <v>8220</v>
      </c>
      <c r="G2701" s="10" t="s">
        <v>8228</v>
      </c>
      <c r="H2701" s="10" t="s">
        <v>8250</v>
      </c>
      <c r="I2701" s="10">
        <v>1407533463</v>
      </c>
      <c r="J2701" s="10">
        <v>1404941463</v>
      </c>
      <c r="K2701" s="10" t="b">
        <v>0</v>
      </c>
      <c r="L2701" s="10">
        <v>0</v>
      </c>
      <c r="M2701" t="b">
        <v>0</v>
      </c>
      <c r="N2701" s="10" t="s">
        <v>8282</v>
      </c>
      <c r="O2701" s="15" t="s">
        <v>8334</v>
      </c>
      <c r="P2701" s="10" t="s">
        <v>8335</v>
      </c>
      <c r="Q2701" s="10">
        <f t="shared" si="211"/>
        <v>0</v>
      </c>
      <c r="R2701" s="10">
        <f t="shared" si="210"/>
        <v>0</v>
      </c>
      <c r="S2701" s="23">
        <f t="shared" si="212"/>
        <v>41829.896562499998</v>
      </c>
      <c r="T2701" s="23">
        <f t="shared" si="213"/>
        <v>41859.896562499998</v>
      </c>
      <c r="U2701" s="10">
        <f t="shared" si="209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0" t="s">
        <v>8220</v>
      </c>
      <c r="G2702" s="10" t="s">
        <v>8223</v>
      </c>
      <c r="H2702" s="10" t="s">
        <v>8245</v>
      </c>
      <c r="I2702" s="10">
        <v>1411073972</v>
      </c>
      <c r="J2702" s="10">
        <v>1408481972</v>
      </c>
      <c r="K2702" s="10" t="b">
        <v>0</v>
      </c>
      <c r="L2702" s="10">
        <v>4</v>
      </c>
      <c r="M2702" t="b">
        <v>0</v>
      </c>
      <c r="N2702" s="10" t="s">
        <v>8282</v>
      </c>
      <c r="O2702" s="15" t="s">
        <v>8334</v>
      </c>
      <c r="P2702" s="10" t="s">
        <v>8335</v>
      </c>
      <c r="Q2702" s="10">
        <f t="shared" si="211"/>
        <v>1</v>
      </c>
      <c r="R2702" s="10">
        <f t="shared" si="210"/>
        <v>17.5</v>
      </c>
      <c r="S2702" s="23">
        <f t="shared" si="212"/>
        <v>41870.87467592593</v>
      </c>
      <c r="T2702" s="23">
        <f t="shared" si="213"/>
        <v>41900.87467592593</v>
      </c>
      <c r="U2702" s="10">
        <f t="shared" si="209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0" t="s">
        <v>8221</v>
      </c>
      <c r="G2703" s="10" t="s">
        <v>8240</v>
      </c>
      <c r="H2703" s="10" t="s">
        <v>8248</v>
      </c>
      <c r="I2703" s="10">
        <v>1491586534</v>
      </c>
      <c r="J2703" s="10">
        <v>1488911734</v>
      </c>
      <c r="K2703" s="10" t="b">
        <v>0</v>
      </c>
      <c r="L2703" s="10">
        <v>46</v>
      </c>
      <c r="M2703" t="b">
        <v>0</v>
      </c>
      <c r="N2703" s="10" t="s">
        <v>8301</v>
      </c>
      <c r="O2703" s="15" t="s">
        <v>8315</v>
      </c>
      <c r="P2703" s="10" t="s">
        <v>8355</v>
      </c>
      <c r="Q2703" s="10">
        <f t="shared" si="211"/>
        <v>46</v>
      </c>
      <c r="R2703" s="10">
        <f t="shared" si="210"/>
        <v>34.130000000000003</v>
      </c>
      <c r="S2703" s="23">
        <f t="shared" si="212"/>
        <v>42801.774699074071</v>
      </c>
      <c r="T2703" s="23">
        <f t="shared" si="213"/>
        <v>42832.733032407406</v>
      </c>
      <c r="U2703" s="10">
        <f t="shared" ref="U2703:U2766" si="214">YEAR(S:S)</f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0" t="s">
        <v>8221</v>
      </c>
      <c r="G2704" s="10" t="s">
        <v>8223</v>
      </c>
      <c r="H2704" s="10" t="s">
        <v>8245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t="b">
        <v>0</v>
      </c>
      <c r="N2704" s="10" t="s">
        <v>8301</v>
      </c>
      <c r="O2704" s="15" t="s">
        <v>8315</v>
      </c>
      <c r="P2704" s="10" t="s">
        <v>8355</v>
      </c>
      <c r="Q2704" s="10">
        <f t="shared" si="211"/>
        <v>34</v>
      </c>
      <c r="R2704" s="10">
        <f t="shared" si="210"/>
        <v>132.35</v>
      </c>
      <c r="S2704" s="23">
        <f t="shared" si="212"/>
        <v>42800.801817129628</v>
      </c>
      <c r="T2704" s="23">
        <f t="shared" si="213"/>
        <v>42830.760150462964</v>
      </c>
      <c r="U2704" s="10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0" t="s">
        <v>8221</v>
      </c>
      <c r="G2705" s="10" t="s">
        <v>8237</v>
      </c>
      <c r="H2705" s="10" t="s">
        <v>8255</v>
      </c>
      <c r="I2705" s="10">
        <v>1490196830</v>
      </c>
      <c r="J2705" s="10">
        <v>1485016430</v>
      </c>
      <c r="K2705" s="10" t="b">
        <v>0</v>
      </c>
      <c r="L2705" s="10">
        <v>45</v>
      </c>
      <c r="M2705" t="b">
        <v>0</v>
      </c>
      <c r="N2705" s="10" t="s">
        <v>8301</v>
      </c>
      <c r="O2705" s="15" t="s">
        <v>8315</v>
      </c>
      <c r="P2705" s="10" t="s">
        <v>8355</v>
      </c>
      <c r="Q2705" s="10">
        <f t="shared" si="211"/>
        <v>104</v>
      </c>
      <c r="R2705" s="10">
        <f t="shared" si="210"/>
        <v>922.22</v>
      </c>
      <c r="S2705" s="23">
        <f t="shared" si="212"/>
        <v>42756.690162037034</v>
      </c>
      <c r="T2705" s="23">
        <f t="shared" si="213"/>
        <v>42816.648495370369</v>
      </c>
      <c r="U2705" s="10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0" t="s">
        <v>8221</v>
      </c>
      <c r="G2706" s="10" t="s">
        <v>8223</v>
      </c>
      <c r="H2706" s="10" t="s">
        <v>8245</v>
      </c>
      <c r="I2706" s="10">
        <v>1491421314</v>
      </c>
      <c r="J2706" s="10">
        <v>1487709714</v>
      </c>
      <c r="K2706" s="10" t="b">
        <v>0</v>
      </c>
      <c r="L2706" s="10">
        <v>7</v>
      </c>
      <c r="M2706" t="b">
        <v>0</v>
      </c>
      <c r="N2706" s="10" t="s">
        <v>8301</v>
      </c>
      <c r="O2706" s="15" t="s">
        <v>8315</v>
      </c>
      <c r="P2706" s="10" t="s">
        <v>8355</v>
      </c>
      <c r="Q2706" s="10">
        <f t="shared" si="211"/>
        <v>6</v>
      </c>
      <c r="R2706" s="10">
        <f t="shared" si="210"/>
        <v>163.57</v>
      </c>
      <c r="S2706" s="23">
        <f t="shared" si="212"/>
        <v>42787.862430555557</v>
      </c>
      <c r="T2706" s="23">
        <f t="shared" si="213"/>
        <v>42830.820763888885</v>
      </c>
      <c r="U2706" s="10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0" t="s">
        <v>8221</v>
      </c>
      <c r="G2707" s="10" t="s">
        <v>8223</v>
      </c>
      <c r="H2707" s="10" t="s">
        <v>8245</v>
      </c>
      <c r="I2707" s="10">
        <v>1490389158</v>
      </c>
      <c r="J2707" s="10">
        <v>1486504758</v>
      </c>
      <c r="K2707" s="10" t="b">
        <v>0</v>
      </c>
      <c r="L2707" s="10">
        <v>8</v>
      </c>
      <c r="M2707" t="b">
        <v>0</v>
      </c>
      <c r="N2707" s="10" t="s">
        <v>8301</v>
      </c>
      <c r="O2707" s="15" t="s">
        <v>8315</v>
      </c>
      <c r="P2707" s="10" t="s">
        <v>8355</v>
      </c>
      <c r="Q2707" s="10">
        <f t="shared" si="211"/>
        <v>11</v>
      </c>
      <c r="R2707" s="10">
        <f t="shared" si="210"/>
        <v>217.38</v>
      </c>
      <c r="S2707" s="23">
        <f t="shared" si="212"/>
        <v>42773.916180555556</v>
      </c>
      <c r="T2707" s="23">
        <f t="shared" si="213"/>
        <v>42818.874513888892</v>
      </c>
      <c r="U2707" s="10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0" t="s">
        <v>8218</v>
      </c>
      <c r="G2708" s="10" t="s">
        <v>8223</v>
      </c>
      <c r="H2708" s="10" t="s">
        <v>8245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t="b">
        <v>1</v>
      </c>
      <c r="N2708" s="10" t="s">
        <v>8301</v>
      </c>
      <c r="O2708" s="15" t="s">
        <v>8315</v>
      </c>
      <c r="P2708" s="10" t="s">
        <v>8355</v>
      </c>
      <c r="Q2708" s="10">
        <f t="shared" si="211"/>
        <v>112</v>
      </c>
      <c r="R2708" s="10">
        <f t="shared" si="210"/>
        <v>149.44</v>
      </c>
      <c r="S2708" s="23">
        <f t="shared" si="212"/>
        <v>41899.294942129629</v>
      </c>
      <c r="T2708" s="23">
        <f t="shared" si="213"/>
        <v>41928.290972222225</v>
      </c>
      <c r="U2708" s="10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0" t="s">
        <v>8218</v>
      </c>
      <c r="G2709" s="10" t="s">
        <v>8223</v>
      </c>
      <c r="H2709" s="10" t="s">
        <v>8245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t="b">
        <v>1</v>
      </c>
      <c r="N2709" s="10" t="s">
        <v>8301</v>
      </c>
      <c r="O2709" s="15" t="s">
        <v>8315</v>
      </c>
      <c r="P2709" s="10" t="s">
        <v>8355</v>
      </c>
      <c r="Q2709" s="10">
        <f t="shared" si="211"/>
        <v>351</v>
      </c>
      <c r="R2709" s="10">
        <f t="shared" si="210"/>
        <v>71.239999999999995</v>
      </c>
      <c r="S2709" s="23">
        <f t="shared" si="212"/>
        <v>41391.782905092594</v>
      </c>
      <c r="T2709" s="23">
        <f t="shared" si="213"/>
        <v>41421.290972222225</v>
      </c>
      <c r="U2709" s="10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0" t="s">
        <v>8218</v>
      </c>
      <c r="G2710" s="10" t="s">
        <v>8224</v>
      </c>
      <c r="H2710" s="10" t="s">
        <v>8246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t="b">
        <v>1</v>
      </c>
      <c r="N2710" s="10" t="s">
        <v>8301</v>
      </c>
      <c r="O2710" s="15" t="s">
        <v>8315</v>
      </c>
      <c r="P2710" s="10" t="s">
        <v>8355</v>
      </c>
      <c r="Q2710" s="10">
        <f t="shared" si="211"/>
        <v>233</v>
      </c>
      <c r="R2710" s="10">
        <f t="shared" si="210"/>
        <v>44.46</v>
      </c>
      <c r="S2710" s="23">
        <f t="shared" si="212"/>
        <v>42512.698217592595</v>
      </c>
      <c r="T2710" s="23">
        <f t="shared" si="213"/>
        <v>42572.698217592595</v>
      </c>
      <c r="U2710" s="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0" t="s">
        <v>8218</v>
      </c>
      <c r="G2711" s="10" t="s">
        <v>8223</v>
      </c>
      <c r="H2711" s="10" t="s">
        <v>8245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t="b">
        <v>1</v>
      </c>
      <c r="N2711" s="10" t="s">
        <v>8301</v>
      </c>
      <c r="O2711" s="15" t="s">
        <v>8315</v>
      </c>
      <c r="P2711" s="10" t="s">
        <v>8355</v>
      </c>
      <c r="Q2711" s="10">
        <f t="shared" si="211"/>
        <v>102</v>
      </c>
      <c r="R2711" s="10">
        <f t="shared" si="210"/>
        <v>164.94</v>
      </c>
      <c r="S2711" s="23">
        <f t="shared" si="212"/>
        <v>42612.149780092594</v>
      </c>
      <c r="T2711" s="23">
        <f t="shared" si="213"/>
        <v>42647.165972222225</v>
      </c>
      <c r="U2711" s="10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0" t="s">
        <v>8218</v>
      </c>
      <c r="G2712" s="10" t="s">
        <v>8223</v>
      </c>
      <c r="H2712" s="10" t="s">
        <v>8245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t="b">
        <v>1</v>
      </c>
      <c r="N2712" s="10" t="s">
        <v>8301</v>
      </c>
      <c r="O2712" s="15" t="s">
        <v>8315</v>
      </c>
      <c r="P2712" s="10" t="s">
        <v>8355</v>
      </c>
      <c r="Q2712" s="10">
        <f t="shared" si="211"/>
        <v>154</v>
      </c>
      <c r="R2712" s="10">
        <f t="shared" si="210"/>
        <v>84.87</v>
      </c>
      <c r="S2712" s="23">
        <f t="shared" si="212"/>
        <v>41828.229490740741</v>
      </c>
      <c r="T2712" s="23">
        <f t="shared" si="213"/>
        <v>41860.083333333336</v>
      </c>
      <c r="U2712" s="10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0" t="s">
        <v>8218</v>
      </c>
      <c r="G2713" s="10" t="s">
        <v>8224</v>
      </c>
      <c r="H2713" s="10" t="s">
        <v>8246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t="b">
        <v>1</v>
      </c>
      <c r="N2713" s="10" t="s">
        <v>8301</v>
      </c>
      <c r="O2713" s="15" t="s">
        <v>8315</v>
      </c>
      <c r="P2713" s="10" t="s">
        <v>8355</v>
      </c>
      <c r="Q2713" s="10">
        <f t="shared" si="211"/>
        <v>101</v>
      </c>
      <c r="R2713" s="10">
        <f t="shared" si="210"/>
        <v>53.95</v>
      </c>
      <c r="S2713" s="23">
        <f t="shared" si="212"/>
        <v>41780.745254629634</v>
      </c>
      <c r="T2713" s="23">
        <f t="shared" si="213"/>
        <v>41810.917361111111</v>
      </c>
      <c r="U2713" s="10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0" t="s">
        <v>8218</v>
      </c>
      <c r="G2714" s="10" t="s">
        <v>8223</v>
      </c>
      <c r="H2714" s="10" t="s">
        <v>8245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t="b">
        <v>1</v>
      </c>
      <c r="N2714" s="10" t="s">
        <v>8301</v>
      </c>
      <c r="O2714" s="15" t="s">
        <v>8315</v>
      </c>
      <c r="P2714" s="10" t="s">
        <v>8355</v>
      </c>
      <c r="Q2714" s="10">
        <f t="shared" si="211"/>
        <v>131</v>
      </c>
      <c r="R2714" s="10">
        <f t="shared" si="210"/>
        <v>50.53</v>
      </c>
      <c r="S2714" s="23">
        <f t="shared" si="212"/>
        <v>41432.062037037038</v>
      </c>
      <c r="T2714" s="23">
        <f t="shared" si="213"/>
        <v>41468.75</v>
      </c>
      <c r="U2714" s="10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0" t="s">
        <v>8218</v>
      </c>
      <c r="G2715" s="10" t="s">
        <v>8223</v>
      </c>
      <c r="H2715" s="10" t="s">
        <v>8245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t="b">
        <v>1</v>
      </c>
      <c r="N2715" s="10" t="s">
        <v>8301</v>
      </c>
      <c r="O2715" s="15" t="s">
        <v>8315</v>
      </c>
      <c r="P2715" s="10" t="s">
        <v>8355</v>
      </c>
      <c r="Q2715" s="10">
        <f t="shared" si="211"/>
        <v>102</v>
      </c>
      <c r="R2715" s="10">
        <f t="shared" si="210"/>
        <v>108</v>
      </c>
      <c r="S2715" s="23">
        <f t="shared" si="212"/>
        <v>42322.653749999998</v>
      </c>
      <c r="T2715" s="23">
        <f t="shared" si="213"/>
        <v>42362.653749999998</v>
      </c>
      <c r="U2715" s="10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0" t="s">
        <v>8218</v>
      </c>
      <c r="G2716" s="10" t="s">
        <v>8223</v>
      </c>
      <c r="H2716" s="10" t="s">
        <v>8245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t="b">
        <v>1</v>
      </c>
      <c r="N2716" s="10" t="s">
        <v>8301</v>
      </c>
      <c r="O2716" s="15" t="s">
        <v>8315</v>
      </c>
      <c r="P2716" s="10" t="s">
        <v>8355</v>
      </c>
      <c r="Q2716" s="10">
        <f t="shared" si="211"/>
        <v>116</v>
      </c>
      <c r="R2716" s="10">
        <f t="shared" si="210"/>
        <v>95.37</v>
      </c>
      <c r="S2716" s="23">
        <f t="shared" si="212"/>
        <v>42629.655046296291</v>
      </c>
      <c r="T2716" s="23">
        <f t="shared" si="213"/>
        <v>42657.958333333328</v>
      </c>
      <c r="U2716" s="10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0" t="s">
        <v>8218</v>
      </c>
      <c r="G2717" s="10" t="s">
        <v>8223</v>
      </c>
      <c r="H2717" s="10" t="s">
        <v>8245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t="b">
        <v>1</v>
      </c>
      <c r="N2717" s="10" t="s">
        <v>8301</v>
      </c>
      <c r="O2717" s="15" t="s">
        <v>8315</v>
      </c>
      <c r="P2717" s="10" t="s">
        <v>8355</v>
      </c>
      <c r="Q2717" s="10">
        <f t="shared" si="211"/>
        <v>265</v>
      </c>
      <c r="R2717" s="10">
        <f t="shared" si="210"/>
        <v>57.63</v>
      </c>
      <c r="S2717" s="23">
        <f t="shared" si="212"/>
        <v>42387.398472222223</v>
      </c>
      <c r="T2717" s="23">
        <f t="shared" si="213"/>
        <v>42421.398472222223</v>
      </c>
      <c r="U2717" s="10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0" t="s">
        <v>8218</v>
      </c>
      <c r="G2718" s="10" t="s">
        <v>8235</v>
      </c>
      <c r="H2718" s="10" t="s">
        <v>8248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t="b">
        <v>1</v>
      </c>
      <c r="N2718" s="10" t="s">
        <v>8301</v>
      </c>
      <c r="O2718" s="15" t="s">
        <v>8315</v>
      </c>
      <c r="P2718" s="10" t="s">
        <v>8355</v>
      </c>
      <c r="Q2718" s="10">
        <f t="shared" si="211"/>
        <v>120</v>
      </c>
      <c r="R2718" s="10">
        <f t="shared" si="210"/>
        <v>64.16</v>
      </c>
      <c r="S2718" s="23">
        <f t="shared" si="212"/>
        <v>42255.333252314813</v>
      </c>
      <c r="T2718" s="23">
        <f t="shared" si="213"/>
        <v>42285.333252314813</v>
      </c>
      <c r="U2718" s="10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0" t="s">
        <v>8218</v>
      </c>
      <c r="G2719" s="10" t="s">
        <v>8223</v>
      </c>
      <c r="H2719" s="10" t="s">
        <v>8245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t="b">
        <v>1</v>
      </c>
      <c r="N2719" s="10" t="s">
        <v>8301</v>
      </c>
      <c r="O2719" s="15" t="s">
        <v>8315</v>
      </c>
      <c r="P2719" s="10" t="s">
        <v>8355</v>
      </c>
      <c r="Q2719" s="10">
        <f t="shared" si="211"/>
        <v>120</v>
      </c>
      <c r="R2719" s="10">
        <f t="shared" si="210"/>
        <v>92.39</v>
      </c>
      <c r="S2719" s="23">
        <f t="shared" si="212"/>
        <v>41934.914918981485</v>
      </c>
      <c r="T2719" s="23">
        <f t="shared" si="213"/>
        <v>41979.956585648149</v>
      </c>
      <c r="U2719" s="10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0" t="s">
        <v>8218</v>
      </c>
      <c r="G2720" s="10" t="s">
        <v>8223</v>
      </c>
      <c r="H2720" s="10" t="s">
        <v>8245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t="b">
        <v>1</v>
      </c>
      <c r="N2720" s="10" t="s">
        <v>8301</v>
      </c>
      <c r="O2720" s="15" t="s">
        <v>8315</v>
      </c>
      <c r="P2720" s="10" t="s">
        <v>8355</v>
      </c>
      <c r="Q2720" s="10">
        <f t="shared" si="211"/>
        <v>104</v>
      </c>
      <c r="R2720" s="10">
        <f t="shared" si="210"/>
        <v>125.98</v>
      </c>
      <c r="S2720" s="23">
        <f t="shared" si="212"/>
        <v>42465.596585648149</v>
      </c>
      <c r="T2720" s="23">
        <f t="shared" si="213"/>
        <v>42493.958333333328</v>
      </c>
      <c r="U2720" s="1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0" t="s">
        <v>8218</v>
      </c>
      <c r="G2721" s="10" t="s">
        <v>8223</v>
      </c>
      <c r="H2721" s="10" t="s">
        <v>8245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t="b">
        <v>1</v>
      </c>
      <c r="N2721" s="10" t="s">
        <v>8301</v>
      </c>
      <c r="O2721" s="15" t="s">
        <v>8315</v>
      </c>
      <c r="P2721" s="10" t="s">
        <v>8355</v>
      </c>
      <c r="Q2721" s="10">
        <f t="shared" si="211"/>
        <v>109</v>
      </c>
      <c r="R2721" s="10">
        <f t="shared" si="210"/>
        <v>94.64</v>
      </c>
      <c r="S2721" s="23">
        <f t="shared" si="212"/>
        <v>42418.031180555554</v>
      </c>
      <c r="T2721" s="23">
        <f t="shared" si="213"/>
        <v>42477.989513888882</v>
      </c>
      <c r="U2721" s="10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0" t="s">
        <v>8218</v>
      </c>
      <c r="G2722" s="10" t="s">
        <v>8223</v>
      </c>
      <c r="H2722" s="10" t="s">
        <v>8245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t="b">
        <v>1</v>
      </c>
      <c r="N2722" s="10" t="s">
        <v>8301</v>
      </c>
      <c r="O2722" s="15" t="s">
        <v>8315</v>
      </c>
      <c r="P2722" s="10" t="s">
        <v>8355</v>
      </c>
      <c r="Q2722" s="10">
        <f t="shared" si="211"/>
        <v>118</v>
      </c>
      <c r="R2722" s="10">
        <f t="shared" si="210"/>
        <v>170.7</v>
      </c>
      <c r="S2722" s="23">
        <f t="shared" si="212"/>
        <v>42655.465891203698</v>
      </c>
      <c r="T2722" s="23">
        <f t="shared" si="213"/>
        <v>42685.507557870369</v>
      </c>
      <c r="U2722" s="10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0" t="s">
        <v>8218</v>
      </c>
      <c r="G2723" s="10" t="s">
        <v>8224</v>
      </c>
      <c r="H2723" s="10" t="s">
        <v>8246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t="b">
        <v>1</v>
      </c>
      <c r="N2723" s="10" t="s">
        <v>8293</v>
      </c>
      <c r="O2723" s="15" t="s">
        <v>8317</v>
      </c>
      <c r="P2723" s="10" t="s">
        <v>8347</v>
      </c>
      <c r="Q2723" s="10">
        <f t="shared" si="211"/>
        <v>1462</v>
      </c>
      <c r="R2723" s="10">
        <f t="shared" si="210"/>
        <v>40.76</v>
      </c>
      <c r="S2723" s="23">
        <f t="shared" si="212"/>
        <v>41493.543958333335</v>
      </c>
      <c r="T2723" s="23">
        <f t="shared" si="213"/>
        <v>41523.791666666664</v>
      </c>
      <c r="U2723" s="10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0" t="s">
        <v>8218</v>
      </c>
      <c r="G2724" s="10" t="s">
        <v>8223</v>
      </c>
      <c r="H2724" s="10" t="s">
        <v>8245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t="b">
        <v>1</v>
      </c>
      <c r="N2724" s="10" t="s">
        <v>8293</v>
      </c>
      <c r="O2724" s="15" t="s">
        <v>8317</v>
      </c>
      <c r="P2724" s="10" t="s">
        <v>8347</v>
      </c>
      <c r="Q2724" s="10">
        <f t="shared" si="211"/>
        <v>253</v>
      </c>
      <c r="R2724" s="10">
        <f t="shared" si="210"/>
        <v>68.25</v>
      </c>
      <c r="S2724" s="23">
        <f t="shared" si="212"/>
        <v>42704.857094907406</v>
      </c>
      <c r="T2724" s="23">
        <f t="shared" si="213"/>
        <v>42764.857094907406</v>
      </c>
      <c r="U2724" s="10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0" t="s">
        <v>8218</v>
      </c>
      <c r="G2725" s="10" t="s">
        <v>8223</v>
      </c>
      <c r="H2725" s="10" t="s">
        <v>8245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t="b">
        <v>1</v>
      </c>
      <c r="N2725" s="10" t="s">
        <v>8293</v>
      </c>
      <c r="O2725" s="15" t="s">
        <v>8317</v>
      </c>
      <c r="P2725" s="10" t="s">
        <v>8347</v>
      </c>
      <c r="Q2725" s="10">
        <f t="shared" si="211"/>
        <v>140</v>
      </c>
      <c r="R2725" s="10">
        <f t="shared" si="210"/>
        <v>95.49</v>
      </c>
      <c r="S2725" s="23">
        <f t="shared" si="212"/>
        <v>41944.83898148148</v>
      </c>
      <c r="T2725" s="23">
        <f t="shared" si="213"/>
        <v>42004.880648148144</v>
      </c>
      <c r="U2725" s="10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0" t="s">
        <v>8218</v>
      </c>
      <c r="G2726" s="10" t="s">
        <v>8224</v>
      </c>
      <c r="H2726" s="10" t="s">
        <v>8246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t="b">
        <v>1</v>
      </c>
      <c r="N2726" s="10" t="s">
        <v>8293</v>
      </c>
      <c r="O2726" s="15" t="s">
        <v>8317</v>
      </c>
      <c r="P2726" s="10" t="s">
        <v>8347</v>
      </c>
      <c r="Q2726" s="10">
        <f t="shared" si="211"/>
        <v>297</v>
      </c>
      <c r="R2726" s="10">
        <f t="shared" si="210"/>
        <v>7.19</v>
      </c>
      <c r="S2726" s="23">
        <f t="shared" si="212"/>
        <v>42199.32707175926</v>
      </c>
      <c r="T2726" s="23">
        <f t="shared" si="213"/>
        <v>42231.32707175926</v>
      </c>
      <c r="U2726" s="10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0" t="s">
        <v>8218</v>
      </c>
      <c r="G2727" s="10" t="s">
        <v>8228</v>
      </c>
      <c r="H2727" s="10" t="s">
        <v>8250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t="b">
        <v>1</v>
      </c>
      <c r="N2727" s="10" t="s">
        <v>8293</v>
      </c>
      <c r="O2727" s="15" t="s">
        <v>8317</v>
      </c>
      <c r="P2727" s="10" t="s">
        <v>8347</v>
      </c>
      <c r="Q2727" s="10">
        <f t="shared" si="211"/>
        <v>145</v>
      </c>
      <c r="R2727" s="10">
        <f t="shared" si="210"/>
        <v>511.65</v>
      </c>
      <c r="S2727" s="23">
        <f t="shared" si="212"/>
        <v>42745.744618055556</v>
      </c>
      <c r="T2727" s="23">
        <f t="shared" si="213"/>
        <v>42795.744618055556</v>
      </c>
      <c r="U2727" s="10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0" t="s">
        <v>8218</v>
      </c>
      <c r="G2728" s="10" t="s">
        <v>8223</v>
      </c>
      <c r="H2728" s="10" t="s">
        <v>8245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t="b">
        <v>1</v>
      </c>
      <c r="N2728" s="10" t="s">
        <v>8293</v>
      </c>
      <c r="O2728" s="15" t="s">
        <v>8317</v>
      </c>
      <c r="P2728" s="10" t="s">
        <v>8347</v>
      </c>
      <c r="Q2728" s="10">
        <f t="shared" si="211"/>
        <v>106</v>
      </c>
      <c r="R2728" s="10">
        <f t="shared" si="210"/>
        <v>261.75</v>
      </c>
      <c r="S2728" s="23">
        <f t="shared" si="212"/>
        <v>42452.579988425925</v>
      </c>
      <c r="T2728" s="23">
        <f t="shared" si="213"/>
        <v>42482.579988425925</v>
      </c>
      <c r="U2728" s="10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0" t="s">
        <v>8218</v>
      </c>
      <c r="G2729" s="10" t="s">
        <v>8223</v>
      </c>
      <c r="H2729" s="10" t="s">
        <v>8245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t="b">
        <v>1</v>
      </c>
      <c r="N2729" s="10" t="s">
        <v>8293</v>
      </c>
      <c r="O2729" s="15" t="s">
        <v>8317</v>
      </c>
      <c r="P2729" s="10" t="s">
        <v>8347</v>
      </c>
      <c r="Q2729" s="10">
        <f t="shared" si="211"/>
        <v>493</v>
      </c>
      <c r="R2729" s="10">
        <f t="shared" si="210"/>
        <v>69.760000000000005</v>
      </c>
      <c r="S2729" s="23">
        <f t="shared" si="212"/>
        <v>42198.676655092597</v>
      </c>
      <c r="T2729" s="23">
        <f t="shared" si="213"/>
        <v>42223.676655092597</v>
      </c>
      <c r="U2729" s="10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0" t="s">
        <v>8218</v>
      </c>
      <c r="G2730" s="10" t="s">
        <v>8223</v>
      </c>
      <c r="H2730" s="10" t="s">
        <v>8245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t="b">
        <v>1</v>
      </c>
      <c r="N2730" s="10" t="s">
        <v>8293</v>
      </c>
      <c r="O2730" s="15" t="s">
        <v>8317</v>
      </c>
      <c r="P2730" s="10" t="s">
        <v>8347</v>
      </c>
      <c r="Q2730" s="10">
        <f t="shared" si="211"/>
        <v>202</v>
      </c>
      <c r="R2730" s="10">
        <f t="shared" si="210"/>
        <v>77.23</v>
      </c>
      <c r="S2730" s="23">
        <f t="shared" si="212"/>
        <v>42333.59993055556</v>
      </c>
      <c r="T2730" s="23">
        <f t="shared" si="213"/>
        <v>42368.59993055556</v>
      </c>
      <c r="U2730" s="1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0" t="s">
        <v>8218</v>
      </c>
      <c r="G2731" s="10" t="s">
        <v>8223</v>
      </c>
      <c r="H2731" s="10" t="s">
        <v>8245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t="b">
        <v>1</v>
      </c>
      <c r="N2731" s="10" t="s">
        <v>8293</v>
      </c>
      <c r="O2731" s="15" t="s">
        <v>8317</v>
      </c>
      <c r="P2731" s="10" t="s">
        <v>8347</v>
      </c>
      <c r="Q2731" s="10">
        <f t="shared" si="211"/>
        <v>104</v>
      </c>
      <c r="R2731" s="10">
        <f t="shared" si="210"/>
        <v>340.57</v>
      </c>
      <c r="S2731" s="23">
        <f t="shared" si="212"/>
        <v>42095.240706018521</v>
      </c>
      <c r="T2731" s="23">
        <f t="shared" si="213"/>
        <v>42125.240706018521</v>
      </c>
      <c r="U2731" s="10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0" t="s">
        <v>8218</v>
      </c>
      <c r="G2732" s="10" t="s">
        <v>8223</v>
      </c>
      <c r="H2732" s="10" t="s">
        <v>8245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t="b">
        <v>1</v>
      </c>
      <c r="N2732" s="10" t="s">
        <v>8293</v>
      </c>
      <c r="O2732" s="15" t="s">
        <v>8317</v>
      </c>
      <c r="P2732" s="10" t="s">
        <v>8347</v>
      </c>
      <c r="Q2732" s="10">
        <f t="shared" si="211"/>
        <v>170</v>
      </c>
      <c r="R2732" s="10">
        <f t="shared" si="210"/>
        <v>67.42</v>
      </c>
      <c r="S2732" s="23">
        <f t="shared" si="212"/>
        <v>41351.541377314818</v>
      </c>
      <c r="T2732" s="23">
        <f t="shared" si="213"/>
        <v>41386.541377314818</v>
      </c>
      <c r="U2732" s="10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0" t="s">
        <v>8218</v>
      </c>
      <c r="G2733" s="10" t="s">
        <v>8223</v>
      </c>
      <c r="H2733" s="10" t="s">
        <v>8245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t="b">
        <v>1</v>
      </c>
      <c r="N2733" s="10" t="s">
        <v>8293</v>
      </c>
      <c r="O2733" s="15" t="s">
        <v>8317</v>
      </c>
      <c r="P2733" s="10" t="s">
        <v>8347</v>
      </c>
      <c r="Q2733" s="10">
        <f t="shared" si="211"/>
        <v>104</v>
      </c>
      <c r="R2733" s="10">
        <f t="shared" si="210"/>
        <v>845.7</v>
      </c>
      <c r="S2733" s="23">
        <f t="shared" si="212"/>
        <v>41872.525717592594</v>
      </c>
      <c r="T2733" s="23">
        <f t="shared" si="213"/>
        <v>41930.166666666664</v>
      </c>
      <c r="U2733" s="10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0" t="s">
        <v>8218</v>
      </c>
      <c r="G2734" s="10" t="s">
        <v>8223</v>
      </c>
      <c r="H2734" s="10" t="s">
        <v>8245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t="b">
        <v>1</v>
      </c>
      <c r="N2734" s="10" t="s">
        <v>8293</v>
      </c>
      <c r="O2734" s="15" t="s">
        <v>8317</v>
      </c>
      <c r="P2734" s="10" t="s">
        <v>8347</v>
      </c>
      <c r="Q2734" s="10">
        <f t="shared" si="211"/>
        <v>118</v>
      </c>
      <c r="R2734" s="10">
        <f t="shared" si="210"/>
        <v>97.19</v>
      </c>
      <c r="S2734" s="23">
        <f t="shared" si="212"/>
        <v>41389.808194444442</v>
      </c>
      <c r="T2734" s="23">
        <f t="shared" si="213"/>
        <v>41422</v>
      </c>
      <c r="U2734" s="10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0" t="s">
        <v>8218</v>
      </c>
      <c r="G2735" s="10" t="s">
        <v>8223</v>
      </c>
      <c r="H2735" s="10" t="s">
        <v>8245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t="b">
        <v>1</v>
      </c>
      <c r="N2735" s="10" t="s">
        <v>8293</v>
      </c>
      <c r="O2735" s="15" t="s">
        <v>8317</v>
      </c>
      <c r="P2735" s="10" t="s">
        <v>8347</v>
      </c>
      <c r="Q2735" s="10">
        <f t="shared" si="211"/>
        <v>108</v>
      </c>
      <c r="R2735" s="10">
        <f t="shared" si="210"/>
        <v>451.84</v>
      </c>
      <c r="S2735" s="23">
        <f t="shared" si="212"/>
        <v>42044.272847222222</v>
      </c>
      <c r="T2735" s="23">
        <f t="shared" si="213"/>
        <v>42104.231180555551</v>
      </c>
      <c r="U2735" s="10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0" t="s">
        <v>8218</v>
      </c>
      <c r="G2736" s="10" t="s">
        <v>8223</v>
      </c>
      <c r="H2736" s="10" t="s">
        <v>8245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t="b">
        <v>1</v>
      </c>
      <c r="N2736" s="10" t="s">
        <v>8293</v>
      </c>
      <c r="O2736" s="15" t="s">
        <v>8317</v>
      </c>
      <c r="P2736" s="10" t="s">
        <v>8347</v>
      </c>
      <c r="Q2736" s="10">
        <f t="shared" si="211"/>
        <v>2260300</v>
      </c>
      <c r="R2736" s="10">
        <f t="shared" si="210"/>
        <v>138.66999999999999</v>
      </c>
      <c r="S2736" s="23">
        <f t="shared" si="212"/>
        <v>42626.668888888889</v>
      </c>
      <c r="T2736" s="23">
        <f t="shared" si="213"/>
        <v>42656.915972222225</v>
      </c>
      <c r="U2736" s="10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0" t="s">
        <v>8218</v>
      </c>
      <c r="G2737" s="10" t="s">
        <v>8224</v>
      </c>
      <c r="H2737" s="10" t="s">
        <v>8246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t="b">
        <v>1</v>
      </c>
      <c r="N2737" s="10" t="s">
        <v>8293</v>
      </c>
      <c r="O2737" s="15" t="s">
        <v>8317</v>
      </c>
      <c r="P2737" s="10" t="s">
        <v>8347</v>
      </c>
      <c r="Q2737" s="10">
        <f t="shared" si="211"/>
        <v>978</v>
      </c>
      <c r="R2737" s="10">
        <f t="shared" si="210"/>
        <v>21.64</v>
      </c>
      <c r="S2737" s="23">
        <f t="shared" si="212"/>
        <v>41316.120949074073</v>
      </c>
      <c r="T2737" s="23">
        <f t="shared" si="213"/>
        <v>41346.833333333336</v>
      </c>
      <c r="U2737" s="10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0" t="s">
        <v>8218</v>
      </c>
      <c r="G2738" s="10" t="s">
        <v>8228</v>
      </c>
      <c r="H2738" s="10" t="s">
        <v>8250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t="b">
        <v>1</v>
      </c>
      <c r="N2738" s="10" t="s">
        <v>8293</v>
      </c>
      <c r="O2738" s="15" t="s">
        <v>8317</v>
      </c>
      <c r="P2738" s="10" t="s">
        <v>8347</v>
      </c>
      <c r="Q2738" s="10">
        <f t="shared" si="211"/>
        <v>123</v>
      </c>
      <c r="R2738" s="10">
        <f t="shared" si="210"/>
        <v>169.52</v>
      </c>
      <c r="S2738" s="23">
        <f t="shared" si="212"/>
        <v>41722.666354166664</v>
      </c>
      <c r="T2738" s="23">
        <f t="shared" si="213"/>
        <v>41752.666354166664</v>
      </c>
      <c r="U2738" s="10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0" t="s">
        <v>8218</v>
      </c>
      <c r="G2739" s="10" t="s">
        <v>8223</v>
      </c>
      <c r="H2739" s="10" t="s">
        <v>8245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t="b">
        <v>1</v>
      </c>
      <c r="N2739" s="10" t="s">
        <v>8293</v>
      </c>
      <c r="O2739" s="15" t="s">
        <v>8317</v>
      </c>
      <c r="P2739" s="10" t="s">
        <v>8347</v>
      </c>
      <c r="Q2739" s="10">
        <f t="shared" si="211"/>
        <v>246</v>
      </c>
      <c r="R2739" s="10">
        <f t="shared" si="210"/>
        <v>161.88</v>
      </c>
      <c r="S2739" s="23">
        <f t="shared" si="212"/>
        <v>41611.917673611111</v>
      </c>
      <c r="T2739" s="23">
        <f t="shared" si="213"/>
        <v>41654.791666666664</v>
      </c>
      <c r="U2739" s="10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0" t="s">
        <v>8218</v>
      </c>
      <c r="G2740" s="10" t="s">
        <v>8223</v>
      </c>
      <c r="H2740" s="10" t="s">
        <v>8245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t="b">
        <v>1</v>
      </c>
      <c r="N2740" s="10" t="s">
        <v>8293</v>
      </c>
      <c r="O2740" s="15" t="s">
        <v>8317</v>
      </c>
      <c r="P2740" s="10" t="s">
        <v>8347</v>
      </c>
      <c r="Q2740" s="10">
        <f t="shared" si="211"/>
        <v>148</v>
      </c>
      <c r="R2740" s="10">
        <f t="shared" si="210"/>
        <v>493.13</v>
      </c>
      <c r="S2740" s="23">
        <f t="shared" si="212"/>
        <v>42620.143564814818</v>
      </c>
      <c r="T2740" s="23">
        <f t="shared" si="213"/>
        <v>42680.143564814818</v>
      </c>
      <c r="U2740" s="1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0" t="s">
        <v>8218</v>
      </c>
      <c r="G2741" s="10" t="s">
        <v>8224</v>
      </c>
      <c r="H2741" s="10" t="s">
        <v>8246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t="b">
        <v>1</v>
      </c>
      <c r="N2741" s="10" t="s">
        <v>8293</v>
      </c>
      <c r="O2741" s="15" t="s">
        <v>8317</v>
      </c>
      <c r="P2741" s="10" t="s">
        <v>8347</v>
      </c>
      <c r="Q2741" s="10">
        <f t="shared" si="211"/>
        <v>384</v>
      </c>
      <c r="R2741" s="10">
        <f t="shared" si="210"/>
        <v>22.12</v>
      </c>
      <c r="S2741" s="23">
        <f t="shared" si="212"/>
        <v>41719.887928240743</v>
      </c>
      <c r="T2741" s="23">
        <f t="shared" si="213"/>
        <v>41764.887928240743</v>
      </c>
      <c r="U2741" s="10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0" t="s">
        <v>8218</v>
      </c>
      <c r="G2742" s="10" t="s">
        <v>8223</v>
      </c>
      <c r="H2742" s="10" t="s">
        <v>8245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t="b">
        <v>1</v>
      </c>
      <c r="N2742" s="10" t="s">
        <v>8293</v>
      </c>
      <c r="O2742" s="15" t="s">
        <v>8317</v>
      </c>
      <c r="P2742" s="10" t="s">
        <v>8347</v>
      </c>
      <c r="Q2742" s="10">
        <f t="shared" si="211"/>
        <v>103</v>
      </c>
      <c r="R2742" s="10">
        <f t="shared" si="210"/>
        <v>18.239999999999998</v>
      </c>
      <c r="S2742" s="23">
        <f t="shared" si="212"/>
        <v>42045.031851851847</v>
      </c>
      <c r="T2742" s="23">
        <f t="shared" si="213"/>
        <v>42074.99018518519</v>
      </c>
      <c r="U2742" s="10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0" t="s">
        <v>8220</v>
      </c>
      <c r="G2743" s="10" t="s">
        <v>8223</v>
      </c>
      <c r="H2743" s="10" t="s">
        <v>8245</v>
      </c>
      <c r="I2743" s="10">
        <v>1413770820</v>
      </c>
      <c r="J2743" s="10">
        <v>1412005602</v>
      </c>
      <c r="K2743" s="10" t="b">
        <v>0</v>
      </c>
      <c r="L2743" s="10">
        <v>4</v>
      </c>
      <c r="M2743" t="b">
        <v>0</v>
      </c>
      <c r="N2743" s="10" t="s">
        <v>8302</v>
      </c>
      <c r="O2743" s="15" t="s">
        <v>8320</v>
      </c>
      <c r="P2743" s="10" t="s">
        <v>8356</v>
      </c>
      <c r="Q2743" s="10">
        <f t="shared" si="211"/>
        <v>0</v>
      </c>
      <c r="R2743" s="10">
        <f t="shared" si="210"/>
        <v>8.75</v>
      </c>
      <c r="S2743" s="23">
        <f t="shared" si="212"/>
        <v>41911.657430555555</v>
      </c>
      <c r="T2743" s="23">
        <f t="shared" si="213"/>
        <v>41932.088194444441</v>
      </c>
      <c r="U2743" s="10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0" t="s">
        <v>8220</v>
      </c>
      <c r="G2744" s="10" t="s">
        <v>8223</v>
      </c>
      <c r="H2744" s="10" t="s">
        <v>8245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t="b">
        <v>0</v>
      </c>
      <c r="N2744" s="10" t="s">
        <v>8302</v>
      </c>
      <c r="O2744" s="15" t="s">
        <v>8320</v>
      </c>
      <c r="P2744" s="10" t="s">
        <v>8356</v>
      </c>
      <c r="Q2744" s="10">
        <f t="shared" si="211"/>
        <v>29</v>
      </c>
      <c r="R2744" s="10">
        <f t="shared" si="210"/>
        <v>40.61</v>
      </c>
      <c r="S2744" s="23">
        <f t="shared" si="212"/>
        <v>41030.719756944447</v>
      </c>
      <c r="T2744" s="23">
        <f t="shared" si="213"/>
        <v>41044.719756944447</v>
      </c>
      <c r="U2744" s="10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0" t="s">
        <v>8220</v>
      </c>
      <c r="G2745" s="10" t="s">
        <v>8223</v>
      </c>
      <c r="H2745" s="10" t="s">
        <v>8245</v>
      </c>
      <c r="I2745" s="10">
        <v>1476863607</v>
      </c>
      <c r="J2745" s="10">
        <v>1474271607</v>
      </c>
      <c r="K2745" s="10" t="b">
        <v>0</v>
      </c>
      <c r="L2745" s="10">
        <v>0</v>
      </c>
      <c r="M2745" t="b">
        <v>0</v>
      </c>
      <c r="N2745" s="10" t="s">
        <v>8302</v>
      </c>
      <c r="O2745" s="15" t="s">
        <v>8320</v>
      </c>
      <c r="P2745" s="10" t="s">
        <v>8356</v>
      </c>
      <c r="Q2745" s="10">
        <f t="shared" si="211"/>
        <v>0</v>
      </c>
      <c r="R2745" s="10">
        <f t="shared" si="210"/>
        <v>0</v>
      </c>
      <c r="S2745" s="23">
        <f t="shared" si="212"/>
        <v>42632.328784722224</v>
      </c>
      <c r="T2745" s="23">
        <f t="shared" si="213"/>
        <v>42662.328784722224</v>
      </c>
      <c r="U2745" s="10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0" t="s">
        <v>8220</v>
      </c>
      <c r="G2746" s="10" t="s">
        <v>8223</v>
      </c>
      <c r="H2746" s="10" t="s">
        <v>8245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t="b">
        <v>0</v>
      </c>
      <c r="N2746" s="10" t="s">
        <v>8302</v>
      </c>
      <c r="O2746" s="15" t="s">
        <v>8320</v>
      </c>
      <c r="P2746" s="10" t="s">
        <v>8356</v>
      </c>
      <c r="Q2746" s="10">
        <f t="shared" si="211"/>
        <v>5</v>
      </c>
      <c r="R2746" s="10">
        <f t="shared" si="210"/>
        <v>37.950000000000003</v>
      </c>
      <c r="S2746" s="23">
        <f t="shared" si="212"/>
        <v>40938.062476851854</v>
      </c>
      <c r="T2746" s="23">
        <f t="shared" si="213"/>
        <v>40968.062476851854</v>
      </c>
      <c r="U2746" s="10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0" t="s">
        <v>8220</v>
      </c>
      <c r="G2747" s="10" t="s">
        <v>8223</v>
      </c>
      <c r="H2747" s="10" t="s">
        <v>8245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t="b">
        <v>0</v>
      </c>
      <c r="N2747" s="10" t="s">
        <v>8302</v>
      </c>
      <c r="O2747" s="15" t="s">
        <v>8320</v>
      </c>
      <c r="P2747" s="10" t="s">
        <v>8356</v>
      </c>
      <c r="Q2747" s="10">
        <f t="shared" si="211"/>
        <v>22</v>
      </c>
      <c r="R2747" s="10">
        <f t="shared" si="210"/>
        <v>35.729999999999997</v>
      </c>
      <c r="S2747" s="23">
        <f t="shared" si="212"/>
        <v>41044.988055555557</v>
      </c>
      <c r="T2747" s="23">
        <f t="shared" si="213"/>
        <v>41104.988055555557</v>
      </c>
      <c r="U2747" s="10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0" t="s">
        <v>8220</v>
      </c>
      <c r="G2748" s="10" t="s">
        <v>8223</v>
      </c>
      <c r="H2748" s="10" t="s">
        <v>8245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t="b">
        <v>0</v>
      </c>
      <c r="N2748" s="10" t="s">
        <v>8302</v>
      </c>
      <c r="O2748" s="15" t="s">
        <v>8320</v>
      </c>
      <c r="P2748" s="10" t="s">
        <v>8356</v>
      </c>
      <c r="Q2748" s="10">
        <f t="shared" si="211"/>
        <v>27</v>
      </c>
      <c r="R2748" s="10">
        <f t="shared" si="210"/>
        <v>42.16</v>
      </c>
      <c r="S2748" s="23">
        <f t="shared" si="212"/>
        <v>41850.781377314815</v>
      </c>
      <c r="T2748" s="23">
        <f t="shared" si="213"/>
        <v>41880.781377314815</v>
      </c>
      <c r="U2748" s="10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0" t="s">
        <v>8220</v>
      </c>
      <c r="G2749" s="10" t="s">
        <v>8223</v>
      </c>
      <c r="H2749" s="10" t="s">
        <v>8245</v>
      </c>
      <c r="I2749" s="10">
        <v>1339816200</v>
      </c>
      <c r="J2749" s="10">
        <v>1337095997</v>
      </c>
      <c r="K2749" s="10" t="b">
        <v>0</v>
      </c>
      <c r="L2749" s="10">
        <v>4</v>
      </c>
      <c r="M2749" t="b">
        <v>0</v>
      </c>
      <c r="N2749" s="10" t="s">
        <v>8302</v>
      </c>
      <c r="O2749" s="15" t="s">
        <v>8320</v>
      </c>
      <c r="P2749" s="10" t="s">
        <v>8356</v>
      </c>
      <c r="Q2749" s="10">
        <f t="shared" si="211"/>
        <v>28</v>
      </c>
      <c r="R2749" s="10">
        <f t="shared" si="210"/>
        <v>35</v>
      </c>
      <c r="S2749" s="23">
        <f t="shared" si="212"/>
        <v>41044.64811342593</v>
      </c>
      <c r="T2749" s="23">
        <f t="shared" si="213"/>
        <v>41076.131944444445</v>
      </c>
      <c r="U2749" s="10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0" t="s">
        <v>8220</v>
      </c>
      <c r="G2750" s="10" t="s">
        <v>8223</v>
      </c>
      <c r="H2750" s="10" t="s">
        <v>8245</v>
      </c>
      <c r="I2750" s="10">
        <v>1472835802</v>
      </c>
      <c r="J2750" s="10">
        <v>1470243802</v>
      </c>
      <c r="K2750" s="10" t="b">
        <v>0</v>
      </c>
      <c r="L2750" s="10">
        <v>4</v>
      </c>
      <c r="M2750" t="b">
        <v>0</v>
      </c>
      <c r="N2750" s="10" t="s">
        <v>8302</v>
      </c>
      <c r="O2750" s="15" t="s">
        <v>8320</v>
      </c>
      <c r="P2750" s="10" t="s">
        <v>8356</v>
      </c>
      <c r="Q2750" s="10">
        <f t="shared" si="211"/>
        <v>1</v>
      </c>
      <c r="R2750" s="10">
        <f t="shared" si="210"/>
        <v>13.25</v>
      </c>
      <c r="S2750" s="23">
        <f t="shared" si="212"/>
        <v>42585.7106712963</v>
      </c>
      <c r="T2750" s="23">
        <f t="shared" si="213"/>
        <v>42615.7106712963</v>
      </c>
      <c r="U2750" s="1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0" t="s">
        <v>8220</v>
      </c>
      <c r="G2751" s="10" t="s">
        <v>8223</v>
      </c>
      <c r="H2751" s="10" t="s">
        <v>8245</v>
      </c>
      <c r="I2751" s="10">
        <v>1428171037</v>
      </c>
      <c r="J2751" s="10">
        <v>1425582637</v>
      </c>
      <c r="K2751" s="10" t="b">
        <v>0</v>
      </c>
      <c r="L2751" s="10">
        <v>2</v>
      </c>
      <c r="M2751" t="b">
        <v>0</v>
      </c>
      <c r="N2751" s="10" t="s">
        <v>8302</v>
      </c>
      <c r="O2751" s="15" t="s">
        <v>8320</v>
      </c>
      <c r="P2751" s="10" t="s">
        <v>8356</v>
      </c>
      <c r="Q2751" s="10">
        <f t="shared" si="211"/>
        <v>1</v>
      </c>
      <c r="R2751" s="10">
        <f t="shared" si="210"/>
        <v>55</v>
      </c>
      <c r="S2751" s="23">
        <f t="shared" si="212"/>
        <v>42068.799039351856</v>
      </c>
      <c r="T2751" s="23">
        <f t="shared" si="213"/>
        <v>42098.757372685184</v>
      </c>
      <c r="U2751" s="10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0" t="s">
        <v>8220</v>
      </c>
      <c r="G2752" s="10" t="s">
        <v>8223</v>
      </c>
      <c r="H2752" s="10" t="s">
        <v>8245</v>
      </c>
      <c r="I2752" s="10">
        <v>1341086400</v>
      </c>
      <c r="J2752" s="10">
        <v>1340055345</v>
      </c>
      <c r="K2752" s="10" t="b">
        <v>0</v>
      </c>
      <c r="L2752" s="10">
        <v>0</v>
      </c>
      <c r="M2752" t="b">
        <v>0</v>
      </c>
      <c r="N2752" s="10" t="s">
        <v>8302</v>
      </c>
      <c r="O2752" s="15" t="s">
        <v>8320</v>
      </c>
      <c r="P2752" s="10" t="s">
        <v>8356</v>
      </c>
      <c r="Q2752" s="10">
        <f t="shared" si="211"/>
        <v>0</v>
      </c>
      <c r="R2752" s="10">
        <f t="shared" si="210"/>
        <v>0</v>
      </c>
      <c r="S2752" s="23">
        <f t="shared" si="212"/>
        <v>41078.899826388886</v>
      </c>
      <c r="T2752" s="23">
        <f t="shared" si="213"/>
        <v>41090.833333333336</v>
      </c>
      <c r="U2752" s="10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0" t="s">
        <v>8220</v>
      </c>
      <c r="G2753" s="10" t="s">
        <v>8223</v>
      </c>
      <c r="H2753" s="10" t="s">
        <v>8245</v>
      </c>
      <c r="I2753" s="10">
        <v>1403039842</v>
      </c>
      <c r="J2753" s="10">
        <v>1397855842</v>
      </c>
      <c r="K2753" s="10" t="b">
        <v>0</v>
      </c>
      <c r="L2753" s="10">
        <v>0</v>
      </c>
      <c r="M2753" t="b">
        <v>0</v>
      </c>
      <c r="N2753" s="10" t="s">
        <v>8302</v>
      </c>
      <c r="O2753" s="15" t="s">
        <v>8320</v>
      </c>
      <c r="P2753" s="10" t="s">
        <v>8356</v>
      </c>
      <c r="Q2753" s="10">
        <f t="shared" si="211"/>
        <v>0</v>
      </c>
      <c r="R2753" s="10">
        <f t="shared" si="210"/>
        <v>0</v>
      </c>
      <c r="S2753" s="23">
        <f t="shared" si="212"/>
        <v>41747.887060185189</v>
      </c>
      <c r="T2753" s="23">
        <f t="shared" si="213"/>
        <v>41807.887060185189</v>
      </c>
      <c r="U2753" s="10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0" t="s">
        <v>8220</v>
      </c>
      <c r="G2754" s="10" t="s">
        <v>8223</v>
      </c>
      <c r="H2754" s="10" t="s">
        <v>8245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t="b">
        <v>0</v>
      </c>
      <c r="N2754" s="10" t="s">
        <v>8302</v>
      </c>
      <c r="O2754" s="15" t="s">
        <v>8320</v>
      </c>
      <c r="P2754" s="10" t="s">
        <v>8356</v>
      </c>
      <c r="Q2754" s="10">
        <f t="shared" si="211"/>
        <v>11</v>
      </c>
      <c r="R2754" s="10">
        <f t="shared" ref="R2754:R2817" si="215">IFERROR(ROUND(E2754/L2754,2),0)</f>
        <v>39.29</v>
      </c>
      <c r="S2754" s="23">
        <f t="shared" si="212"/>
        <v>40855.765092592592</v>
      </c>
      <c r="T2754" s="23">
        <f t="shared" si="213"/>
        <v>40895.765092592592</v>
      </c>
      <c r="U2754" s="10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0" t="s">
        <v>8220</v>
      </c>
      <c r="G2755" s="10" t="s">
        <v>8223</v>
      </c>
      <c r="H2755" s="10" t="s">
        <v>8245</v>
      </c>
      <c r="I2755" s="10">
        <v>1346017023</v>
      </c>
      <c r="J2755" s="10">
        <v>1343425023</v>
      </c>
      <c r="K2755" s="10" t="b">
        <v>0</v>
      </c>
      <c r="L2755" s="10">
        <v>8</v>
      </c>
      <c r="M2755" t="b">
        <v>0</v>
      </c>
      <c r="N2755" s="10" t="s">
        <v>8302</v>
      </c>
      <c r="O2755" s="15" t="s">
        <v>8320</v>
      </c>
      <c r="P2755" s="10" t="s">
        <v>8356</v>
      </c>
      <c r="Q2755" s="10">
        <f t="shared" ref="Q2755:Q2818" si="216">ROUND(E2755/D2755*100,0)</f>
        <v>19</v>
      </c>
      <c r="R2755" s="10">
        <f t="shared" si="215"/>
        <v>47.5</v>
      </c>
      <c r="S2755" s="23">
        <f t="shared" ref="S2755:S2818" si="217">(((J2755/60)/60)/24)+DATE(1970,1,1)</f>
        <v>41117.900729166664</v>
      </c>
      <c r="T2755" s="23">
        <f t="shared" ref="T2755:T2818" si="218">(((I2755/60)/60)/24)+DATE(1970,1,1)</f>
        <v>41147.900729166664</v>
      </c>
      <c r="U2755" s="10">
        <f t="shared" si="214"/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0" t="s">
        <v>8220</v>
      </c>
      <c r="G2756" s="10" t="s">
        <v>8223</v>
      </c>
      <c r="H2756" s="10" t="s">
        <v>8245</v>
      </c>
      <c r="I2756" s="10">
        <v>1410448551</v>
      </c>
      <c r="J2756" s="10">
        <v>1407856551</v>
      </c>
      <c r="K2756" s="10" t="b">
        <v>0</v>
      </c>
      <c r="L2756" s="10">
        <v>0</v>
      </c>
      <c r="M2756" t="b">
        <v>0</v>
      </c>
      <c r="N2756" s="10" t="s">
        <v>8302</v>
      </c>
      <c r="O2756" s="15" t="s">
        <v>8320</v>
      </c>
      <c r="P2756" s="10" t="s">
        <v>8356</v>
      </c>
      <c r="Q2756" s="10">
        <f t="shared" si="216"/>
        <v>0</v>
      </c>
      <c r="R2756" s="10">
        <f t="shared" si="215"/>
        <v>0</v>
      </c>
      <c r="S2756" s="23">
        <f t="shared" si="217"/>
        <v>41863.636006944449</v>
      </c>
      <c r="T2756" s="23">
        <f t="shared" si="218"/>
        <v>41893.636006944449</v>
      </c>
      <c r="U2756" s="10">
        <f t="shared" si="214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0" t="s">
        <v>8220</v>
      </c>
      <c r="G2757" s="10" t="s">
        <v>8240</v>
      </c>
      <c r="H2757" s="10" t="s">
        <v>8248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t="b">
        <v>0</v>
      </c>
      <c r="N2757" s="10" t="s">
        <v>8302</v>
      </c>
      <c r="O2757" s="15" t="s">
        <v>8320</v>
      </c>
      <c r="P2757" s="10" t="s">
        <v>8356</v>
      </c>
      <c r="Q2757" s="10">
        <f t="shared" si="216"/>
        <v>52</v>
      </c>
      <c r="R2757" s="10">
        <f t="shared" si="215"/>
        <v>17.329999999999998</v>
      </c>
      <c r="S2757" s="23">
        <f t="shared" si="217"/>
        <v>42072.790821759263</v>
      </c>
      <c r="T2757" s="23">
        <f t="shared" si="218"/>
        <v>42102.790821759263</v>
      </c>
      <c r="U2757" s="10">
        <f t="shared" si="214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0" t="s">
        <v>8220</v>
      </c>
      <c r="G2758" s="10" t="s">
        <v>8223</v>
      </c>
      <c r="H2758" s="10" t="s">
        <v>8245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t="b">
        <v>0</v>
      </c>
      <c r="N2758" s="10" t="s">
        <v>8302</v>
      </c>
      <c r="O2758" s="15" t="s">
        <v>8320</v>
      </c>
      <c r="P2758" s="10" t="s">
        <v>8356</v>
      </c>
      <c r="Q2758" s="10">
        <f t="shared" si="216"/>
        <v>10</v>
      </c>
      <c r="R2758" s="10">
        <f t="shared" si="215"/>
        <v>31.76</v>
      </c>
      <c r="S2758" s="23">
        <f t="shared" si="217"/>
        <v>41620.90047453704</v>
      </c>
      <c r="T2758" s="23">
        <f t="shared" si="218"/>
        <v>41650.90047453704</v>
      </c>
      <c r="U2758" s="10">
        <f t="shared" si="214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0" t="s">
        <v>8220</v>
      </c>
      <c r="G2759" s="10" t="s">
        <v>8223</v>
      </c>
      <c r="H2759" s="10" t="s">
        <v>8245</v>
      </c>
      <c r="I2759" s="10">
        <v>1470498332</v>
      </c>
      <c r="J2759" s="10">
        <v>1469202332</v>
      </c>
      <c r="K2759" s="10" t="b">
        <v>0</v>
      </c>
      <c r="L2759" s="10">
        <v>2</v>
      </c>
      <c r="M2759" t="b">
        <v>0</v>
      </c>
      <c r="N2759" s="10" t="s">
        <v>8302</v>
      </c>
      <c r="O2759" s="15" t="s">
        <v>8320</v>
      </c>
      <c r="P2759" s="10" t="s">
        <v>8356</v>
      </c>
      <c r="Q2759" s="10">
        <f t="shared" si="216"/>
        <v>1</v>
      </c>
      <c r="R2759" s="10">
        <f t="shared" si="215"/>
        <v>5</v>
      </c>
      <c r="S2759" s="23">
        <f t="shared" si="217"/>
        <v>42573.65662037037</v>
      </c>
      <c r="T2759" s="23">
        <f t="shared" si="218"/>
        <v>42588.65662037037</v>
      </c>
      <c r="U2759" s="10">
        <f t="shared" si="214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0" t="s">
        <v>8220</v>
      </c>
      <c r="G2760" s="10" t="s">
        <v>8225</v>
      </c>
      <c r="H2760" s="10" t="s">
        <v>8247</v>
      </c>
      <c r="I2760" s="10">
        <v>1476095783</v>
      </c>
      <c r="J2760" s="10">
        <v>1474886183</v>
      </c>
      <c r="K2760" s="10" t="b">
        <v>0</v>
      </c>
      <c r="L2760" s="10">
        <v>6</v>
      </c>
      <c r="M2760" t="b">
        <v>0</v>
      </c>
      <c r="N2760" s="10" t="s">
        <v>8302</v>
      </c>
      <c r="O2760" s="15" t="s">
        <v>8320</v>
      </c>
      <c r="P2760" s="10" t="s">
        <v>8356</v>
      </c>
      <c r="Q2760" s="10">
        <f t="shared" si="216"/>
        <v>12</v>
      </c>
      <c r="R2760" s="10">
        <f t="shared" si="215"/>
        <v>39</v>
      </c>
      <c r="S2760" s="23">
        <f t="shared" si="217"/>
        <v>42639.441932870366</v>
      </c>
      <c r="T2760" s="23">
        <f t="shared" si="218"/>
        <v>42653.441932870366</v>
      </c>
      <c r="U2760" s="10">
        <f t="shared" si="214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0" t="s">
        <v>8220</v>
      </c>
      <c r="G2761" s="10" t="s">
        <v>8225</v>
      </c>
      <c r="H2761" s="10" t="s">
        <v>8247</v>
      </c>
      <c r="I2761" s="10">
        <v>1468658866</v>
      </c>
      <c r="J2761" s="10">
        <v>1464943666</v>
      </c>
      <c r="K2761" s="10" t="b">
        <v>0</v>
      </c>
      <c r="L2761" s="10">
        <v>2</v>
      </c>
      <c r="M2761" t="b">
        <v>0</v>
      </c>
      <c r="N2761" s="10" t="s">
        <v>8302</v>
      </c>
      <c r="O2761" s="15" t="s">
        <v>8320</v>
      </c>
      <c r="P2761" s="10" t="s">
        <v>8356</v>
      </c>
      <c r="Q2761" s="10">
        <f t="shared" si="216"/>
        <v>11</v>
      </c>
      <c r="R2761" s="10">
        <f t="shared" si="215"/>
        <v>52.5</v>
      </c>
      <c r="S2761" s="23">
        <f t="shared" si="217"/>
        <v>42524.36650462963</v>
      </c>
      <c r="T2761" s="23">
        <f t="shared" si="218"/>
        <v>42567.36650462963</v>
      </c>
      <c r="U2761" s="10">
        <f t="shared" si="214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0" t="s">
        <v>8220</v>
      </c>
      <c r="G2762" s="10" t="s">
        <v>8224</v>
      </c>
      <c r="H2762" s="10" t="s">
        <v>8246</v>
      </c>
      <c r="I2762" s="10">
        <v>1371726258</v>
      </c>
      <c r="J2762" s="10">
        <v>1369134258</v>
      </c>
      <c r="K2762" s="10" t="b">
        <v>0</v>
      </c>
      <c r="L2762" s="10">
        <v>0</v>
      </c>
      <c r="M2762" t="b">
        <v>0</v>
      </c>
      <c r="N2762" s="10" t="s">
        <v>8302</v>
      </c>
      <c r="O2762" s="15" t="s">
        <v>8320</v>
      </c>
      <c r="P2762" s="10" t="s">
        <v>8356</v>
      </c>
      <c r="Q2762" s="10">
        <f t="shared" si="216"/>
        <v>0</v>
      </c>
      <c r="R2762" s="10">
        <f t="shared" si="215"/>
        <v>0</v>
      </c>
      <c r="S2762" s="23">
        <f t="shared" si="217"/>
        <v>41415.461319444446</v>
      </c>
      <c r="T2762" s="23">
        <f t="shared" si="218"/>
        <v>41445.461319444446</v>
      </c>
      <c r="U2762" s="10">
        <f t="shared" si="214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0" t="s">
        <v>8220</v>
      </c>
      <c r="G2763" s="10" t="s">
        <v>8223</v>
      </c>
      <c r="H2763" s="10" t="s">
        <v>8245</v>
      </c>
      <c r="I2763" s="10">
        <v>1357176693</v>
      </c>
      <c r="J2763" s="10">
        <v>1354584693</v>
      </c>
      <c r="K2763" s="10" t="b">
        <v>0</v>
      </c>
      <c r="L2763" s="10">
        <v>4</v>
      </c>
      <c r="M2763" t="b">
        <v>0</v>
      </c>
      <c r="N2763" s="10" t="s">
        <v>8302</v>
      </c>
      <c r="O2763" s="15" t="s">
        <v>8320</v>
      </c>
      <c r="P2763" s="10" t="s">
        <v>8356</v>
      </c>
      <c r="Q2763" s="10">
        <f t="shared" si="216"/>
        <v>1</v>
      </c>
      <c r="R2763" s="10">
        <f t="shared" si="215"/>
        <v>9</v>
      </c>
      <c r="S2763" s="23">
        <f t="shared" si="217"/>
        <v>41247.063576388886</v>
      </c>
      <c r="T2763" s="23">
        <f t="shared" si="218"/>
        <v>41277.063576388886</v>
      </c>
      <c r="U2763" s="10">
        <f t="shared" si="214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0" t="s">
        <v>8220</v>
      </c>
      <c r="G2764" s="10" t="s">
        <v>8223</v>
      </c>
      <c r="H2764" s="10" t="s">
        <v>8245</v>
      </c>
      <c r="I2764" s="10">
        <v>1332114795</v>
      </c>
      <c r="J2764" s="10">
        <v>1326934395</v>
      </c>
      <c r="K2764" s="10" t="b">
        <v>0</v>
      </c>
      <c r="L2764" s="10">
        <v>1</v>
      </c>
      <c r="M2764" t="b">
        <v>0</v>
      </c>
      <c r="N2764" s="10" t="s">
        <v>8302</v>
      </c>
      <c r="O2764" s="15" t="s">
        <v>8320</v>
      </c>
      <c r="P2764" s="10" t="s">
        <v>8356</v>
      </c>
      <c r="Q2764" s="10">
        <f t="shared" si="216"/>
        <v>1</v>
      </c>
      <c r="R2764" s="10">
        <f t="shared" si="215"/>
        <v>25</v>
      </c>
      <c r="S2764" s="23">
        <f t="shared" si="217"/>
        <v>40927.036979166667</v>
      </c>
      <c r="T2764" s="23">
        <f t="shared" si="218"/>
        <v>40986.995312500003</v>
      </c>
      <c r="U2764" s="10">
        <f t="shared" si="214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0" t="s">
        <v>8220</v>
      </c>
      <c r="G2765" s="10" t="s">
        <v>8223</v>
      </c>
      <c r="H2765" s="10" t="s">
        <v>8245</v>
      </c>
      <c r="I2765" s="10">
        <v>1369403684</v>
      </c>
      <c r="J2765" s="10">
        <v>1365515684</v>
      </c>
      <c r="K2765" s="10" t="b">
        <v>0</v>
      </c>
      <c r="L2765" s="10">
        <v>3</v>
      </c>
      <c r="M2765" t="b">
        <v>0</v>
      </c>
      <c r="N2765" s="10" t="s">
        <v>8302</v>
      </c>
      <c r="O2765" s="15" t="s">
        <v>8320</v>
      </c>
      <c r="P2765" s="10" t="s">
        <v>8356</v>
      </c>
      <c r="Q2765" s="10">
        <f t="shared" si="216"/>
        <v>0</v>
      </c>
      <c r="R2765" s="10">
        <f t="shared" si="215"/>
        <v>30</v>
      </c>
      <c r="S2765" s="23">
        <f t="shared" si="217"/>
        <v>41373.579675925925</v>
      </c>
      <c r="T2765" s="23">
        <f t="shared" si="218"/>
        <v>41418.579675925925</v>
      </c>
      <c r="U2765" s="10">
        <f t="shared" si="214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0" t="s">
        <v>8220</v>
      </c>
      <c r="G2766" s="10" t="s">
        <v>8223</v>
      </c>
      <c r="H2766" s="10" t="s">
        <v>8245</v>
      </c>
      <c r="I2766" s="10">
        <v>1338404400</v>
      </c>
      <c r="J2766" s="10">
        <v>1335855631</v>
      </c>
      <c r="K2766" s="10" t="b">
        <v>0</v>
      </c>
      <c r="L2766" s="10">
        <v>4</v>
      </c>
      <c r="M2766" t="b">
        <v>0</v>
      </c>
      <c r="N2766" s="10" t="s">
        <v>8302</v>
      </c>
      <c r="O2766" s="15" t="s">
        <v>8320</v>
      </c>
      <c r="P2766" s="10" t="s">
        <v>8356</v>
      </c>
      <c r="Q2766" s="10">
        <f t="shared" si="216"/>
        <v>1</v>
      </c>
      <c r="R2766" s="10">
        <f t="shared" si="215"/>
        <v>11.25</v>
      </c>
      <c r="S2766" s="23">
        <f t="shared" si="217"/>
        <v>41030.292025462964</v>
      </c>
      <c r="T2766" s="23">
        <f t="shared" si="218"/>
        <v>41059.791666666664</v>
      </c>
      <c r="U2766" s="10">
        <f t="shared" si="214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0" t="s">
        <v>8220</v>
      </c>
      <c r="G2767" s="10" t="s">
        <v>8223</v>
      </c>
      <c r="H2767" s="10" t="s">
        <v>8245</v>
      </c>
      <c r="I2767" s="10">
        <v>1351432428</v>
      </c>
      <c r="J2767" s="10">
        <v>1350050028</v>
      </c>
      <c r="K2767" s="10" t="b">
        <v>0</v>
      </c>
      <c r="L2767" s="10">
        <v>0</v>
      </c>
      <c r="M2767" t="b">
        <v>0</v>
      </c>
      <c r="N2767" s="10" t="s">
        <v>8302</v>
      </c>
      <c r="O2767" s="15" t="s">
        <v>8320</v>
      </c>
      <c r="P2767" s="10" t="s">
        <v>8356</v>
      </c>
      <c r="Q2767" s="10">
        <f t="shared" si="216"/>
        <v>0</v>
      </c>
      <c r="R2767" s="10">
        <f t="shared" si="215"/>
        <v>0</v>
      </c>
      <c r="S2767" s="23">
        <f t="shared" si="217"/>
        <v>41194.579027777778</v>
      </c>
      <c r="T2767" s="23">
        <f t="shared" si="218"/>
        <v>41210.579027777778</v>
      </c>
      <c r="U2767" s="10">
        <f t="shared" ref="U2767:U2830" si="219">YEAR(S:S)</f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0" t="s">
        <v>8220</v>
      </c>
      <c r="G2768" s="10" t="s">
        <v>8223</v>
      </c>
      <c r="H2768" s="10" t="s">
        <v>8245</v>
      </c>
      <c r="I2768" s="10">
        <v>1313078518</v>
      </c>
      <c r="J2768" s="10">
        <v>1310486518</v>
      </c>
      <c r="K2768" s="10" t="b">
        <v>0</v>
      </c>
      <c r="L2768" s="10">
        <v>4</v>
      </c>
      <c r="M2768" t="b">
        <v>0</v>
      </c>
      <c r="N2768" s="10" t="s">
        <v>8302</v>
      </c>
      <c r="O2768" s="15" t="s">
        <v>8320</v>
      </c>
      <c r="P2768" s="10" t="s">
        <v>8356</v>
      </c>
      <c r="Q2768" s="10">
        <f t="shared" si="216"/>
        <v>2</v>
      </c>
      <c r="R2768" s="10">
        <f t="shared" si="215"/>
        <v>25</v>
      </c>
      <c r="S2768" s="23">
        <f t="shared" si="217"/>
        <v>40736.668032407404</v>
      </c>
      <c r="T2768" s="23">
        <f t="shared" si="218"/>
        <v>40766.668032407404</v>
      </c>
      <c r="U2768" s="10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0" t="s">
        <v>8220</v>
      </c>
      <c r="G2769" s="10" t="s">
        <v>8228</v>
      </c>
      <c r="H2769" s="10" t="s">
        <v>8250</v>
      </c>
      <c r="I2769" s="10">
        <v>1439766050</v>
      </c>
      <c r="J2769" s="10">
        <v>1434582050</v>
      </c>
      <c r="K2769" s="10" t="b">
        <v>0</v>
      </c>
      <c r="L2769" s="10">
        <v>3</v>
      </c>
      <c r="M2769" t="b">
        <v>0</v>
      </c>
      <c r="N2769" s="10" t="s">
        <v>8302</v>
      </c>
      <c r="O2769" s="15" t="s">
        <v>8320</v>
      </c>
      <c r="P2769" s="10" t="s">
        <v>8356</v>
      </c>
      <c r="Q2769" s="10">
        <f t="shared" si="216"/>
        <v>1</v>
      </c>
      <c r="R2769" s="10">
        <f t="shared" si="215"/>
        <v>11.33</v>
      </c>
      <c r="S2769" s="23">
        <f t="shared" si="217"/>
        <v>42172.958912037036</v>
      </c>
      <c r="T2769" s="23">
        <f t="shared" si="218"/>
        <v>42232.958912037036</v>
      </c>
      <c r="U2769" s="10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0" t="s">
        <v>8220</v>
      </c>
      <c r="G2770" s="10" t="s">
        <v>8223</v>
      </c>
      <c r="H2770" s="10" t="s">
        <v>8245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t="b">
        <v>0</v>
      </c>
      <c r="N2770" s="10" t="s">
        <v>8302</v>
      </c>
      <c r="O2770" s="15" t="s">
        <v>8320</v>
      </c>
      <c r="P2770" s="10" t="s">
        <v>8356</v>
      </c>
      <c r="Q2770" s="10">
        <f t="shared" si="216"/>
        <v>14</v>
      </c>
      <c r="R2770" s="10">
        <f t="shared" si="215"/>
        <v>29.47</v>
      </c>
      <c r="S2770" s="23">
        <f t="shared" si="217"/>
        <v>40967.614849537036</v>
      </c>
      <c r="T2770" s="23">
        <f t="shared" si="218"/>
        <v>40997.573182870372</v>
      </c>
      <c r="U2770" s="1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0" t="s">
        <v>8220</v>
      </c>
      <c r="G2771" s="10" t="s">
        <v>8224</v>
      </c>
      <c r="H2771" s="10" t="s">
        <v>8246</v>
      </c>
      <c r="I2771" s="10">
        <v>1401997790</v>
      </c>
      <c r="J2771" s="10">
        <v>1397677790</v>
      </c>
      <c r="K2771" s="10" t="b">
        <v>0</v>
      </c>
      <c r="L2771" s="10">
        <v>2</v>
      </c>
      <c r="M2771" t="b">
        <v>0</v>
      </c>
      <c r="N2771" s="10" t="s">
        <v>8302</v>
      </c>
      <c r="O2771" s="15" t="s">
        <v>8320</v>
      </c>
      <c r="P2771" s="10" t="s">
        <v>8356</v>
      </c>
      <c r="Q2771" s="10">
        <f t="shared" si="216"/>
        <v>0</v>
      </c>
      <c r="R2771" s="10">
        <f t="shared" si="215"/>
        <v>1</v>
      </c>
      <c r="S2771" s="23">
        <f t="shared" si="217"/>
        <v>41745.826273148145</v>
      </c>
      <c r="T2771" s="23">
        <f t="shared" si="218"/>
        <v>41795.826273148145</v>
      </c>
      <c r="U2771" s="10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0" t="s">
        <v>8220</v>
      </c>
      <c r="G2772" s="10" t="s">
        <v>8223</v>
      </c>
      <c r="H2772" s="10" t="s">
        <v>8245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t="b">
        <v>0</v>
      </c>
      <c r="N2772" s="10" t="s">
        <v>8302</v>
      </c>
      <c r="O2772" s="15" t="s">
        <v>8320</v>
      </c>
      <c r="P2772" s="10" t="s">
        <v>8356</v>
      </c>
      <c r="Q2772" s="10">
        <f t="shared" si="216"/>
        <v>10</v>
      </c>
      <c r="R2772" s="10">
        <f t="shared" si="215"/>
        <v>63.1</v>
      </c>
      <c r="S2772" s="23">
        <f t="shared" si="217"/>
        <v>41686.705208333333</v>
      </c>
      <c r="T2772" s="23">
        <f t="shared" si="218"/>
        <v>41716.663541666669</v>
      </c>
      <c r="U2772" s="10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0" t="s">
        <v>8220</v>
      </c>
      <c r="G2773" s="10" t="s">
        <v>8223</v>
      </c>
      <c r="H2773" s="10" t="s">
        <v>8245</v>
      </c>
      <c r="I2773" s="10">
        <v>1359738000</v>
      </c>
      <c r="J2773" s="10">
        <v>1355489140</v>
      </c>
      <c r="K2773" s="10" t="b">
        <v>0</v>
      </c>
      <c r="L2773" s="10">
        <v>0</v>
      </c>
      <c r="M2773" t="b">
        <v>0</v>
      </c>
      <c r="N2773" s="10" t="s">
        <v>8302</v>
      </c>
      <c r="O2773" s="15" t="s">
        <v>8320</v>
      </c>
      <c r="P2773" s="10" t="s">
        <v>8356</v>
      </c>
      <c r="Q2773" s="10">
        <f t="shared" si="216"/>
        <v>0</v>
      </c>
      <c r="R2773" s="10">
        <f t="shared" si="215"/>
        <v>0</v>
      </c>
      <c r="S2773" s="23">
        <f t="shared" si="217"/>
        <v>41257.531712962962</v>
      </c>
      <c r="T2773" s="23">
        <f t="shared" si="218"/>
        <v>41306.708333333336</v>
      </c>
      <c r="U2773" s="10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0" t="s">
        <v>8220</v>
      </c>
      <c r="G2774" s="10" t="s">
        <v>8223</v>
      </c>
      <c r="H2774" s="10" t="s">
        <v>8245</v>
      </c>
      <c r="I2774" s="10">
        <v>1381006294</v>
      </c>
      <c r="J2774" s="10">
        <v>1379710294</v>
      </c>
      <c r="K2774" s="10" t="b">
        <v>0</v>
      </c>
      <c r="L2774" s="10">
        <v>0</v>
      </c>
      <c r="M2774" t="b">
        <v>0</v>
      </c>
      <c r="N2774" s="10" t="s">
        <v>8302</v>
      </c>
      <c r="O2774" s="15" t="s">
        <v>8320</v>
      </c>
      <c r="P2774" s="10" t="s">
        <v>8356</v>
      </c>
      <c r="Q2774" s="10">
        <f t="shared" si="216"/>
        <v>0</v>
      </c>
      <c r="R2774" s="10">
        <f t="shared" si="215"/>
        <v>0</v>
      </c>
      <c r="S2774" s="23">
        <f t="shared" si="217"/>
        <v>41537.869143518517</v>
      </c>
      <c r="T2774" s="23">
        <f t="shared" si="218"/>
        <v>41552.869143518517</v>
      </c>
      <c r="U2774" s="10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0" t="s">
        <v>8220</v>
      </c>
      <c r="G2775" s="10" t="s">
        <v>8228</v>
      </c>
      <c r="H2775" s="10" t="s">
        <v>8250</v>
      </c>
      <c r="I2775" s="10">
        <v>1461530721</v>
      </c>
      <c r="J2775" s="10">
        <v>1460666721</v>
      </c>
      <c r="K2775" s="10" t="b">
        <v>0</v>
      </c>
      <c r="L2775" s="10">
        <v>1</v>
      </c>
      <c r="M2775" t="b">
        <v>0</v>
      </c>
      <c r="N2775" s="10" t="s">
        <v>8302</v>
      </c>
      <c r="O2775" s="15" t="s">
        <v>8320</v>
      </c>
      <c r="P2775" s="10" t="s">
        <v>8356</v>
      </c>
      <c r="Q2775" s="10">
        <f t="shared" si="216"/>
        <v>0</v>
      </c>
      <c r="R2775" s="10">
        <f t="shared" si="215"/>
        <v>1</v>
      </c>
      <c r="S2775" s="23">
        <f t="shared" si="217"/>
        <v>42474.86482638889</v>
      </c>
      <c r="T2775" s="23">
        <f t="shared" si="218"/>
        <v>42484.86482638889</v>
      </c>
      <c r="U2775" s="10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0" t="s">
        <v>8220</v>
      </c>
      <c r="G2776" s="10" t="s">
        <v>8223</v>
      </c>
      <c r="H2776" s="10" t="s">
        <v>8245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t="b">
        <v>0</v>
      </c>
      <c r="N2776" s="10" t="s">
        <v>8302</v>
      </c>
      <c r="O2776" s="15" t="s">
        <v>8320</v>
      </c>
      <c r="P2776" s="10" t="s">
        <v>8356</v>
      </c>
      <c r="Q2776" s="10">
        <f t="shared" si="216"/>
        <v>14</v>
      </c>
      <c r="R2776" s="10">
        <f t="shared" si="215"/>
        <v>43.85</v>
      </c>
      <c r="S2776" s="23">
        <f t="shared" si="217"/>
        <v>41311.126481481479</v>
      </c>
      <c r="T2776" s="23">
        <f t="shared" si="218"/>
        <v>41341.126481481479</v>
      </c>
      <c r="U2776" s="10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0" t="s">
        <v>8220</v>
      </c>
      <c r="G2777" s="10" t="s">
        <v>8223</v>
      </c>
      <c r="H2777" s="10" t="s">
        <v>8245</v>
      </c>
      <c r="I2777" s="10">
        <v>1323994754</v>
      </c>
      <c r="J2777" s="10">
        <v>1321402754</v>
      </c>
      <c r="K2777" s="10" t="b">
        <v>0</v>
      </c>
      <c r="L2777" s="10">
        <v>2</v>
      </c>
      <c r="M2777" t="b">
        <v>0</v>
      </c>
      <c r="N2777" s="10" t="s">
        <v>8302</v>
      </c>
      <c r="O2777" s="15" t="s">
        <v>8320</v>
      </c>
      <c r="P2777" s="10" t="s">
        <v>8356</v>
      </c>
      <c r="Q2777" s="10">
        <f t="shared" si="216"/>
        <v>3</v>
      </c>
      <c r="R2777" s="10">
        <f t="shared" si="215"/>
        <v>75</v>
      </c>
      <c r="S2777" s="23">
        <f t="shared" si="217"/>
        <v>40863.013356481482</v>
      </c>
      <c r="T2777" s="23">
        <f t="shared" si="218"/>
        <v>40893.013356481482</v>
      </c>
      <c r="U2777" s="10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0" t="s">
        <v>8220</v>
      </c>
      <c r="G2778" s="10" t="s">
        <v>8223</v>
      </c>
      <c r="H2778" s="10" t="s">
        <v>8245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t="b">
        <v>0</v>
      </c>
      <c r="N2778" s="10" t="s">
        <v>8302</v>
      </c>
      <c r="O2778" s="15" t="s">
        <v>8320</v>
      </c>
      <c r="P2778" s="10" t="s">
        <v>8356</v>
      </c>
      <c r="Q2778" s="10">
        <f t="shared" si="216"/>
        <v>8</v>
      </c>
      <c r="R2778" s="10">
        <f t="shared" si="215"/>
        <v>45.97</v>
      </c>
      <c r="S2778" s="23">
        <f t="shared" si="217"/>
        <v>42136.297175925924</v>
      </c>
      <c r="T2778" s="23">
        <f t="shared" si="218"/>
        <v>42167.297175925924</v>
      </c>
      <c r="U2778" s="10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0" t="s">
        <v>8220</v>
      </c>
      <c r="G2779" s="10" t="s">
        <v>8223</v>
      </c>
      <c r="H2779" s="10" t="s">
        <v>8245</v>
      </c>
      <c r="I2779" s="10">
        <v>1437149004</v>
      </c>
      <c r="J2779" s="10">
        <v>1434557004</v>
      </c>
      <c r="K2779" s="10" t="b">
        <v>0</v>
      </c>
      <c r="L2779" s="10">
        <v>1</v>
      </c>
      <c r="M2779" t="b">
        <v>0</v>
      </c>
      <c r="N2779" s="10" t="s">
        <v>8302</v>
      </c>
      <c r="O2779" s="15" t="s">
        <v>8320</v>
      </c>
      <c r="P2779" s="10" t="s">
        <v>8356</v>
      </c>
      <c r="Q2779" s="10">
        <f t="shared" si="216"/>
        <v>0</v>
      </c>
      <c r="R2779" s="10">
        <f t="shared" si="215"/>
        <v>10</v>
      </c>
      <c r="S2779" s="23">
        <f t="shared" si="217"/>
        <v>42172.669027777782</v>
      </c>
      <c r="T2779" s="23">
        <f t="shared" si="218"/>
        <v>42202.669027777782</v>
      </c>
      <c r="U2779" s="10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0" t="s">
        <v>8220</v>
      </c>
      <c r="G2780" s="10" t="s">
        <v>8223</v>
      </c>
      <c r="H2780" s="10" t="s">
        <v>8245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t="b">
        <v>0</v>
      </c>
      <c r="N2780" s="10" t="s">
        <v>8302</v>
      </c>
      <c r="O2780" s="15" t="s">
        <v>8320</v>
      </c>
      <c r="P2780" s="10" t="s">
        <v>8356</v>
      </c>
      <c r="Q2780" s="10">
        <f t="shared" si="216"/>
        <v>26</v>
      </c>
      <c r="R2780" s="10">
        <f t="shared" si="215"/>
        <v>93.67</v>
      </c>
      <c r="S2780" s="23">
        <f t="shared" si="217"/>
        <v>41846.978078703702</v>
      </c>
      <c r="T2780" s="23">
        <f t="shared" si="218"/>
        <v>41876.978078703702</v>
      </c>
      <c r="U2780" s="1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0" t="s">
        <v>8220</v>
      </c>
      <c r="G2781" s="10" t="s">
        <v>8223</v>
      </c>
      <c r="H2781" s="10" t="s">
        <v>8245</v>
      </c>
      <c r="I2781" s="10">
        <v>1448204621</v>
      </c>
      <c r="J2781" s="10">
        <v>1445609021</v>
      </c>
      <c r="K2781" s="10" t="b">
        <v>0</v>
      </c>
      <c r="L2781" s="10">
        <v>1</v>
      </c>
      <c r="M2781" t="b">
        <v>0</v>
      </c>
      <c r="N2781" s="10" t="s">
        <v>8302</v>
      </c>
      <c r="O2781" s="15" t="s">
        <v>8320</v>
      </c>
      <c r="P2781" s="10" t="s">
        <v>8356</v>
      </c>
      <c r="Q2781" s="10">
        <f t="shared" si="216"/>
        <v>2</v>
      </c>
      <c r="R2781" s="10">
        <f t="shared" si="215"/>
        <v>53</v>
      </c>
      <c r="S2781" s="23">
        <f t="shared" si="217"/>
        <v>42300.585891203707</v>
      </c>
      <c r="T2781" s="23">
        <f t="shared" si="218"/>
        <v>42330.627557870372</v>
      </c>
      <c r="U2781" s="10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0" t="s">
        <v>8220</v>
      </c>
      <c r="G2782" s="10" t="s">
        <v>8236</v>
      </c>
      <c r="H2782" s="10" t="s">
        <v>8248</v>
      </c>
      <c r="I2782" s="10">
        <v>1489142688</v>
      </c>
      <c r="J2782" s="10">
        <v>1486550688</v>
      </c>
      <c r="K2782" s="10" t="b">
        <v>0</v>
      </c>
      <c r="L2782" s="10">
        <v>0</v>
      </c>
      <c r="M2782" t="b">
        <v>0</v>
      </c>
      <c r="N2782" s="10" t="s">
        <v>8302</v>
      </c>
      <c r="O2782" s="15" t="s">
        <v>8320</v>
      </c>
      <c r="P2782" s="10" t="s">
        <v>8356</v>
      </c>
      <c r="Q2782" s="10">
        <f t="shared" si="216"/>
        <v>0</v>
      </c>
      <c r="R2782" s="10">
        <f t="shared" si="215"/>
        <v>0</v>
      </c>
      <c r="S2782" s="23">
        <f t="shared" si="217"/>
        <v>42774.447777777779</v>
      </c>
      <c r="T2782" s="23">
        <f t="shared" si="218"/>
        <v>42804.447777777779</v>
      </c>
      <c r="U2782" s="10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0" t="s">
        <v>8218</v>
      </c>
      <c r="G2783" s="10" t="s">
        <v>8223</v>
      </c>
      <c r="H2783" s="10" t="s">
        <v>8245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t="b">
        <v>1</v>
      </c>
      <c r="N2783" s="10" t="s">
        <v>8269</v>
      </c>
      <c r="O2783" s="15" t="s">
        <v>8315</v>
      </c>
      <c r="P2783" s="10" t="s">
        <v>8316</v>
      </c>
      <c r="Q2783" s="10">
        <f t="shared" si="216"/>
        <v>105</v>
      </c>
      <c r="R2783" s="10">
        <f t="shared" si="215"/>
        <v>47</v>
      </c>
      <c r="S2783" s="23">
        <f t="shared" si="217"/>
        <v>42018.94159722222</v>
      </c>
      <c r="T2783" s="23">
        <f t="shared" si="218"/>
        <v>42047.291666666672</v>
      </c>
      <c r="U2783" s="10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0" t="s">
        <v>8218</v>
      </c>
      <c r="G2784" s="10" t="s">
        <v>8223</v>
      </c>
      <c r="H2784" s="10" t="s">
        <v>8245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t="b">
        <v>1</v>
      </c>
      <c r="N2784" s="10" t="s">
        <v>8269</v>
      </c>
      <c r="O2784" s="15" t="s">
        <v>8315</v>
      </c>
      <c r="P2784" s="10" t="s">
        <v>8316</v>
      </c>
      <c r="Q2784" s="10">
        <f t="shared" si="216"/>
        <v>120</v>
      </c>
      <c r="R2784" s="10">
        <f t="shared" si="215"/>
        <v>66.67</v>
      </c>
      <c r="S2784" s="23">
        <f t="shared" si="217"/>
        <v>42026.924976851849</v>
      </c>
      <c r="T2784" s="23">
        <f t="shared" si="218"/>
        <v>42052.207638888889</v>
      </c>
      <c r="U2784" s="10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0" t="s">
        <v>8218</v>
      </c>
      <c r="G2785" s="10" t="s">
        <v>8224</v>
      </c>
      <c r="H2785" s="10" t="s">
        <v>8246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t="b">
        <v>1</v>
      </c>
      <c r="N2785" s="10" t="s">
        <v>8269</v>
      </c>
      <c r="O2785" s="15" t="s">
        <v>8315</v>
      </c>
      <c r="P2785" s="10" t="s">
        <v>8316</v>
      </c>
      <c r="Q2785" s="10">
        <f t="shared" si="216"/>
        <v>115</v>
      </c>
      <c r="R2785" s="10">
        <f t="shared" si="215"/>
        <v>18.77</v>
      </c>
      <c r="S2785" s="23">
        <f t="shared" si="217"/>
        <v>42103.535254629634</v>
      </c>
      <c r="T2785" s="23">
        <f t="shared" si="218"/>
        <v>42117.535254629634</v>
      </c>
      <c r="U2785" s="10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0" t="s">
        <v>8218</v>
      </c>
      <c r="G2786" s="10" t="s">
        <v>8223</v>
      </c>
      <c r="H2786" s="10" t="s">
        <v>8245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t="b">
        <v>1</v>
      </c>
      <c r="N2786" s="10" t="s">
        <v>8269</v>
      </c>
      <c r="O2786" s="15" t="s">
        <v>8315</v>
      </c>
      <c r="P2786" s="10" t="s">
        <v>8316</v>
      </c>
      <c r="Q2786" s="10">
        <f t="shared" si="216"/>
        <v>119</v>
      </c>
      <c r="R2786" s="10">
        <f t="shared" si="215"/>
        <v>66.11</v>
      </c>
      <c r="S2786" s="23">
        <f t="shared" si="217"/>
        <v>41920.787534722222</v>
      </c>
      <c r="T2786" s="23">
        <f t="shared" si="218"/>
        <v>41941.787534722222</v>
      </c>
      <c r="U2786" s="10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0" t="s">
        <v>8218</v>
      </c>
      <c r="G2787" s="10" t="s">
        <v>8223</v>
      </c>
      <c r="H2787" s="10" t="s">
        <v>8245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t="b">
        <v>1</v>
      </c>
      <c r="N2787" s="10" t="s">
        <v>8269</v>
      </c>
      <c r="O2787" s="15" t="s">
        <v>8315</v>
      </c>
      <c r="P2787" s="10" t="s">
        <v>8316</v>
      </c>
      <c r="Q2787" s="10">
        <f t="shared" si="216"/>
        <v>105</v>
      </c>
      <c r="R2787" s="10">
        <f t="shared" si="215"/>
        <v>36.86</v>
      </c>
      <c r="S2787" s="23">
        <f t="shared" si="217"/>
        <v>42558.189432870371</v>
      </c>
      <c r="T2787" s="23">
        <f t="shared" si="218"/>
        <v>42587.875</v>
      </c>
      <c r="U2787" s="10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0" t="s">
        <v>8218</v>
      </c>
      <c r="G2788" s="10" t="s">
        <v>8224</v>
      </c>
      <c r="H2788" s="10" t="s">
        <v>8246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t="b">
        <v>1</v>
      </c>
      <c r="N2788" s="10" t="s">
        <v>8269</v>
      </c>
      <c r="O2788" s="15" t="s">
        <v>8315</v>
      </c>
      <c r="P2788" s="10" t="s">
        <v>8316</v>
      </c>
      <c r="Q2788" s="10">
        <f t="shared" si="216"/>
        <v>118</v>
      </c>
      <c r="R2788" s="10">
        <f t="shared" si="215"/>
        <v>39.81</v>
      </c>
      <c r="S2788" s="23">
        <f t="shared" si="217"/>
        <v>41815.569212962961</v>
      </c>
      <c r="T2788" s="23">
        <f t="shared" si="218"/>
        <v>41829.569212962961</v>
      </c>
      <c r="U2788" s="10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0" t="s">
        <v>8218</v>
      </c>
      <c r="G2789" s="10" t="s">
        <v>8223</v>
      </c>
      <c r="H2789" s="10" t="s">
        <v>8245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t="b">
        <v>1</v>
      </c>
      <c r="N2789" s="10" t="s">
        <v>8269</v>
      </c>
      <c r="O2789" s="15" t="s">
        <v>8315</v>
      </c>
      <c r="P2789" s="10" t="s">
        <v>8316</v>
      </c>
      <c r="Q2789" s="10">
        <f t="shared" si="216"/>
        <v>120</v>
      </c>
      <c r="R2789" s="10">
        <f t="shared" si="215"/>
        <v>31.5</v>
      </c>
      <c r="S2789" s="23">
        <f t="shared" si="217"/>
        <v>41808.198518518519</v>
      </c>
      <c r="T2789" s="23">
        <f t="shared" si="218"/>
        <v>41838.198518518519</v>
      </c>
      <c r="U2789" s="10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0" t="s">
        <v>8218</v>
      </c>
      <c r="G2790" s="10" t="s">
        <v>8223</v>
      </c>
      <c r="H2790" s="10" t="s">
        <v>8245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t="b">
        <v>1</v>
      </c>
      <c r="N2790" s="10" t="s">
        <v>8269</v>
      </c>
      <c r="O2790" s="15" t="s">
        <v>8315</v>
      </c>
      <c r="P2790" s="10" t="s">
        <v>8316</v>
      </c>
      <c r="Q2790" s="10">
        <f t="shared" si="216"/>
        <v>103</v>
      </c>
      <c r="R2790" s="10">
        <f t="shared" si="215"/>
        <v>102.5</v>
      </c>
      <c r="S2790" s="23">
        <f t="shared" si="217"/>
        <v>42550.701886574068</v>
      </c>
      <c r="T2790" s="23">
        <f t="shared" si="218"/>
        <v>42580.701886574068</v>
      </c>
      <c r="U2790" s="1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0" t="s">
        <v>8218</v>
      </c>
      <c r="G2791" s="10" t="s">
        <v>8223</v>
      </c>
      <c r="H2791" s="10" t="s">
        <v>8245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t="b">
        <v>1</v>
      </c>
      <c r="N2791" s="10" t="s">
        <v>8269</v>
      </c>
      <c r="O2791" s="15" t="s">
        <v>8315</v>
      </c>
      <c r="P2791" s="10" t="s">
        <v>8316</v>
      </c>
      <c r="Q2791" s="10">
        <f t="shared" si="216"/>
        <v>101</v>
      </c>
      <c r="R2791" s="10">
        <f t="shared" si="215"/>
        <v>126.46</v>
      </c>
      <c r="S2791" s="23">
        <f t="shared" si="217"/>
        <v>42056.013124999998</v>
      </c>
      <c r="T2791" s="23">
        <f t="shared" si="218"/>
        <v>42075.166666666672</v>
      </c>
      <c r="U2791" s="10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0" t="s">
        <v>8218</v>
      </c>
      <c r="G2792" s="10" t="s">
        <v>8223</v>
      </c>
      <c r="H2792" s="10" t="s">
        <v>8245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t="b">
        <v>1</v>
      </c>
      <c r="N2792" s="10" t="s">
        <v>8269</v>
      </c>
      <c r="O2792" s="15" t="s">
        <v>8315</v>
      </c>
      <c r="P2792" s="10" t="s">
        <v>8316</v>
      </c>
      <c r="Q2792" s="10">
        <f t="shared" si="216"/>
        <v>105</v>
      </c>
      <c r="R2792" s="10">
        <f t="shared" si="215"/>
        <v>47.88</v>
      </c>
      <c r="S2792" s="23">
        <f t="shared" si="217"/>
        <v>42016.938692129625</v>
      </c>
      <c r="T2792" s="23">
        <f t="shared" si="218"/>
        <v>42046.938692129625</v>
      </c>
      <c r="U2792" s="10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0" t="s">
        <v>8218</v>
      </c>
      <c r="G2793" s="10" t="s">
        <v>8223</v>
      </c>
      <c r="H2793" s="10" t="s">
        <v>8245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t="b">
        <v>1</v>
      </c>
      <c r="N2793" s="10" t="s">
        <v>8269</v>
      </c>
      <c r="O2793" s="15" t="s">
        <v>8315</v>
      </c>
      <c r="P2793" s="10" t="s">
        <v>8316</v>
      </c>
      <c r="Q2793" s="10">
        <f t="shared" si="216"/>
        <v>103</v>
      </c>
      <c r="R2793" s="10">
        <f t="shared" si="215"/>
        <v>73.209999999999994</v>
      </c>
      <c r="S2793" s="23">
        <f t="shared" si="217"/>
        <v>42591.899988425925</v>
      </c>
      <c r="T2793" s="23">
        <f t="shared" si="218"/>
        <v>42622.166666666672</v>
      </c>
      <c r="U2793" s="10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0" t="s">
        <v>8218</v>
      </c>
      <c r="G2794" s="10" t="s">
        <v>8223</v>
      </c>
      <c r="H2794" s="10" t="s">
        <v>8245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t="b">
        <v>1</v>
      </c>
      <c r="N2794" s="10" t="s">
        <v>8269</v>
      </c>
      <c r="O2794" s="15" t="s">
        <v>8315</v>
      </c>
      <c r="P2794" s="10" t="s">
        <v>8316</v>
      </c>
      <c r="Q2794" s="10">
        <f t="shared" si="216"/>
        <v>108</v>
      </c>
      <c r="R2794" s="10">
        <f t="shared" si="215"/>
        <v>89.67</v>
      </c>
      <c r="S2794" s="23">
        <f t="shared" si="217"/>
        <v>42183.231006944443</v>
      </c>
      <c r="T2794" s="23">
        <f t="shared" si="218"/>
        <v>42228.231006944443</v>
      </c>
      <c r="U2794" s="10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0" t="s">
        <v>8218</v>
      </c>
      <c r="G2795" s="10" t="s">
        <v>8225</v>
      </c>
      <c r="H2795" s="10" t="s">
        <v>8247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t="b">
        <v>1</v>
      </c>
      <c r="N2795" s="10" t="s">
        <v>8269</v>
      </c>
      <c r="O2795" s="15" t="s">
        <v>8315</v>
      </c>
      <c r="P2795" s="10" t="s">
        <v>8316</v>
      </c>
      <c r="Q2795" s="10">
        <f t="shared" si="216"/>
        <v>111</v>
      </c>
      <c r="R2795" s="10">
        <f t="shared" si="215"/>
        <v>151.46</v>
      </c>
      <c r="S2795" s="23">
        <f t="shared" si="217"/>
        <v>42176.419039351851</v>
      </c>
      <c r="T2795" s="23">
        <f t="shared" si="218"/>
        <v>42206.419039351851</v>
      </c>
      <c r="U2795" s="10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0" t="s">
        <v>8218</v>
      </c>
      <c r="G2796" s="10" t="s">
        <v>8224</v>
      </c>
      <c r="H2796" s="10" t="s">
        <v>8246</v>
      </c>
      <c r="I2796" s="10">
        <v>1457031600</v>
      </c>
      <c r="J2796" s="10">
        <v>1455640559</v>
      </c>
      <c r="K2796" s="10" t="b">
        <v>0</v>
      </c>
      <c r="L2796" s="10">
        <v>3</v>
      </c>
      <c r="M2796" t="b">
        <v>1</v>
      </c>
      <c r="N2796" s="10" t="s">
        <v>8269</v>
      </c>
      <c r="O2796" s="15" t="s">
        <v>8315</v>
      </c>
      <c r="P2796" s="10" t="s">
        <v>8316</v>
      </c>
      <c r="Q2796" s="10">
        <f t="shared" si="216"/>
        <v>150</v>
      </c>
      <c r="R2796" s="10">
        <f t="shared" si="215"/>
        <v>25</v>
      </c>
      <c r="S2796" s="23">
        <f t="shared" si="217"/>
        <v>42416.691655092596</v>
      </c>
      <c r="T2796" s="23">
        <f t="shared" si="218"/>
        <v>42432.791666666672</v>
      </c>
      <c r="U2796" s="10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0" t="s">
        <v>8218</v>
      </c>
      <c r="G2797" s="10" t="s">
        <v>8223</v>
      </c>
      <c r="H2797" s="10" t="s">
        <v>8245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t="b">
        <v>1</v>
      </c>
      <c r="N2797" s="10" t="s">
        <v>8269</v>
      </c>
      <c r="O2797" s="15" t="s">
        <v>8315</v>
      </c>
      <c r="P2797" s="10" t="s">
        <v>8316</v>
      </c>
      <c r="Q2797" s="10">
        <f t="shared" si="216"/>
        <v>104</v>
      </c>
      <c r="R2797" s="10">
        <f t="shared" si="215"/>
        <v>36.5</v>
      </c>
      <c r="S2797" s="23">
        <f t="shared" si="217"/>
        <v>41780.525937500002</v>
      </c>
      <c r="T2797" s="23">
        <f t="shared" si="218"/>
        <v>41796.958333333336</v>
      </c>
      <c r="U2797" s="10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0" t="s">
        <v>8218</v>
      </c>
      <c r="G2798" s="10" t="s">
        <v>8224</v>
      </c>
      <c r="H2798" s="10" t="s">
        <v>8246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t="b">
        <v>1</v>
      </c>
      <c r="N2798" s="10" t="s">
        <v>8269</v>
      </c>
      <c r="O2798" s="15" t="s">
        <v>8315</v>
      </c>
      <c r="P2798" s="10" t="s">
        <v>8316</v>
      </c>
      <c r="Q2798" s="10">
        <f t="shared" si="216"/>
        <v>116</v>
      </c>
      <c r="R2798" s="10">
        <f t="shared" si="215"/>
        <v>44</v>
      </c>
      <c r="S2798" s="23">
        <f t="shared" si="217"/>
        <v>41795.528101851851</v>
      </c>
      <c r="T2798" s="23">
        <f t="shared" si="218"/>
        <v>41825.528101851851</v>
      </c>
      <c r="U2798" s="10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0" t="s">
        <v>8218</v>
      </c>
      <c r="G2799" s="10" t="s">
        <v>8224</v>
      </c>
      <c r="H2799" s="10" t="s">
        <v>8246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t="b">
        <v>1</v>
      </c>
      <c r="N2799" s="10" t="s">
        <v>8269</v>
      </c>
      <c r="O2799" s="15" t="s">
        <v>8315</v>
      </c>
      <c r="P2799" s="10" t="s">
        <v>8316</v>
      </c>
      <c r="Q2799" s="10">
        <f t="shared" si="216"/>
        <v>103</v>
      </c>
      <c r="R2799" s="10">
        <f t="shared" si="215"/>
        <v>87.36</v>
      </c>
      <c r="S2799" s="23">
        <f t="shared" si="217"/>
        <v>41798.94027777778</v>
      </c>
      <c r="T2799" s="23">
        <f t="shared" si="218"/>
        <v>41828.94027777778</v>
      </c>
      <c r="U2799" s="10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0" t="s">
        <v>8218</v>
      </c>
      <c r="G2800" s="10" t="s">
        <v>8224</v>
      </c>
      <c r="H2800" s="10" t="s">
        <v>8246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t="b">
        <v>1</v>
      </c>
      <c r="N2800" s="10" t="s">
        <v>8269</v>
      </c>
      <c r="O2800" s="15" t="s">
        <v>8315</v>
      </c>
      <c r="P2800" s="10" t="s">
        <v>8316</v>
      </c>
      <c r="Q2800" s="10">
        <f t="shared" si="216"/>
        <v>101</v>
      </c>
      <c r="R2800" s="10">
        <f t="shared" si="215"/>
        <v>36.47</v>
      </c>
      <c r="S2800" s="23">
        <f t="shared" si="217"/>
        <v>42201.675011574072</v>
      </c>
      <c r="T2800" s="23">
        <f t="shared" si="218"/>
        <v>42216.666666666672</v>
      </c>
      <c r="U2800" s="1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0" t="s">
        <v>8218</v>
      </c>
      <c r="G2801" s="10" t="s">
        <v>8224</v>
      </c>
      <c r="H2801" s="10" t="s">
        <v>8246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t="b">
        <v>1</v>
      </c>
      <c r="N2801" s="10" t="s">
        <v>8269</v>
      </c>
      <c r="O2801" s="15" t="s">
        <v>8315</v>
      </c>
      <c r="P2801" s="10" t="s">
        <v>8316</v>
      </c>
      <c r="Q2801" s="10">
        <f t="shared" si="216"/>
        <v>117</v>
      </c>
      <c r="R2801" s="10">
        <f t="shared" si="215"/>
        <v>44.86</v>
      </c>
      <c r="S2801" s="23">
        <f t="shared" si="217"/>
        <v>42507.264699074076</v>
      </c>
      <c r="T2801" s="23">
        <f t="shared" si="218"/>
        <v>42538.666666666672</v>
      </c>
      <c r="U2801" s="10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0" t="s">
        <v>8218</v>
      </c>
      <c r="G2802" s="10" t="s">
        <v>8224</v>
      </c>
      <c r="H2802" s="10" t="s">
        <v>8246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t="b">
        <v>1</v>
      </c>
      <c r="N2802" s="10" t="s">
        <v>8269</v>
      </c>
      <c r="O2802" s="15" t="s">
        <v>8315</v>
      </c>
      <c r="P2802" s="10" t="s">
        <v>8316</v>
      </c>
      <c r="Q2802" s="10">
        <f t="shared" si="216"/>
        <v>133</v>
      </c>
      <c r="R2802" s="10">
        <f t="shared" si="215"/>
        <v>42.9</v>
      </c>
      <c r="S2802" s="23">
        <f t="shared" si="217"/>
        <v>41948.552847222221</v>
      </c>
      <c r="T2802" s="23">
        <f t="shared" si="218"/>
        <v>42008.552847222221</v>
      </c>
      <c r="U2802" s="10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0" t="s">
        <v>8218</v>
      </c>
      <c r="G2803" s="10" t="s">
        <v>8225</v>
      </c>
      <c r="H2803" s="10" t="s">
        <v>8247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t="b">
        <v>1</v>
      </c>
      <c r="N2803" s="10" t="s">
        <v>8269</v>
      </c>
      <c r="O2803" s="15" t="s">
        <v>8315</v>
      </c>
      <c r="P2803" s="10" t="s">
        <v>8316</v>
      </c>
      <c r="Q2803" s="10">
        <f t="shared" si="216"/>
        <v>133</v>
      </c>
      <c r="R2803" s="10">
        <f t="shared" si="215"/>
        <v>51.23</v>
      </c>
      <c r="S2803" s="23">
        <f t="shared" si="217"/>
        <v>41900.243159722224</v>
      </c>
      <c r="T2803" s="23">
        <f t="shared" si="218"/>
        <v>41922.458333333336</v>
      </c>
      <c r="U2803" s="10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0" t="s">
        <v>8218</v>
      </c>
      <c r="G2804" s="10" t="s">
        <v>8224</v>
      </c>
      <c r="H2804" s="10" t="s">
        <v>8246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t="b">
        <v>1</v>
      </c>
      <c r="N2804" s="10" t="s">
        <v>8269</v>
      </c>
      <c r="O2804" s="15" t="s">
        <v>8315</v>
      </c>
      <c r="P2804" s="10" t="s">
        <v>8316</v>
      </c>
      <c r="Q2804" s="10">
        <f t="shared" si="216"/>
        <v>102</v>
      </c>
      <c r="R2804" s="10">
        <f t="shared" si="215"/>
        <v>33.94</v>
      </c>
      <c r="S2804" s="23">
        <f t="shared" si="217"/>
        <v>42192.64707175926</v>
      </c>
      <c r="T2804" s="23">
        <f t="shared" si="218"/>
        <v>42222.64707175926</v>
      </c>
      <c r="U2804" s="10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0" t="s">
        <v>8218</v>
      </c>
      <c r="G2805" s="10" t="s">
        <v>8223</v>
      </c>
      <c r="H2805" s="10" t="s">
        <v>8245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t="b">
        <v>1</v>
      </c>
      <c r="N2805" s="10" t="s">
        <v>8269</v>
      </c>
      <c r="O2805" s="15" t="s">
        <v>8315</v>
      </c>
      <c r="P2805" s="10" t="s">
        <v>8316</v>
      </c>
      <c r="Q2805" s="10">
        <f t="shared" si="216"/>
        <v>128</v>
      </c>
      <c r="R2805" s="10">
        <f t="shared" si="215"/>
        <v>90.74</v>
      </c>
      <c r="S2805" s="23">
        <f t="shared" si="217"/>
        <v>42158.065694444449</v>
      </c>
      <c r="T2805" s="23">
        <f t="shared" si="218"/>
        <v>42201</v>
      </c>
      <c r="U2805" s="10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0" t="s">
        <v>8218</v>
      </c>
      <c r="G2806" s="10" t="s">
        <v>8224</v>
      </c>
      <c r="H2806" s="10" t="s">
        <v>8246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t="b">
        <v>1</v>
      </c>
      <c r="N2806" s="10" t="s">
        <v>8269</v>
      </c>
      <c r="O2806" s="15" t="s">
        <v>8315</v>
      </c>
      <c r="P2806" s="10" t="s">
        <v>8316</v>
      </c>
      <c r="Q2806" s="10">
        <f t="shared" si="216"/>
        <v>115</v>
      </c>
      <c r="R2806" s="10">
        <f t="shared" si="215"/>
        <v>50</v>
      </c>
      <c r="S2806" s="23">
        <f t="shared" si="217"/>
        <v>41881.453587962962</v>
      </c>
      <c r="T2806" s="23">
        <f t="shared" si="218"/>
        <v>41911.453587962962</v>
      </c>
      <c r="U2806" s="10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0" t="s">
        <v>8218</v>
      </c>
      <c r="G2807" s="10" t="s">
        <v>8224</v>
      </c>
      <c r="H2807" s="10" t="s">
        <v>8246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t="b">
        <v>1</v>
      </c>
      <c r="N2807" s="10" t="s">
        <v>8269</v>
      </c>
      <c r="O2807" s="15" t="s">
        <v>8315</v>
      </c>
      <c r="P2807" s="10" t="s">
        <v>8316</v>
      </c>
      <c r="Q2807" s="10">
        <f t="shared" si="216"/>
        <v>110</v>
      </c>
      <c r="R2807" s="10">
        <f t="shared" si="215"/>
        <v>24.44</v>
      </c>
      <c r="S2807" s="23">
        <f t="shared" si="217"/>
        <v>42213.505474537036</v>
      </c>
      <c r="T2807" s="23">
        <f t="shared" si="218"/>
        <v>42238.505474537036</v>
      </c>
      <c r="U2807" s="10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0" t="s">
        <v>8218</v>
      </c>
      <c r="G2808" s="10" t="s">
        <v>8224</v>
      </c>
      <c r="H2808" s="10" t="s">
        <v>8246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t="b">
        <v>1</v>
      </c>
      <c r="N2808" s="10" t="s">
        <v>8269</v>
      </c>
      <c r="O2808" s="15" t="s">
        <v>8315</v>
      </c>
      <c r="P2808" s="10" t="s">
        <v>8316</v>
      </c>
      <c r="Q2808" s="10">
        <f t="shared" si="216"/>
        <v>112</v>
      </c>
      <c r="R2808" s="10">
        <f t="shared" si="215"/>
        <v>44.25</v>
      </c>
      <c r="S2808" s="23">
        <f t="shared" si="217"/>
        <v>42185.267245370371</v>
      </c>
      <c r="T2808" s="23">
        <f t="shared" si="218"/>
        <v>42221.458333333328</v>
      </c>
      <c r="U2808" s="10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0" t="s">
        <v>8218</v>
      </c>
      <c r="G2809" s="10" t="s">
        <v>8223</v>
      </c>
      <c r="H2809" s="10" t="s">
        <v>8245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t="b">
        <v>1</v>
      </c>
      <c r="N2809" s="10" t="s">
        <v>8269</v>
      </c>
      <c r="O2809" s="15" t="s">
        <v>8315</v>
      </c>
      <c r="P2809" s="10" t="s">
        <v>8316</v>
      </c>
      <c r="Q2809" s="10">
        <f t="shared" si="216"/>
        <v>126</v>
      </c>
      <c r="R2809" s="10">
        <f t="shared" si="215"/>
        <v>67.739999999999995</v>
      </c>
      <c r="S2809" s="23">
        <f t="shared" si="217"/>
        <v>42154.873124999998</v>
      </c>
      <c r="T2809" s="23">
        <f t="shared" si="218"/>
        <v>42184.873124999998</v>
      </c>
      <c r="U2809" s="10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0" t="s">
        <v>8218</v>
      </c>
      <c r="G2810" s="10" t="s">
        <v>8223</v>
      </c>
      <c r="H2810" s="10" t="s">
        <v>8245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t="b">
        <v>1</v>
      </c>
      <c r="N2810" s="10" t="s">
        <v>8269</v>
      </c>
      <c r="O2810" s="15" t="s">
        <v>8315</v>
      </c>
      <c r="P2810" s="10" t="s">
        <v>8316</v>
      </c>
      <c r="Q2810" s="10">
        <f t="shared" si="216"/>
        <v>100</v>
      </c>
      <c r="R2810" s="10">
        <f t="shared" si="215"/>
        <v>65.38</v>
      </c>
      <c r="S2810" s="23">
        <f t="shared" si="217"/>
        <v>42208.84646990741</v>
      </c>
      <c r="T2810" s="23">
        <f t="shared" si="218"/>
        <v>42238.84646990741</v>
      </c>
      <c r="U2810" s="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0" t="s">
        <v>8218</v>
      </c>
      <c r="G2811" s="10" t="s">
        <v>8223</v>
      </c>
      <c r="H2811" s="10" t="s">
        <v>8245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t="b">
        <v>1</v>
      </c>
      <c r="N2811" s="10" t="s">
        <v>8269</v>
      </c>
      <c r="O2811" s="15" t="s">
        <v>8315</v>
      </c>
      <c r="P2811" s="10" t="s">
        <v>8316</v>
      </c>
      <c r="Q2811" s="10">
        <f t="shared" si="216"/>
        <v>102</v>
      </c>
      <c r="R2811" s="10">
        <f t="shared" si="215"/>
        <v>121.9</v>
      </c>
      <c r="S2811" s="23">
        <f t="shared" si="217"/>
        <v>42451.496817129635</v>
      </c>
      <c r="T2811" s="23">
        <f t="shared" si="218"/>
        <v>42459.610416666663</v>
      </c>
      <c r="U2811" s="10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0" t="s">
        <v>8218</v>
      </c>
      <c r="G2812" s="10" t="s">
        <v>8223</v>
      </c>
      <c r="H2812" s="10" t="s">
        <v>8245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t="b">
        <v>1</v>
      </c>
      <c r="N2812" s="10" t="s">
        <v>8269</v>
      </c>
      <c r="O2812" s="15" t="s">
        <v>8315</v>
      </c>
      <c r="P2812" s="10" t="s">
        <v>8316</v>
      </c>
      <c r="Q2812" s="10">
        <f t="shared" si="216"/>
        <v>108</v>
      </c>
      <c r="R2812" s="10">
        <f t="shared" si="215"/>
        <v>47.46</v>
      </c>
      <c r="S2812" s="23">
        <f t="shared" si="217"/>
        <v>41759.13962962963</v>
      </c>
      <c r="T2812" s="23">
        <f t="shared" si="218"/>
        <v>41791.165972222225</v>
      </c>
      <c r="U2812" s="10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0" t="s">
        <v>8218</v>
      </c>
      <c r="G2813" s="10" t="s">
        <v>8224</v>
      </c>
      <c r="H2813" s="10" t="s">
        <v>8246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t="b">
        <v>1</v>
      </c>
      <c r="N2813" s="10" t="s">
        <v>8269</v>
      </c>
      <c r="O2813" s="15" t="s">
        <v>8315</v>
      </c>
      <c r="P2813" s="10" t="s">
        <v>8316</v>
      </c>
      <c r="Q2813" s="10">
        <f t="shared" si="216"/>
        <v>100</v>
      </c>
      <c r="R2813" s="10">
        <f t="shared" si="215"/>
        <v>92.84</v>
      </c>
      <c r="S2813" s="23">
        <f t="shared" si="217"/>
        <v>42028.496562500004</v>
      </c>
      <c r="T2813" s="23">
        <f t="shared" si="218"/>
        <v>42058.496562500004</v>
      </c>
      <c r="U2813" s="10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0" t="s">
        <v>8218</v>
      </c>
      <c r="G2814" s="10" t="s">
        <v>8228</v>
      </c>
      <c r="H2814" s="10" t="s">
        <v>8250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t="b">
        <v>1</v>
      </c>
      <c r="N2814" s="10" t="s">
        <v>8269</v>
      </c>
      <c r="O2814" s="15" t="s">
        <v>8315</v>
      </c>
      <c r="P2814" s="10" t="s">
        <v>8316</v>
      </c>
      <c r="Q2814" s="10">
        <f t="shared" si="216"/>
        <v>113</v>
      </c>
      <c r="R2814" s="10">
        <f t="shared" si="215"/>
        <v>68.25</v>
      </c>
      <c r="S2814" s="23">
        <f t="shared" si="217"/>
        <v>42054.74418981481</v>
      </c>
      <c r="T2814" s="23">
        <f t="shared" si="218"/>
        <v>42100.166666666672</v>
      </c>
      <c r="U2814" s="10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0" t="s">
        <v>8218</v>
      </c>
      <c r="G2815" s="10" t="s">
        <v>8223</v>
      </c>
      <c r="H2815" s="10" t="s">
        <v>8245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t="b">
        <v>1</v>
      </c>
      <c r="N2815" s="10" t="s">
        <v>8269</v>
      </c>
      <c r="O2815" s="15" t="s">
        <v>8315</v>
      </c>
      <c r="P2815" s="10" t="s">
        <v>8316</v>
      </c>
      <c r="Q2815" s="10">
        <f t="shared" si="216"/>
        <v>128</v>
      </c>
      <c r="R2815" s="10">
        <f t="shared" si="215"/>
        <v>37.21</v>
      </c>
      <c r="S2815" s="23">
        <f t="shared" si="217"/>
        <v>42693.742604166662</v>
      </c>
      <c r="T2815" s="23">
        <f t="shared" si="218"/>
        <v>42718.742604166662</v>
      </c>
      <c r="U2815" s="10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0" t="s">
        <v>8218</v>
      </c>
      <c r="G2816" s="10" t="s">
        <v>8224</v>
      </c>
      <c r="H2816" s="10" t="s">
        <v>8246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t="b">
        <v>1</v>
      </c>
      <c r="N2816" s="10" t="s">
        <v>8269</v>
      </c>
      <c r="O2816" s="15" t="s">
        <v>8315</v>
      </c>
      <c r="P2816" s="10" t="s">
        <v>8316</v>
      </c>
      <c r="Q2816" s="10">
        <f t="shared" si="216"/>
        <v>108</v>
      </c>
      <c r="R2816" s="10">
        <f t="shared" si="215"/>
        <v>25.25</v>
      </c>
      <c r="S2816" s="23">
        <f t="shared" si="217"/>
        <v>42103.399479166663</v>
      </c>
      <c r="T2816" s="23">
        <f t="shared" si="218"/>
        <v>42133.399479166663</v>
      </c>
      <c r="U2816" s="10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0" t="s">
        <v>8218</v>
      </c>
      <c r="G2817" s="10" t="s">
        <v>8228</v>
      </c>
      <c r="H2817" s="10" t="s">
        <v>8250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t="b">
        <v>1</v>
      </c>
      <c r="N2817" s="10" t="s">
        <v>8269</v>
      </c>
      <c r="O2817" s="15" t="s">
        <v>8315</v>
      </c>
      <c r="P2817" s="10" t="s">
        <v>8316</v>
      </c>
      <c r="Q2817" s="10">
        <f t="shared" si="216"/>
        <v>242</v>
      </c>
      <c r="R2817" s="10">
        <f t="shared" si="215"/>
        <v>43.21</v>
      </c>
      <c r="S2817" s="23">
        <f t="shared" si="217"/>
        <v>42559.776724537034</v>
      </c>
      <c r="T2817" s="23">
        <f t="shared" si="218"/>
        <v>42589.776724537034</v>
      </c>
      <c r="U2817" s="10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0" t="s">
        <v>8218</v>
      </c>
      <c r="G2818" s="10" t="s">
        <v>8224</v>
      </c>
      <c r="H2818" s="10" t="s">
        <v>8246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t="b">
        <v>1</v>
      </c>
      <c r="N2818" s="10" t="s">
        <v>8269</v>
      </c>
      <c r="O2818" s="15" t="s">
        <v>8315</v>
      </c>
      <c r="P2818" s="10" t="s">
        <v>8316</v>
      </c>
      <c r="Q2818" s="10">
        <f t="shared" si="216"/>
        <v>142</v>
      </c>
      <c r="R2818" s="10">
        <f t="shared" ref="R2818:R2881" si="220">IFERROR(ROUND(E2818/L2818,2),0)</f>
        <v>25.13</v>
      </c>
      <c r="S2818" s="23">
        <f t="shared" si="217"/>
        <v>42188.467499999999</v>
      </c>
      <c r="T2818" s="23">
        <f t="shared" si="218"/>
        <v>42218.666666666672</v>
      </c>
      <c r="U2818" s="10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0" t="s">
        <v>8218</v>
      </c>
      <c r="G2819" s="10" t="s">
        <v>8224</v>
      </c>
      <c r="H2819" s="10" t="s">
        <v>8246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t="b">
        <v>1</v>
      </c>
      <c r="N2819" s="10" t="s">
        <v>8269</v>
      </c>
      <c r="O2819" s="15" t="s">
        <v>8315</v>
      </c>
      <c r="P2819" s="10" t="s">
        <v>8316</v>
      </c>
      <c r="Q2819" s="10">
        <f t="shared" ref="Q2819:Q2882" si="221">ROUND(E2819/D2819*100,0)</f>
        <v>130</v>
      </c>
      <c r="R2819" s="10">
        <f t="shared" si="220"/>
        <v>23.64</v>
      </c>
      <c r="S2819" s="23">
        <f t="shared" ref="S2819:S2882" si="222">(((J2819/60)/60)/24)+DATE(1970,1,1)</f>
        <v>42023.634976851856</v>
      </c>
      <c r="T2819" s="23">
        <f t="shared" ref="T2819:T2882" si="223">(((I2819/60)/60)/24)+DATE(1970,1,1)</f>
        <v>42063.634976851856</v>
      </c>
      <c r="U2819" s="10">
        <f t="shared" si="219"/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0" t="s">
        <v>8218</v>
      </c>
      <c r="G2820" s="10" t="s">
        <v>8223</v>
      </c>
      <c r="H2820" s="10" t="s">
        <v>8245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t="b">
        <v>1</v>
      </c>
      <c r="N2820" s="10" t="s">
        <v>8269</v>
      </c>
      <c r="O2820" s="15" t="s">
        <v>8315</v>
      </c>
      <c r="P2820" s="10" t="s">
        <v>8316</v>
      </c>
      <c r="Q2820" s="10">
        <f t="shared" si="221"/>
        <v>106</v>
      </c>
      <c r="R2820" s="10">
        <f t="shared" si="220"/>
        <v>103.95</v>
      </c>
      <c r="S2820" s="23">
        <f t="shared" si="222"/>
        <v>42250.598217592589</v>
      </c>
      <c r="T2820" s="23">
        <f t="shared" si="223"/>
        <v>42270.598217592589</v>
      </c>
      <c r="U2820" s="10">
        <f t="shared" si="219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0" t="s">
        <v>8218</v>
      </c>
      <c r="G2821" s="10" t="s">
        <v>8224</v>
      </c>
      <c r="H2821" s="10" t="s">
        <v>8246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t="b">
        <v>1</v>
      </c>
      <c r="N2821" s="10" t="s">
        <v>8269</v>
      </c>
      <c r="O2821" s="15" t="s">
        <v>8315</v>
      </c>
      <c r="P2821" s="10" t="s">
        <v>8316</v>
      </c>
      <c r="Q2821" s="10">
        <f t="shared" si="221"/>
        <v>105</v>
      </c>
      <c r="R2821" s="10">
        <f t="shared" si="220"/>
        <v>50.38</v>
      </c>
      <c r="S2821" s="23">
        <f t="shared" si="222"/>
        <v>42139.525567129633</v>
      </c>
      <c r="T2821" s="23">
        <f t="shared" si="223"/>
        <v>42169.525567129633</v>
      </c>
      <c r="U2821" s="10">
        <f t="shared" si="219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0" t="s">
        <v>8218</v>
      </c>
      <c r="G2822" s="10" t="s">
        <v>8224</v>
      </c>
      <c r="H2822" s="10" t="s">
        <v>8246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t="b">
        <v>1</v>
      </c>
      <c r="N2822" s="10" t="s">
        <v>8269</v>
      </c>
      <c r="O2822" s="15" t="s">
        <v>8315</v>
      </c>
      <c r="P2822" s="10" t="s">
        <v>8316</v>
      </c>
      <c r="Q2822" s="10">
        <f t="shared" si="221"/>
        <v>136</v>
      </c>
      <c r="R2822" s="10">
        <f t="shared" si="220"/>
        <v>13.6</v>
      </c>
      <c r="S2822" s="23">
        <f t="shared" si="222"/>
        <v>42401.610983796301</v>
      </c>
      <c r="T2822" s="23">
        <f t="shared" si="223"/>
        <v>42426</v>
      </c>
      <c r="U2822" s="10">
        <f t="shared" si="219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0" t="s">
        <v>8218</v>
      </c>
      <c r="G2823" s="10" t="s">
        <v>8224</v>
      </c>
      <c r="H2823" s="10" t="s">
        <v>8246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t="b">
        <v>1</v>
      </c>
      <c r="N2823" s="10" t="s">
        <v>8269</v>
      </c>
      <c r="O2823" s="15" t="s">
        <v>8315</v>
      </c>
      <c r="P2823" s="10" t="s">
        <v>8316</v>
      </c>
      <c r="Q2823" s="10">
        <f t="shared" si="221"/>
        <v>100</v>
      </c>
      <c r="R2823" s="10">
        <f t="shared" si="220"/>
        <v>28.57</v>
      </c>
      <c r="S2823" s="23">
        <f t="shared" si="222"/>
        <v>41875.922858796301</v>
      </c>
      <c r="T2823" s="23">
        <f t="shared" si="223"/>
        <v>41905.922858796301</v>
      </c>
      <c r="U2823" s="10">
        <f t="shared" si="219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0" t="s">
        <v>8218</v>
      </c>
      <c r="G2824" s="10" t="s">
        <v>8223</v>
      </c>
      <c r="H2824" s="10" t="s">
        <v>8245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t="b">
        <v>1</v>
      </c>
      <c r="N2824" s="10" t="s">
        <v>8269</v>
      </c>
      <c r="O2824" s="15" t="s">
        <v>8315</v>
      </c>
      <c r="P2824" s="10" t="s">
        <v>8316</v>
      </c>
      <c r="Q2824" s="10">
        <f t="shared" si="221"/>
        <v>100</v>
      </c>
      <c r="R2824" s="10">
        <f t="shared" si="220"/>
        <v>63.83</v>
      </c>
      <c r="S2824" s="23">
        <f t="shared" si="222"/>
        <v>42060.683935185181</v>
      </c>
      <c r="T2824" s="23">
        <f t="shared" si="223"/>
        <v>42090.642268518524</v>
      </c>
      <c r="U2824" s="10">
        <f t="shared" si="219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0" t="s">
        <v>8218</v>
      </c>
      <c r="G2825" s="10" t="s">
        <v>8224</v>
      </c>
      <c r="H2825" s="10" t="s">
        <v>8246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t="b">
        <v>1</v>
      </c>
      <c r="N2825" s="10" t="s">
        <v>8269</v>
      </c>
      <c r="O2825" s="15" t="s">
        <v>8315</v>
      </c>
      <c r="P2825" s="10" t="s">
        <v>8316</v>
      </c>
      <c r="Q2825" s="10">
        <f t="shared" si="221"/>
        <v>124</v>
      </c>
      <c r="R2825" s="10">
        <f t="shared" si="220"/>
        <v>8.86</v>
      </c>
      <c r="S2825" s="23">
        <f t="shared" si="222"/>
        <v>42067.011643518519</v>
      </c>
      <c r="T2825" s="23">
        <f t="shared" si="223"/>
        <v>42094.957638888889</v>
      </c>
      <c r="U2825" s="10">
        <f t="shared" si="219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0" t="s">
        <v>8218</v>
      </c>
      <c r="G2826" s="10" t="s">
        <v>8223</v>
      </c>
      <c r="H2826" s="10" t="s">
        <v>8245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t="b">
        <v>1</v>
      </c>
      <c r="N2826" s="10" t="s">
        <v>8269</v>
      </c>
      <c r="O2826" s="15" t="s">
        <v>8315</v>
      </c>
      <c r="P2826" s="10" t="s">
        <v>8316</v>
      </c>
      <c r="Q2826" s="10">
        <f t="shared" si="221"/>
        <v>117</v>
      </c>
      <c r="R2826" s="10">
        <f t="shared" si="220"/>
        <v>50.67</v>
      </c>
      <c r="S2826" s="23">
        <f t="shared" si="222"/>
        <v>42136.270787037036</v>
      </c>
      <c r="T2826" s="23">
        <f t="shared" si="223"/>
        <v>42168.071527777778</v>
      </c>
      <c r="U2826" s="10">
        <f t="shared" si="219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0" t="s">
        <v>8218</v>
      </c>
      <c r="G2827" s="10" t="s">
        <v>8224</v>
      </c>
      <c r="H2827" s="10" t="s">
        <v>8246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t="b">
        <v>1</v>
      </c>
      <c r="N2827" s="10" t="s">
        <v>8269</v>
      </c>
      <c r="O2827" s="15" t="s">
        <v>8315</v>
      </c>
      <c r="P2827" s="10" t="s">
        <v>8316</v>
      </c>
      <c r="Q2827" s="10">
        <f t="shared" si="221"/>
        <v>103</v>
      </c>
      <c r="R2827" s="10">
        <f t="shared" si="220"/>
        <v>60.78</v>
      </c>
      <c r="S2827" s="23">
        <f t="shared" si="222"/>
        <v>42312.792662037042</v>
      </c>
      <c r="T2827" s="23">
        <f t="shared" si="223"/>
        <v>42342.792662037042</v>
      </c>
      <c r="U2827" s="10">
        <f t="shared" si="219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0" t="s">
        <v>8218</v>
      </c>
      <c r="G2828" s="10" t="s">
        <v>8223</v>
      </c>
      <c r="H2828" s="10" t="s">
        <v>8245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t="b">
        <v>1</v>
      </c>
      <c r="N2828" s="10" t="s">
        <v>8269</v>
      </c>
      <c r="O2828" s="15" t="s">
        <v>8315</v>
      </c>
      <c r="P2828" s="10" t="s">
        <v>8316</v>
      </c>
      <c r="Q2828" s="10">
        <f t="shared" si="221"/>
        <v>108</v>
      </c>
      <c r="R2828" s="10">
        <f t="shared" si="220"/>
        <v>113.42</v>
      </c>
      <c r="S2828" s="23">
        <f t="shared" si="222"/>
        <v>42171.034861111111</v>
      </c>
      <c r="T2828" s="23">
        <f t="shared" si="223"/>
        <v>42195.291666666672</v>
      </c>
      <c r="U2828" s="10">
        <f t="shared" si="219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0" t="s">
        <v>8218</v>
      </c>
      <c r="G2829" s="10" t="s">
        <v>8223</v>
      </c>
      <c r="H2829" s="10" t="s">
        <v>8245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t="b">
        <v>1</v>
      </c>
      <c r="N2829" s="10" t="s">
        <v>8269</v>
      </c>
      <c r="O2829" s="15" t="s">
        <v>8315</v>
      </c>
      <c r="P2829" s="10" t="s">
        <v>8316</v>
      </c>
      <c r="Q2829" s="10">
        <f t="shared" si="221"/>
        <v>120</v>
      </c>
      <c r="R2829" s="10">
        <f t="shared" si="220"/>
        <v>104.57</v>
      </c>
      <c r="S2829" s="23">
        <f t="shared" si="222"/>
        <v>42494.683634259258</v>
      </c>
      <c r="T2829" s="23">
        <f t="shared" si="223"/>
        <v>42524.6875</v>
      </c>
      <c r="U2829" s="10">
        <f t="shared" si="219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0" t="s">
        <v>8218</v>
      </c>
      <c r="G2830" s="10" t="s">
        <v>8224</v>
      </c>
      <c r="H2830" s="10" t="s">
        <v>8246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t="b">
        <v>1</v>
      </c>
      <c r="N2830" s="10" t="s">
        <v>8269</v>
      </c>
      <c r="O2830" s="15" t="s">
        <v>8315</v>
      </c>
      <c r="P2830" s="10" t="s">
        <v>8316</v>
      </c>
      <c r="Q2830" s="10">
        <f t="shared" si="221"/>
        <v>100</v>
      </c>
      <c r="R2830" s="10">
        <f t="shared" si="220"/>
        <v>98.31</v>
      </c>
      <c r="S2830" s="23">
        <f t="shared" si="222"/>
        <v>42254.264687499999</v>
      </c>
      <c r="T2830" s="23">
        <f t="shared" si="223"/>
        <v>42279.958333333328</v>
      </c>
      <c r="U2830" s="10">
        <f t="shared" si="219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0" t="s">
        <v>8218</v>
      </c>
      <c r="G2831" s="10" t="s">
        <v>8224</v>
      </c>
      <c r="H2831" s="10" t="s">
        <v>8246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t="b">
        <v>1</v>
      </c>
      <c r="N2831" s="10" t="s">
        <v>8269</v>
      </c>
      <c r="O2831" s="15" t="s">
        <v>8315</v>
      </c>
      <c r="P2831" s="10" t="s">
        <v>8316</v>
      </c>
      <c r="Q2831" s="10">
        <f t="shared" si="221"/>
        <v>107</v>
      </c>
      <c r="R2831" s="10">
        <f t="shared" si="220"/>
        <v>35.04</v>
      </c>
      <c r="S2831" s="23">
        <f t="shared" si="222"/>
        <v>42495.434236111112</v>
      </c>
      <c r="T2831" s="23">
        <f t="shared" si="223"/>
        <v>42523.434236111112</v>
      </c>
      <c r="U2831" s="10">
        <f t="shared" ref="U2831:U2894" si="224">YEAR(S:S)</f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0" t="s">
        <v>8218</v>
      </c>
      <c r="G2832" s="10" t="s">
        <v>8223</v>
      </c>
      <c r="H2832" s="10" t="s">
        <v>8245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t="b">
        <v>1</v>
      </c>
      <c r="N2832" s="10" t="s">
        <v>8269</v>
      </c>
      <c r="O2832" s="15" t="s">
        <v>8315</v>
      </c>
      <c r="P2832" s="10" t="s">
        <v>8316</v>
      </c>
      <c r="Q2832" s="10">
        <f t="shared" si="221"/>
        <v>100</v>
      </c>
      <c r="R2832" s="10">
        <f t="shared" si="220"/>
        <v>272.73</v>
      </c>
      <c r="S2832" s="23">
        <f t="shared" si="222"/>
        <v>41758.839675925927</v>
      </c>
      <c r="T2832" s="23">
        <f t="shared" si="223"/>
        <v>41771.165972222225</v>
      </c>
      <c r="U2832" s="10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0" t="s">
        <v>8218</v>
      </c>
      <c r="G2833" s="10" t="s">
        <v>8223</v>
      </c>
      <c r="H2833" s="10" t="s">
        <v>8245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t="b">
        <v>1</v>
      </c>
      <c r="N2833" s="10" t="s">
        <v>8269</v>
      </c>
      <c r="O2833" s="15" t="s">
        <v>8315</v>
      </c>
      <c r="P2833" s="10" t="s">
        <v>8316</v>
      </c>
      <c r="Q2833" s="10">
        <f t="shared" si="221"/>
        <v>111</v>
      </c>
      <c r="R2833" s="10">
        <f t="shared" si="220"/>
        <v>63.85</v>
      </c>
      <c r="S2833" s="23">
        <f t="shared" si="222"/>
        <v>42171.824884259258</v>
      </c>
      <c r="T2833" s="23">
        <f t="shared" si="223"/>
        <v>42201.824884259258</v>
      </c>
      <c r="U2833" s="10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0" t="s">
        <v>8218</v>
      </c>
      <c r="G2834" s="10" t="s">
        <v>8224</v>
      </c>
      <c r="H2834" s="10" t="s">
        <v>8246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t="b">
        <v>1</v>
      </c>
      <c r="N2834" s="10" t="s">
        <v>8269</v>
      </c>
      <c r="O2834" s="15" t="s">
        <v>8315</v>
      </c>
      <c r="P2834" s="10" t="s">
        <v>8316</v>
      </c>
      <c r="Q2834" s="10">
        <f t="shared" si="221"/>
        <v>115</v>
      </c>
      <c r="R2834" s="10">
        <f t="shared" si="220"/>
        <v>30.19</v>
      </c>
      <c r="S2834" s="23">
        <f t="shared" si="222"/>
        <v>41938.709421296298</v>
      </c>
      <c r="T2834" s="23">
        <f t="shared" si="223"/>
        <v>41966.916666666672</v>
      </c>
      <c r="U2834" s="10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0" t="s">
        <v>8218</v>
      </c>
      <c r="G2835" s="10" t="s">
        <v>8223</v>
      </c>
      <c r="H2835" s="10" t="s">
        <v>8245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t="b">
        <v>1</v>
      </c>
      <c r="N2835" s="10" t="s">
        <v>8269</v>
      </c>
      <c r="O2835" s="15" t="s">
        <v>8315</v>
      </c>
      <c r="P2835" s="10" t="s">
        <v>8316</v>
      </c>
      <c r="Q2835" s="10">
        <f t="shared" si="221"/>
        <v>108</v>
      </c>
      <c r="R2835" s="10">
        <f t="shared" si="220"/>
        <v>83.51</v>
      </c>
      <c r="S2835" s="23">
        <f t="shared" si="222"/>
        <v>42268.127696759257</v>
      </c>
      <c r="T2835" s="23">
        <f t="shared" si="223"/>
        <v>42288.083333333328</v>
      </c>
      <c r="U2835" s="10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0" t="s">
        <v>8218</v>
      </c>
      <c r="G2836" s="10" t="s">
        <v>8224</v>
      </c>
      <c r="H2836" s="10" t="s">
        <v>8246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t="b">
        <v>1</v>
      </c>
      <c r="N2836" s="10" t="s">
        <v>8269</v>
      </c>
      <c r="O2836" s="15" t="s">
        <v>8315</v>
      </c>
      <c r="P2836" s="10" t="s">
        <v>8316</v>
      </c>
      <c r="Q2836" s="10">
        <f t="shared" si="221"/>
        <v>170</v>
      </c>
      <c r="R2836" s="10">
        <f t="shared" si="220"/>
        <v>64.760000000000005</v>
      </c>
      <c r="S2836" s="23">
        <f t="shared" si="222"/>
        <v>42019.959837962961</v>
      </c>
      <c r="T2836" s="23">
        <f t="shared" si="223"/>
        <v>42034.959837962961</v>
      </c>
      <c r="U2836" s="10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0" t="s">
        <v>8218</v>
      </c>
      <c r="G2837" s="10" t="s">
        <v>8224</v>
      </c>
      <c r="H2837" s="10" t="s">
        <v>8246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t="b">
        <v>1</v>
      </c>
      <c r="N2837" s="10" t="s">
        <v>8269</v>
      </c>
      <c r="O2837" s="15" t="s">
        <v>8315</v>
      </c>
      <c r="P2837" s="10" t="s">
        <v>8316</v>
      </c>
      <c r="Q2837" s="10">
        <f t="shared" si="221"/>
        <v>187</v>
      </c>
      <c r="R2837" s="10">
        <f t="shared" si="220"/>
        <v>20.12</v>
      </c>
      <c r="S2837" s="23">
        <f t="shared" si="222"/>
        <v>42313.703900462962</v>
      </c>
      <c r="T2837" s="23">
        <f t="shared" si="223"/>
        <v>42343</v>
      </c>
      <c r="U2837" s="10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0" t="s">
        <v>8218</v>
      </c>
      <c r="G2838" s="10" t="s">
        <v>8223</v>
      </c>
      <c r="H2838" s="10" t="s">
        <v>8245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t="b">
        <v>1</v>
      </c>
      <c r="N2838" s="10" t="s">
        <v>8269</v>
      </c>
      <c r="O2838" s="15" t="s">
        <v>8315</v>
      </c>
      <c r="P2838" s="10" t="s">
        <v>8316</v>
      </c>
      <c r="Q2838" s="10">
        <f t="shared" si="221"/>
        <v>108</v>
      </c>
      <c r="R2838" s="10">
        <f t="shared" si="220"/>
        <v>44.09</v>
      </c>
      <c r="S2838" s="23">
        <f t="shared" si="222"/>
        <v>42746.261782407411</v>
      </c>
      <c r="T2838" s="23">
        <f t="shared" si="223"/>
        <v>42784.207638888889</v>
      </c>
      <c r="U2838" s="10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0" t="s">
        <v>8218</v>
      </c>
      <c r="G2839" s="10" t="s">
        <v>8228</v>
      </c>
      <c r="H2839" s="10" t="s">
        <v>8250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t="b">
        <v>1</v>
      </c>
      <c r="N2839" s="10" t="s">
        <v>8269</v>
      </c>
      <c r="O2839" s="15" t="s">
        <v>8315</v>
      </c>
      <c r="P2839" s="10" t="s">
        <v>8316</v>
      </c>
      <c r="Q2839" s="10">
        <f t="shared" si="221"/>
        <v>100</v>
      </c>
      <c r="R2839" s="10">
        <f t="shared" si="220"/>
        <v>40.479999999999997</v>
      </c>
      <c r="S2839" s="23">
        <f t="shared" si="222"/>
        <v>42307.908379629633</v>
      </c>
      <c r="T2839" s="23">
        <f t="shared" si="223"/>
        <v>42347.950046296297</v>
      </c>
      <c r="U2839" s="10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0" t="s">
        <v>8218</v>
      </c>
      <c r="G2840" s="10" t="s">
        <v>8223</v>
      </c>
      <c r="H2840" s="10" t="s">
        <v>8245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t="b">
        <v>1</v>
      </c>
      <c r="N2840" s="10" t="s">
        <v>8269</v>
      </c>
      <c r="O2840" s="15" t="s">
        <v>8315</v>
      </c>
      <c r="P2840" s="10" t="s">
        <v>8316</v>
      </c>
      <c r="Q2840" s="10">
        <f t="shared" si="221"/>
        <v>120</v>
      </c>
      <c r="R2840" s="10">
        <f t="shared" si="220"/>
        <v>44.54</v>
      </c>
      <c r="S2840" s="23">
        <f t="shared" si="222"/>
        <v>41842.607592592591</v>
      </c>
      <c r="T2840" s="23">
        <f t="shared" si="223"/>
        <v>41864.916666666664</v>
      </c>
      <c r="U2840" s="1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0" t="s">
        <v>8218</v>
      </c>
      <c r="G2841" s="10" t="s">
        <v>8223</v>
      </c>
      <c r="H2841" s="10" t="s">
        <v>8245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t="b">
        <v>1</v>
      </c>
      <c r="N2841" s="10" t="s">
        <v>8269</v>
      </c>
      <c r="O2841" s="15" t="s">
        <v>8315</v>
      </c>
      <c r="P2841" s="10" t="s">
        <v>8316</v>
      </c>
      <c r="Q2841" s="10">
        <f t="shared" si="221"/>
        <v>111</v>
      </c>
      <c r="R2841" s="10">
        <f t="shared" si="220"/>
        <v>125.81</v>
      </c>
      <c r="S2841" s="23">
        <f t="shared" si="222"/>
        <v>41853.240208333329</v>
      </c>
      <c r="T2841" s="23">
        <f t="shared" si="223"/>
        <v>41876.207638888889</v>
      </c>
      <c r="U2841" s="10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0" t="s">
        <v>8218</v>
      </c>
      <c r="G2842" s="10" t="s">
        <v>8224</v>
      </c>
      <c r="H2842" s="10" t="s">
        <v>8246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t="b">
        <v>1</v>
      </c>
      <c r="N2842" s="10" t="s">
        <v>8269</v>
      </c>
      <c r="O2842" s="15" t="s">
        <v>8315</v>
      </c>
      <c r="P2842" s="10" t="s">
        <v>8316</v>
      </c>
      <c r="Q2842" s="10">
        <f t="shared" si="221"/>
        <v>104</v>
      </c>
      <c r="R2842" s="10">
        <f t="shared" si="220"/>
        <v>19.7</v>
      </c>
      <c r="S2842" s="23">
        <f t="shared" si="222"/>
        <v>42060.035636574074</v>
      </c>
      <c r="T2842" s="23">
        <f t="shared" si="223"/>
        <v>42081.708333333328</v>
      </c>
      <c r="U2842" s="10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0" t="s">
        <v>8220</v>
      </c>
      <c r="G2843" s="10" t="s">
        <v>8224</v>
      </c>
      <c r="H2843" s="10" t="s">
        <v>8246</v>
      </c>
      <c r="I2843" s="10">
        <v>1450032297</v>
      </c>
      <c r="J2843" s="10">
        <v>1444844697</v>
      </c>
      <c r="K2843" s="10" t="b">
        <v>0</v>
      </c>
      <c r="L2843" s="10">
        <v>1</v>
      </c>
      <c r="M2843" t="b">
        <v>0</v>
      </c>
      <c r="N2843" s="10" t="s">
        <v>8269</v>
      </c>
      <c r="O2843" s="15" t="s">
        <v>8315</v>
      </c>
      <c r="P2843" s="10" t="s">
        <v>8316</v>
      </c>
      <c r="Q2843" s="10">
        <f t="shared" si="221"/>
        <v>1</v>
      </c>
      <c r="R2843" s="10">
        <f t="shared" si="220"/>
        <v>10</v>
      </c>
      <c r="S2843" s="23">
        <f t="shared" si="222"/>
        <v>42291.739548611105</v>
      </c>
      <c r="T2843" s="23">
        <f t="shared" si="223"/>
        <v>42351.781215277777</v>
      </c>
      <c r="U2843" s="10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0" t="s">
        <v>8220</v>
      </c>
      <c r="G2844" s="10" t="s">
        <v>8224</v>
      </c>
      <c r="H2844" s="10" t="s">
        <v>8246</v>
      </c>
      <c r="I2844" s="10">
        <v>1403348400</v>
      </c>
      <c r="J2844" s="10">
        <v>1401058295</v>
      </c>
      <c r="K2844" s="10" t="b">
        <v>0</v>
      </c>
      <c r="L2844" s="10">
        <v>0</v>
      </c>
      <c r="M2844" t="b">
        <v>0</v>
      </c>
      <c r="N2844" s="10" t="s">
        <v>8269</v>
      </c>
      <c r="O2844" s="15" t="s">
        <v>8315</v>
      </c>
      <c r="P2844" s="10" t="s">
        <v>8316</v>
      </c>
      <c r="Q2844" s="10">
        <f t="shared" si="221"/>
        <v>0</v>
      </c>
      <c r="R2844" s="10">
        <f t="shared" si="220"/>
        <v>0</v>
      </c>
      <c r="S2844" s="23">
        <f t="shared" si="222"/>
        <v>41784.952488425923</v>
      </c>
      <c r="T2844" s="23">
        <f t="shared" si="223"/>
        <v>41811.458333333336</v>
      </c>
      <c r="U2844" s="10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0" t="s">
        <v>8220</v>
      </c>
      <c r="G2845" s="10" t="s">
        <v>8223</v>
      </c>
      <c r="H2845" s="10" t="s">
        <v>8245</v>
      </c>
      <c r="I2845" s="10">
        <v>1465790400</v>
      </c>
      <c r="J2845" s="10">
        <v>1462210950</v>
      </c>
      <c r="K2845" s="10" t="b">
        <v>0</v>
      </c>
      <c r="L2845" s="10">
        <v>0</v>
      </c>
      <c r="M2845" t="b">
        <v>0</v>
      </c>
      <c r="N2845" s="10" t="s">
        <v>8269</v>
      </c>
      <c r="O2845" s="15" t="s">
        <v>8315</v>
      </c>
      <c r="P2845" s="10" t="s">
        <v>8316</v>
      </c>
      <c r="Q2845" s="10">
        <f t="shared" si="221"/>
        <v>0</v>
      </c>
      <c r="R2845" s="10">
        <f t="shared" si="220"/>
        <v>0</v>
      </c>
      <c r="S2845" s="23">
        <f t="shared" si="222"/>
        <v>42492.737847222219</v>
      </c>
      <c r="T2845" s="23">
        <f t="shared" si="223"/>
        <v>42534.166666666672</v>
      </c>
      <c r="U2845" s="10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0" t="s">
        <v>8220</v>
      </c>
      <c r="G2846" s="10" t="s">
        <v>8238</v>
      </c>
      <c r="H2846" s="10" t="s">
        <v>8248</v>
      </c>
      <c r="I2846" s="10">
        <v>1483535180</v>
      </c>
      <c r="J2846" s="10">
        <v>1480943180</v>
      </c>
      <c r="K2846" s="10" t="b">
        <v>0</v>
      </c>
      <c r="L2846" s="10">
        <v>1</v>
      </c>
      <c r="M2846" t="b">
        <v>0</v>
      </c>
      <c r="N2846" s="10" t="s">
        <v>8269</v>
      </c>
      <c r="O2846" s="15" t="s">
        <v>8315</v>
      </c>
      <c r="P2846" s="10" t="s">
        <v>8316</v>
      </c>
      <c r="Q2846" s="10">
        <f t="shared" si="221"/>
        <v>5</v>
      </c>
      <c r="R2846" s="10">
        <f t="shared" si="220"/>
        <v>30</v>
      </c>
      <c r="S2846" s="23">
        <f t="shared" si="222"/>
        <v>42709.546064814815</v>
      </c>
      <c r="T2846" s="23">
        <f t="shared" si="223"/>
        <v>42739.546064814815</v>
      </c>
      <c r="U2846" s="10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0" t="s">
        <v>8220</v>
      </c>
      <c r="G2847" s="10" t="s">
        <v>8223</v>
      </c>
      <c r="H2847" s="10" t="s">
        <v>8245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t="b">
        <v>0</v>
      </c>
      <c r="N2847" s="10" t="s">
        <v>8269</v>
      </c>
      <c r="O2847" s="15" t="s">
        <v>8315</v>
      </c>
      <c r="P2847" s="10" t="s">
        <v>8316</v>
      </c>
      <c r="Q2847" s="10">
        <f t="shared" si="221"/>
        <v>32</v>
      </c>
      <c r="R2847" s="10">
        <f t="shared" si="220"/>
        <v>60.67</v>
      </c>
      <c r="S2847" s="23">
        <f t="shared" si="222"/>
        <v>42103.016585648147</v>
      </c>
      <c r="T2847" s="23">
        <f t="shared" si="223"/>
        <v>42163.016585648147</v>
      </c>
      <c r="U2847" s="10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0" t="s">
        <v>8220</v>
      </c>
      <c r="G2848" s="10" t="s">
        <v>8223</v>
      </c>
      <c r="H2848" s="10" t="s">
        <v>8245</v>
      </c>
      <c r="I2848" s="10">
        <v>1432917394</v>
      </c>
      <c r="J2848" s="10">
        <v>1429029394</v>
      </c>
      <c r="K2848" s="10" t="b">
        <v>0</v>
      </c>
      <c r="L2848" s="10">
        <v>0</v>
      </c>
      <c r="M2848" t="b">
        <v>0</v>
      </c>
      <c r="N2848" s="10" t="s">
        <v>8269</v>
      </c>
      <c r="O2848" s="15" t="s">
        <v>8315</v>
      </c>
      <c r="P2848" s="10" t="s">
        <v>8316</v>
      </c>
      <c r="Q2848" s="10">
        <f t="shared" si="221"/>
        <v>0</v>
      </c>
      <c r="R2848" s="10">
        <f t="shared" si="220"/>
        <v>0</v>
      </c>
      <c r="S2848" s="23">
        <f t="shared" si="222"/>
        <v>42108.692060185189</v>
      </c>
      <c r="T2848" s="23">
        <f t="shared" si="223"/>
        <v>42153.692060185189</v>
      </c>
      <c r="U2848" s="10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0" t="s">
        <v>8220</v>
      </c>
      <c r="G2849" s="10" t="s">
        <v>8223</v>
      </c>
      <c r="H2849" s="10" t="s">
        <v>8245</v>
      </c>
      <c r="I2849" s="10">
        <v>1464031265</v>
      </c>
      <c r="J2849" s="10">
        <v>1458847265</v>
      </c>
      <c r="K2849" s="10" t="b">
        <v>0</v>
      </c>
      <c r="L2849" s="10">
        <v>0</v>
      </c>
      <c r="M2849" t="b">
        <v>0</v>
      </c>
      <c r="N2849" s="10" t="s">
        <v>8269</v>
      </c>
      <c r="O2849" s="15" t="s">
        <v>8315</v>
      </c>
      <c r="P2849" s="10" t="s">
        <v>8316</v>
      </c>
      <c r="Q2849" s="10">
        <f t="shared" si="221"/>
        <v>0</v>
      </c>
      <c r="R2849" s="10">
        <f t="shared" si="220"/>
        <v>0</v>
      </c>
      <c r="S2849" s="23">
        <f t="shared" si="222"/>
        <v>42453.806307870371</v>
      </c>
      <c r="T2849" s="23">
        <f t="shared" si="223"/>
        <v>42513.806307870371</v>
      </c>
      <c r="U2849" s="10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0" t="s">
        <v>8220</v>
      </c>
      <c r="G2850" s="10" t="s">
        <v>8223</v>
      </c>
      <c r="H2850" s="10" t="s">
        <v>8245</v>
      </c>
      <c r="I2850" s="10">
        <v>1432913659</v>
      </c>
      <c r="J2850" s="10">
        <v>1430321659</v>
      </c>
      <c r="K2850" s="10" t="b">
        <v>0</v>
      </c>
      <c r="L2850" s="10">
        <v>3</v>
      </c>
      <c r="M2850" t="b">
        <v>0</v>
      </c>
      <c r="N2850" s="10" t="s">
        <v>8269</v>
      </c>
      <c r="O2850" s="15" t="s">
        <v>8315</v>
      </c>
      <c r="P2850" s="10" t="s">
        <v>8316</v>
      </c>
      <c r="Q2850" s="10">
        <f t="shared" si="221"/>
        <v>0</v>
      </c>
      <c r="R2850" s="10">
        <f t="shared" si="220"/>
        <v>23.33</v>
      </c>
      <c r="S2850" s="23">
        <f t="shared" si="222"/>
        <v>42123.648831018523</v>
      </c>
      <c r="T2850" s="23">
        <f t="shared" si="223"/>
        <v>42153.648831018523</v>
      </c>
      <c r="U2850" s="1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0" t="s">
        <v>8220</v>
      </c>
      <c r="G2851" s="10" t="s">
        <v>8224</v>
      </c>
      <c r="H2851" s="10" t="s">
        <v>8246</v>
      </c>
      <c r="I2851" s="10">
        <v>1461406600</v>
      </c>
      <c r="J2851" s="10">
        <v>1458814600</v>
      </c>
      <c r="K2851" s="10" t="b">
        <v>0</v>
      </c>
      <c r="L2851" s="10">
        <v>1</v>
      </c>
      <c r="M2851" t="b">
        <v>0</v>
      </c>
      <c r="N2851" s="10" t="s">
        <v>8269</v>
      </c>
      <c r="O2851" s="15" t="s">
        <v>8315</v>
      </c>
      <c r="P2851" s="10" t="s">
        <v>8316</v>
      </c>
      <c r="Q2851" s="10">
        <f t="shared" si="221"/>
        <v>1</v>
      </c>
      <c r="R2851" s="10">
        <f t="shared" si="220"/>
        <v>5</v>
      </c>
      <c r="S2851" s="23">
        <f t="shared" si="222"/>
        <v>42453.428240740745</v>
      </c>
      <c r="T2851" s="23">
        <f t="shared" si="223"/>
        <v>42483.428240740745</v>
      </c>
      <c r="U2851" s="10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0" t="s">
        <v>8220</v>
      </c>
      <c r="G2852" s="10" t="s">
        <v>8223</v>
      </c>
      <c r="H2852" s="10" t="s">
        <v>8245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t="b">
        <v>0</v>
      </c>
      <c r="N2852" s="10" t="s">
        <v>8269</v>
      </c>
      <c r="O2852" s="15" t="s">
        <v>8315</v>
      </c>
      <c r="P2852" s="10" t="s">
        <v>8316</v>
      </c>
      <c r="Q2852" s="10">
        <f t="shared" si="221"/>
        <v>4</v>
      </c>
      <c r="R2852" s="10">
        <f t="shared" si="220"/>
        <v>23.92</v>
      </c>
      <c r="S2852" s="23">
        <f t="shared" si="222"/>
        <v>41858.007071759261</v>
      </c>
      <c r="T2852" s="23">
        <f t="shared" si="223"/>
        <v>41888.007071759261</v>
      </c>
      <c r="U2852" s="10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0" t="s">
        <v>8220</v>
      </c>
      <c r="G2853" s="10" t="s">
        <v>8240</v>
      </c>
      <c r="H2853" s="10" t="s">
        <v>8248</v>
      </c>
      <c r="I2853" s="10">
        <v>1454109420</v>
      </c>
      <c r="J2853" s="10">
        <v>1453334629</v>
      </c>
      <c r="K2853" s="10" t="b">
        <v>0</v>
      </c>
      <c r="L2853" s="10">
        <v>0</v>
      </c>
      <c r="M2853" t="b">
        <v>0</v>
      </c>
      <c r="N2853" s="10" t="s">
        <v>8269</v>
      </c>
      <c r="O2853" s="15" t="s">
        <v>8315</v>
      </c>
      <c r="P2853" s="10" t="s">
        <v>8316</v>
      </c>
      <c r="Q2853" s="10">
        <f t="shared" si="221"/>
        <v>0</v>
      </c>
      <c r="R2853" s="10">
        <f t="shared" si="220"/>
        <v>0</v>
      </c>
      <c r="S2853" s="23">
        <f t="shared" si="222"/>
        <v>42390.002650462964</v>
      </c>
      <c r="T2853" s="23">
        <f t="shared" si="223"/>
        <v>42398.970138888893</v>
      </c>
      <c r="U2853" s="10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0" t="s">
        <v>8220</v>
      </c>
      <c r="G2854" s="10" t="s">
        <v>8223</v>
      </c>
      <c r="H2854" s="10" t="s">
        <v>8245</v>
      </c>
      <c r="I2854" s="10">
        <v>1403312703</v>
      </c>
      <c r="J2854" s="10">
        <v>1400720703</v>
      </c>
      <c r="K2854" s="10" t="b">
        <v>0</v>
      </c>
      <c r="L2854" s="10">
        <v>6</v>
      </c>
      <c r="M2854" t="b">
        <v>0</v>
      </c>
      <c r="N2854" s="10" t="s">
        <v>8269</v>
      </c>
      <c r="O2854" s="15" t="s">
        <v>8315</v>
      </c>
      <c r="P2854" s="10" t="s">
        <v>8316</v>
      </c>
      <c r="Q2854" s="10">
        <f t="shared" si="221"/>
        <v>2</v>
      </c>
      <c r="R2854" s="10">
        <f t="shared" si="220"/>
        <v>15.83</v>
      </c>
      <c r="S2854" s="23">
        <f t="shared" si="222"/>
        <v>41781.045173611114</v>
      </c>
      <c r="T2854" s="23">
        <f t="shared" si="223"/>
        <v>41811.045173611114</v>
      </c>
      <c r="U2854" s="10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0" t="s">
        <v>8220</v>
      </c>
      <c r="G2855" s="10" t="s">
        <v>8228</v>
      </c>
      <c r="H2855" s="10" t="s">
        <v>8250</v>
      </c>
      <c r="I2855" s="10">
        <v>1410669297</v>
      </c>
      <c r="J2855" s="10">
        <v>1405485297</v>
      </c>
      <c r="K2855" s="10" t="b">
        <v>0</v>
      </c>
      <c r="L2855" s="10">
        <v>0</v>
      </c>
      <c r="M2855" t="b">
        <v>0</v>
      </c>
      <c r="N2855" s="10" t="s">
        <v>8269</v>
      </c>
      <c r="O2855" s="15" t="s">
        <v>8315</v>
      </c>
      <c r="P2855" s="10" t="s">
        <v>8316</v>
      </c>
      <c r="Q2855" s="10">
        <f t="shared" si="221"/>
        <v>0</v>
      </c>
      <c r="R2855" s="10">
        <f t="shared" si="220"/>
        <v>0</v>
      </c>
      <c r="S2855" s="23">
        <f t="shared" si="222"/>
        <v>41836.190937499996</v>
      </c>
      <c r="T2855" s="23">
        <f t="shared" si="223"/>
        <v>41896.190937499996</v>
      </c>
      <c r="U2855" s="10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0" t="s">
        <v>8220</v>
      </c>
      <c r="G2856" s="10" t="s">
        <v>8224</v>
      </c>
      <c r="H2856" s="10" t="s">
        <v>8246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t="b">
        <v>0</v>
      </c>
      <c r="N2856" s="10" t="s">
        <v>8269</v>
      </c>
      <c r="O2856" s="15" t="s">
        <v>8315</v>
      </c>
      <c r="P2856" s="10" t="s">
        <v>8316</v>
      </c>
      <c r="Q2856" s="10">
        <f t="shared" si="221"/>
        <v>42</v>
      </c>
      <c r="R2856" s="10">
        <f t="shared" si="220"/>
        <v>29.79</v>
      </c>
      <c r="S2856" s="23">
        <f t="shared" si="222"/>
        <v>42111.71665509259</v>
      </c>
      <c r="T2856" s="23">
        <f t="shared" si="223"/>
        <v>42131.71665509259</v>
      </c>
      <c r="U2856" s="10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0" t="s">
        <v>8220</v>
      </c>
      <c r="G2857" s="10" t="s">
        <v>8223</v>
      </c>
      <c r="H2857" s="10" t="s">
        <v>8245</v>
      </c>
      <c r="I2857" s="10">
        <v>1454110440</v>
      </c>
      <c r="J2857" s="10">
        <v>1451607071</v>
      </c>
      <c r="K2857" s="10" t="b">
        <v>0</v>
      </c>
      <c r="L2857" s="10">
        <v>5</v>
      </c>
      <c r="M2857" t="b">
        <v>0</v>
      </c>
      <c r="N2857" s="10" t="s">
        <v>8269</v>
      </c>
      <c r="O2857" s="15" t="s">
        <v>8315</v>
      </c>
      <c r="P2857" s="10" t="s">
        <v>8316</v>
      </c>
      <c r="Q2857" s="10">
        <f t="shared" si="221"/>
        <v>50</v>
      </c>
      <c r="R2857" s="10">
        <f t="shared" si="220"/>
        <v>60</v>
      </c>
      <c r="S2857" s="23">
        <f t="shared" si="222"/>
        <v>42370.007766203707</v>
      </c>
      <c r="T2857" s="23">
        <f t="shared" si="223"/>
        <v>42398.981944444444</v>
      </c>
      <c r="U2857" s="10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0" t="s">
        <v>8220</v>
      </c>
      <c r="G2858" s="10" t="s">
        <v>8223</v>
      </c>
      <c r="H2858" s="10" t="s">
        <v>8245</v>
      </c>
      <c r="I2858" s="10">
        <v>1439069640</v>
      </c>
      <c r="J2858" s="10">
        <v>1433897647</v>
      </c>
      <c r="K2858" s="10" t="b">
        <v>0</v>
      </c>
      <c r="L2858" s="10">
        <v>6</v>
      </c>
      <c r="M2858" t="b">
        <v>0</v>
      </c>
      <c r="N2858" s="10" t="s">
        <v>8269</v>
      </c>
      <c r="O2858" s="15" t="s">
        <v>8315</v>
      </c>
      <c r="P2858" s="10" t="s">
        <v>8316</v>
      </c>
      <c r="Q2858" s="10">
        <f t="shared" si="221"/>
        <v>5</v>
      </c>
      <c r="R2858" s="10">
        <f t="shared" si="220"/>
        <v>24.33</v>
      </c>
      <c r="S2858" s="23">
        <f t="shared" si="222"/>
        <v>42165.037581018521</v>
      </c>
      <c r="T2858" s="23">
        <f t="shared" si="223"/>
        <v>42224.898611111115</v>
      </c>
      <c r="U2858" s="10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0" t="s">
        <v>8220</v>
      </c>
      <c r="G2859" s="10" t="s">
        <v>8237</v>
      </c>
      <c r="H2859" s="10" t="s">
        <v>8255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t="b">
        <v>0</v>
      </c>
      <c r="N2859" s="10" t="s">
        <v>8269</v>
      </c>
      <c r="O2859" s="15" t="s">
        <v>8315</v>
      </c>
      <c r="P2859" s="10" t="s">
        <v>8316</v>
      </c>
      <c r="Q2859" s="10">
        <f t="shared" si="221"/>
        <v>20</v>
      </c>
      <c r="R2859" s="10">
        <f t="shared" si="220"/>
        <v>500</v>
      </c>
      <c r="S2859" s="23">
        <f t="shared" si="222"/>
        <v>42726.920081018514</v>
      </c>
      <c r="T2859" s="23">
        <f t="shared" si="223"/>
        <v>42786.75</v>
      </c>
      <c r="U2859" s="10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0" t="s">
        <v>8220</v>
      </c>
      <c r="G2860" s="10" t="s">
        <v>8232</v>
      </c>
      <c r="H2860" s="10" t="s">
        <v>8248</v>
      </c>
      <c r="I2860" s="10">
        <v>1417778880</v>
      </c>
      <c r="J2860" s="10">
        <v>1415711095</v>
      </c>
      <c r="K2860" s="10" t="b">
        <v>0</v>
      </c>
      <c r="L2860" s="10">
        <v>0</v>
      </c>
      <c r="M2860" t="b">
        <v>0</v>
      </c>
      <c r="N2860" s="10" t="s">
        <v>8269</v>
      </c>
      <c r="O2860" s="15" t="s">
        <v>8315</v>
      </c>
      <c r="P2860" s="10" t="s">
        <v>8316</v>
      </c>
      <c r="Q2860" s="10">
        <f t="shared" si="221"/>
        <v>0</v>
      </c>
      <c r="R2860" s="10">
        <f t="shared" si="220"/>
        <v>0</v>
      </c>
      <c r="S2860" s="23">
        <f t="shared" si="222"/>
        <v>41954.545081018514</v>
      </c>
      <c r="T2860" s="23">
        <f t="shared" si="223"/>
        <v>41978.477777777778</v>
      </c>
      <c r="U2860" s="1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0" t="s">
        <v>8220</v>
      </c>
      <c r="G2861" s="10" t="s">
        <v>8225</v>
      </c>
      <c r="H2861" s="10" t="s">
        <v>8247</v>
      </c>
      <c r="I2861" s="10">
        <v>1444984904</v>
      </c>
      <c r="J2861" s="10">
        <v>1439800904</v>
      </c>
      <c r="K2861" s="10" t="b">
        <v>0</v>
      </c>
      <c r="L2861" s="10">
        <v>1</v>
      </c>
      <c r="M2861" t="b">
        <v>0</v>
      </c>
      <c r="N2861" s="10" t="s">
        <v>8269</v>
      </c>
      <c r="O2861" s="15" t="s">
        <v>8315</v>
      </c>
      <c r="P2861" s="10" t="s">
        <v>8316</v>
      </c>
      <c r="Q2861" s="10">
        <f t="shared" si="221"/>
        <v>2</v>
      </c>
      <c r="R2861" s="10">
        <f t="shared" si="220"/>
        <v>35</v>
      </c>
      <c r="S2861" s="23">
        <f t="shared" si="222"/>
        <v>42233.362314814818</v>
      </c>
      <c r="T2861" s="23">
        <f t="shared" si="223"/>
        <v>42293.362314814818</v>
      </c>
      <c r="U2861" s="10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0" t="s">
        <v>8220</v>
      </c>
      <c r="G2862" s="10" t="s">
        <v>8223</v>
      </c>
      <c r="H2862" s="10" t="s">
        <v>8245</v>
      </c>
      <c r="I2862" s="10">
        <v>1466363576</v>
      </c>
      <c r="J2862" s="10">
        <v>1461179576</v>
      </c>
      <c r="K2862" s="10" t="b">
        <v>0</v>
      </c>
      <c r="L2862" s="10">
        <v>9</v>
      </c>
      <c r="M2862" t="b">
        <v>0</v>
      </c>
      <c r="N2862" s="10" t="s">
        <v>8269</v>
      </c>
      <c r="O2862" s="15" t="s">
        <v>8315</v>
      </c>
      <c r="P2862" s="10" t="s">
        <v>8316</v>
      </c>
      <c r="Q2862" s="10">
        <f t="shared" si="221"/>
        <v>7</v>
      </c>
      <c r="R2862" s="10">
        <f t="shared" si="220"/>
        <v>29.56</v>
      </c>
      <c r="S2862" s="23">
        <f t="shared" si="222"/>
        <v>42480.800648148142</v>
      </c>
      <c r="T2862" s="23">
        <f t="shared" si="223"/>
        <v>42540.800648148142</v>
      </c>
      <c r="U2862" s="10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0" t="s">
        <v>8220</v>
      </c>
      <c r="G2863" s="10" t="s">
        <v>8225</v>
      </c>
      <c r="H2863" s="10" t="s">
        <v>8247</v>
      </c>
      <c r="I2863" s="10">
        <v>1443103848</v>
      </c>
      <c r="J2863" s="10">
        <v>1441894248</v>
      </c>
      <c r="K2863" s="10" t="b">
        <v>0</v>
      </c>
      <c r="L2863" s="10">
        <v>3</v>
      </c>
      <c r="M2863" t="b">
        <v>0</v>
      </c>
      <c r="N2863" s="10" t="s">
        <v>8269</v>
      </c>
      <c r="O2863" s="15" t="s">
        <v>8315</v>
      </c>
      <c r="P2863" s="10" t="s">
        <v>8316</v>
      </c>
      <c r="Q2863" s="10">
        <f t="shared" si="221"/>
        <v>32</v>
      </c>
      <c r="R2863" s="10">
        <f t="shared" si="220"/>
        <v>26.67</v>
      </c>
      <c r="S2863" s="23">
        <f t="shared" si="222"/>
        <v>42257.590833333335</v>
      </c>
      <c r="T2863" s="23">
        <f t="shared" si="223"/>
        <v>42271.590833333335</v>
      </c>
      <c r="U2863" s="10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0" t="s">
        <v>8220</v>
      </c>
      <c r="G2864" s="10" t="s">
        <v>8223</v>
      </c>
      <c r="H2864" s="10" t="s">
        <v>8245</v>
      </c>
      <c r="I2864" s="10">
        <v>1403636229</v>
      </c>
      <c r="J2864" s="10">
        <v>1401044229</v>
      </c>
      <c r="K2864" s="10" t="b">
        <v>0</v>
      </c>
      <c r="L2864" s="10">
        <v>3</v>
      </c>
      <c r="M2864" t="b">
        <v>0</v>
      </c>
      <c r="N2864" s="10" t="s">
        <v>8269</v>
      </c>
      <c r="O2864" s="15" t="s">
        <v>8315</v>
      </c>
      <c r="P2864" s="10" t="s">
        <v>8316</v>
      </c>
      <c r="Q2864" s="10">
        <f t="shared" si="221"/>
        <v>0</v>
      </c>
      <c r="R2864" s="10">
        <f t="shared" si="220"/>
        <v>18.329999999999998</v>
      </c>
      <c r="S2864" s="23">
        <f t="shared" si="222"/>
        <v>41784.789687500001</v>
      </c>
      <c r="T2864" s="23">
        <f t="shared" si="223"/>
        <v>41814.789687500001</v>
      </c>
      <c r="U2864" s="10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0" t="s">
        <v>8220</v>
      </c>
      <c r="G2865" s="10" t="s">
        <v>8223</v>
      </c>
      <c r="H2865" s="10" t="s">
        <v>8245</v>
      </c>
      <c r="I2865" s="10">
        <v>1410279123</v>
      </c>
      <c r="J2865" s="10">
        <v>1405095123</v>
      </c>
      <c r="K2865" s="10" t="b">
        <v>0</v>
      </c>
      <c r="L2865" s="10">
        <v>1</v>
      </c>
      <c r="M2865" t="b">
        <v>0</v>
      </c>
      <c r="N2865" s="10" t="s">
        <v>8269</v>
      </c>
      <c r="O2865" s="15" t="s">
        <v>8315</v>
      </c>
      <c r="P2865" s="10" t="s">
        <v>8316</v>
      </c>
      <c r="Q2865" s="10">
        <f t="shared" si="221"/>
        <v>0</v>
      </c>
      <c r="R2865" s="10">
        <f t="shared" si="220"/>
        <v>20</v>
      </c>
      <c r="S2865" s="23">
        <f t="shared" si="222"/>
        <v>41831.675034722226</v>
      </c>
      <c r="T2865" s="23">
        <f t="shared" si="223"/>
        <v>41891.675034722226</v>
      </c>
      <c r="U2865" s="10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0" t="s">
        <v>8220</v>
      </c>
      <c r="G2866" s="10" t="s">
        <v>8224</v>
      </c>
      <c r="H2866" s="10" t="s">
        <v>8246</v>
      </c>
      <c r="I2866" s="10">
        <v>1437139080</v>
      </c>
      <c r="J2866" s="10">
        <v>1434552207</v>
      </c>
      <c r="K2866" s="10" t="b">
        <v>0</v>
      </c>
      <c r="L2866" s="10">
        <v>3</v>
      </c>
      <c r="M2866" t="b">
        <v>0</v>
      </c>
      <c r="N2866" s="10" t="s">
        <v>8269</v>
      </c>
      <c r="O2866" s="15" t="s">
        <v>8315</v>
      </c>
      <c r="P2866" s="10" t="s">
        <v>8316</v>
      </c>
      <c r="Q2866" s="10">
        <f t="shared" si="221"/>
        <v>2</v>
      </c>
      <c r="R2866" s="10">
        <f t="shared" si="220"/>
        <v>13.33</v>
      </c>
      <c r="S2866" s="23">
        <f t="shared" si="222"/>
        <v>42172.613506944443</v>
      </c>
      <c r="T2866" s="23">
        <f t="shared" si="223"/>
        <v>42202.554166666669</v>
      </c>
      <c r="U2866" s="10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0" t="s">
        <v>8220</v>
      </c>
      <c r="G2867" s="10" t="s">
        <v>8223</v>
      </c>
      <c r="H2867" s="10" t="s">
        <v>8245</v>
      </c>
      <c r="I2867" s="10">
        <v>1420512259</v>
      </c>
      <c r="J2867" s="10">
        <v>1415328259</v>
      </c>
      <c r="K2867" s="10" t="b">
        <v>0</v>
      </c>
      <c r="L2867" s="10">
        <v>0</v>
      </c>
      <c r="M2867" t="b">
        <v>0</v>
      </c>
      <c r="N2867" s="10" t="s">
        <v>8269</v>
      </c>
      <c r="O2867" s="15" t="s">
        <v>8315</v>
      </c>
      <c r="P2867" s="10" t="s">
        <v>8316</v>
      </c>
      <c r="Q2867" s="10">
        <f t="shared" si="221"/>
        <v>0</v>
      </c>
      <c r="R2867" s="10">
        <f t="shared" si="220"/>
        <v>0</v>
      </c>
      <c r="S2867" s="23">
        <f t="shared" si="222"/>
        <v>41950.114108796297</v>
      </c>
      <c r="T2867" s="23">
        <f t="shared" si="223"/>
        <v>42010.114108796297</v>
      </c>
      <c r="U2867" s="10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0" t="s">
        <v>8220</v>
      </c>
      <c r="G2868" s="10" t="s">
        <v>8223</v>
      </c>
      <c r="H2868" s="10" t="s">
        <v>8245</v>
      </c>
      <c r="I2868" s="10">
        <v>1476482400</v>
      </c>
      <c r="J2868" s="10">
        <v>1473893721</v>
      </c>
      <c r="K2868" s="10" t="b">
        <v>0</v>
      </c>
      <c r="L2868" s="10">
        <v>2</v>
      </c>
      <c r="M2868" t="b">
        <v>0</v>
      </c>
      <c r="N2868" s="10" t="s">
        <v>8269</v>
      </c>
      <c r="O2868" s="15" t="s">
        <v>8315</v>
      </c>
      <c r="P2868" s="10" t="s">
        <v>8316</v>
      </c>
      <c r="Q2868" s="10">
        <f t="shared" si="221"/>
        <v>1</v>
      </c>
      <c r="R2868" s="10">
        <f t="shared" si="220"/>
        <v>22.5</v>
      </c>
      <c r="S2868" s="23">
        <f t="shared" si="222"/>
        <v>42627.955104166671</v>
      </c>
      <c r="T2868" s="23">
        <f t="shared" si="223"/>
        <v>42657.916666666672</v>
      </c>
      <c r="U2868" s="10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0" t="s">
        <v>8220</v>
      </c>
      <c r="G2869" s="10" t="s">
        <v>8223</v>
      </c>
      <c r="H2869" s="10" t="s">
        <v>8245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t="b">
        <v>0</v>
      </c>
      <c r="N2869" s="10" t="s">
        <v>8269</v>
      </c>
      <c r="O2869" s="15" t="s">
        <v>8315</v>
      </c>
      <c r="P2869" s="10" t="s">
        <v>8316</v>
      </c>
      <c r="Q2869" s="10">
        <f t="shared" si="221"/>
        <v>20</v>
      </c>
      <c r="R2869" s="10">
        <f t="shared" si="220"/>
        <v>50.4</v>
      </c>
      <c r="S2869" s="23">
        <f t="shared" si="222"/>
        <v>42531.195277777777</v>
      </c>
      <c r="T2869" s="23">
        <f t="shared" si="223"/>
        <v>42555.166666666672</v>
      </c>
      <c r="U2869" s="10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0" t="s">
        <v>8220</v>
      </c>
      <c r="G2870" s="10" t="s">
        <v>8223</v>
      </c>
      <c r="H2870" s="10" t="s">
        <v>8245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t="b">
        <v>0</v>
      </c>
      <c r="N2870" s="10" t="s">
        <v>8269</v>
      </c>
      <c r="O2870" s="15" t="s">
        <v>8315</v>
      </c>
      <c r="P2870" s="10" t="s">
        <v>8316</v>
      </c>
      <c r="Q2870" s="10">
        <f t="shared" si="221"/>
        <v>42</v>
      </c>
      <c r="R2870" s="10">
        <f t="shared" si="220"/>
        <v>105.03</v>
      </c>
      <c r="S2870" s="23">
        <f t="shared" si="222"/>
        <v>42618.827013888891</v>
      </c>
      <c r="T2870" s="23">
        <f t="shared" si="223"/>
        <v>42648.827013888891</v>
      </c>
      <c r="U2870" s="1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0" t="s">
        <v>8220</v>
      </c>
      <c r="G2871" s="10" t="s">
        <v>8223</v>
      </c>
      <c r="H2871" s="10" t="s">
        <v>8245</v>
      </c>
      <c r="I2871" s="10">
        <v>1468937681</v>
      </c>
      <c r="J2871" s="10">
        <v>1466345681</v>
      </c>
      <c r="K2871" s="10" t="b">
        <v>0</v>
      </c>
      <c r="L2871" s="10">
        <v>5</v>
      </c>
      <c r="M2871" t="b">
        <v>0</v>
      </c>
      <c r="N2871" s="10" t="s">
        <v>8269</v>
      </c>
      <c r="O2871" s="15" t="s">
        <v>8315</v>
      </c>
      <c r="P2871" s="10" t="s">
        <v>8316</v>
      </c>
      <c r="Q2871" s="10">
        <f t="shared" si="221"/>
        <v>1</v>
      </c>
      <c r="R2871" s="10">
        <f t="shared" si="220"/>
        <v>35.4</v>
      </c>
      <c r="S2871" s="23">
        <f t="shared" si="222"/>
        <v>42540.593530092592</v>
      </c>
      <c r="T2871" s="23">
        <f t="shared" si="223"/>
        <v>42570.593530092592</v>
      </c>
      <c r="U2871" s="10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0" t="s">
        <v>8220</v>
      </c>
      <c r="G2872" s="10" t="s">
        <v>8223</v>
      </c>
      <c r="H2872" s="10" t="s">
        <v>8245</v>
      </c>
      <c r="I2872" s="10">
        <v>1400301165</v>
      </c>
      <c r="J2872" s="10">
        <v>1397709165</v>
      </c>
      <c r="K2872" s="10" t="b">
        <v>0</v>
      </c>
      <c r="L2872" s="10">
        <v>9</v>
      </c>
      <c r="M2872" t="b">
        <v>0</v>
      </c>
      <c r="N2872" s="10" t="s">
        <v>8269</v>
      </c>
      <c r="O2872" s="15" t="s">
        <v>8315</v>
      </c>
      <c r="P2872" s="10" t="s">
        <v>8316</v>
      </c>
      <c r="Q2872" s="10">
        <f t="shared" si="221"/>
        <v>15</v>
      </c>
      <c r="R2872" s="10">
        <f t="shared" si="220"/>
        <v>83.33</v>
      </c>
      <c r="S2872" s="23">
        <f t="shared" si="222"/>
        <v>41746.189409722225</v>
      </c>
      <c r="T2872" s="23">
        <f t="shared" si="223"/>
        <v>41776.189409722225</v>
      </c>
      <c r="U2872" s="10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0" t="s">
        <v>8220</v>
      </c>
      <c r="G2873" s="10" t="s">
        <v>8223</v>
      </c>
      <c r="H2873" s="10" t="s">
        <v>8245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t="b">
        <v>0</v>
      </c>
      <c r="N2873" s="10" t="s">
        <v>8269</v>
      </c>
      <c r="O2873" s="15" t="s">
        <v>8315</v>
      </c>
      <c r="P2873" s="10" t="s">
        <v>8316</v>
      </c>
      <c r="Q2873" s="10">
        <f t="shared" si="221"/>
        <v>5</v>
      </c>
      <c r="R2873" s="10">
        <f t="shared" si="220"/>
        <v>35.92</v>
      </c>
      <c r="S2873" s="23">
        <f t="shared" si="222"/>
        <v>41974.738576388889</v>
      </c>
      <c r="T2873" s="23">
        <f t="shared" si="223"/>
        <v>41994.738576388889</v>
      </c>
      <c r="U2873" s="10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0" t="s">
        <v>8220</v>
      </c>
      <c r="G2874" s="10" t="s">
        <v>8223</v>
      </c>
      <c r="H2874" s="10" t="s">
        <v>8245</v>
      </c>
      <c r="I2874" s="10">
        <v>1434768438</v>
      </c>
      <c r="J2874" s="10">
        <v>1429584438</v>
      </c>
      <c r="K2874" s="10" t="b">
        <v>0</v>
      </c>
      <c r="L2874" s="10">
        <v>0</v>
      </c>
      <c r="M2874" t="b">
        <v>0</v>
      </c>
      <c r="N2874" s="10" t="s">
        <v>8269</v>
      </c>
      <c r="O2874" s="15" t="s">
        <v>8315</v>
      </c>
      <c r="P2874" s="10" t="s">
        <v>8316</v>
      </c>
      <c r="Q2874" s="10">
        <f t="shared" si="221"/>
        <v>0</v>
      </c>
      <c r="R2874" s="10">
        <f t="shared" si="220"/>
        <v>0</v>
      </c>
      <c r="S2874" s="23">
        <f t="shared" si="222"/>
        <v>42115.11618055556</v>
      </c>
      <c r="T2874" s="23">
        <f t="shared" si="223"/>
        <v>42175.11618055556</v>
      </c>
      <c r="U2874" s="10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0" t="s">
        <v>8220</v>
      </c>
      <c r="G2875" s="10" t="s">
        <v>8223</v>
      </c>
      <c r="H2875" s="10" t="s">
        <v>8245</v>
      </c>
      <c r="I2875" s="10">
        <v>1422473831</v>
      </c>
      <c r="J2875" s="10">
        <v>1419881831</v>
      </c>
      <c r="K2875" s="10" t="b">
        <v>0</v>
      </c>
      <c r="L2875" s="10">
        <v>8</v>
      </c>
      <c r="M2875" t="b">
        <v>0</v>
      </c>
      <c r="N2875" s="10" t="s">
        <v>8269</v>
      </c>
      <c r="O2875" s="15" t="s">
        <v>8315</v>
      </c>
      <c r="P2875" s="10" t="s">
        <v>8316</v>
      </c>
      <c r="Q2875" s="10">
        <f t="shared" si="221"/>
        <v>38</v>
      </c>
      <c r="R2875" s="10">
        <f t="shared" si="220"/>
        <v>119.13</v>
      </c>
      <c r="S2875" s="23">
        <f t="shared" si="222"/>
        <v>42002.817488425921</v>
      </c>
      <c r="T2875" s="23">
        <f t="shared" si="223"/>
        <v>42032.817488425921</v>
      </c>
      <c r="U2875" s="10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0" t="s">
        <v>8220</v>
      </c>
      <c r="G2876" s="10" t="s">
        <v>8223</v>
      </c>
      <c r="H2876" s="10" t="s">
        <v>8245</v>
      </c>
      <c r="I2876" s="10">
        <v>1484684186</v>
      </c>
      <c r="J2876" s="10">
        <v>1482092186</v>
      </c>
      <c r="K2876" s="10" t="b">
        <v>0</v>
      </c>
      <c r="L2876" s="10">
        <v>3</v>
      </c>
      <c r="M2876" t="b">
        <v>0</v>
      </c>
      <c r="N2876" s="10" t="s">
        <v>8269</v>
      </c>
      <c r="O2876" s="15" t="s">
        <v>8315</v>
      </c>
      <c r="P2876" s="10" t="s">
        <v>8316</v>
      </c>
      <c r="Q2876" s="10">
        <f t="shared" si="221"/>
        <v>5</v>
      </c>
      <c r="R2876" s="10">
        <f t="shared" si="220"/>
        <v>90.33</v>
      </c>
      <c r="S2876" s="23">
        <f t="shared" si="222"/>
        <v>42722.84474537037</v>
      </c>
      <c r="T2876" s="23">
        <f t="shared" si="223"/>
        <v>42752.84474537037</v>
      </c>
      <c r="U2876" s="10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0" t="s">
        <v>8220</v>
      </c>
      <c r="G2877" s="10" t="s">
        <v>8223</v>
      </c>
      <c r="H2877" s="10" t="s">
        <v>8245</v>
      </c>
      <c r="I2877" s="10">
        <v>1462417493</v>
      </c>
      <c r="J2877" s="10">
        <v>1459825493</v>
      </c>
      <c r="K2877" s="10" t="b">
        <v>0</v>
      </c>
      <c r="L2877" s="10">
        <v>3</v>
      </c>
      <c r="M2877" t="b">
        <v>0</v>
      </c>
      <c r="N2877" s="10" t="s">
        <v>8269</v>
      </c>
      <c r="O2877" s="15" t="s">
        <v>8315</v>
      </c>
      <c r="P2877" s="10" t="s">
        <v>8316</v>
      </c>
      <c r="Q2877" s="10">
        <f t="shared" si="221"/>
        <v>0</v>
      </c>
      <c r="R2877" s="10">
        <f t="shared" si="220"/>
        <v>2.33</v>
      </c>
      <c r="S2877" s="23">
        <f t="shared" si="222"/>
        <v>42465.128391203703</v>
      </c>
      <c r="T2877" s="23">
        <f t="shared" si="223"/>
        <v>42495.128391203703</v>
      </c>
      <c r="U2877" s="10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0" t="s">
        <v>8220</v>
      </c>
      <c r="G2878" s="10" t="s">
        <v>8223</v>
      </c>
      <c r="H2878" s="10" t="s">
        <v>8245</v>
      </c>
      <c r="I2878" s="10">
        <v>1437069079</v>
      </c>
      <c r="J2878" s="10">
        <v>1434477079</v>
      </c>
      <c r="K2878" s="10" t="b">
        <v>0</v>
      </c>
      <c r="L2878" s="10">
        <v>0</v>
      </c>
      <c r="M2878" t="b">
        <v>0</v>
      </c>
      <c r="N2878" s="10" t="s">
        <v>8269</v>
      </c>
      <c r="O2878" s="15" t="s">
        <v>8315</v>
      </c>
      <c r="P2878" s="10" t="s">
        <v>8316</v>
      </c>
      <c r="Q2878" s="10">
        <f t="shared" si="221"/>
        <v>0</v>
      </c>
      <c r="R2878" s="10">
        <f t="shared" si="220"/>
        <v>0</v>
      </c>
      <c r="S2878" s="23">
        <f t="shared" si="222"/>
        <v>42171.743969907402</v>
      </c>
      <c r="T2878" s="23">
        <f t="shared" si="223"/>
        <v>42201.743969907402</v>
      </c>
      <c r="U2878" s="10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0" t="s">
        <v>8220</v>
      </c>
      <c r="G2879" s="10" t="s">
        <v>8223</v>
      </c>
      <c r="H2879" s="10" t="s">
        <v>8245</v>
      </c>
      <c r="I2879" s="10">
        <v>1480525200</v>
      </c>
      <c r="J2879" s="10">
        <v>1477781724</v>
      </c>
      <c r="K2879" s="10" t="b">
        <v>0</v>
      </c>
      <c r="L2879" s="10">
        <v>6</v>
      </c>
      <c r="M2879" t="b">
        <v>0</v>
      </c>
      <c r="N2879" s="10" t="s">
        <v>8269</v>
      </c>
      <c r="O2879" s="15" t="s">
        <v>8315</v>
      </c>
      <c r="P2879" s="10" t="s">
        <v>8316</v>
      </c>
      <c r="Q2879" s="10">
        <f t="shared" si="221"/>
        <v>11</v>
      </c>
      <c r="R2879" s="10">
        <f t="shared" si="220"/>
        <v>108.33</v>
      </c>
      <c r="S2879" s="23">
        <f t="shared" si="222"/>
        <v>42672.955138888887</v>
      </c>
      <c r="T2879" s="23">
        <f t="shared" si="223"/>
        <v>42704.708333333328</v>
      </c>
      <c r="U2879" s="10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0" t="s">
        <v>8220</v>
      </c>
      <c r="G2880" s="10" t="s">
        <v>8224</v>
      </c>
      <c r="H2880" s="10" t="s">
        <v>8246</v>
      </c>
      <c r="I2880" s="10">
        <v>1435934795</v>
      </c>
      <c r="J2880" s="10">
        <v>1430750795</v>
      </c>
      <c r="K2880" s="10" t="b">
        <v>0</v>
      </c>
      <c r="L2880" s="10">
        <v>4</v>
      </c>
      <c r="M2880" t="b">
        <v>0</v>
      </c>
      <c r="N2880" s="10" t="s">
        <v>8269</v>
      </c>
      <c r="O2880" s="15" t="s">
        <v>8315</v>
      </c>
      <c r="P2880" s="10" t="s">
        <v>8316</v>
      </c>
      <c r="Q2880" s="10">
        <f t="shared" si="221"/>
        <v>2</v>
      </c>
      <c r="R2880" s="10">
        <f t="shared" si="220"/>
        <v>15.75</v>
      </c>
      <c r="S2880" s="23">
        <f t="shared" si="222"/>
        <v>42128.615682870368</v>
      </c>
      <c r="T2880" s="23">
        <f t="shared" si="223"/>
        <v>42188.615682870368</v>
      </c>
      <c r="U2880" s="1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0" t="s">
        <v>8220</v>
      </c>
      <c r="G2881" s="10" t="s">
        <v>8223</v>
      </c>
      <c r="H2881" s="10" t="s">
        <v>8245</v>
      </c>
      <c r="I2881" s="10">
        <v>1453310661</v>
      </c>
      <c r="J2881" s="10">
        <v>1450718661</v>
      </c>
      <c r="K2881" s="10" t="b">
        <v>0</v>
      </c>
      <c r="L2881" s="10">
        <v>1</v>
      </c>
      <c r="M2881" t="b">
        <v>0</v>
      </c>
      <c r="N2881" s="10" t="s">
        <v>8269</v>
      </c>
      <c r="O2881" s="15" t="s">
        <v>8315</v>
      </c>
      <c r="P2881" s="10" t="s">
        <v>8316</v>
      </c>
      <c r="Q2881" s="10">
        <f t="shared" si="221"/>
        <v>0</v>
      </c>
      <c r="R2881" s="10">
        <f t="shared" si="220"/>
        <v>29</v>
      </c>
      <c r="S2881" s="23">
        <f t="shared" si="222"/>
        <v>42359.725243055553</v>
      </c>
      <c r="T2881" s="23">
        <f t="shared" si="223"/>
        <v>42389.725243055553</v>
      </c>
      <c r="U2881" s="10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0" t="s">
        <v>8220</v>
      </c>
      <c r="G2882" s="10" t="s">
        <v>8223</v>
      </c>
      <c r="H2882" s="10" t="s">
        <v>8245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t="b">
        <v>0</v>
      </c>
      <c r="N2882" s="10" t="s">
        <v>8269</v>
      </c>
      <c r="O2882" s="15" t="s">
        <v>8315</v>
      </c>
      <c r="P2882" s="10" t="s">
        <v>8316</v>
      </c>
      <c r="Q2882" s="10">
        <f t="shared" si="221"/>
        <v>23</v>
      </c>
      <c r="R2882" s="10">
        <f t="shared" ref="R2882:R2945" si="225">IFERROR(ROUND(E2882/L2882,2),0)</f>
        <v>96.55</v>
      </c>
      <c r="S2882" s="23">
        <f t="shared" si="222"/>
        <v>42192.905694444446</v>
      </c>
      <c r="T2882" s="23">
        <f t="shared" si="223"/>
        <v>42236.711805555555</v>
      </c>
      <c r="U2882" s="10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0" t="s">
        <v>8220</v>
      </c>
      <c r="G2883" s="10" t="s">
        <v>8223</v>
      </c>
      <c r="H2883" s="10" t="s">
        <v>8245</v>
      </c>
      <c r="I2883" s="10">
        <v>1417620036</v>
      </c>
      <c r="J2883" s="10">
        <v>1412432436</v>
      </c>
      <c r="K2883" s="10" t="b">
        <v>0</v>
      </c>
      <c r="L2883" s="10">
        <v>0</v>
      </c>
      <c r="M2883" t="b">
        <v>0</v>
      </c>
      <c r="N2883" s="10" t="s">
        <v>8269</v>
      </c>
      <c r="O2883" s="15" t="s">
        <v>8315</v>
      </c>
      <c r="P2883" s="10" t="s">
        <v>8316</v>
      </c>
      <c r="Q2883" s="10">
        <f t="shared" ref="Q2883:Q2946" si="226">ROUND(E2883/D2883*100,0)</f>
        <v>0</v>
      </c>
      <c r="R2883" s="10">
        <f t="shared" si="225"/>
        <v>0</v>
      </c>
      <c r="S2883" s="23">
        <f t="shared" ref="S2883:S2946" si="227">(((J2883/60)/60)/24)+DATE(1970,1,1)</f>
        <v>41916.597638888888</v>
      </c>
      <c r="T2883" s="23">
        <f t="shared" ref="T2883:T2946" si="228">(((I2883/60)/60)/24)+DATE(1970,1,1)</f>
        <v>41976.639305555553</v>
      </c>
      <c r="U2883" s="10">
        <f t="shared" si="224"/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0" t="s">
        <v>8220</v>
      </c>
      <c r="G2884" s="10" t="s">
        <v>8223</v>
      </c>
      <c r="H2884" s="10" t="s">
        <v>8245</v>
      </c>
      <c r="I2884" s="10">
        <v>1462112318</v>
      </c>
      <c r="J2884" s="10">
        <v>1459520318</v>
      </c>
      <c r="K2884" s="10" t="b">
        <v>0</v>
      </c>
      <c r="L2884" s="10">
        <v>4</v>
      </c>
      <c r="M2884" t="b">
        <v>0</v>
      </c>
      <c r="N2884" s="10" t="s">
        <v>8269</v>
      </c>
      <c r="O2884" s="15" t="s">
        <v>8315</v>
      </c>
      <c r="P2884" s="10" t="s">
        <v>8316</v>
      </c>
      <c r="Q2884" s="10">
        <f t="shared" si="226"/>
        <v>34</v>
      </c>
      <c r="R2884" s="10">
        <f t="shared" si="225"/>
        <v>63</v>
      </c>
      <c r="S2884" s="23">
        <f t="shared" si="227"/>
        <v>42461.596273148149</v>
      </c>
      <c r="T2884" s="23">
        <f t="shared" si="228"/>
        <v>42491.596273148149</v>
      </c>
      <c r="U2884" s="10">
        <f t="shared" si="224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0" t="s">
        <v>8220</v>
      </c>
      <c r="G2885" s="10" t="s">
        <v>8223</v>
      </c>
      <c r="H2885" s="10" t="s">
        <v>8245</v>
      </c>
      <c r="I2885" s="10">
        <v>1454734740</v>
      </c>
      <c r="J2885" s="10">
        <v>1451684437</v>
      </c>
      <c r="K2885" s="10" t="b">
        <v>0</v>
      </c>
      <c r="L2885" s="10">
        <v>5</v>
      </c>
      <c r="M2885" t="b">
        <v>0</v>
      </c>
      <c r="N2885" s="10" t="s">
        <v>8269</v>
      </c>
      <c r="O2885" s="15" t="s">
        <v>8315</v>
      </c>
      <c r="P2885" s="10" t="s">
        <v>8316</v>
      </c>
      <c r="Q2885" s="10">
        <f t="shared" si="226"/>
        <v>19</v>
      </c>
      <c r="R2885" s="10">
        <f t="shared" si="225"/>
        <v>381.6</v>
      </c>
      <c r="S2885" s="23">
        <f t="shared" si="227"/>
        <v>42370.90320601852</v>
      </c>
      <c r="T2885" s="23">
        <f t="shared" si="228"/>
        <v>42406.207638888889</v>
      </c>
      <c r="U2885" s="10">
        <f t="shared" si="224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0" t="s">
        <v>8220</v>
      </c>
      <c r="G2886" s="10" t="s">
        <v>8223</v>
      </c>
      <c r="H2886" s="10" t="s">
        <v>8245</v>
      </c>
      <c r="I2886" s="10">
        <v>1417800435</v>
      </c>
      <c r="J2886" s="10">
        <v>1415208435</v>
      </c>
      <c r="K2886" s="10" t="b">
        <v>0</v>
      </c>
      <c r="L2886" s="10">
        <v>4</v>
      </c>
      <c r="M2886" t="b">
        <v>0</v>
      </c>
      <c r="N2886" s="10" t="s">
        <v>8269</v>
      </c>
      <c r="O2886" s="15" t="s">
        <v>8315</v>
      </c>
      <c r="P2886" s="10" t="s">
        <v>8316</v>
      </c>
      <c r="Q2886" s="10">
        <f t="shared" si="226"/>
        <v>0</v>
      </c>
      <c r="R2886" s="10">
        <f t="shared" si="225"/>
        <v>46.25</v>
      </c>
      <c r="S2886" s="23">
        <f t="shared" si="227"/>
        <v>41948.727256944447</v>
      </c>
      <c r="T2886" s="23">
        <f t="shared" si="228"/>
        <v>41978.727256944447</v>
      </c>
      <c r="U2886" s="10">
        <f t="shared" si="224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0" t="s">
        <v>8220</v>
      </c>
      <c r="G2887" s="10" t="s">
        <v>8223</v>
      </c>
      <c r="H2887" s="10" t="s">
        <v>8245</v>
      </c>
      <c r="I2887" s="10">
        <v>1426294201</v>
      </c>
      <c r="J2887" s="10">
        <v>1423705801</v>
      </c>
      <c r="K2887" s="10" t="b">
        <v>0</v>
      </c>
      <c r="L2887" s="10">
        <v>5</v>
      </c>
      <c r="M2887" t="b">
        <v>0</v>
      </c>
      <c r="N2887" s="10" t="s">
        <v>8269</v>
      </c>
      <c r="O2887" s="15" t="s">
        <v>8315</v>
      </c>
      <c r="P2887" s="10" t="s">
        <v>8316</v>
      </c>
      <c r="Q2887" s="10">
        <f t="shared" si="226"/>
        <v>33</v>
      </c>
      <c r="R2887" s="10">
        <f t="shared" si="225"/>
        <v>26</v>
      </c>
      <c r="S2887" s="23">
        <f t="shared" si="227"/>
        <v>42047.07640046296</v>
      </c>
      <c r="T2887" s="23">
        <f t="shared" si="228"/>
        <v>42077.034733796296</v>
      </c>
      <c r="U2887" s="10">
        <f t="shared" si="224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0" t="s">
        <v>8220</v>
      </c>
      <c r="G2888" s="10" t="s">
        <v>8223</v>
      </c>
      <c r="H2888" s="10" t="s">
        <v>8245</v>
      </c>
      <c r="I2888" s="10">
        <v>1442635140</v>
      </c>
      <c r="J2888" s="10">
        <v>1442243484</v>
      </c>
      <c r="K2888" s="10" t="b">
        <v>0</v>
      </c>
      <c r="L2888" s="10">
        <v>1</v>
      </c>
      <c r="M2888" t="b">
        <v>0</v>
      </c>
      <c r="N2888" s="10" t="s">
        <v>8269</v>
      </c>
      <c r="O2888" s="15" t="s">
        <v>8315</v>
      </c>
      <c r="P2888" s="10" t="s">
        <v>8316</v>
      </c>
      <c r="Q2888" s="10">
        <f t="shared" si="226"/>
        <v>5</v>
      </c>
      <c r="R2888" s="10">
        <f t="shared" si="225"/>
        <v>10</v>
      </c>
      <c r="S2888" s="23">
        <f t="shared" si="227"/>
        <v>42261.632916666669</v>
      </c>
      <c r="T2888" s="23">
        <f t="shared" si="228"/>
        <v>42266.165972222225</v>
      </c>
      <c r="U2888" s="10">
        <f t="shared" si="224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0" t="s">
        <v>8220</v>
      </c>
      <c r="G2889" s="10" t="s">
        <v>8223</v>
      </c>
      <c r="H2889" s="10" t="s">
        <v>8245</v>
      </c>
      <c r="I2889" s="10">
        <v>1420971324</v>
      </c>
      <c r="J2889" s="10">
        <v>1418379324</v>
      </c>
      <c r="K2889" s="10" t="b">
        <v>0</v>
      </c>
      <c r="L2889" s="10">
        <v>1</v>
      </c>
      <c r="M2889" t="b">
        <v>0</v>
      </c>
      <c r="N2889" s="10" t="s">
        <v>8269</v>
      </c>
      <c r="O2889" s="15" t="s">
        <v>8315</v>
      </c>
      <c r="P2889" s="10" t="s">
        <v>8316</v>
      </c>
      <c r="Q2889" s="10">
        <f t="shared" si="226"/>
        <v>0</v>
      </c>
      <c r="R2889" s="10">
        <f t="shared" si="225"/>
        <v>5</v>
      </c>
      <c r="S2889" s="23">
        <f t="shared" si="227"/>
        <v>41985.427361111113</v>
      </c>
      <c r="T2889" s="23">
        <f t="shared" si="228"/>
        <v>42015.427361111113</v>
      </c>
      <c r="U2889" s="10">
        <f t="shared" si="224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0" t="s">
        <v>8220</v>
      </c>
      <c r="G2890" s="10" t="s">
        <v>8223</v>
      </c>
      <c r="H2890" s="10" t="s">
        <v>8245</v>
      </c>
      <c r="I2890" s="10">
        <v>1413608340</v>
      </c>
      <c r="J2890" s="10">
        <v>1412945440</v>
      </c>
      <c r="K2890" s="10" t="b">
        <v>0</v>
      </c>
      <c r="L2890" s="10">
        <v>0</v>
      </c>
      <c r="M2890" t="b">
        <v>0</v>
      </c>
      <c r="N2890" s="10" t="s">
        <v>8269</v>
      </c>
      <c r="O2890" s="15" t="s">
        <v>8315</v>
      </c>
      <c r="P2890" s="10" t="s">
        <v>8316</v>
      </c>
      <c r="Q2890" s="10">
        <f t="shared" si="226"/>
        <v>0</v>
      </c>
      <c r="R2890" s="10">
        <f t="shared" si="225"/>
        <v>0</v>
      </c>
      <c r="S2890" s="23">
        <f t="shared" si="227"/>
        <v>41922.535185185188</v>
      </c>
      <c r="T2890" s="23">
        <f t="shared" si="228"/>
        <v>41930.207638888889</v>
      </c>
      <c r="U2890" s="10">
        <f t="shared" si="224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0" t="s">
        <v>8220</v>
      </c>
      <c r="G2891" s="10" t="s">
        <v>8223</v>
      </c>
      <c r="H2891" s="10" t="s">
        <v>8245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t="b">
        <v>0</v>
      </c>
      <c r="N2891" s="10" t="s">
        <v>8269</v>
      </c>
      <c r="O2891" s="15" t="s">
        <v>8315</v>
      </c>
      <c r="P2891" s="10" t="s">
        <v>8316</v>
      </c>
      <c r="Q2891" s="10">
        <f t="shared" si="226"/>
        <v>38</v>
      </c>
      <c r="R2891" s="10">
        <f t="shared" si="225"/>
        <v>81.569999999999993</v>
      </c>
      <c r="S2891" s="23">
        <f t="shared" si="227"/>
        <v>41850.863252314812</v>
      </c>
      <c r="T2891" s="23">
        <f t="shared" si="228"/>
        <v>41880.863252314812</v>
      </c>
      <c r="U2891" s="10">
        <f t="shared" si="224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0" t="s">
        <v>8220</v>
      </c>
      <c r="G2892" s="10" t="s">
        <v>8223</v>
      </c>
      <c r="H2892" s="10" t="s">
        <v>8245</v>
      </c>
      <c r="I2892" s="10">
        <v>1407553200</v>
      </c>
      <c r="J2892" s="10">
        <v>1405100992</v>
      </c>
      <c r="K2892" s="10" t="b">
        <v>0</v>
      </c>
      <c r="L2892" s="10">
        <v>3</v>
      </c>
      <c r="M2892" t="b">
        <v>0</v>
      </c>
      <c r="N2892" s="10" t="s">
        <v>8269</v>
      </c>
      <c r="O2892" s="15" t="s">
        <v>8315</v>
      </c>
      <c r="P2892" s="10" t="s">
        <v>8316</v>
      </c>
      <c r="Q2892" s="10">
        <f t="shared" si="226"/>
        <v>1</v>
      </c>
      <c r="R2892" s="10">
        <f t="shared" si="225"/>
        <v>7</v>
      </c>
      <c r="S2892" s="23">
        <f t="shared" si="227"/>
        <v>41831.742962962962</v>
      </c>
      <c r="T2892" s="23">
        <f t="shared" si="228"/>
        <v>41860.125</v>
      </c>
      <c r="U2892" s="10">
        <f t="shared" si="224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0" t="s">
        <v>8220</v>
      </c>
      <c r="G2893" s="10" t="s">
        <v>8223</v>
      </c>
      <c r="H2893" s="10" t="s">
        <v>8245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t="b">
        <v>0</v>
      </c>
      <c r="N2893" s="10" t="s">
        <v>8269</v>
      </c>
      <c r="O2893" s="15" t="s">
        <v>8315</v>
      </c>
      <c r="P2893" s="10" t="s">
        <v>8316</v>
      </c>
      <c r="Q2893" s="10">
        <f t="shared" si="226"/>
        <v>3</v>
      </c>
      <c r="R2893" s="10">
        <f t="shared" si="225"/>
        <v>27.3</v>
      </c>
      <c r="S2893" s="23">
        <f t="shared" si="227"/>
        <v>42415.883425925931</v>
      </c>
      <c r="T2893" s="23">
        <f t="shared" si="228"/>
        <v>42475.84175925926</v>
      </c>
      <c r="U2893" s="10">
        <f t="shared" si="224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0" t="s">
        <v>8220</v>
      </c>
      <c r="G2894" s="10" t="s">
        <v>8223</v>
      </c>
      <c r="H2894" s="10" t="s">
        <v>8245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t="b">
        <v>0</v>
      </c>
      <c r="N2894" s="10" t="s">
        <v>8269</v>
      </c>
      <c r="O2894" s="15" t="s">
        <v>8315</v>
      </c>
      <c r="P2894" s="10" t="s">
        <v>8316</v>
      </c>
      <c r="Q2894" s="10">
        <f t="shared" si="226"/>
        <v>9</v>
      </c>
      <c r="R2894" s="10">
        <f t="shared" si="225"/>
        <v>29.41</v>
      </c>
      <c r="S2894" s="23">
        <f t="shared" si="227"/>
        <v>41869.714166666665</v>
      </c>
      <c r="T2894" s="23">
        <f t="shared" si="228"/>
        <v>41876.875</v>
      </c>
      <c r="U2894" s="10">
        <f t="shared" si="224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0" t="s">
        <v>8220</v>
      </c>
      <c r="G2895" s="10" t="s">
        <v>8223</v>
      </c>
      <c r="H2895" s="10" t="s">
        <v>8245</v>
      </c>
      <c r="I2895" s="10">
        <v>1420768800</v>
      </c>
      <c r="J2895" s="10">
        <v>1415644395</v>
      </c>
      <c r="K2895" s="10" t="b">
        <v>0</v>
      </c>
      <c r="L2895" s="10">
        <v>2</v>
      </c>
      <c r="M2895" t="b">
        <v>0</v>
      </c>
      <c r="N2895" s="10" t="s">
        <v>8269</v>
      </c>
      <c r="O2895" s="15" t="s">
        <v>8315</v>
      </c>
      <c r="P2895" s="10" t="s">
        <v>8316</v>
      </c>
      <c r="Q2895" s="10">
        <f t="shared" si="226"/>
        <v>1</v>
      </c>
      <c r="R2895" s="10">
        <f t="shared" si="225"/>
        <v>12.5</v>
      </c>
      <c r="S2895" s="23">
        <f t="shared" si="227"/>
        <v>41953.773090277777</v>
      </c>
      <c r="T2895" s="23">
        <f t="shared" si="228"/>
        <v>42013.083333333328</v>
      </c>
      <c r="U2895" s="10">
        <f t="shared" ref="U2895:U2958" si="229">YEAR(S:S)</f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0" t="s">
        <v>8220</v>
      </c>
      <c r="G2896" s="10" t="s">
        <v>8223</v>
      </c>
      <c r="H2896" s="10" t="s">
        <v>8245</v>
      </c>
      <c r="I2896" s="10">
        <v>1428100815</v>
      </c>
      <c r="J2896" s="10">
        <v>1422920415</v>
      </c>
      <c r="K2896" s="10" t="b">
        <v>0</v>
      </c>
      <c r="L2896" s="10">
        <v>0</v>
      </c>
      <c r="M2896" t="b">
        <v>0</v>
      </c>
      <c r="N2896" s="10" t="s">
        <v>8269</v>
      </c>
      <c r="O2896" s="15" t="s">
        <v>8315</v>
      </c>
      <c r="P2896" s="10" t="s">
        <v>8316</v>
      </c>
      <c r="Q2896" s="10">
        <f t="shared" si="226"/>
        <v>0</v>
      </c>
      <c r="R2896" s="10">
        <f t="shared" si="225"/>
        <v>0</v>
      </c>
      <c r="S2896" s="23">
        <f t="shared" si="227"/>
        <v>42037.986284722225</v>
      </c>
      <c r="T2896" s="23">
        <f t="shared" si="228"/>
        <v>42097.944618055553</v>
      </c>
      <c r="U2896" s="10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0" t="s">
        <v>8220</v>
      </c>
      <c r="G2897" s="10" t="s">
        <v>8223</v>
      </c>
      <c r="H2897" s="10" t="s">
        <v>8245</v>
      </c>
      <c r="I2897" s="10">
        <v>1403470800</v>
      </c>
      <c r="J2897" s="10">
        <v>1403356792</v>
      </c>
      <c r="K2897" s="10" t="b">
        <v>0</v>
      </c>
      <c r="L2897" s="10">
        <v>4</v>
      </c>
      <c r="M2897" t="b">
        <v>0</v>
      </c>
      <c r="N2897" s="10" t="s">
        <v>8269</v>
      </c>
      <c r="O2897" s="15" t="s">
        <v>8315</v>
      </c>
      <c r="P2897" s="10" t="s">
        <v>8316</v>
      </c>
      <c r="Q2897" s="10">
        <f t="shared" si="226"/>
        <v>5</v>
      </c>
      <c r="R2897" s="10">
        <f t="shared" si="225"/>
        <v>5.75</v>
      </c>
      <c r="S2897" s="23">
        <f t="shared" si="227"/>
        <v>41811.555462962962</v>
      </c>
      <c r="T2897" s="23">
        <f t="shared" si="228"/>
        <v>41812.875</v>
      </c>
      <c r="U2897" s="10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0" t="s">
        <v>8220</v>
      </c>
      <c r="G2898" s="10" t="s">
        <v>8223</v>
      </c>
      <c r="H2898" s="10" t="s">
        <v>8245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t="b">
        <v>0</v>
      </c>
      <c r="N2898" s="10" t="s">
        <v>8269</v>
      </c>
      <c r="O2898" s="15" t="s">
        <v>8315</v>
      </c>
      <c r="P2898" s="10" t="s">
        <v>8316</v>
      </c>
      <c r="Q2898" s="10">
        <f t="shared" si="226"/>
        <v>21</v>
      </c>
      <c r="R2898" s="10">
        <f t="shared" si="225"/>
        <v>52.08</v>
      </c>
      <c r="S2898" s="23">
        <f t="shared" si="227"/>
        <v>42701.908807870372</v>
      </c>
      <c r="T2898" s="23">
        <f t="shared" si="228"/>
        <v>42716.25</v>
      </c>
      <c r="U2898" s="10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0" t="s">
        <v>8220</v>
      </c>
      <c r="G2899" s="10" t="s">
        <v>8223</v>
      </c>
      <c r="H2899" s="10" t="s">
        <v>8245</v>
      </c>
      <c r="I2899" s="10">
        <v>1444577345</v>
      </c>
      <c r="J2899" s="10">
        <v>1441985458</v>
      </c>
      <c r="K2899" s="10" t="b">
        <v>0</v>
      </c>
      <c r="L2899" s="10">
        <v>3</v>
      </c>
      <c r="M2899" t="b">
        <v>0</v>
      </c>
      <c r="N2899" s="10" t="s">
        <v>8269</v>
      </c>
      <c r="O2899" s="15" t="s">
        <v>8315</v>
      </c>
      <c r="P2899" s="10" t="s">
        <v>8316</v>
      </c>
      <c r="Q2899" s="10">
        <f t="shared" si="226"/>
        <v>5</v>
      </c>
      <c r="R2899" s="10">
        <f t="shared" si="225"/>
        <v>183.33</v>
      </c>
      <c r="S2899" s="23">
        <f t="shared" si="227"/>
        <v>42258.646504629629</v>
      </c>
      <c r="T2899" s="23">
        <f t="shared" si="228"/>
        <v>42288.645196759258</v>
      </c>
      <c r="U2899" s="10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0" t="s">
        <v>8220</v>
      </c>
      <c r="G2900" s="10" t="s">
        <v>8223</v>
      </c>
      <c r="H2900" s="10" t="s">
        <v>8245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t="b">
        <v>0</v>
      </c>
      <c r="N2900" s="10" t="s">
        <v>8269</v>
      </c>
      <c r="O2900" s="15" t="s">
        <v>8315</v>
      </c>
      <c r="P2900" s="10" t="s">
        <v>8316</v>
      </c>
      <c r="Q2900" s="10">
        <f t="shared" si="226"/>
        <v>4</v>
      </c>
      <c r="R2900" s="10">
        <f t="shared" si="225"/>
        <v>26.33</v>
      </c>
      <c r="S2900" s="23">
        <f t="shared" si="227"/>
        <v>42278.664965277778</v>
      </c>
      <c r="T2900" s="23">
        <f t="shared" si="228"/>
        <v>42308.664965277778</v>
      </c>
      <c r="U2900" s="1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0" t="s">
        <v>8220</v>
      </c>
      <c r="G2901" s="10" t="s">
        <v>8223</v>
      </c>
      <c r="H2901" s="10" t="s">
        <v>8245</v>
      </c>
      <c r="I2901" s="10">
        <v>1469325158</v>
      </c>
      <c r="J2901" s="10">
        <v>1464141158</v>
      </c>
      <c r="K2901" s="10" t="b">
        <v>0</v>
      </c>
      <c r="L2901" s="10">
        <v>0</v>
      </c>
      <c r="M2901" t="b">
        <v>0</v>
      </c>
      <c r="N2901" s="10" t="s">
        <v>8269</v>
      </c>
      <c r="O2901" s="15" t="s">
        <v>8315</v>
      </c>
      <c r="P2901" s="10" t="s">
        <v>8316</v>
      </c>
      <c r="Q2901" s="10">
        <f t="shared" si="226"/>
        <v>0</v>
      </c>
      <c r="R2901" s="10">
        <f t="shared" si="225"/>
        <v>0</v>
      </c>
      <c r="S2901" s="23">
        <f t="shared" si="227"/>
        <v>42515.078217592592</v>
      </c>
      <c r="T2901" s="23">
        <f t="shared" si="228"/>
        <v>42575.078217592592</v>
      </c>
      <c r="U2901" s="10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0" t="s">
        <v>8220</v>
      </c>
      <c r="G2902" s="10" t="s">
        <v>8223</v>
      </c>
      <c r="H2902" s="10" t="s">
        <v>8245</v>
      </c>
      <c r="I2902" s="10">
        <v>1407562632</v>
      </c>
      <c r="J2902" s="10">
        <v>1404970632</v>
      </c>
      <c r="K2902" s="10" t="b">
        <v>0</v>
      </c>
      <c r="L2902" s="10">
        <v>7</v>
      </c>
      <c r="M2902" t="b">
        <v>0</v>
      </c>
      <c r="N2902" s="10" t="s">
        <v>8269</v>
      </c>
      <c r="O2902" s="15" t="s">
        <v>8315</v>
      </c>
      <c r="P2902" s="10" t="s">
        <v>8316</v>
      </c>
      <c r="Q2902" s="10">
        <f t="shared" si="226"/>
        <v>62</v>
      </c>
      <c r="R2902" s="10">
        <f t="shared" si="225"/>
        <v>486.43</v>
      </c>
      <c r="S2902" s="23">
        <f t="shared" si="227"/>
        <v>41830.234166666669</v>
      </c>
      <c r="T2902" s="23">
        <f t="shared" si="228"/>
        <v>41860.234166666669</v>
      </c>
      <c r="U2902" s="10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0" t="s">
        <v>8220</v>
      </c>
      <c r="G2903" s="10" t="s">
        <v>8223</v>
      </c>
      <c r="H2903" s="10" t="s">
        <v>8245</v>
      </c>
      <c r="I2903" s="10">
        <v>1423345339</v>
      </c>
      <c r="J2903" s="10">
        <v>1418161339</v>
      </c>
      <c r="K2903" s="10" t="b">
        <v>0</v>
      </c>
      <c r="L2903" s="10">
        <v>2</v>
      </c>
      <c r="M2903" t="b">
        <v>0</v>
      </c>
      <c r="N2903" s="10" t="s">
        <v>8269</v>
      </c>
      <c r="O2903" s="15" t="s">
        <v>8315</v>
      </c>
      <c r="P2903" s="10" t="s">
        <v>8316</v>
      </c>
      <c r="Q2903" s="10">
        <f t="shared" si="226"/>
        <v>1</v>
      </c>
      <c r="R2903" s="10">
        <f t="shared" si="225"/>
        <v>3</v>
      </c>
      <c r="S2903" s="23">
        <f t="shared" si="227"/>
        <v>41982.904386574075</v>
      </c>
      <c r="T2903" s="23">
        <f t="shared" si="228"/>
        <v>42042.904386574075</v>
      </c>
      <c r="U2903" s="10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0" t="s">
        <v>8220</v>
      </c>
      <c r="G2904" s="10" t="s">
        <v>8223</v>
      </c>
      <c r="H2904" s="10" t="s">
        <v>8245</v>
      </c>
      <c r="I2904" s="10">
        <v>1440412396</v>
      </c>
      <c r="J2904" s="10">
        <v>1437820396</v>
      </c>
      <c r="K2904" s="10" t="b">
        <v>0</v>
      </c>
      <c r="L2904" s="10">
        <v>1</v>
      </c>
      <c r="M2904" t="b">
        <v>0</v>
      </c>
      <c r="N2904" s="10" t="s">
        <v>8269</v>
      </c>
      <c r="O2904" s="15" t="s">
        <v>8315</v>
      </c>
      <c r="P2904" s="10" t="s">
        <v>8316</v>
      </c>
      <c r="Q2904" s="10">
        <f t="shared" si="226"/>
        <v>0</v>
      </c>
      <c r="R2904" s="10">
        <f t="shared" si="225"/>
        <v>25</v>
      </c>
      <c r="S2904" s="23">
        <f t="shared" si="227"/>
        <v>42210.439768518518</v>
      </c>
      <c r="T2904" s="23">
        <f t="shared" si="228"/>
        <v>42240.439768518518</v>
      </c>
      <c r="U2904" s="10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0" t="s">
        <v>8220</v>
      </c>
      <c r="G2905" s="10" t="s">
        <v>8223</v>
      </c>
      <c r="H2905" s="10" t="s">
        <v>8245</v>
      </c>
      <c r="I2905" s="10">
        <v>1441771218</v>
      </c>
      <c r="J2905" s="10">
        <v>1436587218</v>
      </c>
      <c r="K2905" s="10" t="b">
        <v>0</v>
      </c>
      <c r="L2905" s="10">
        <v>4</v>
      </c>
      <c r="M2905" t="b">
        <v>0</v>
      </c>
      <c r="N2905" s="10" t="s">
        <v>8269</v>
      </c>
      <c r="O2905" s="15" t="s">
        <v>8315</v>
      </c>
      <c r="P2905" s="10" t="s">
        <v>8316</v>
      </c>
      <c r="Q2905" s="10">
        <f t="shared" si="226"/>
        <v>1</v>
      </c>
      <c r="R2905" s="10">
        <f t="shared" si="225"/>
        <v>9.75</v>
      </c>
      <c r="S2905" s="23">
        <f t="shared" si="227"/>
        <v>42196.166874999995</v>
      </c>
      <c r="T2905" s="23">
        <f t="shared" si="228"/>
        <v>42256.166874999995</v>
      </c>
      <c r="U2905" s="10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0" t="s">
        <v>8220</v>
      </c>
      <c r="G2906" s="10" t="s">
        <v>8224</v>
      </c>
      <c r="H2906" s="10" t="s">
        <v>8246</v>
      </c>
      <c r="I2906" s="10">
        <v>1415534400</v>
      </c>
      <c r="J2906" s="10">
        <v>1414538031</v>
      </c>
      <c r="K2906" s="10" t="b">
        <v>0</v>
      </c>
      <c r="L2906" s="10">
        <v>4</v>
      </c>
      <c r="M2906" t="b">
        <v>0</v>
      </c>
      <c r="N2906" s="10" t="s">
        <v>8269</v>
      </c>
      <c r="O2906" s="15" t="s">
        <v>8315</v>
      </c>
      <c r="P2906" s="10" t="s">
        <v>8316</v>
      </c>
      <c r="Q2906" s="10">
        <f t="shared" si="226"/>
        <v>5</v>
      </c>
      <c r="R2906" s="10">
        <f t="shared" si="225"/>
        <v>18.75</v>
      </c>
      <c r="S2906" s="23">
        <f t="shared" si="227"/>
        <v>41940.967951388891</v>
      </c>
      <c r="T2906" s="23">
        <f t="shared" si="228"/>
        <v>41952.5</v>
      </c>
      <c r="U2906" s="10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0" t="s">
        <v>8220</v>
      </c>
      <c r="G2907" s="10" t="s">
        <v>8223</v>
      </c>
      <c r="H2907" s="10" t="s">
        <v>8245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t="b">
        <v>0</v>
      </c>
      <c r="N2907" s="10" t="s">
        <v>8269</v>
      </c>
      <c r="O2907" s="15" t="s">
        <v>8315</v>
      </c>
      <c r="P2907" s="10" t="s">
        <v>8316</v>
      </c>
      <c r="Q2907" s="10">
        <f t="shared" si="226"/>
        <v>18</v>
      </c>
      <c r="R2907" s="10">
        <f t="shared" si="225"/>
        <v>36.590000000000003</v>
      </c>
      <c r="S2907" s="23">
        <f t="shared" si="227"/>
        <v>42606.056863425925</v>
      </c>
      <c r="T2907" s="23">
        <f t="shared" si="228"/>
        <v>42620.056863425925</v>
      </c>
      <c r="U2907" s="10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0" t="s">
        <v>8220</v>
      </c>
      <c r="G2908" s="10" t="s">
        <v>8223</v>
      </c>
      <c r="H2908" s="10" t="s">
        <v>8245</v>
      </c>
      <c r="I2908" s="10">
        <v>1438390800</v>
      </c>
      <c r="J2908" s="10">
        <v>1436888066</v>
      </c>
      <c r="K2908" s="10" t="b">
        <v>0</v>
      </c>
      <c r="L2908" s="10">
        <v>7</v>
      </c>
      <c r="M2908" t="b">
        <v>0</v>
      </c>
      <c r="N2908" s="10" t="s">
        <v>8269</v>
      </c>
      <c r="O2908" s="15" t="s">
        <v>8315</v>
      </c>
      <c r="P2908" s="10" t="s">
        <v>8316</v>
      </c>
      <c r="Q2908" s="10">
        <f t="shared" si="226"/>
        <v>9</v>
      </c>
      <c r="R2908" s="10">
        <f t="shared" si="225"/>
        <v>80.709999999999994</v>
      </c>
      <c r="S2908" s="23">
        <f t="shared" si="227"/>
        <v>42199.648912037039</v>
      </c>
      <c r="T2908" s="23">
        <f t="shared" si="228"/>
        <v>42217.041666666672</v>
      </c>
      <c r="U2908" s="10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0" t="s">
        <v>8220</v>
      </c>
      <c r="G2909" s="10" t="s">
        <v>8223</v>
      </c>
      <c r="H2909" s="10" t="s">
        <v>8245</v>
      </c>
      <c r="I2909" s="10">
        <v>1463259837</v>
      </c>
      <c r="J2909" s="10">
        <v>1458075837</v>
      </c>
      <c r="K2909" s="10" t="b">
        <v>0</v>
      </c>
      <c r="L2909" s="10">
        <v>2</v>
      </c>
      <c r="M2909" t="b">
        <v>0</v>
      </c>
      <c r="N2909" s="10" t="s">
        <v>8269</v>
      </c>
      <c r="O2909" s="15" t="s">
        <v>8315</v>
      </c>
      <c r="P2909" s="10" t="s">
        <v>8316</v>
      </c>
      <c r="Q2909" s="10">
        <f t="shared" si="226"/>
        <v>0</v>
      </c>
      <c r="R2909" s="10">
        <f t="shared" si="225"/>
        <v>1</v>
      </c>
      <c r="S2909" s="23">
        <f t="shared" si="227"/>
        <v>42444.877743055549</v>
      </c>
      <c r="T2909" s="23">
        <f t="shared" si="228"/>
        <v>42504.877743055549</v>
      </c>
      <c r="U2909" s="10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0" t="s">
        <v>8220</v>
      </c>
      <c r="G2910" s="10" t="s">
        <v>8223</v>
      </c>
      <c r="H2910" s="10" t="s">
        <v>8245</v>
      </c>
      <c r="I2910" s="10">
        <v>1465407219</v>
      </c>
      <c r="J2910" s="10">
        <v>1462815219</v>
      </c>
      <c r="K2910" s="10" t="b">
        <v>0</v>
      </c>
      <c r="L2910" s="10">
        <v>5</v>
      </c>
      <c r="M2910" t="b">
        <v>0</v>
      </c>
      <c r="N2910" s="10" t="s">
        <v>8269</v>
      </c>
      <c r="O2910" s="15" t="s">
        <v>8315</v>
      </c>
      <c r="P2910" s="10" t="s">
        <v>8316</v>
      </c>
      <c r="Q2910" s="10">
        <f t="shared" si="226"/>
        <v>3</v>
      </c>
      <c r="R2910" s="10">
        <f t="shared" si="225"/>
        <v>52.8</v>
      </c>
      <c r="S2910" s="23">
        <f t="shared" si="227"/>
        <v>42499.731701388882</v>
      </c>
      <c r="T2910" s="23">
        <f t="shared" si="228"/>
        <v>42529.731701388882</v>
      </c>
      <c r="U2910" s="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0" t="s">
        <v>8220</v>
      </c>
      <c r="G2911" s="10" t="s">
        <v>8223</v>
      </c>
      <c r="H2911" s="10" t="s">
        <v>8245</v>
      </c>
      <c r="I2911" s="10">
        <v>1416944760</v>
      </c>
      <c r="J2911" s="10">
        <v>1413527001</v>
      </c>
      <c r="K2911" s="10" t="b">
        <v>0</v>
      </c>
      <c r="L2911" s="10">
        <v>1</v>
      </c>
      <c r="M2911" t="b">
        <v>0</v>
      </c>
      <c r="N2911" s="10" t="s">
        <v>8269</v>
      </c>
      <c r="O2911" s="15" t="s">
        <v>8315</v>
      </c>
      <c r="P2911" s="10" t="s">
        <v>8316</v>
      </c>
      <c r="Q2911" s="10">
        <f t="shared" si="226"/>
        <v>0</v>
      </c>
      <c r="R2911" s="10">
        <f t="shared" si="225"/>
        <v>20</v>
      </c>
      <c r="S2911" s="23">
        <f t="shared" si="227"/>
        <v>41929.266215277778</v>
      </c>
      <c r="T2911" s="23">
        <f t="shared" si="228"/>
        <v>41968.823611111111</v>
      </c>
      <c r="U2911" s="10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0" t="s">
        <v>8220</v>
      </c>
      <c r="G2912" s="10" t="s">
        <v>8224</v>
      </c>
      <c r="H2912" s="10" t="s">
        <v>8246</v>
      </c>
      <c r="I2912" s="10">
        <v>1434139887</v>
      </c>
      <c r="J2912" s="10">
        <v>1428955887</v>
      </c>
      <c r="K2912" s="10" t="b">
        <v>0</v>
      </c>
      <c r="L2912" s="10">
        <v>1</v>
      </c>
      <c r="M2912" t="b">
        <v>0</v>
      </c>
      <c r="N2912" s="10" t="s">
        <v>8269</v>
      </c>
      <c r="O2912" s="15" t="s">
        <v>8315</v>
      </c>
      <c r="P2912" s="10" t="s">
        <v>8316</v>
      </c>
      <c r="Q2912" s="10">
        <f t="shared" si="226"/>
        <v>0</v>
      </c>
      <c r="R2912" s="10">
        <f t="shared" si="225"/>
        <v>1</v>
      </c>
      <c r="S2912" s="23">
        <f t="shared" si="227"/>
        <v>42107.841284722221</v>
      </c>
      <c r="T2912" s="23">
        <f t="shared" si="228"/>
        <v>42167.841284722221</v>
      </c>
      <c r="U2912" s="10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0" t="s">
        <v>8220</v>
      </c>
      <c r="G2913" s="10" t="s">
        <v>8223</v>
      </c>
      <c r="H2913" s="10" t="s">
        <v>8245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t="b">
        <v>0</v>
      </c>
      <c r="N2913" s="10" t="s">
        <v>8269</v>
      </c>
      <c r="O2913" s="15" t="s">
        <v>8315</v>
      </c>
      <c r="P2913" s="10" t="s">
        <v>8316</v>
      </c>
      <c r="Q2913" s="10">
        <f t="shared" si="226"/>
        <v>37</v>
      </c>
      <c r="R2913" s="10">
        <f t="shared" si="225"/>
        <v>46.93</v>
      </c>
      <c r="S2913" s="23">
        <f t="shared" si="227"/>
        <v>42142.768819444449</v>
      </c>
      <c r="T2913" s="23">
        <f t="shared" si="228"/>
        <v>42182.768819444449</v>
      </c>
      <c r="U2913" s="10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0" t="s">
        <v>8220</v>
      </c>
      <c r="G2914" s="10" t="s">
        <v>8223</v>
      </c>
      <c r="H2914" s="10" t="s">
        <v>8245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t="b">
        <v>0</v>
      </c>
      <c r="N2914" s="10" t="s">
        <v>8269</v>
      </c>
      <c r="O2914" s="15" t="s">
        <v>8315</v>
      </c>
      <c r="P2914" s="10" t="s">
        <v>8316</v>
      </c>
      <c r="Q2914" s="10">
        <f t="shared" si="226"/>
        <v>14</v>
      </c>
      <c r="R2914" s="10">
        <f t="shared" si="225"/>
        <v>78.08</v>
      </c>
      <c r="S2914" s="23">
        <f t="shared" si="227"/>
        <v>42354.131643518514</v>
      </c>
      <c r="T2914" s="23">
        <f t="shared" si="228"/>
        <v>42384.131643518514</v>
      </c>
      <c r="U2914" s="10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0" t="s">
        <v>8220</v>
      </c>
      <c r="G2915" s="10" t="s">
        <v>8223</v>
      </c>
      <c r="H2915" s="10" t="s">
        <v>8245</v>
      </c>
      <c r="I2915" s="10">
        <v>1410041339</v>
      </c>
      <c r="J2915" s="10">
        <v>1404857339</v>
      </c>
      <c r="K2915" s="10" t="b">
        <v>0</v>
      </c>
      <c r="L2915" s="10">
        <v>2</v>
      </c>
      <c r="M2915" t="b">
        <v>0</v>
      </c>
      <c r="N2915" s="10" t="s">
        <v>8269</v>
      </c>
      <c r="O2915" s="15" t="s">
        <v>8315</v>
      </c>
      <c r="P2915" s="10" t="s">
        <v>8316</v>
      </c>
      <c r="Q2915" s="10">
        <f t="shared" si="226"/>
        <v>0</v>
      </c>
      <c r="R2915" s="10">
        <f t="shared" si="225"/>
        <v>1</v>
      </c>
      <c r="S2915" s="23">
        <f t="shared" si="227"/>
        <v>41828.922905092593</v>
      </c>
      <c r="T2915" s="23">
        <f t="shared" si="228"/>
        <v>41888.922905092593</v>
      </c>
      <c r="U2915" s="10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0" t="s">
        <v>8220</v>
      </c>
      <c r="G2916" s="10" t="s">
        <v>8224</v>
      </c>
      <c r="H2916" s="10" t="s">
        <v>8246</v>
      </c>
      <c r="I2916" s="10">
        <v>1426365994</v>
      </c>
      <c r="J2916" s="10">
        <v>1421185594</v>
      </c>
      <c r="K2916" s="10" t="b">
        <v>0</v>
      </c>
      <c r="L2916" s="10">
        <v>1</v>
      </c>
      <c r="M2916" t="b">
        <v>0</v>
      </c>
      <c r="N2916" s="10" t="s">
        <v>8269</v>
      </c>
      <c r="O2916" s="15" t="s">
        <v>8315</v>
      </c>
      <c r="P2916" s="10" t="s">
        <v>8316</v>
      </c>
      <c r="Q2916" s="10">
        <f t="shared" si="226"/>
        <v>0</v>
      </c>
      <c r="R2916" s="10">
        <f t="shared" si="225"/>
        <v>1</v>
      </c>
      <c r="S2916" s="23">
        <f t="shared" si="227"/>
        <v>42017.907337962963</v>
      </c>
      <c r="T2916" s="23">
        <f t="shared" si="228"/>
        <v>42077.865671296298</v>
      </c>
      <c r="U2916" s="10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0" t="s">
        <v>8220</v>
      </c>
      <c r="G2917" s="10" t="s">
        <v>8224</v>
      </c>
      <c r="H2917" s="10" t="s">
        <v>8246</v>
      </c>
      <c r="I2917" s="10">
        <v>1458117190</v>
      </c>
      <c r="J2917" s="10">
        <v>1455528790</v>
      </c>
      <c r="K2917" s="10" t="b">
        <v>0</v>
      </c>
      <c r="L2917" s="10">
        <v>3</v>
      </c>
      <c r="M2917" t="b">
        <v>0</v>
      </c>
      <c r="N2917" s="10" t="s">
        <v>8269</v>
      </c>
      <c r="O2917" s="15" t="s">
        <v>8315</v>
      </c>
      <c r="P2917" s="10" t="s">
        <v>8316</v>
      </c>
      <c r="Q2917" s="10">
        <f t="shared" si="226"/>
        <v>61</v>
      </c>
      <c r="R2917" s="10">
        <f t="shared" si="225"/>
        <v>203.67</v>
      </c>
      <c r="S2917" s="23">
        <f t="shared" si="227"/>
        <v>42415.398032407407</v>
      </c>
      <c r="T2917" s="23">
        <f t="shared" si="228"/>
        <v>42445.356365740736</v>
      </c>
      <c r="U2917" s="10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0" t="s">
        <v>8220</v>
      </c>
      <c r="G2918" s="10" t="s">
        <v>8224</v>
      </c>
      <c r="H2918" s="10" t="s">
        <v>8246</v>
      </c>
      <c r="I2918" s="10">
        <v>1400498789</v>
      </c>
      <c r="J2918" s="10">
        <v>1398511589</v>
      </c>
      <c r="K2918" s="10" t="b">
        <v>0</v>
      </c>
      <c r="L2918" s="10">
        <v>7</v>
      </c>
      <c r="M2918" t="b">
        <v>0</v>
      </c>
      <c r="N2918" s="10" t="s">
        <v>8269</v>
      </c>
      <c r="O2918" s="15" t="s">
        <v>8315</v>
      </c>
      <c r="P2918" s="10" t="s">
        <v>8316</v>
      </c>
      <c r="Q2918" s="10">
        <f t="shared" si="226"/>
        <v>8</v>
      </c>
      <c r="R2918" s="10">
        <f t="shared" si="225"/>
        <v>20.71</v>
      </c>
      <c r="S2918" s="23">
        <f t="shared" si="227"/>
        <v>41755.476724537039</v>
      </c>
      <c r="T2918" s="23">
        <f t="shared" si="228"/>
        <v>41778.476724537039</v>
      </c>
      <c r="U2918" s="10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0" t="s">
        <v>8220</v>
      </c>
      <c r="G2919" s="10" t="s">
        <v>8223</v>
      </c>
      <c r="H2919" s="10" t="s">
        <v>8245</v>
      </c>
      <c r="I2919" s="10">
        <v>1442381847</v>
      </c>
      <c r="J2919" s="10">
        <v>1440826647</v>
      </c>
      <c r="K2919" s="10" t="b">
        <v>0</v>
      </c>
      <c r="L2919" s="10">
        <v>9</v>
      </c>
      <c r="M2919" t="b">
        <v>0</v>
      </c>
      <c r="N2919" s="10" t="s">
        <v>8269</v>
      </c>
      <c r="O2919" s="15" t="s">
        <v>8315</v>
      </c>
      <c r="P2919" s="10" t="s">
        <v>8316</v>
      </c>
      <c r="Q2919" s="10">
        <f t="shared" si="226"/>
        <v>22</v>
      </c>
      <c r="R2919" s="10">
        <f t="shared" si="225"/>
        <v>48.56</v>
      </c>
      <c r="S2919" s="23">
        <f t="shared" si="227"/>
        <v>42245.234340277777</v>
      </c>
      <c r="T2919" s="23">
        <f t="shared" si="228"/>
        <v>42263.234340277777</v>
      </c>
      <c r="U2919" s="10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0" t="s">
        <v>8220</v>
      </c>
      <c r="G2920" s="10" t="s">
        <v>8223</v>
      </c>
      <c r="H2920" s="10" t="s">
        <v>8245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t="b">
        <v>0</v>
      </c>
      <c r="N2920" s="10" t="s">
        <v>8269</v>
      </c>
      <c r="O2920" s="15" t="s">
        <v>8315</v>
      </c>
      <c r="P2920" s="10" t="s">
        <v>8316</v>
      </c>
      <c r="Q2920" s="10">
        <f t="shared" si="226"/>
        <v>27</v>
      </c>
      <c r="R2920" s="10">
        <f t="shared" si="225"/>
        <v>68.099999999999994</v>
      </c>
      <c r="S2920" s="23">
        <f t="shared" si="227"/>
        <v>42278.629710648151</v>
      </c>
      <c r="T2920" s="23">
        <f t="shared" si="228"/>
        <v>42306.629710648151</v>
      </c>
      <c r="U2920" s="1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0" t="s">
        <v>8220</v>
      </c>
      <c r="G2921" s="10" t="s">
        <v>8223</v>
      </c>
      <c r="H2921" s="10" t="s">
        <v>8245</v>
      </c>
      <c r="I2921" s="10">
        <v>1407250329</v>
      </c>
      <c r="J2921" s="10">
        <v>1404658329</v>
      </c>
      <c r="K2921" s="10" t="b">
        <v>0</v>
      </c>
      <c r="L2921" s="10">
        <v>6</v>
      </c>
      <c r="M2921" t="b">
        <v>0</v>
      </c>
      <c r="N2921" s="10" t="s">
        <v>8269</v>
      </c>
      <c r="O2921" s="15" t="s">
        <v>8315</v>
      </c>
      <c r="P2921" s="10" t="s">
        <v>8316</v>
      </c>
      <c r="Q2921" s="10">
        <f t="shared" si="226"/>
        <v>9</v>
      </c>
      <c r="R2921" s="10">
        <f t="shared" si="225"/>
        <v>8.5</v>
      </c>
      <c r="S2921" s="23">
        <f t="shared" si="227"/>
        <v>41826.61954861111</v>
      </c>
      <c r="T2921" s="23">
        <f t="shared" si="228"/>
        <v>41856.61954861111</v>
      </c>
      <c r="U2921" s="10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0" t="s">
        <v>8220</v>
      </c>
      <c r="G2922" s="10" t="s">
        <v>8228</v>
      </c>
      <c r="H2922" s="10" t="s">
        <v>8250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t="b">
        <v>0</v>
      </c>
      <c r="N2922" s="10" t="s">
        <v>8269</v>
      </c>
      <c r="O2922" s="15" t="s">
        <v>8315</v>
      </c>
      <c r="P2922" s="10" t="s">
        <v>8316</v>
      </c>
      <c r="Q2922" s="10">
        <f t="shared" si="226"/>
        <v>27</v>
      </c>
      <c r="R2922" s="10">
        <f t="shared" si="225"/>
        <v>51.62</v>
      </c>
      <c r="S2922" s="23">
        <f t="shared" si="227"/>
        <v>42058.792476851857</v>
      </c>
      <c r="T2922" s="23">
        <f t="shared" si="228"/>
        <v>42088.750810185185</v>
      </c>
      <c r="U2922" s="10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0" t="s">
        <v>8218</v>
      </c>
      <c r="G2923" s="10" t="s">
        <v>8223</v>
      </c>
      <c r="H2923" s="10" t="s">
        <v>8245</v>
      </c>
      <c r="I2923" s="10">
        <v>1411679804</v>
      </c>
      <c r="J2923" s="10">
        <v>1409087804</v>
      </c>
      <c r="K2923" s="10" t="b">
        <v>0</v>
      </c>
      <c r="L2923" s="10">
        <v>3</v>
      </c>
      <c r="M2923" t="b">
        <v>1</v>
      </c>
      <c r="N2923" s="10" t="s">
        <v>8303</v>
      </c>
      <c r="O2923" s="15" t="s">
        <v>8315</v>
      </c>
      <c r="P2923" s="10" t="s">
        <v>8357</v>
      </c>
      <c r="Q2923" s="10">
        <f t="shared" si="226"/>
        <v>129</v>
      </c>
      <c r="R2923" s="10">
        <f t="shared" si="225"/>
        <v>43</v>
      </c>
      <c r="S2923" s="23">
        <f t="shared" si="227"/>
        <v>41877.886620370373</v>
      </c>
      <c r="T2923" s="23">
        <f t="shared" si="228"/>
        <v>41907.886620370373</v>
      </c>
      <c r="U2923" s="10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0" t="s">
        <v>8218</v>
      </c>
      <c r="G2924" s="10" t="s">
        <v>8224</v>
      </c>
      <c r="H2924" s="10" t="s">
        <v>8246</v>
      </c>
      <c r="I2924" s="10">
        <v>1431982727</v>
      </c>
      <c r="J2924" s="10">
        <v>1428094727</v>
      </c>
      <c r="K2924" s="10" t="b">
        <v>0</v>
      </c>
      <c r="L2924" s="10">
        <v>6</v>
      </c>
      <c r="M2924" t="b">
        <v>1</v>
      </c>
      <c r="N2924" s="10" t="s">
        <v>8303</v>
      </c>
      <c r="O2924" s="15" t="s">
        <v>8315</v>
      </c>
      <c r="P2924" s="10" t="s">
        <v>8357</v>
      </c>
      <c r="Q2924" s="10">
        <f t="shared" si="226"/>
        <v>100</v>
      </c>
      <c r="R2924" s="10">
        <f t="shared" si="225"/>
        <v>83.33</v>
      </c>
      <c r="S2924" s="23">
        <f t="shared" si="227"/>
        <v>42097.874155092592</v>
      </c>
      <c r="T2924" s="23">
        <f t="shared" si="228"/>
        <v>42142.874155092592</v>
      </c>
      <c r="U2924" s="10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0" t="s">
        <v>8218</v>
      </c>
      <c r="G2925" s="10" t="s">
        <v>8223</v>
      </c>
      <c r="H2925" s="10" t="s">
        <v>8245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t="b">
        <v>1</v>
      </c>
      <c r="N2925" s="10" t="s">
        <v>8303</v>
      </c>
      <c r="O2925" s="15" t="s">
        <v>8315</v>
      </c>
      <c r="P2925" s="10" t="s">
        <v>8357</v>
      </c>
      <c r="Q2925" s="10">
        <f t="shared" si="226"/>
        <v>100</v>
      </c>
      <c r="R2925" s="10">
        <f t="shared" si="225"/>
        <v>30</v>
      </c>
      <c r="S2925" s="23">
        <f t="shared" si="227"/>
        <v>42013.15253472222</v>
      </c>
      <c r="T2925" s="23">
        <f t="shared" si="228"/>
        <v>42028.125</v>
      </c>
      <c r="U2925" s="10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0" t="s">
        <v>8218</v>
      </c>
      <c r="G2926" s="10" t="s">
        <v>8223</v>
      </c>
      <c r="H2926" s="10" t="s">
        <v>8245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t="b">
        <v>1</v>
      </c>
      <c r="N2926" s="10" t="s">
        <v>8303</v>
      </c>
      <c r="O2926" s="15" t="s">
        <v>8315</v>
      </c>
      <c r="P2926" s="10" t="s">
        <v>8357</v>
      </c>
      <c r="Q2926" s="10">
        <f t="shared" si="226"/>
        <v>103</v>
      </c>
      <c r="R2926" s="10">
        <f t="shared" si="225"/>
        <v>175.51</v>
      </c>
      <c r="S2926" s="23">
        <f t="shared" si="227"/>
        <v>42103.556828703702</v>
      </c>
      <c r="T2926" s="23">
        <f t="shared" si="228"/>
        <v>42133.165972222225</v>
      </c>
      <c r="U2926" s="10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0" t="s">
        <v>8218</v>
      </c>
      <c r="G2927" s="10" t="s">
        <v>8223</v>
      </c>
      <c r="H2927" s="10" t="s">
        <v>8245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t="b">
        <v>1</v>
      </c>
      <c r="N2927" s="10" t="s">
        <v>8303</v>
      </c>
      <c r="O2927" s="15" t="s">
        <v>8315</v>
      </c>
      <c r="P2927" s="10" t="s">
        <v>8357</v>
      </c>
      <c r="Q2927" s="10">
        <f t="shared" si="226"/>
        <v>102</v>
      </c>
      <c r="R2927" s="10">
        <f t="shared" si="225"/>
        <v>231.66</v>
      </c>
      <c r="S2927" s="23">
        <f t="shared" si="227"/>
        <v>41863.584120370368</v>
      </c>
      <c r="T2927" s="23">
        <f t="shared" si="228"/>
        <v>41893.584120370368</v>
      </c>
      <c r="U2927" s="10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0" t="s">
        <v>8218</v>
      </c>
      <c r="G2928" s="10" t="s">
        <v>8223</v>
      </c>
      <c r="H2928" s="10" t="s">
        <v>8245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t="b">
        <v>1</v>
      </c>
      <c r="N2928" s="10" t="s">
        <v>8303</v>
      </c>
      <c r="O2928" s="15" t="s">
        <v>8315</v>
      </c>
      <c r="P2928" s="10" t="s">
        <v>8357</v>
      </c>
      <c r="Q2928" s="10">
        <f t="shared" si="226"/>
        <v>125</v>
      </c>
      <c r="R2928" s="10">
        <f t="shared" si="225"/>
        <v>75</v>
      </c>
      <c r="S2928" s="23">
        <f t="shared" si="227"/>
        <v>42044.765960648147</v>
      </c>
      <c r="T2928" s="23">
        <f t="shared" si="228"/>
        <v>42058.765960648147</v>
      </c>
      <c r="U2928" s="10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0" t="s">
        <v>8218</v>
      </c>
      <c r="G2929" s="10" t="s">
        <v>8223</v>
      </c>
      <c r="H2929" s="10" t="s">
        <v>8245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t="b">
        <v>1</v>
      </c>
      <c r="N2929" s="10" t="s">
        <v>8303</v>
      </c>
      <c r="O2929" s="15" t="s">
        <v>8315</v>
      </c>
      <c r="P2929" s="10" t="s">
        <v>8357</v>
      </c>
      <c r="Q2929" s="10">
        <f t="shared" si="226"/>
        <v>131</v>
      </c>
      <c r="R2929" s="10">
        <f t="shared" si="225"/>
        <v>112.14</v>
      </c>
      <c r="S2929" s="23">
        <f t="shared" si="227"/>
        <v>41806.669317129628</v>
      </c>
      <c r="T2929" s="23">
        <f t="shared" si="228"/>
        <v>41835.208333333336</v>
      </c>
      <c r="U2929" s="10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0" t="s">
        <v>8218</v>
      </c>
      <c r="G2930" s="10" t="s">
        <v>8223</v>
      </c>
      <c r="H2930" s="10" t="s">
        <v>8245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t="b">
        <v>1</v>
      </c>
      <c r="N2930" s="10" t="s">
        <v>8303</v>
      </c>
      <c r="O2930" s="15" t="s">
        <v>8315</v>
      </c>
      <c r="P2930" s="10" t="s">
        <v>8357</v>
      </c>
      <c r="Q2930" s="10">
        <f t="shared" si="226"/>
        <v>100</v>
      </c>
      <c r="R2930" s="10">
        <f t="shared" si="225"/>
        <v>41.67</v>
      </c>
      <c r="S2930" s="23">
        <f t="shared" si="227"/>
        <v>42403.998217592598</v>
      </c>
      <c r="T2930" s="23">
        <f t="shared" si="228"/>
        <v>42433.998217592598</v>
      </c>
      <c r="U2930" s="1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0" t="s">
        <v>8218</v>
      </c>
      <c r="G2931" s="10" t="s">
        <v>8223</v>
      </c>
      <c r="H2931" s="10" t="s">
        <v>8245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t="b">
        <v>1</v>
      </c>
      <c r="N2931" s="10" t="s">
        <v>8303</v>
      </c>
      <c r="O2931" s="15" t="s">
        <v>8315</v>
      </c>
      <c r="P2931" s="10" t="s">
        <v>8357</v>
      </c>
      <c r="Q2931" s="10">
        <f t="shared" si="226"/>
        <v>102</v>
      </c>
      <c r="R2931" s="10">
        <f t="shared" si="225"/>
        <v>255.17</v>
      </c>
      <c r="S2931" s="23">
        <f t="shared" si="227"/>
        <v>41754.564328703702</v>
      </c>
      <c r="T2931" s="23">
        <f t="shared" si="228"/>
        <v>41784.564328703702</v>
      </c>
      <c r="U2931" s="10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0" t="s">
        <v>8218</v>
      </c>
      <c r="G2932" s="10" t="s">
        <v>8224</v>
      </c>
      <c r="H2932" s="10" t="s">
        <v>8246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t="b">
        <v>1</v>
      </c>
      <c r="N2932" s="10" t="s">
        <v>8303</v>
      </c>
      <c r="O2932" s="15" t="s">
        <v>8315</v>
      </c>
      <c r="P2932" s="10" t="s">
        <v>8357</v>
      </c>
      <c r="Q2932" s="10">
        <f t="shared" si="226"/>
        <v>101</v>
      </c>
      <c r="R2932" s="10">
        <f t="shared" si="225"/>
        <v>162.77000000000001</v>
      </c>
      <c r="S2932" s="23">
        <f t="shared" si="227"/>
        <v>42101.584074074075</v>
      </c>
      <c r="T2932" s="23">
        <f t="shared" si="228"/>
        <v>42131.584074074075</v>
      </c>
      <c r="U2932" s="10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0" t="s">
        <v>8218</v>
      </c>
      <c r="G2933" s="10" t="s">
        <v>8228</v>
      </c>
      <c r="H2933" s="10" t="s">
        <v>8250</v>
      </c>
      <c r="I2933" s="10">
        <v>1410761280</v>
      </c>
      <c r="J2933" s="10">
        <v>1408604363</v>
      </c>
      <c r="K2933" s="10" t="b">
        <v>0</v>
      </c>
      <c r="L2933" s="10">
        <v>9</v>
      </c>
      <c r="M2933" t="b">
        <v>1</v>
      </c>
      <c r="N2933" s="10" t="s">
        <v>8303</v>
      </c>
      <c r="O2933" s="15" t="s">
        <v>8315</v>
      </c>
      <c r="P2933" s="10" t="s">
        <v>8357</v>
      </c>
      <c r="Q2933" s="10">
        <f t="shared" si="226"/>
        <v>106</v>
      </c>
      <c r="R2933" s="10">
        <f t="shared" si="225"/>
        <v>88.33</v>
      </c>
      <c r="S2933" s="23">
        <f t="shared" si="227"/>
        <v>41872.291238425925</v>
      </c>
      <c r="T2933" s="23">
        <f t="shared" si="228"/>
        <v>41897.255555555559</v>
      </c>
      <c r="U2933" s="10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0" t="s">
        <v>8218</v>
      </c>
      <c r="G2934" s="10" t="s">
        <v>8225</v>
      </c>
      <c r="H2934" s="10" t="s">
        <v>8247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t="b">
        <v>1</v>
      </c>
      <c r="N2934" s="10" t="s">
        <v>8303</v>
      </c>
      <c r="O2934" s="15" t="s">
        <v>8315</v>
      </c>
      <c r="P2934" s="10" t="s">
        <v>8357</v>
      </c>
      <c r="Q2934" s="10">
        <f t="shared" si="226"/>
        <v>105</v>
      </c>
      <c r="R2934" s="10">
        <f t="shared" si="225"/>
        <v>85.74</v>
      </c>
      <c r="S2934" s="23">
        <f t="shared" si="227"/>
        <v>42025.164780092593</v>
      </c>
      <c r="T2934" s="23">
        <f t="shared" si="228"/>
        <v>42056.458333333328</v>
      </c>
      <c r="U2934" s="10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0" t="s">
        <v>8218</v>
      </c>
      <c r="G2935" s="10" t="s">
        <v>8223</v>
      </c>
      <c r="H2935" s="10" t="s">
        <v>8245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t="b">
        <v>1</v>
      </c>
      <c r="N2935" s="10" t="s">
        <v>8303</v>
      </c>
      <c r="O2935" s="15" t="s">
        <v>8315</v>
      </c>
      <c r="P2935" s="10" t="s">
        <v>8357</v>
      </c>
      <c r="Q2935" s="10">
        <f t="shared" si="226"/>
        <v>103</v>
      </c>
      <c r="R2935" s="10">
        <f t="shared" si="225"/>
        <v>47.57</v>
      </c>
      <c r="S2935" s="23">
        <f t="shared" si="227"/>
        <v>42495.956631944442</v>
      </c>
      <c r="T2935" s="23">
        <f t="shared" si="228"/>
        <v>42525.956631944442</v>
      </c>
      <c r="U2935" s="10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0" t="s">
        <v>8218</v>
      </c>
      <c r="G2936" s="10" t="s">
        <v>8228</v>
      </c>
      <c r="H2936" s="10" t="s">
        <v>8250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t="b">
        <v>1</v>
      </c>
      <c r="N2936" s="10" t="s">
        <v>8303</v>
      </c>
      <c r="O2936" s="15" t="s">
        <v>8315</v>
      </c>
      <c r="P2936" s="10" t="s">
        <v>8357</v>
      </c>
      <c r="Q2936" s="10">
        <f t="shared" si="226"/>
        <v>108</v>
      </c>
      <c r="R2936" s="10">
        <f t="shared" si="225"/>
        <v>72.97</v>
      </c>
      <c r="S2936" s="23">
        <f t="shared" si="227"/>
        <v>41775.636157407411</v>
      </c>
      <c r="T2936" s="23">
        <f t="shared" si="228"/>
        <v>41805.636157407411</v>
      </c>
      <c r="U2936" s="10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0" t="s">
        <v>8218</v>
      </c>
      <c r="G2937" s="10" t="s">
        <v>8223</v>
      </c>
      <c r="H2937" s="10" t="s">
        <v>8245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t="b">
        <v>1</v>
      </c>
      <c r="N2937" s="10" t="s">
        <v>8303</v>
      </c>
      <c r="O2937" s="15" t="s">
        <v>8315</v>
      </c>
      <c r="P2937" s="10" t="s">
        <v>8357</v>
      </c>
      <c r="Q2937" s="10">
        <f t="shared" si="226"/>
        <v>101</v>
      </c>
      <c r="R2937" s="10">
        <f t="shared" si="225"/>
        <v>90.54</v>
      </c>
      <c r="S2937" s="23">
        <f t="shared" si="227"/>
        <v>42553.583425925928</v>
      </c>
      <c r="T2937" s="23">
        <f t="shared" si="228"/>
        <v>42611.708333333328</v>
      </c>
      <c r="U2937" s="10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0" t="s">
        <v>8218</v>
      </c>
      <c r="G2938" s="10" t="s">
        <v>8223</v>
      </c>
      <c r="H2938" s="10" t="s">
        <v>8245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t="b">
        <v>1</v>
      </c>
      <c r="N2938" s="10" t="s">
        <v>8303</v>
      </c>
      <c r="O2938" s="15" t="s">
        <v>8315</v>
      </c>
      <c r="P2938" s="10" t="s">
        <v>8357</v>
      </c>
      <c r="Q2938" s="10">
        <f t="shared" si="226"/>
        <v>128</v>
      </c>
      <c r="R2938" s="10">
        <f t="shared" si="225"/>
        <v>37.65</v>
      </c>
      <c r="S2938" s="23">
        <f t="shared" si="227"/>
        <v>41912.650729166664</v>
      </c>
      <c r="T2938" s="23">
        <f t="shared" si="228"/>
        <v>41925.207638888889</v>
      </c>
      <c r="U2938" s="10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0" t="s">
        <v>8218</v>
      </c>
      <c r="G2939" s="10" t="s">
        <v>8224</v>
      </c>
      <c r="H2939" s="10" t="s">
        <v>8246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t="b">
        <v>1</v>
      </c>
      <c r="N2939" s="10" t="s">
        <v>8303</v>
      </c>
      <c r="O2939" s="15" t="s">
        <v>8315</v>
      </c>
      <c r="P2939" s="10" t="s">
        <v>8357</v>
      </c>
      <c r="Q2939" s="10">
        <f t="shared" si="226"/>
        <v>133</v>
      </c>
      <c r="R2939" s="10">
        <f t="shared" si="225"/>
        <v>36.36</v>
      </c>
      <c r="S2939" s="23">
        <f t="shared" si="227"/>
        <v>41803.457326388889</v>
      </c>
      <c r="T2939" s="23">
        <f t="shared" si="228"/>
        <v>41833.457326388889</v>
      </c>
      <c r="U2939" s="10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0" t="s">
        <v>8218</v>
      </c>
      <c r="G2940" s="10" t="s">
        <v>8223</v>
      </c>
      <c r="H2940" s="10" t="s">
        <v>8245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t="b">
        <v>1</v>
      </c>
      <c r="N2940" s="10" t="s">
        <v>8303</v>
      </c>
      <c r="O2940" s="15" t="s">
        <v>8315</v>
      </c>
      <c r="P2940" s="10" t="s">
        <v>8357</v>
      </c>
      <c r="Q2940" s="10">
        <f t="shared" si="226"/>
        <v>101</v>
      </c>
      <c r="R2940" s="10">
        <f t="shared" si="225"/>
        <v>126.72</v>
      </c>
      <c r="S2940" s="23">
        <f t="shared" si="227"/>
        <v>42004.703865740739</v>
      </c>
      <c r="T2940" s="23">
        <f t="shared" si="228"/>
        <v>42034.703865740739</v>
      </c>
      <c r="U2940" s="1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0" t="s">
        <v>8218</v>
      </c>
      <c r="G2941" s="10" t="s">
        <v>8223</v>
      </c>
      <c r="H2941" s="10" t="s">
        <v>8245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t="b">
        <v>1</v>
      </c>
      <c r="N2941" s="10" t="s">
        <v>8303</v>
      </c>
      <c r="O2941" s="15" t="s">
        <v>8315</v>
      </c>
      <c r="P2941" s="10" t="s">
        <v>8357</v>
      </c>
      <c r="Q2941" s="10">
        <f t="shared" si="226"/>
        <v>103</v>
      </c>
      <c r="R2941" s="10">
        <f t="shared" si="225"/>
        <v>329.2</v>
      </c>
      <c r="S2941" s="23">
        <f t="shared" si="227"/>
        <v>41845.809166666666</v>
      </c>
      <c r="T2941" s="23">
        <f t="shared" si="228"/>
        <v>41879.041666666664</v>
      </c>
      <c r="U2941" s="10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0" t="s">
        <v>8218</v>
      </c>
      <c r="G2942" s="10" t="s">
        <v>8223</v>
      </c>
      <c r="H2942" s="10" t="s">
        <v>8245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t="b">
        <v>1</v>
      </c>
      <c r="N2942" s="10" t="s">
        <v>8303</v>
      </c>
      <c r="O2942" s="15" t="s">
        <v>8315</v>
      </c>
      <c r="P2942" s="10" t="s">
        <v>8357</v>
      </c>
      <c r="Q2942" s="10">
        <f t="shared" si="226"/>
        <v>107</v>
      </c>
      <c r="R2942" s="10">
        <f t="shared" si="225"/>
        <v>81.239999999999995</v>
      </c>
      <c r="S2942" s="23">
        <f t="shared" si="227"/>
        <v>41982.773356481484</v>
      </c>
      <c r="T2942" s="23">
        <f t="shared" si="228"/>
        <v>42022.773356481484</v>
      </c>
      <c r="U2942" s="10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0" t="s">
        <v>8220</v>
      </c>
      <c r="G2943" s="10" t="s">
        <v>8223</v>
      </c>
      <c r="H2943" s="10" t="s">
        <v>8245</v>
      </c>
      <c r="I2943" s="10">
        <v>1425250955</v>
      </c>
      <c r="J2943" s="10">
        <v>1422658955</v>
      </c>
      <c r="K2943" s="10" t="b">
        <v>0</v>
      </c>
      <c r="L2943" s="10">
        <v>1</v>
      </c>
      <c r="M2943" t="b">
        <v>0</v>
      </c>
      <c r="N2943" s="10" t="s">
        <v>8301</v>
      </c>
      <c r="O2943" s="15" t="s">
        <v>8315</v>
      </c>
      <c r="P2943" s="10" t="s">
        <v>8355</v>
      </c>
      <c r="Q2943" s="10">
        <f t="shared" si="226"/>
        <v>0</v>
      </c>
      <c r="R2943" s="10">
        <f t="shared" si="225"/>
        <v>1</v>
      </c>
      <c r="S2943" s="23">
        <f t="shared" si="227"/>
        <v>42034.960127314815</v>
      </c>
      <c r="T2943" s="23">
        <f t="shared" si="228"/>
        <v>42064.960127314815</v>
      </c>
      <c r="U2943" s="10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0" t="s">
        <v>8220</v>
      </c>
      <c r="G2944" s="10" t="s">
        <v>8228</v>
      </c>
      <c r="H2944" s="10" t="s">
        <v>8250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t="b">
        <v>0</v>
      </c>
      <c r="N2944" s="10" t="s">
        <v>8301</v>
      </c>
      <c r="O2944" s="15" t="s">
        <v>8315</v>
      </c>
      <c r="P2944" s="10" t="s">
        <v>8355</v>
      </c>
      <c r="Q2944" s="10">
        <f t="shared" si="226"/>
        <v>20</v>
      </c>
      <c r="R2944" s="10">
        <f t="shared" si="225"/>
        <v>202.23</v>
      </c>
      <c r="S2944" s="23">
        <f t="shared" si="227"/>
        <v>42334.803923611107</v>
      </c>
      <c r="T2944" s="23">
        <f t="shared" si="228"/>
        <v>42354.845833333333</v>
      </c>
      <c r="U2944" s="10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0" t="s">
        <v>8220</v>
      </c>
      <c r="G2945" s="10" t="s">
        <v>8223</v>
      </c>
      <c r="H2945" s="10" t="s">
        <v>8245</v>
      </c>
      <c r="I2945" s="10">
        <v>1428894380</v>
      </c>
      <c r="J2945" s="10">
        <v>1426302380</v>
      </c>
      <c r="K2945" s="10" t="b">
        <v>0</v>
      </c>
      <c r="L2945" s="10">
        <v>0</v>
      </c>
      <c r="M2945" t="b">
        <v>0</v>
      </c>
      <c r="N2945" s="10" t="s">
        <v>8301</v>
      </c>
      <c r="O2945" s="15" t="s">
        <v>8315</v>
      </c>
      <c r="P2945" s="10" t="s">
        <v>8355</v>
      </c>
      <c r="Q2945" s="10">
        <f t="shared" si="226"/>
        <v>0</v>
      </c>
      <c r="R2945" s="10">
        <f t="shared" si="225"/>
        <v>0</v>
      </c>
      <c r="S2945" s="23">
        <f t="shared" si="227"/>
        <v>42077.129398148143</v>
      </c>
      <c r="T2945" s="23">
        <f t="shared" si="228"/>
        <v>42107.129398148143</v>
      </c>
      <c r="U2945" s="10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0" t="s">
        <v>8220</v>
      </c>
      <c r="G2946" s="10" t="s">
        <v>8223</v>
      </c>
      <c r="H2946" s="10" t="s">
        <v>8245</v>
      </c>
      <c r="I2946" s="10">
        <v>1433714198</v>
      </c>
      <c r="J2946" s="10">
        <v>1431122198</v>
      </c>
      <c r="K2946" s="10" t="b">
        <v>0</v>
      </c>
      <c r="L2946" s="10">
        <v>1</v>
      </c>
      <c r="M2946" t="b">
        <v>0</v>
      </c>
      <c r="N2946" s="10" t="s">
        <v>8301</v>
      </c>
      <c r="O2946" s="15" t="s">
        <v>8315</v>
      </c>
      <c r="P2946" s="10" t="s">
        <v>8355</v>
      </c>
      <c r="Q2946" s="10">
        <f t="shared" si="226"/>
        <v>1</v>
      </c>
      <c r="R2946" s="10">
        <f t="shared" ref="R2946:R3009" si="230">IFERROR(ROUND(E2946/L2946,2),0)</f>
        <v>100</v>
      </c>
      <c r="S2946" s="23">
        <f t="shared" si="227"/>
        <v>42132.9143287037</v>
      </c>
      <c r="T2946" s="23">
        <f t="shared" si="228"/>
        <v>42162.9143287037</v>
      </c>
      <c r="U2946" s="10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0" t="s">
        <v>8220</v>
      </c>
      <c r="G2947" s="10" t="s">
        <v>8223</v>
      </c>
      <c r="H2947" s="10" t="s">
        <v>8245</v>
      </c>
      <c r="I2947" s="10">
        <v>1432437660</v>
      </c>
      <c r="J2947" s="10">
        <v>1429845660</v>
      </c>
      <c r="K2947" s="10" t="b">
        <v>0</v>
      </c>
      <c r="L2947" s="10">
        <v>0</v>
      </c>
      <c r="M2947" t="b">
        <v>0</v>
      </c>
      <c r="N2947" s="10" t="s">
        <v>8301</v>
      </c>
      <c r="O2947" s="15" t="s">
        <v>8315</v>
      </c>
      <c r="P2947" s="10" t="s">
        <v>8355</v>
      </c>
      <c r="Q2947" s="10">
        <f t="shared" ref="Q2947:Q3010" si="231">ROUND(E2947/D2947*100,0)</f>
        <v>0</v>
      </c>
      <c r="R2947" s="10">
        <f t="shared" si="230"/>
        <v>0</v>
      </c>
      <c r="S2947" s="23">
        <f t="shared" ref="S2947:S3010" si="232">(((J2947/60)/60)/24)+DATE(1970,1,1)</f>
        <v>42118.139583333337</v>
      </c>
      <c r="T2947" s="23">
        <f t="shared" ref="T2947:T3010" si="233">(((I2947/60)/60)/24)+DATE(1970,1,1)</f>
        <v>42148.139583333337</v>
      </c>
      <c r="U2947" s="10">
        <f t="shared" si="229"/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0" t="s">
        <v>8220</v>
      </c>
      <c r="G2948" s="10" t="s">
        <v>8224</v>
      </c>
      <c r="H2948" s="10" t="s">
        <v>8246</v>
      </c>
      <c r="I2948" s="10">
        <v>1471265092</v>
      </c>
      <c r="J2948" s="10">
        <v>1468673092</v>
      </c>
      <c r="K2948" s="10" t="b">
        <v>0</v>
      </c>
      <c r="L2948" s="10">
        <v>2</v>
      </c>
      <c r="M2948" t="b">
        <v>0</v>
      </c>
      <c r="N2948" s="10" t="s">
        <v>8301</v>
      </c>
      <c r="O2948" s="15" t="s">
        <v>8315</v>
      </c>
      <c r="P2948" s="10" t="s">
        <v>8355</v>
      </c>
      <c r="Q2948" s="10">
        <f t="shared" si="231"/>
        <v>0</v>
      </c>
      <c r="R2948" s="10">
        <f t="shared" si="230"/>
        <v>1</v>
      </c>
      <c r="S2948" s="23">
        <f t="shared" si="232"/>
        <v>42567.531157407408</v>
      </c>
      <c r="T2948" s="23">
        <f t="shared" si="233"/>
        <v>42597.531157407408</v>
      </c>
      <c r="U2948" s="10">
        <f t="shared" si="229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0" t="s">
        <v>8220</v>
      </c>
      <c r="G2949" s="10" t="s">
        <v>8223</v>
      </c>
      <c r="H2949" s="10" t="s">
        <v>8245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t="b">
        <v>0</v>
      </c>
      <c r="N2949" s="10" t="s">
        <v>8301</v>
      </c>
      <c r="O2949" s="15" t="s">
        <v>8315</v>
      </c>
      <c r="P2949" s="10" t="s">
        <v>8355</v>
      </c>
      <c r="Q2949" s="10">
        <f t="shared" si="231"/>
        <v>4</v>
      </c>
      <c r="R2949" s="10">
        <f t="shared" si="230"/>
        <v>82.46</v>
      </c>
      <c r="S2949" s="23">
        <f t="shared" si="232"/>
        <v>42649.562118055561</v>
      </c>
      <c r="T2949" s="23">
        <f t="shared" si="233"/>
        <v>42698.715972222228</v>
      </c>
      <c r="U2949" s="10">
        <f t="shared" si="229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0" t="s">
        <v>8220</v>
      </c>
      <c r="G2950" s="10" t="s">
        <v>8223</v>
      </c>
      <c r="H2950" s="10" t="s">
        <v>8245</v>
      </c>
      <c r="I2950" s="10">
        <v>1433259293</v>
      </c>
      <c r="J2950" s="10">
        <v>1428075293</v>
      </c>
      <c r="K2950" s="10" t="b">
        <v>0</v>
      </c>
      <c r="L2950" s="10">
        <v>9</v>
      </c>
      <c r="M2950" t="b">
        <v>0</v>
      </c>
      <c r="N2950" s="10" t="s">
        <v>8301</v>
      </c>
      <c r="O2950" s="15" t="s">
        <v>8315</v>
      </c>
      <c r="P2950" s="10" t="s">
        <v>8355</v>
      </c>
      <c r="Q2950" s="10">
        <f t="shared" si="231"/>
        <v>0</v>
      </c>
      <c r="R2950" s="10">
        <f t="shared" si="230"/>
        <v>2.67</v>
      </c>
      <c r="S2950" s="23">
        <f t="shared" si="232"/>
        <v>42097.649224537032</v>
      </c>
      <c r="T2950" s="23">
        <f t="shared" si="233"/>
        <v>42157.649224537032</v>
      </c>
      <c r="U2950" s="10">
        <f t="shared" si="229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0" t="s">
        <v>8220</v>
      </c>
      <c r="G2951" s="10" t="s">
        <v>8223</v>
      </c>
      <c r="H2951" s="10" t="s">
        <v>8245</v>
      </c>
      <c r="I2951" s="10">
        <v>1447965917</v>
      </c>
      <c r="J2951" s="10">
        <v>1445370317</v>
      </c>
      <c r="K2951" s="10" t="b">
        <v>0</v>
      </c>
      <c r="L2951" s="10">
        <v>2</v>
      </c>
      <c r="M2951" t="b">
        <v>0</v>
      </c>
      <c r="N2951" s="10" t="s">
        <v>8301</v>
      </c>
      <c r="O2951" s="15" t="s">
        <v>8315</v>
      </c>
      <c r="P2951" s="10" t="s">
        <v>8355</v>
      </c>
      <c r="Q2951" s="10">
        <f t="shared" si="231"/>
        <v>3</v>
      </c>
      <c r="R2951" s="10">
        <f t="shared" si="230"/>
        <v>12.5</v>
      </c>
      <c r="S2951" s="23">
        <f t="shared" si="232"/>
        <v>42297.823113425926</v>
      </c>
      <c r="T2951" s="23">
        <f t="shared" si="233"/>
        <v>42327.864780092597</v>
      </c>
      <c r="U2951" s="10">
        <f t="shared" si="229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0" t="s">
        <v>8220</v>
      </c>
      <c r="G2952" s="10" t="s">
        <v>8223</v>
      </c>
      <c r="H2952" s="10" t="s">
        <v>8245</v>
      </c>
      <c r="I2952" s="10">
        <v>1453538752</v>
      </c>
      <c r="J2952" s="10">
        <v>1450946752</v>
      </c>
      <c r="K2952" s="10" t="b">
        <v>0</v>
      </c>
      <c r="L2952" s="10">
        <v>0</v>
      </c>
      <c r="M2952" t="b">
        <v>0</v>
      </c>
      <c r="N2952" s="10" t="s">
        <v>8301</v>
      </c>
      <c r="O2952" s="15" t="s">
        <v>8315</v>
      </c>
      <c r="P2952" s="10" t="s">
        <v>8355</v>
      </c>
      <c r="Q2952" s="10">
        <f t="shared" si="231"/>
        <v>0</v>
      </c>
      <c r="R2952" s="10">
        <f t="shared" si="230"/>
        <v>0</v>
      </c>
      <c r="S2952" s="23">
        <f t="shared" si="232"/>
        <v>42362.36518518519</v>
      </c>
      <c r="T2952" s="23">
        <f t="shared" si="233"/>
        <v>42392.36518518519</v>
      </c>
      <c r="U2952" s="10">
        <f t="shared" si="229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0" t="s">
        <v>8219</v>
      </c>
      <c r="G2953" s="10" t="s">
        <v>8223</v>
      </c>
      <c r="H2953" s="10" t="s">
        <v>8245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t="b">
        <v>0</v>
      </c>
      <c r="N2953" s="10" t="s">
        <v>8301</v>
      </c>
      <c r="O2953" s="15" t="s">
        <v>8315</v>
      </c>
      <c r="P2953" s="10" t="s">
        <v>8355</v>
      </c>
      <c r="Q2953" s="10">
        <f t="shared" si="231"/>
        <v>2</v>
      </c>
      <c r="R2953" s="10">
        <f t="shared" si="230"/>
        <v>18.899999999999999</v>
      </c>
      <c r="S2953" s="23">
        <f t="shared" si="232"/>
        <v>41872.802928240737</v>
      </c>
      <c r="T2953" s="23">
        <f t="shared" si="233"/>
        <v>41917.802928240737</v>
      </c>
      <c r="U2953" s="10">
        <f t="shared" si="229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0" t="s">
        <v>8219</v>
      </c>
      <c r="G2954" s="10" t="s">
        <v>8223</v>
      </c>
      <c r="H2954" s="10" t="s">
        <v>8245</v>
      </c>
      <c r="I2954" s="10">
        <v>1476676800</v>
      </c>
      <c r="J2954" s="10">
        <v>1473957239</v>
      </c>
      <c r="K2954" s="10" t="b">
        <v>0</v>
      </c>
      <c r="L2954" s="10">
        <v>8</v>
      </c>
      <c r="M2954" t="b">
        <v>0</v>
      </c>
      <c r="N2954" s="10" t="s">
        <v>8301</v>
      </c>
      <c r="O2954" s="15" t="s">
        <v>8315</v>
      </c>
      <c r="P2954" s="10" t="s">
        <v>8355</v>
      </c>
      <c r="Q2954" s="10">
        <f t="shared" si="231"/>
        <v>8</v>
      </c>
      <c r="R2954" s="10">
        <f t="shared" si="230"/>
        <v>200.63</v>
      </c>
      <c r="S2954" s="23">
        <f t="shared" si="232"/>
        <v>42628.690266203703</v>
      </c>
      <c r="T2954" s="23">
        <f t="shared" si="233"/>
        <v>42660.166666666672</v>
      </c>
      <c r="U2954" s="10">
        <f t="shared" si="229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0" t="s">
        <v>8219</v>
      </c>
      <c r="G2955" s="10" t="s">
        <v>8223</v>
      </c>
      <c r="H2955" s="10" t="s">
        <v>8245</v>
      </c>
      <c r="I2955" s="10">
        <v>1444330821</v>
      </c>
      <c r="J2955" s="10">
        <v>1441738821</v>
      </c>
      <c r="K2955" s="10" t="b">
        <v>0</v>
      </c>
      <c r="L2955" s="10">
        <v>3</v>
      </c>
      <c r="M2955" t="b">
        <v>0</v>
      </c>
      <c r="N2955" s="10" t="s">
        <v>8301</v>
      </c>
      <c r="O2955" s="15" t="s">
        <v>8315</v>
      </c>
      <c r="P2955" s="10" t="s">
        <v>8355</v>
      </c>
      <c r="Q2955" s="10">
        <f t="shared" si="231"/>
        <v>0</v>
      </c>
      <c r="R2955" s="10">
        <f t="shared" si="230"/>
        <v>201.67</v>
      </c>
      <c r="S2955" s="23">
        <f t="shared" si="232"/>
        <v>42255.791909722218</v>
      </c>
      <c r="T2955" s="23">
        <f t="shared" si="233"/>
        <v>42285.791909722218</v>
      </c>
      <c r="U2955" s="10">
        <f t="shared" si="229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0" t="s">
        <v>8219</v>
      </c>
      <c r="G2956" s="10" t="s">
        <v>8223</v>
      </c>
      <c r="H2956" s="10" t="s">
        <v>8245</v>
      </c>
      <c r="I2956" s="10">
        <v>1489669203</v>
      </c>
      <c r="J2956" s="10">
        <v>1487944803</v>
      </c>
      <c r="K2956" s="10" t="b">
        <v>0</v>
      </c>
      <c r="L2956" s="10">
        <v>0</v>
      </c>
      <c r="M2956" t="b">
        <v>0</v>
      </c>
      <c r="N2956" s="10" t="s">
        <v>8301</v>
      </c>
      <c r="O2956" s="15" t="s">
        <v>8315</v>
      </c>
      <c r="P2956" s="10" t="s">
        <v>8355</v>
      </c>
      <c r="Q2956" s="10">
        <f t="shared" si="231"/>
        <v>0</v>
      </c>
      <c r="R2956" s="10">
        <f t="shared" si="230"/>
        <v>0</v>
      </c>
      <c r="S2956" s="23">
        <f t="shared" si="232"/>
        <v>42790.583368055552</v>
      </c>
      <c r="T2956" s="23">
        <f t="shared" si="233"/>
        <v>42810.541701388895</v>
      </c>
      <c r="U2956" s="10">
        <f t="shared" si="229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0" t="s">
        <v>8219</v>
      </c>
      <c r="G2957" s="10" t="s">
        <v>8223</v>
      </c>
      <c r="H2957" s="10" t="s">
        <v>8245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t="b">
        <v>0</v>
      </c>
      <c r="N2957" s="10" t="s">
        <v>8301</v>
      </c>
      <c r="O2957" s="15" t="s">
        <v>8315</v>
      </c>
      <c r="P2957" s="10" t="s">
        <v>8355</v>
      </c>
      <c r="Q2957" s="10">
        <f t="shared" si="231"/>
        <v>60</v>
      </c>
      <c r="R2957" s="10">
        <f t="shared" si="230"/>
        <v>65</v>
      </c>
      <c r="S2957" s="23">
        <f t="shared" si="232"/>
        <v>42141.741307870368</v>
      </c>
      <c r="T2957" s="23">
        <f t="shared" si="233"/>
        <v>42171.741307870368</v>
      </c>
      <c r="U2957" s="10">
        <f t="shared" si="229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0" t="s">
        <v>8219</v>
      </c>
      <c r="G2958" s="10" t="s">
        <v>8223</v>
      </c>
      <c r="H2958" s="10" t="s">
        <v>8245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t="b">
        <v>0</v>
      </c>
      <c r="N2958" s="10" t="s">
        <v>8301</v>
      </c>
      <c r="O2958" s="15" t="s">
        <v>8315</v>
      </c>
      <c r="P2958" s="10" t="s">
        <v>8355</v>
      </c>
      <c r="Q2958" s="10">
        <f t="shared" si="231"/>
        <v>17</v>
      </c>
      <c r="R2958" s="10">
        <f t="shared" si="230"/>
        <v>66.099999999999994</v>
      </c>
      <c r="S2958" s="23">
        <f t="shared" si="232"/>
        <v>42464.958912037036</v>
      </c>
      <c r="T2958" s="23">
        <f t="shared" si="233"/>
        <v>42494.958912037036</v>
      </c>
      <c r="U2958" s="10">
        <f t="shared" si="229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0" t="s">
        <v>8219</v>
      </c>
      <c r="G2959" s="10" t="s">
        <v>8223</v>
      </c>
      <c r="H2959" s="10" t="s">
        <v>8245</v>
      </c>
      <c r="I2959" s="10">
        <v>1427498172</v>
      </c>
      <c r="J2959" s="10">
        <v>1422317772</v>
      </c>
      <c r="K2959" s="10" t="b">
        <v>0</v>
      </c>
      <c r="L2959" s="10">
        <v>3</v>
      </c>
      <c r="M2959" t="b">
        <v>0</v>
      </c>
      <c r="N2959" s="10" t="s">
        <v>8301</v>
      </c>
      <c r="O2959" s="15" t="s">
        <v>8315</v>
      </c>
      <c r="P2959" s="10" t="s">
        <v>8355</v>
      </c>
      <c r="Q2959" s="10">
        <f t="shared" si="231"/>
        <v>2</v>
      </c>
      <c r="R2959" s="10">
        <f t="shared" si="230"/>
        <v>93.33</v>
      </c>
      <c r="S2959" s="23">
        <f t="shared" si="232"/>
        <v>42031.011249999996</v>
      </c>
      <c r="T2959" s="23">
        <f t="shared" si="233"/>
        <v>42090.969583333332</v>
      </c>
      <c r="U2959" s="10">
        <f t="shared" ref="U2959:U3022" si="234">YEAR(S:S)</f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0" t="s">
        <v>8219</v>
      </c>
      <c r="G2960" s="10" t="s">
        <v>8223</v>
      </c>
      <c r="H2960" s="10" t="s">
        <v>8245</v>
      </c>
      <c r="I2960" s="10">
        <v>1462729317</v>
      </c>
      <c r="J2960" s="10">
        <v>1457548917</v>
      </c>
      <c r="K2960" s="10" t="b">
        <v>0</v>
      </c>
      <c r="L2960" s="10">
        <v>0</v>
      </c>
      <c r="M2960" t="b">
        <v>0</v>
      </c>
      <c r="N2960" s="10" t="s">
        <v>8301</v>
      </c>
      <c r="O2960" s="15" t="s">
        <v>8315</v>
      </c>
      <c r="P2960" s="10" t="s">
        <v>8355</v>
      </c>
      <c r="Q2960" s="10">
        <f t="shared" si="231"/>
        <v>0</v>
      </c>
      <c r="R2960" s="10">
        <f t="shared" si="230"/>
        <v>0</v>
      </c>
      <c r="S2960" s="23">
        <f t="shared" si="232"/>
        <v>42438.779131944444</v>
      </c>
      <c r="T2960" s="23">
        <f t="shared" si="233"/>
        <v>42498.73746527778</v>
      </c>
      <c r="U2960" s="1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0" t="s">
        <v>8219</v>
      </c>
      <c r="G2961" s="10" t="s">
        <v>8224</v>
      </c>
      <c r="H2961" s="10" t="s">
        <v>8246</v>
      </c>
      <c r="I2961" s="10">
        <v>1465258325</v>
      </c>
      <c r="J2961" s="10">
        <v>1462666325</v>
      </c>
      <c r="K2961" s="10" t="b">
        <v>0</v>
      </c>
      <c r="L2961" s="10">
        <v>0</v>
      </c>
      <c r="M2961" t="b">
        <v>0</v>
      </c>
      <c r="N2961" s="10" t="s">
        <v>8301</v>
      </c>
      <c r="O2961" s="15" t="s">
        <v>8315</v>
      </c>
      <c r="P2961" s="10" t="s">
        <v>8355</v>
      </c>
      <c r="Q2961" s="10">
        <f t="shared" si="231"/>
        <v>0</v>
      </c>
      <c r="R2961" s="10">
        <f t="shared" si="230"/>
        <v>0</v>
      </c>
      <c r="S2961" s="23">
        <f t="shared" si="232"/>
        <v>42498.008391203708</v>
      </c>
      <c r="T2961" s="23">
        <f t="shared" si="233"/>
        <v>42528.008391203708</v>
      </c>
      <c r="U2961" s="10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0" t="s">
        <v>8219</v>
      </c>
      <c r="G2962" s="10" t="s">
        <v>8223</v>
      </c>
      <c r="H2962" s="10" t="s">
        <v>8245</v>
      </c>
      <c r="I2962" s="10">
        <v>1410459023</v>
      </c>
      <c r="J2962" s="10">
        <v>1407867023</v>
      </c>
      <c r="K2962" s="10" t="b">
        <v>0</v>
      </c>
      <c r="L2962" s="10">
        <v>0</v>
      </c>
      <c r="M2962" t="b">
        <v>0</v>
      </c>
      <c r="N2962" s="10" t="s">
        <v>8301</v>
      </c>
      <c r="O2962" s="15" t="s">
        <v>8315</v>
      </c>
      <c r="P2962" s="10" t="s">
        <v>8355</v>
      </c>
      <c r="Q2962" s="10">
        <f t="shared" si="231"/>
        <v>0</v>
      </c>
      <c r="R2962" s="10">
        <f t="shared" si="230"/>
        <v>0</v>
      </c>
      <c r="S2962" s="23">
        <f t="shared" si="232"/>
        <v>41863.757210648146</v>
      </c>
      <c r="T2962" s="23">
        <f t="shared" si="233"/>
        <v>41893.757210648146</v>
      </c>
      <c r="U2962" s="10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0" t="s">
        <v>8218</v>
      </c>
      <c r="G2963" s="10" t="s">
        <v>8223</v>
      </c>
      <c r="H2963" s="10" t="s">
        <v>8245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t="b">
        <v>1</v>
      </c>
      <c r="N2963" s="10" t="s">
        <v>8269</v>
      </c>
      <c r="O2963" s="15" t="s">
        <v>8315</v>
      </c>
      <c r="P2963" s="10" t="s">
        <v>8316</v>
      </c>
      <c r="Q2963" s="10">
        <f t="shared" si="231"/>
        <v>110</v>
      </c>
      <c r="R2963" s="10">
        <f t="shared" si="230"/>
        <v>50.75</v>
      </c>
      <c r="S2963" s="23">
        <f t="shared" si="232"/>
        <v>42061.212488425925</v>
      </c>
      <c r="T2963" s="23">
        <f t="shared" si="233"/>
        <v>42089.166666666672</v>
      </c>
      <c r="U2963" s="10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0" t="s">
        <v>8218</v>
      </c>
      <c r="G2964" s="10" t="s">
        <v>8223</v>
      </c>
      <c r="H2964" s="10" t="s">
        <v>8245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t="b">
        <v>1</v>
      </c>
      <c r="N2964" s="10" t="s">
        <v>8269</v>
      </c>
      <c r="O2964" s="15" t="s">
        <v>8315</v>
      </c>
      <c r="P2964" s="10" t="s">
        <v>8316</v>
      </c>
      <c r="Q2964" s="10">
        <f t="shared" si="231"/>
        <v>122</v>
      </c>
      <c r="R2964" s="10">
        <f t="shared" si="230"/>
        <v>60.9</v>
      </c>
      <c r="S2964" s="23">
        <f t="shared" si="232"/>
        <v>42036.24428240741</v>
      </c>
      <c r="T2964" s="23">
        <f t="shared" si="233"/>
        <v>42064.290972222225</v>
      </c>
      <c r="U2964" s="10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0" t="s">
        <v>8218</v>
      </c>
      <c r="G2965" s="10" t="s">
        <v>8223</v>
      </c>
      <c r="H2965" s="10" t="s">
        <v>8245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t="b">
        <v>1</v>
      </c>
      <c r="N2965" s="10" t="s">
        <v>8269</v>
      </c>
      <c r="O2965" s="15" t="s">
        <v>8315</v>
      </c>
      <c r="P2965" s="10" t="s">
        <v>8316</v>
      </c>
      <c r="Q2965" s="10">
        <f t="shared" si="231"/>
        <v>107</v>
      </c>
      <c r="R2965" s="10">
        <f t="shared" si="230"/>
        <v>109.03</v>
      </c>
      <c r="S2965" s="23">
        <f t="shared" si="232"/>
        <v>42157.470185185186</v>
      </c>
      <c r="T2965" s="23">
        <f t="shared" si="233"/>
        <v>42187.470185185186</v>
      </c>
      <c r="U2965" s="10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0" t="s">
        <v>8218</v>
      </c>
      <c r="G2966" s="10" t="s">
        <v>8223</v>
      </c>
      <c r="H2966" s="10" t="s">
        <v>8245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t="b">
        <v>1</v>
      </c>
      <c r="N2966" s="10" t="s">
        <v>8269</v>
      </c>
      <c r="O2966" s="15" t="s">
        <v>8315</v>
      </c>
      <c r="P2966" s="10" t="s">
        <v>8316</v>
      </c>
      <c r="Q2966" s="10">
        <f t="shared" si="231"/>
        <v>101</v>
      </c>
      <c r="R2966" s="10">
        <f t="shared" si="230"/>
        <v>25.69</v>
      </c>
      <c r="S2966" s="23">
        <f t="shared" si="232"/>
        <v>41827.909942129627</v>
      </c>
      <c r="T2966" s="23">
        <f t="shared" si="233"/>
        <v>41857.897222222222</v>
      </c>
      <c r="U2966" s="10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0" t="s">
        <v>8218</v>
      </c>
      <c r="G2967" s="10" t="s">
        <v>8223</v>
      </c>
      <c r="H2967" s="10" t="s">
        <v>8245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t="b">
        <v>1</v>
      </c>
      <c r="N2967" s="10" t="s">
        <v>8269</v>
      </c>
      <c r="O2967" s="15" t="s">
        <v>8315</v>
      </c>
      <c r="P2967" s="10" t="s">
        <v>8316</v>
      </c>
      <c r="Q2967" s="10">
        <f t="shared" si="231"/>
        <v>109</v>
      </c>
      <c r="R2967" s="10">
        <f t="shared" si="230"/>
        <v>41.92</v>
      </c>
      <c r="S2967" s="23">
        <f t="shared" si="232"/>
        <v>42162.729548611111</v>
      </c>
      <c r="T2967" s="23">
        <f t="shared" si="233"/>
        <v>42192.729548611111</v>
      </c>
      <c r="U2967" s="10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0" t="s">
        <v>8218</v>
      </c>
      <c r="G2968" s="10" t="s">
        <v>8223</v>
      </c>
      <c r="H2968" s="10" t="s">
        <v>8245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t="b">
        <v>1</v>
      </c>
      <c r="N2968" s="10" t="s">
        <v>8269</v>
      </c>
      <c r="O2968" s="15" t="s">
        <v>8315</v>
      </c>
      <c r="P2968" s="10" t="s">
        <v>8316</v>
      </c>
      <c r="Q2968" s="10">
        <f t="shared" si="231"/>
        <v>114</v>
      </c>
      <c r="R2968" s="10">
        <f t="shared" si="230"/>
        <v>88.77</v>
      </c>
      <c r="S2968" s="23">
        <f t="shared" si="232"/>
        <v>42233.738564814819</v>
      </c>
      <c r="T2968" s="23">
        <f t="shared" si="233"/>
        <v>42263.738564814819</v>
      </c>
      <c r="U2968" s="10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0" t="s">
        <v>8218</v>
      </c>
      <c r="G2969" s="10" t="s">
        <v>8223</v>
      </c>
      <c r="H2969" s="10" t="s">
        <v>8245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t="b">
        <v>1</v>
      </c>
      <c r="N2969" s="10" t="s">
        <v>8269</v>
      </c>
      <c r="O2969" s="15" t="s">
        <v>8315</v>
      </c>
      <c r="P2969" s="10" t="s">
        <v>8316</v>
      </c>
      <c r="Q2969" s="10">
        <f t="shared" si="231"/>
        <v>114</v>
      </c>
      <c r="R2969" s="10">
        <f t="shared" si="230"/>
        <v>80.23</v>
      </c>
      <c r="S2969" s="23">
        <f t="shared" si="232"/>
        <v>42042.197824074072</v>
      </c>
      <c r="T2969" s="23">
        <f t="shared" si="233"/>
        <v>42072.156157407408</v>
      </c>
      <c r="U2969" s="10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0" t="s">
        <v>8218</v>
      </c>
      <c r="G2970" s="10" t="s">
        <v>8223</v>
      </c>
      <c r="H2970" s="10" t="s">
        <v>8245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t="b">
        <v>1</v>
      </c>
      <c r="N2970" s="10" t="s">
        <v>8269</v>
      </c>
      <c r="O2970" s="15" t="s">
        <v>8315</v>
      </c>
      <c r="P2970" s="10" t="s">
        <v>8316</v>
      </c>
      <c r="Q2970" s="10">
        <f t="shared" si="231"/>
        <v>106</v>
      </c>
      <c r="R2970" s="10">
        <f t="shared" si="230"/>
        <v>78.94</v>
      </c>
      <c r="S2970" s="23">
        <f t="shared" si="232"/>
        <v>42585.523842592593</v>
      </c>
      <c r="T2970" s="23">
        <f t="shared" si="233"/>
        <v>42599.165972222225</v>
      </c>
      <c r="U2970" s="1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0" t="s">
        <v>8218</v>
      </c>
      <c r="G2971" s="10" t="s">
        <v>8228</v>
      </c>
      <c r="H2971" s="10" t="s">
        <v>8250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t="b">
        <v>1</v>
      </c>
      <c r="N2971" s="10" t="s">
        <v>8269</v>
      </c>
      <c r="O2971" s="15" t="s">
        <v>8315</v>
      </c>
      <c r="P2971" s="10" t="s">
        <v>8316</v>
      </c>
      <c r="Q2971" s="10">
        <f t="shared" si="231"/>
        <v>163</v>
      </c>
      <c r="R2971" s="10">
        <f t="shared" si="230"/>
        <v>95.59</v>
      </c>
      <c r="S2971" s="23">
        <f t="shared" si="232"/>
        <v>42097.786493055552</v>
      </c>
      <c r="T2971" s="23">
        <f t="shared" si="233"/>
        <v>42127.952083333337</v>
      </c>
      <c r="U2971" s="10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0" t="s">
        <v>8218</v>
      </c>
      <c r="G2972" s="10" t="s">
        <v>8223</v>
      </c>
      <c r="H2972" s="10" t="s">
        <v>8245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t="b">
        <v>1</v>
      </c>
      <c r="N2972" s="10" t="s">
        <v>8269</v>
      </c>
      <c r="O2972" s="15" t="s">
        <v>8315</v>
      </c>
      <c r="P2972" s="10" t="s">
        <v>8316</v>
      </c>
      <c r="Q2972" s="10">
        <f t="shared" si="231"/>
        <v>106</v>
      </c>
      <c r="R2972" s="10">
        <f t="shared" si="230"/>
        <v>69.89</v>
      </c>
      <c r="S2972" s="23">
        <f t="shared" si="232"/>
        <v>41808.669571759259</v>
      </c>
      <c r="T2972" s="23">
        <f t="shared" si="233"/>
        <v>41838.669571759259</v>
      </c>
      <c r="U2972" s="10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0" t="s">
        <v>8218</v>
      </c>
      <c r="G2973" s="10" t="s">
        <v>8223</v>
      </c>
      <c r="H2973" s="10" t="s">
        <v>8245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t="b">
        <v>1</v>
      </c>
      <c r="N2973" s="10" t="s">
        <v>8269</v>
      </c>
      <c r="O2973" s="15" t="s">
        <v>8315</v>
      </c>
      <c r="P2973" s="10" t="s">
        <v>8316</v>
      </c>
      <c r="Q2973" s="10">
        <f t="shared" si="231"/>
        <v>100</v>
      </c>
      <c r="R2973" s="10">
        <f t="shared" si="230"/>
        <v>74.53</v>
      </c>
      <c r="S2973" s="23">
        <f t="shared" si="232"/>
        <v>41852.658310185187</v>
      </c>
      <c r="T2973" s="23">
        <f t="shared" si="233"/>
        <v>41882.658310185187</v>
      </c>
      <c r="U2973" s="10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0" t="s">
        <v>8218</v>
      </c>
      <c r="G2974" s="10" t="s">
        <v>8223</v>
      </c>
      <c r="H2974" s="10" t="s">
        <v>8245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t="b">
        <v>1</v>
      </c>
      <c r="N2974" s="10" t="s">
        <v>8269</v>
      </c>
      <c r="O2974" s="15" t="s">
        <v>8315</v>
      </c>
      <c r="P2974" s="10" t="s">
        <v>8316</v>
      </c>
      <c r="Q2974" s="10">
        <f t="shared" si="231"/>
        <v>105</v>
      </c>
      <c r="R2974" s="10">
        <f t="shared" si="230"/>
        <v>123.94</v>
      </c>
      <c r="S2974" s="23">
        <f t="shared" si="232"/>
        <v>42694.110185185185</v>
      </c>
      <c r="T2974" s="23">
        <f t="shared" si="233"/>
        <v>42709.041666666672</v>
      </c>
      <c r="U2974" s="10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0" t="s">
        <v>8218</v>
      </c>
      <c r="G2975" s="10" t="s">
        <v>8223</v>
      </c>
      <c r="H2975" s="10" t="s">
        <v>8245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t="b">
        <v>1</v>
      </c>
      <c r="N2975" s="10" t="s">
        <v>8269</v>
      </c>
      <c r="O2975" s="15" t="s">
        <v>8315</v>
      </c>
      <c r="P2975" s="10" t="s">
        <v>8316</v>
      </c>
      <c r="Q2975" s="10">
        <f t="shared" si="231"/>
        <v>175</v>
      </c>
      <c r="R2975" s="10">
        <f t="shared" si="230"/>
        <v>264.85000000000002</v>
      </c>
      <c r="S2975" s="23">
        <f t="shared" si="232"/>
        <v>42341.818379629629</v>
      </c>
      <c r="T2975" s="23">
        <f t="shared" si="233"/>
        <v>42370.166666666672</v>
      </c>
      <c r="U2975" s="10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0" t="s">
        <v>8218</v>
      </c>
      <c r="G2976" s="10" t="s">
        <v>8223</v>
      </c>
      <c r="H2976" s="10" t="s">
        <v>8245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t="b">
        <v>1</v>
      </c>
      <c r="N2976" s="10" t="s">
        <v>8269</v>
      </c>
      <c r="O2976" s="15" t="s">
        <v>8315</v>
      </c>
      <c r="P2976" s="10" t="s">
        <v>8316</v>
      </c>
      <c r="Q2976" s="10">
        <f t="shared" si="231"/>
        <v>102</v>
      </c>
      <c r="R2976" s="10">
        <f t="shared" si="230"/>
        <v>58.62</v>
      </c>
      <c r="S2976" s="23">
        <f t="shared" si="232"/>
        <v>41880.061006944445</v>
      </c>
      <c r="T2976" s="23">
        <f t="shared" si="233"/>
        <v>41908.065972222219</v>
      </c>
      <c r="U2976" s="10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0" t="s">
        <v>8218</v>
      </c>
      <c r="G2977" s="10" t="s">
        <v>8223</v>
      </c>
      <c r="H2977" s="10" t="s">
        <v>8245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t="b">
        <v>1</v>
      </c>
      <c r="N2977" s="10" t="s">
        <v>8269</v>
      </c>
      <c r="O2977" s="15" t="s">
        <v>8315</v>
      </c>
      <c r="P2977" s="10" t="s">
        <v>8316</v>
      </c>
      <c r="Q2977" s="10">
        <f t="shared" si="231"/>
        <v>100</v>
      </c>
      <c r="R2977" s="10">
        <f t="shared" si="230"/>
        <v>70.88</v>
      </c>
      <c r="S2977" s="23">
        <f t="shared" si="232"/>
        <v>41941.683865740742</v>
      </c>
      <c r="T2977" s="23">
        <f t="shared" si="233"/>
        <v>41970.125</v>
      </c>
      <c r="U2977" s="10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0" t="s">
        <v>8218</v>
      </c>
      <c r="G2978" s="10" t="s">
        <v>8224</v>
      </c>
      <c r="H2978" s="10" t="s">
        <v>8246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t="b">
        <v>1</v>
      </c>
      <c r="N2978" s="10" t="s">
        <v>8269</v>
      </c>
      <c r="O2978" s="15" t="s">
        <v>8315</v>
      </c>
      <c r="P2978" s="10" t="s">
        <v>8316</v>
      </c>
      <c r="Q2978" s="10">
        <f t="shared" si="231"/>
        <v>171</v>
      </c>
      <c r="R2978" s="10">
        <f t="shared" si="230"/>
        <v>8.57</v>
      </c>
      <c r="S2978" s="23">
        <f t="shared" si="232"/>
        <v>42425.730671296296</v>
      </c>
      <c r="T2978" s="23">
        <f t="shared" si="233"/>
        <v>42442.5</v>
      </c>
      <c r="U2978" s="10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0" t="s">
        <v>8218</v>
      </c>
      <c r="G2979" s="10" t="s">
        <v>8223</v>
      </c>
      <c r="H2979" s="10" t="s">
        <v>8245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t="b">
        <v>1</v>
      </c>
      <c r="N2979" s="10" t="s">
        <v>8269</v>
      </c>
      <c r="O2979" s="15" t="s">
        <v>8315</v>
      </c>
      <c r="P2979" s="10" t="s">
        <v>8316</v>
      </c>
      <c r="Q2979" s="10">
        <f t="shared" si="231"/>
        <v>114</v>
      </c>
      <c r="R2979" s="10">
        <f t="shared" si="230"/>
        <v>113.57</v>
      </c>
      <c r="S2979" s="23">
        <f t="shared" si="232"/>
        <v>42026.88118055556</v>
      </c>
      <c r="T2979" s="23">
        <f t="shared" si="233"/>
        <v>42086.093055555553</v>
      </c>
      <c r="U2979" s="10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0" t="s">
        <v>8218</v>
      </c>
      <c r="G2980" s="10" t="s">
        <v>8223</v>
      </c>
      <c r="H2980" s="10" t="s">
        <v>8245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t="b">
        <v>1</v>
      </c>
      <c r="N2980" s="10" t="s">
        <v>8269</v>
      </c>
      <c r="O2980" s="15" t="s">
        <v>8315</v>
      </c>
      <c r="P2980" s="10" t="s">
        <v>8316</v>
      </c>
      <c r="Q2980" s="10">
        <f t="shared" si="231"/>
        <v>129</v>
      </c>
      <c r="R2980" s="10">
        <f t="shared" si="230"/>
        <v>60.69</v>
      </c>
      <c r="S2980" s="23">
        <f t="shared" si="232"/>
        <v>41922.640590277777</v>
      </c>
      <c r="T2980" s="23">
        <f t="shared" si="233"/>
        <v>41932.249305555553</v>
      </c>
      <c r="U2980" s="1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0" t="s">
        <v>8218</v>
      </c>
      <c r="G2981" s="10" t="s">
        <v>8223</v>
      </c>
      <c r="H2981" s="10" t="s">
        <v>8245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t="b">
        <v>1</v>
      </c>
      <c r="N2981" s="10" t="s">
        <v>8269</v>
      </c>
      <c r="O2981" s="15" t="s">
        <v>8315</v>
      </c>
      <c r="P2981" s="10" t="s">
        <v>8316</v>
      </c>
      <c r="Q2981" s="10">
        <f t="shared" si="231"/>
        <v>101</v>
      </c>
      <c r="R2981" s="10">
        <f t="shared" si="230"/>
        <v>110.22</v>
      </c>
      <c r="S2981" s="23">
        <f t="shared" si="232"/>
        <v>41993.824340277773</v>
      </c>
      <c r="T2981" s="23">
        <f t="shared" si="233"/>
        <v>42010.25</v>
      </c>
      <c r="U2981" s="10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0" t="s">
        <v>8218</v>
      </c>
      <c r="G2982" s="10" t="s">
        <v>8223</v>
      </c>
      <c r="H2982" s="10" t="s">
        <v>8245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t="b">
        <v>1</v>
      </c>
      <c r="N2982" s="10" t="s">
        <v>8269</v>
      </c>
      <c r="O2982" s="15" t="s">
        <v>8315</v>
      </c>
      <c r="P2982" s="10" t="s">
        <v>8316</v>
      </c>
      <c r="Q2982" s="10">
        <f t="shared" si="231"/>
        <v>109</v>
      </c>
      <c r="R2982" s="10">
        <f t="shared" si="230"/>
        <v>136.46</v>
      </c>
      <c r="S2982" s="23">
        <f t="shared" si="232"/>
        <v>42219.915856481486</v>
      </c>
      <c r="T2982" s="23">
        <f t="shared" si="233"/>
        <v>42240.083333333328</v>
      </c>
      <c r="U2982" s="10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0" t="s">
        <v>8218</v>
      </c>
      <c r="G2983" s="10" t="s">
        <v>8240</v>
      </c>
      <c r="H2983" s="10" t="s">
        <v>8248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t="b">
        <v>1</v>
      </c>
      <c r="N2983" s="10" t="s">
        <v>8301</v>
      </c>
      <c r="O2983" s="15" t="s">
        <v>8315</v>
      </c>
      <c r="P2983" s="10" t="s">
        <v>8355</v>
      </c>
      <c r="Q2983" s="10">
        <f t="shared" si="231"/>
        <v>129</v>
      </c>
      <c r="R2983" s="10">
        <f t="shared" si="230"/>
        <v>53.16</v>
      </c>
      <c r="S2983" s="23">
        <f t="shared" si="232"/>
        <v>42225.559675925921</v>
      </c>
      <c r="T2983" s="23">
        <f t="shared" si="233"/>
        <v>42270.559675925921</v>
      </c>
      <c r="U2983" s="10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0" t="s">
        <v>8218</v>
      </c>
      <c r="G2984" s="10" t="s">
        <v>8224</v>
      </c>
      <c r="H2984" s="10" t="s">
        <v>8246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t="b">
        <v>1</v>
      </c>
      <c r="N2984" s="10" t="s">
        <v>8301</v>
      </c>
      <c r="O2984" s="15" t="s">
        <v>8315</v>
      </c>
      <c r="P2984" s="10" t="s">
        <v>8355</v>
      </c>
      <c r="Q2984" s="10">
        <f t="shared" si="231"/>
        <v>102</v>
      </c>
      <c r="R2984" s="10">
        <f t="shared" si="230"/>
        <v>86.49</v>
      </c>
      <c r="S2984" s="23">
        <f t="shared" si="232"/>
        <v>42381.686840277776</v>
      </c>
      <c r="T2984" s="23">
        <f t="shared" si="233"/>
        <v>42411.686840277776</v>
      </c>
      <c r="U2984" s="10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0" t="s">
        <v>8218</v>
      </c>
      <c r="G2985" s="10" t="s">
        <v>8223</v>
      </c>
      <c r="H2985" s="10" t="s">
        <v>8245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t="b">
        <v>1</v>
      </c>
      <c r="N2985" s="10" t="s">
        <v>8301</v>
      </c>
      <c r="O2985" s="15" t="s">
        <v>8315</v>
      </c>
      <c r="P2985" s="10" t="s">
        <v>8355</v>
      </c>
      <c r="Q2985" s="10">
        <f t="shared" si="231"/>
        <v>147</v>
      </c>
      <c r="R2985" s="10">
        <f t="shared" si="230"/>
        <v>155.24</v>
      </c>
      <c r="S2985" s="23">
        <f t="shared" si="232"/>
        <v>41894.632361111115</v>
      </c>
      <c r="T2985" s="23">
        <f t="shared" si="233"/>
        <v>41954.674027777779</v>
      </c>
      <c r="U2985" s="10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0" t="s">
        <v>8218</v>
      </c>
      <c r="G2986" s="10" t="s">
        <v>8223</v>
      </c>
      <c r="H2986" s="10" t="s">
        <v>8245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t="b">
        <v>1</v>
      </c>
      <c r="N2986" s="10" t="s">
        <v>8301</v>
      </c>
      <c r="O2986" s="15" t="s">
        <v>8315</v>
      </c>
      <c r="P2986" s="10" t="s">
        <v>8355</v>
      </c>
      <c r="Q2986" s="10">
        <f t="shared" si="231"/>
        <v>100</v>
      </c>
      <c r="R2986" s="10">
        <f t="shared" si="230"/>
        <v>115.08</v>
      </c>
      <c r="S2986" s="23">
        <f t="shared" si="232"/>
        <v>42576.278715277775</v>
      </c>
      <c r="T2986" s="23">
        <f t="shared" si="233"/>
        <v>42606.278715277775</v>
      </c>
      <c r="U2986" s="10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0" t="s">
        <v>8218</v>
      </c>
      <c r="G2987" s="10" t="s">
        <v>8227</v>
      </c>
      <c r="H2987" s="10" t="s">
        <v>8249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t="b">
        <v>1</v>
      </c>
      <c r="N2987" s="10" t="s">
        <v>8301</v>
      </c>
      <c r="O2987" s="15" t="s">
        <v>8315</v>
      </c>
      <c r="P2987" s="10" t="s">
        <v>8355</v>
      </c>
      <c r="Q2987" s="10">
        <f t="shared" si="231"/>
        <v>122</v>
      </c>
      <c r="R2987" s="10">
        <f t="shared" si="230"/>
        <v>109.59</v>
      </c>
      <c r="S2987" s="23">
        <f t="shared" si="232"/>
        <v>42654.973703703698</v>
      </c>
      <c r="T2987" s="23">
        <f t="shared" si="233"/>
        <v>42674.166666666672</v>
      </c>
      <c r="U2987" s="10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0" t="s">
        <v>8218</v>
      </c>
      <c r="G2988" s="10" t="s">
        <v>8224</v>
      </c>
      <c r="H2988" s="10" t="s">
        <v>8246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t="b">
        <v>1</v>
      </c>
      <c r="N2988" s="10" t="s">
        <v>8301</v>
      </c>
      <c r="O2988" s="15" t="s">
        <v>8315</v>
      </c>
      <c r="P2988" s="10" t="s">
        <v>8355</v>
      </c>
      <c r="Q2988" s="10">
        <f t="shared" si="231"/>
        <v>106</v>
      </c>
      <c r="R2988" s="10">
        <f t="shared" si="230"/>
        <v>45.21</v>
      </c>
      <c r="S2988" s="23">
        <f t="shared" si="232"/>
        <v>42431.500069444446</v>
      </c>
      <c r="T2988" s="23">
        <f t="shared" si="233"/>
        <v>42491.458402777775</v>
      </c>
      <c r="U2988" s="10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0" t="s">
        <v>8218</v>
      </c>
      <c r="G2989" s="10" t="s">
        <v>8223</v>
      </c>
      <c r="H2989" s="10" t="s">
        <v>8245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t="b">
        <v>1</v>
      </c>
      <c r="N2989" s="10" t="s">
        <v>8301</v>
      </c>
      <c r="O2989" s="15" t="s">
        <v>8315</v>
      </c>
      <c r="P2989" s="10" t="s">
        <v>8355</v>
      </c>
      <c r="Q2989" s="10">
        <f t="shared" si="231"/>
        <v>110</v>
      </c>
      <c r="R2989" s="10">
        <f t="shared" si="230"/>
        <v>104.15</v>
      </c>
      <c r="S2989" s="23">
        <f t="shared" si="232"/>
        <v>42627.307303240741</v>
      </c>
      <c r="T2989" s="23">
        <f t="shared" si="233"/>
        <v>42656</v>
      </c>
      <c r="U2989" s="10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0" t="s">
        <v>8218</v>
      </c>
      <c r="G2990" s="10" t="s">
        <v>8224</v>
      </c>
      <c r="H2990" s="10" t="s">
        <v>8246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t="b">
        <v>1</v>
      </c>
      <c r="N2990" s="10" t="s">
        <v>8301</v>
      </c>
      <c r="O2990" s="15" t="s">
        <v>8315</v>
      </c>
      <c r="P2990" s="10" t="s">
        <v>8355</v>
      </c>
      <c r="Q2990" s="10">
        <f t="shared" si="231"/>
        <v>100</v>
      </c>
      <c r="R2990" s="10">
        <f t="shared" si="230"/>
        <v>35.71</v>
      </c>
      <c r="S2990" s="23">
        <f t="shared" si="232"/>
        <v>42511.362048611118</v>
      </c>
      <c r="T2990" s="23">
        <f t="shared" si="233"/>
        <v>42541.362048611118</v>
      </c>
      <c r="U2990" s="1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0" t="s">
        <v>8218</v>
      </c>
      <c r="G2991" s="10" t="s">
        <v>8223</v>
      </c>
      <c r="H2991" s="10" t="s">
        <v>8245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t="b">
        <v>1</v>
      </c>
      <c r="N2991" s="10" t="s">
        <v>8301</v>
      </c>
      <c r="O2991" s="15" t="s">
        <v>8315</v>
      </c>
      <c r="P2991" s="10" t="s">
        <v>8355</v>
      </c>
      <c r="Q2991" s="10">
        <f t="shared" si="231"/>
        <v>177</v>
      </c>
      <c r="R2991" s="10">
        <f t="shared" si="230"/>
        <v>97</v>
      </c>
      <c r="S2991" s="23">
        <f t="shared" si="232"/>
        <v>42337.02039351852</v>
      </c>
      <c r="T2991" s="23">
        <f t="shared" si="233"/>
        <v>42359.207638888889</v>
      </c>
      <c r="U2991" s="10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0" t="s">
        <v>8218</v>
      </c>
      <c r="G2992" s="10" t="s">
        <v>8223</v>
      </c>
      <c r="H2992" s="10" t="s">
        <v>8245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t="b">
        <v>1</v>
      </c>
      <c r="N2992" s="10" t="s">
        <v>8301</v>
      </c>
      <c r="O2992" s="15" t="s">
        <v>8315</v>
      </c>
      <c r="P2992" s="10" t="s">
        <v>8355</v>
      </c>
      <c r="Q2992" s="10">
        <f t="shared" si="231"/>
        <v>100</v>
      </c>
      <c r="R2992" s="10">
        <f t="shared" si="230"/>
        <v>370.37</v>
      </c>
      <c r="S2992" s="23">
        <f t="shared" si="232"/>
        <v>42341.57430555555</v>
      </c>
      <c r="T2992" s="23">
        <f t="shared" si="233"/>
        <v>42376.57430555555</v>
      </c>
      <c r="U2992" s="10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0" t="s">
        <v>8218</v>
      </c>
      <c r="G2993" s="10" t="s">
        <v>8223</v>
      </c>
      <c r="H2993" s="10" t="s">
        <v>8245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t="b">
        <v>1</v>
      </c>
      <c r="N2993" s="10" t="s">
        <v>8301</v>
      </c>
      <c r="O2993" s="15" t="s">
        <v>8315</v>
      </c>
      <c r="P2993" s="10" t="s">
        <v>8355</v>
      </c>
      <c r="Q2993" s="10">
        <f t="shared" si="231"/>
        <v>103</v>
      </c>
      <c r="R2993" s="10">
        <f t="shared" si="230"/>
        <v>94.41</v>
      </c>
      <c r="S2993" s="23">
        <f t="shared" si="232"/>
        <v>42740.837152777778</v>
      </c>
      <c r="T2993" s="23">
        <f t="shared" si="233"/>
        <v>42762.837152777778</v>
      </c>
      <c r="U2993" s="10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0" t="s">
        <v>8218</v>
      </c>
      <c r="G2994" s="10" t="s">
        <v>8223</v>
      </c>
      <c r="H2994" s="10" t="s">
        <v>8245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t="b">
        <v>1</v>
      </c>
      <c r="N2994" s="10" t="s">
        <v>8301</v>
      </c>
      <c r="O2994" s="15" t="s">
        <v>8315</v>
      </c>
      <c r="P2994" s="10" t="s">
        <v>8355</v>
      </c>
      <c r="Q2994" s="10">
        <f t="shared" si="231"/>
        <v>105</v>
      </c>
      <c r="R2994" s="10">
        <f t="shared" si="230"/>
        <v>48.98</v>
      </c>
      <c r="S2994" s="23">
        <f t="shared" si="232"/>
        <v>42622.767476851848</v>
      </c>
      <c r="T2994" s="23">
        <f t="shared" si="233"/>
        <v>42652.767476851848</v>
      </c>
      <c r="U2994" s="10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0" t="s">
        <v>8218</v>
      </c>
      <c r="G2995" s="10" t="s">
        <v>8223</v>
      </c>
      <c r="H2995" s="10" t="s">
        <v>8245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t="b">
        <v>1</v>
      </c>
      <c r="N2995" s="10" t="s">
        <v>8301</v>
      </c>
      <c r="O2995" s="15" t="s">
        <v>8315</v>
      </c>
      <c r="P2995" s="10" t="s">
        <v>8355</v>
      </c>
      <c r="Q2995" s="10">
        <f t="shared" si="231"/>
        <v>100</v>
      </c>
      <c r="R2995" s="10">
        <f t="shared" si="230"/>
        <v>45.59</v>
      </c>
      <c r="S2995" s="23">
        <f t="shared" si="232"/>
        <v>42390.838738425926</v>
      </c>
      <c r="T2995" s="23">
        <f t="shared" si="233"/>
        <v>42420.838738425926</v>
      </c>
      <c r="U2995" s="10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0" t="s">
        <v>8218</v>
      </c>
      <c r="G2996" s="10" t="s">
        <v>8224</v>
      </c>
      <c r="H2996" s="10" t="s">
        <v>8246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t="b">
        <v>1</v>
      </c>
      <c r="N2996" s="10" t="s">
        <v>8301</v>
      </c>
      <c r="O2996" s="15" t="s">
        <v>8315</v>
      </c>
      <c r="P2996" s="10" t="s">
        <v>8355</v>
      </c>
      <c r="Q2996" s="10">
        <f t="shared" si="231"/>
        <v>458</v>
      </c>
      <c r="R2996" s="10">
        <f t="shared" si="230"/>
        <v>23.28</v>
      </c>
      <c r="S2996" s="23">
        <f t="shared" si="232"/>
        <v>41885.478842592594</v>
      </c>
      <c r="T2996" s="23">
        <f t="shared" si="233"/>
        <v>41915.478842592594</v>
      </c>
      <c r="U2996" s="10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0" t="s">
        <v>8218</v>
      </c>
      <c r="G2997" s="10" t="s">
        <v>8223</v>
      </c>
      <c r="H2997" s="10" t="s">
        <v>8245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t="b">
        <v>1</v>
      </c>
      <c r="N2997" s="10" t="s">
        <v>8301</v>
      </c>
      <c r="O2997" s="15" t="s">
        <v>8315</v>
      </c>
      <c r="P2997" s="10" t="s">
        <v>8355</v>
      </c>
      <c r="Q2997" s="10">
        <f t="shared" si="231"/>
        <v>105</v>
      </c>
      <c r="R2997" s="10">
        <f t="shared" si="230"/>
        <v>63.23</v>
      </c>
      <c r="S2997" s="23">
        <f t="shared" si="232"/>
        <v>42724.665173611109</v>
      </c>
      <c r="T2997" s="23">
        <f t="shared" si="233"/>
        <v>42754.665173611109</v>
      </c>
      <c r="U2997" s="10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0" t="s">
        <v>8218</v>
      </c>
      <c r="G2998" s="10" t="s">
        <v>8223</v>
      </c>
      <c r="H2998" s="10" t="s">
        <v>8245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t="b">
        <v>1</v>
      </c>
      <c r="N2998" s="10" t="s">
        <v>8301</v>
      </c>
      <c r="O2998" s="15" t="s">
        <v>8315</v>
      </c>
      <c r="P2998" s="10" t="s">
        <v>8355</v>
      </c>
      <c r="Q2998" s="10">
        <f t="shared" si="231"/>
        <v>172</v>
      </c>
      <c r="R2998" s="10">
        <f t="shared" si="230"/>
        <v>153.52000000000001</v>
      </c>
      <c r="S2998" s="23">
        <f t="shared" si="232"/>
        <v>42090.912500000006</v>
      </c>
      <c r="T2998" s="23">
        <f t="shared" si="233"/>
        <v>42150.912500000006</v>
      </c>
      <c r="U2998" s="10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0" t="s">
        <v>8218</v>
      </c>
      <c r="G2999" s="10" t="s">
        <v>8223</v>
      </c>
      <c r="H2999" s="10" t="s">
        <v>8245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t="b">
        <v>1</v>
      </c>
      <c r="N2999" s="10" t="s">
        <v>8301</v>
      </c>
      <c r="O2999" s="15" t="s">
        <v>8315</v>
      </c>
      <c r="P2999" s="10" t="s">
        <v>8355</v>
      </c>
      <c r="Q2999" s="10">
        <f t="shared" si="231"/>
        <v>104</v>
      </c>
      <c r="R2999" s="10">
        <f t="shared" si="230"/>
        <v>90.2</v>
      </c>
      <c r="S2999" s="23">
        <f t="shared" si="232"/>
        <v>42775.733715277776</v>
      </c>
      <c r="T2999" s="23">
        <f t="shared" si="233"/>
        <v>42793.207638888889</v>
      </c>
      <c r="U2999" s="10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0" t="s">
        <v>8218</v>
      </c>
      <c r="G3000" s="10" t="s">
        <v>8223</v>
      </c>
      <c r="H3000" s="10" t="s">
        <v>8245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t="b">
        <v>1</v>
      </c>
      <c r="N3000" s="10" t="s">
        <v>8301</v>
      </c>
      <c r="O3000" s="15" t="s">
        <v>8315</v>
      </c>
      <c r="P3000" s="10" t="s">
        <v>8355</v>
      </c>
      <c r="Q3000" s="10">
        <f t="shared" si="231"/>
        <v>103</v>
      </c>
      <c r="R3000" s="10">
        <f t="shared" si="230"/>
        <v>118.97</v>
      </c>
      <c r="S3000" s="23">
        <f t="shared" si="232"/>
        <v>41778.193622685183</v>
      </c>
      <c r="T3000" s="23">
        <f t="shared" si="233"/>
        <v>41806.184027777781</v>
      </c>
      <c r="U3000" s="1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0" t="s">
        <v>8218</v>
      </c>
      <c r="G3001" s="10" t="s">
        <v>8223</v>
      </c>
      <c r="H3001" s="10" t="s">
        <v>8245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t="b">
        <v>1</v>
      </c>
      <c r="N3001" s="10" t="s">
        <v>8301</v>
      </c>
      <c r="O3001" s="15" t="s">
        <v>8315</v>
      </c>
      <c r="P3001" s="10" t="s">
        <v>8355</v>
      </c>
      <c r="Q3001" s="10">
        <f t="shared" si="231"/>
        <v>119</v>
      </c>
      <c r="R3001" s="10">
        <f t="shared" si="230"/>
        <v>80.25</v>
      </c>
      <c r="S3001" s="23">
        <f t="shared" si="232"/>
        <v>42780.740277777775</v>
      </c>
      <c r="T3001" s="23">
        <f t="shared" si="233"/>
        <v>42795.083333333328</v>
      </c>
      <c r="U3001" s="10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0" t="s">
        <v>8218</v>
      </c>
      <c r="G3002" s="10" t="s">
        <v>8223</v>
      </c>
      <c r="H3002" s="10" t="s">
        <v>8245</v>
      </c>
      <c r="I3002" s="10">
        <v>1485885600</v>
      </c>
      <c r="J3002" s="10">
        <v>1484682670</v>
      </c>
      <c r="K3002" s="10" t="b">
        <v>0</v>
      </c>
      <c r="L3002" s="10">
        <v>8</v>
      </c>
      <c r="M3002" t="b">
        <v>1</v>
      </c>
      <c r="N3002" s="10" t="s">
        <v>8301</v>
      </c>
      <c r="O3002" s="15" t="s">
        <v>8315</v>
      </c>
      <c r="P3002" s="10" t="s">
        <v>8355</v>
      </c>
      <c r="Q3002" s="10">
        <f t="shared" si="231"/>
        <v>100</v>
      </c>
      <c r="R3002" s="10">
        <f t="shared" si="230"/>
        <v>62.5</v>
      </c>
      <c r="S3002" s="23">
        <f t="shared" si="232"/>
        <v>42752.827199074076</v>
      </c>
      <c r="T3002" s="23">
        <f t="shared" si="233"/>
        <v>42766.75</v>
      </c>
      <c r="U3002" s="10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0" t="s">
        <v>8218</v>
      </c>
      <c r="G3003" s="10" t="s">
        <v>8223</v>
      </c>
      <c r="H3003" s="10" t="s">
        <v>8245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t="b">
        <v>1</v>
      </c>
      <c r="N3003" s="10" t="s">
        <v>8301</v>
      </c>
      <c r="O3003" s="15" t="s">
        <v>8315</v>
      </c>
      <c r="P3003" s="10" t="s">
        <v>8355</v>
      </c>
      <c r="Q3003" s="10">
        <f t="shared" si="231"/>
        <v>319</v>
      </c>
      <c r="R3003" s="10">
        <f t="shared" si="230"/>
        <v>131.38</v>
      </c>
      <c r="S3003" s="23">
        <f t="shared" si="232"/>
        <v>42534.895625000005</v>
      </c>
      <c r="T3003" s="23">
        <f t="shared" si="233"/>
        <v>42564.895625000005</v>
      </c>
      <c r="U3003" s="10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0" t="s">
        <v>8218</v>
      </c>
      <c r="G3004" s="10" t="s">
        <v>8223</v>
      </c>
      <c r="H3004" s="10" t="s">
        <v>8245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t="b">
        <v>1</v>
      </c>
      <c r="N3004" s="10" t="s">
        <v>8301</v>
      </c>
      <c r="O3004" s="15" t="s">
        <v>8315</v>
      </c>
      <c r="P3004" s="10" t="s">
        <v>8355</v>
      </c>
      <c r="Q3004" s="10">
        <f t="shared" si="231"/>
        <v>109</v>
      </c>
      <c r="R3004" s="10">
        <f t="shared" si="230"/>
        <v>73.03</v>
      </c>
      <c r="S3004" s="23">
        <f t="shared" si="232"/>
        <v>41239.83625</v>
      </c>
      <c r="T3004" s="23">
        <f t="shared" si="233"/>
        <v>41269.83625</v>
      </c>
      <c r="U3004" s="10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0" t="s">
        <v>8218</v>
      </c>
      <c r="G3005" s="10" t="s">
        <v>8223</v>
      </c>
      <c r="H3005" s="10" t="s">
        <v>8245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t="b">
        <v>1</v>
      </c>
      <c r="N3005" s="10" t="s">
        <v>8301</v>
      </c>
      <c r="O3005" s="15" t="s">
        <v>8315</v>
      </c>
      <c r="P3005" s="10" t="s">
        <v>8355</v>
      </c>
      <c r="Q3005" s="10">
        <f t="shared" si="231"/>
        <v>101</v>
      </c>
      <c r="R3005" s="10">
        <f t="shared" si="230"/>
        <v>178.53</v>
      </c>
      <c r="S3005" s="23">
        <f t="shared" si="232"/>
        <v>42398.849259259259</v>
      </c>
      <c r="T3005" s="23">
        <f t="shared" si="233"/>
        <v>42430.249305555553</v>
      </c>
      <c r="U3005" s="10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0" t="s">
        <v>8218</v>
      </c>
      <c r="G3006" s="10" t="s">
        <v>8223</v>
      </c>
      <c r="H3006" s="10" t="s">
        <v>8245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t="b">
        <v>1</v>
      </c>
      <c r="N3006" s="10" t="s">
        <v>8301</v>
      </c>
      <c r="O3006" s="15" t="s">
        <v>8315</v>
      </c>
      <c r="P3006" s="10" t="s">
        <v>8355</v>
      </c>
      <c r="Q3006" s="10">
        <f t="shared" si="231"/>
        <v>113</v>
      </c>
      <c r="R3006" s="10">
        <f t="shared" si="230"/>
        <v>162.91</v>
      </c>
      <c r="S3006" s="23">
        <f t="shared" si="232"/>
        <v>41928.881064814814</v>
      </c>
      <c r="T3006" s="23">
        <f t="shared" si="233"/>
        <v>41958.922731481478</v>
      </c>
      <c r="U3006" s="10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0" t="s">
        <v>8218</v>
      </c>
      <c r="G3007" s="10" t="s">
        <v>8223</v>
      </c>
      <c r="H3007" s="10" t="s">
        <v>8245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t="b">
        <v>1</v>
      </c>
      <c r="N3007" s="10" t="s">
        <v>8301</v>
      </c>
      <c r="O3007" s="15" t="s">
        <v>8315</v>
      </c>
      <c r="P3007" s="10" t="s">
        <v>8355</v>
      </c>
      <c r="Q3007" s="10">
        <f t="shared" si="231"/>
        <v>120</v>
      </c>
      <c r="R3007" s="10">
        <f t="shared" si="230"/>
        <v>108.24</v>
      </c>
      <c r="S3007" s="23">
        <f t="shared" si="232"/>
        <v>41888.674826388888</v>
      </c>
      <c r="T3007" s="23">
        <f t="shared" si="233"/>
        <v>41918.674826388888</v>
      </c>
      <c r="U3007" s="10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0" t="s">
        <v>8218</v>
      </c>
      <c r="G3008" s="10" t="s">
        <v>8228</v>
      </c>
      <c r="H3008" s="10" t="s">
        <v>8250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t="b">
        <v>1</v>
      </c>
      <c r="N3008" s="10" t="s">
        <v>8301</v>
      </c>
      <c r="O3008" s="15" t="s">
        <v>8315</v>
      </c>
      <c r="P3008" s="10" t="s">
        <v>8355</v>
      </c>
      <c r="Q3008" s="10">
        <f t="shared" si="231"/>
        <v>108</v>
      </c>
      <c r="R3008" s="10">
        <f t="shared" si="230"/>
        <v>88.87</v>
      </c>
      <c r="S3008" s="23">
        <f t="shared" si="232"/>
        <v>41957.756840277783</v>
      </c>
      <c r="T3008" s="23">
        <f t="shared" si="233"/>
        <v>41987.756840277783</v>
      </c>
      <c r="U3008" s="10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0" t="s">
        <v>8218</v>
      </c>
      <c r="G3009" s="10" t="s">
        <v>8223</v>
      </c>
      <c r="H3009" s="10" t="s">
        <v>8245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t="b">
        <v>1</v>
      </c>
      <c r="N3009" s="10" t="s">
        <v>8301</v>
      </c>
      <c r="O3009" s="15" t="s">
        <v>8315</v>
      </c>
      <c r="P3009" s="10" t="s">
        <v>8355</v>
      </c>
      <c r="Q3009" s="10">
        <f t="shared" si="231"/>
        <v>180</v>
      </c>
      <c r="R3009" s="10">
        <f t="shared" si="230"/>
        <v>54</v>
      </c>
      <c r="S3009" s="23">
        <f t="shared" si="232"/>
        <v>42098.216238425928</v>
      </c>
      <c r="T3009" s="23">
        <f t="shared" si="233"/>
        <v>42119.216238425928</v>
      </c>
      <c r="U3009" s="10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0" t="s">
        <v>8218</v>
      </c>
      <c r="G3010" s="10" t="s">
        <v>8223</v>
      </c>
      <c r="H3010" s="10" t="s">
        <v>8245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t="b">
        <v>1</v>
      </c>
      <c r="N3010" s="10" t="s">
        <v>8301</v>
      </c>
      <c r="O3010" s="15" t="s">
        <v>8315</v>
      </c>
      <c r="P3010" s="10" t="s">
        <v>8355</v>
      </c>
      <c r="Q3010" s="10">
        <f t="shared" si="231"/>
        <v>101</v>
      </c>
      <c r="R3010" s="10">
        <f t="shared" ref="R3010:R3073" si="235">IFERROR(ROUND(E3010/L3010,2),0)</f>
        <v>116.73</v>
      </c>
      <c r="S3010" s="23">
        <f t="shared" si="232"/>
        <v>42360.212025462963</v>
      </c>
      <c r="T3010" s="23">
        <f t="shared" si="233"/>
        <v>42390.212025462963</v>
      </c>
      <c r="U3010" s="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0" t="s">
        <v>8218</v>
      </c>
      <c r="G3011" s="10" t="s">
        <v>8223</v>
      </c>
      <c r="H3011" s="10" t="s">
        <v>8245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t="b">
        <v>1</v>
      </c>
      <c r="N3011" s="10" t="s">
        <v>8301</v>
      </c>
      <c r="O3011" s="15" t="s">
        <v>8315</v>
      </c>
      <c r="P3011" s="10" t="s">
        <v>8355</v>
      </c>
      <c r="Q3011" s="10">
        <f t="shared" ref="Q3011:Q3074" si="236">ROUND(E3011/D3011*100,0)</f>
        <v>120</v>
      </c>
      <c r="R3011" s="10">
        <f t="shared" si="235"/>
        <v>233.9</v>
      </c>
      <c r="S3011" s="23">
        <f t="shared" ref="S3011:S3074" si="237">(((J3011/60)/60)/24)+DATE(1970,1,1)</f>
        <v>41939.569907407407</v>
      </c>
      <c r="T3011" s="23">
        <f t="shared" ref="T3011:T3074" si="238">(((I3011/60)/60)/24)+DATE(1970,1,1)</f>
        <v>41969.611574074079</v>
      </c>
      <c r="U3011" s="10">
        <f t="shared" si="234"/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0" t="s">
        <v>8218</v>
      </c>
      <c r="G3012" s="10" t="s">
        <v>8223</v>
      </c>
      <c r="H3012" s="10" t="s">
        <v>8245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t="b">
        <v>1</v>
      </c>
      <c r="N3012" s="10" t="s">
        <v>8301</v>
      </c>
      <c r="O3012" s="15" t="s">
        <v>8315</v>
      </c>
      <c r="P3012" s="10" t="s">
        <v>8355</v>
      </c>
      <c r="Q3012" s="10">
        <f t="shared" si="236"/>
        <v>158</v>
      </c>
      <c r="R3012" s="10">
        <f t="shared" si="235"/>
        <v>158</v>
      </c>
      <c r="S3012" s="23">
        <f t="shared" si="237"/>
        <v>41996.832395833335</v>
      </c>
      <c r="T3012" s="23">
        <f t="shared" si="238"/>
        <v>42056.832395833335</v>
      </c>
      <c r="U3012" s="10">
        <f t="shared" si="234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0" t="s">
        <v>8218</v>
      </c>
      <c r="G3013" s="10" t="s">
        <v>8226</v>
      </c>
      <c r="H3013" s="10" t="s">
        <v>8248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t="b">
        <v>1</v>
      </c>
      <c r="N3013" s="10" t="s">
        <v>8301</v>
      </c>
      <c r="O3013" s="15" t="s">
        <v>8315</v>
      </c>
      <c r="P3013" s="10" t="s">
        <v>8355</v>
      </c>
      <c r="Q3013" s="10">
        <f t="shared" si="236"/>
        <v>124</v>
      </c>
      <c r="R3013" s="10">
        <f t="shared" si="235"/>
        <v>14.84</v>
      </c>
      <c r="S3013" s="23">
        <f t="shared" si="237"/>
        <v>42334.468935185185</v>
      </c>
      <c r="T3013" s="23">
        <f t="shared" si="238"/>
        <v>42361.957638888889</v>
      </c>
      <c r="U3013" s="10">
        <f t="shared" si="234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0" t="s">
        <v>8218</v>
      </c>
      <c r="G3014" s="10" t="s">
        <v>8223</v>
      </c>
      <c r="H3014" s="10" t="s">
        <v>8245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t="b">
        <v>1</v>
      </c>
      <c r="N3014" s="10" t="s">
        <v>8301</v>
      </c>
      <c r="O3014" s="15" t="s">
        <v>8315</v>
      </c>
      <c r="P3014" s="10" t="s">
        <v>8355</v>
      </c>
      <c r="Q3014" s="10">
        <f t="shared" si="236"/>
        <v>117</v>
      </c>
      <c r="R3014" s="10">
        <f t="shared" si="235"/>
        <v>85.18</v>
      </c>
      <c r="S3014" s="23">
        <f t="shared" si="237"/>
        <v>42024.702893518523</v>
      </c>
      <c r="T3014" s="23">
        <f t="shared" si="238"/>
        <v>42045.702893518523</v>
      </c>
      <c r="U3014" s="10">
        <f t="shared" si="234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0" t="s">
        <v>8218</v>
      </c>
      <c r="G3015" s="10" t="s">
        <v>8223</v>
      </c>
      <c r="H3015" s="10" t="s">
        <v>8245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t="b">
        <v>1</v>
      </c>
      <c r="N3015" s="10" t="s">
        <v>8301</v>
      </c>
      <c r="O3015" s="15" t="s">
        <v>8315</v>
      </c>
      <c r="P3015" s="10" t="s">
        <v>8355</v>
      </c>
      <c r="Q3015" s="10">
        <f t="shared" si="236"/>
        <v>157</v>
      </c>
      <c r="R3015" s="10">
        <f t="shared" si="235"/>
        <v>146.69</v>
      </c>
      <c r="S3015" s="23">
        <f t="shared" si="237"/>
        <v>42146.836215277777</v>
      </c>
      <c r="T3015" s="23">
        <f t="shared" si="238"/>
        <v>42176.836215277777</v>
      </c>
      <c r="U3015" s="10">
        <f t="shared" si="234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0" t="s">
        <v>8218</v>
      </c>
      <c r="G3016" s="10" t="s">
        <v>8223</v>
      </c>
      <c r="H3016" s="10" t="s">
        <v>8245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t="b">
        <v>1</v>
      </c>
      <c r="N3016" s="10" t="s">
        <v>8301</v>
      </c>
      <c r="O3016" s="15" t="s">
        <v>8315</v>
      </c>
      <c r="P3016" s="10" t="s">
        <v>8355</v>
      </c>
      <c r="Q3016" s="10">
        <f t="shared" si="236"/>
        <v>113</v>
      </c>
      <c r="R3016" s="10">
        <f t="shared" si="235"/>
        <v>50.76</v>
      </c>
      <c r="S3016" s="23">
        <f t="shared" si="237"/>
        <v>41920.123611111114</v>
      </c>
      <c r="T3016" s="23">
        <f t="shared" si="238"/>
        <v>41948.208333333336</v>
      </c>
      <c r="U3016" s="10">
        <f t="shared" si="234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0" t="s">
        <v>8218</v>
      </c>
      <c r="G3017" s="10" t="s">
        <v>8223</v>
      </c>
      <c r="H3017" s="10" t="s">
        <v>8245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t="b">
        <v>1</v>
      </c>
      <c r="N3017" s="10" t="s">
        <v>8301</v>
      </c>
      <c r="O3017" s="15" t="s">
        <v>8315</v>
      </c>
      <c r="P3017" s="10" t="s">
        <v>8355</v>
      </c>
      <c r="Q3017" s="10">
        <f t="shared" si="236"/>
        <v>103</v>
      </c>
      <c r="R3017" s="10">
        <f t="shared" si="235"/>
        <v>87.7</v>
      </c>
      <c r="S3017" s="23">
        <f t="shared" si="237"/>
        <v>41785.72729166667</v>
      </c>
      <c r="T3017" s="23">
        <f t="shared" si="238"/>
        <v>41801.166666666664</v>
      </c>
      <c r="U3017" s="10">
        <f t="shared" si="234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0" t="s">
        <v>8218</v>
      </c>
      <c r="G3018" s="10" t="s">
        <v>8223</v>
      </c>
      <c r="H3018" s="10" t="s">
        <v>8245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t="b">
        <v>1</v>
      </c>
      <c r="N3018" s="10" t="s">
        <v>8301</v>
      </c>
      <c r="O3018" s="15" t="s">
        <v>8315</v>
      </c>
      <c r="P3018" s="10" t="s">
        <v>8355</v>
      </c>
      <c r="Q3018" s="10">
        <f t="shared" si="236"/>
        <v>103</v>
      </c>
      <c r="R3018" s="10">
        <f t="shared" si="235"/>
        <v>242.28</v>
      </c>
      <c r="S3018" s="23">
        <f t="shared" si="237"/>
        <v>41778.548055555555</v>
      </c>
      <c r="T3018" s="23">
        <f t="shared" si="238"/>
        <v>41838.548055555555</v>
      </c>
      <c r="U3018" s="10">
        <f t="shared" si="234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0" t="s">
        <v>8218</v>
      </c>
      <c r="G3019" s="10" t="s">
        <v>8223</v>
      </c>
      <c r="H3019" s="10" t="s">
        <v>8245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t="b">
        <v>1</v>
      </c>
      <c r="N3019" s="10" t="s">
        <v>8301</v>
      </c>
      <c r="O3019" s="15" t="s">
        <v>8315</v>
      </c>
      <c r="P3019" s="10" t="s">
        <v>8355</v>
      </c>
      <c r="Q3019" s="10">
        <f t="shared" si="236"/>
        <v>106</v>
      </c>
      <c r="R3019" s="10">
        <f t="shared" si="235"/>
        <v>146.44999999999999</v>
      </c>
      <c r="S3019" s="23">
        <f t="shared" si="237"/>
        <v>41841.850034722222</v>
      </c>
      <c r="T3019" s="23">
        <f t="shared" si="238"/>
        <v>41871.850034722222</v>
      </c>
      <c r="U3019" s="10">
        <f t="shared" si="234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0" t="s">
        <v>8218</v>
      </c>
      <c r="G3020" s="10" t="s">
        <v>8229</v>
      </c>
      <c r="H3020" s="10" t="s">
        <v>8248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t="b">
        <v>1</v>
      </c>
      <c r="N3020" s="10" t="s">
        <v>8301</v>
      </c>
      <c r="O3020" s="15" t="s">
        <v>8315</v>
      </c>
      <c r="P3020" s="10" t="s">
        <v>8355</v>
      </c>
      <c r="Q3020" s="10">
        <f t="shared" si="236"/>
        <v>101</v>
      </c>
      <c r="R3020" s="10">
        <f t="shared" si="235"/>
        <v>103.17</v>
      </c>
      <c r="S3020" s="23">
        <f t="shared" si="237"/>
        <v>42163.29833333334</v>
      </c>
      <c r="T3020" s="23">
        <f t="shared" si="238"/>
        <v>42205.916666666672</v>
      </c>
      <c r="U3020" s="10">
        <f t="shared" si="234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0" t="s">
        <v>8218</v>
      </c>
      <c r="G3021" s="10" t="s">
        <v>8223</v>
      </c>
      <c r="H3021" s="10" t="s">
        <v>8245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t="b">
        <v>1</v>
      </c>
      <c r="N3021" s="10" t="s">
        <v>8301</v>
      </c>
      <c r="O3021" s="15" t="s">
        <v>8315</v>
      </c>
      <c r="P3021" s="10" t="s">
        <v>8355</v>
      </c>
      <c r="Q3021" s="10">
        <f t="shared" si="236"/>
        <v>121</v>
      </c>
      <c r="R3021" s="10">
        <f t="shared" si="235"/>
        <v>80.459999999999994</v>
      </c>
      <c r="S3021" s="23">
        <f t="shared" si="237"/>
        <v>41758.833564814813</v>
      </c>
      <c r="T3021" s="23">
        <f t="shared" si="238"/>
        <v>41786.125</v>
      </c>
      <c r="U3021" s="10">
        <f t="shared" si="234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0" t="s">
        <v>8218</v>
      </c>
      <c r="G3022" s="10" t="s">
        <v>8223</v>
      </c>
      <c r="H3022" s="10" t="s">
        <v>8245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t="b">
        <v>1</v>
      </c>
      <c r="N3022" s="10" t="s">
        <v>8301</v>
      </c>
      <c r="O3022" s="15" t="s">
        <v>8315</v>
      </c>
      <c r="P3022" s="10" t="s">
        <v>8355</v>
      </c>
      <c r="Q3022" s="10">
        <f t="shared" si="236"/>
        <v>101</v>
      </c>
      <c r="R3022" s="10">
        <f t="shared" si="235"/>
        <v>234.67</v>
      </c>
      <c r="S3022" s="23">
        <f t="shared" si="237"/>
        <v>42170.846446759257</v>
      </c>
      <c r="T3022" s="23">
        <f t="shared" si="238"/>
        <v>42230.846446759257</v>
      </c>
      <c r="U3022" s="10">
        <f t="shared" si="234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0" t="s">
        <v>8218</v>
      </c>
      <c r="G3023" s="10" t="s">
        <v>8223</v>
      </c>
      <c r="H3023" s="10" t="s">
        <v>8245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t="b">
        <v>1</v>
      </c>
      <c r="N3023" s="10" t="s">
        <v>8301</v>
      </c>
      <c r="O3023" s="15" t="s">
        <v>8315</v>
      </c>
      <c r="P3023" s="10" t="s">
        <v>8355</v>
      </c>
      <c r="Q3023" s="10">
        <f t="shared" si="236"/>
        <v>116</v>
      </c>
      <c r="R3023" s="10">
        <f t="shared" si="235"/>
        <v>50.69</v>
      </c>
      <c r="S3023" s="23">
        <f t="shared" si="237"/>
        <v>42660.618854166663</v>
      </c>
      <c r="T3023" s="23">
        <f t="shared" si="238"/>
        <v>42696.249305555553</v>
      </c>
      <c r="U3023" s="10">
        <f t="shared" ref="U3023:U3086" si="239">YEAR(S:S)</f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0" t="s">
        <v>8218</v>
      </c>
      <c r="G3024" s="10" t="s">
        <v>8223</v>
      </c>
      <c r="H3024" s="10" t="s">
        <v>8245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t="b">
        <v>1</v>
      </c>
      <c r="N3024" s="10" t="s">
        <v>8301</v>
      </c>
      <c r="O3024" s="15" t="s">
        <v>8315</v>
      </c>
      <c r="P3024" s="10" t="s">
        <v>8355</v>
      </c>
      <c r="Q3024" s="10">
        <f t="shared" si="236"/>
        <v>101</v>
      </c>
      <c r="R3024" s="10">
        <f t="shared" si="235"/>
        <v>162.71</v>
      </c>
      <c r="S3024" s="23">
        <f t="shared" si="237"/>
        <v>42564.95380787037</v>
      </c>
      <c r="T3024" s="23">
        <f t="shared" si="238"/>
        <v>42609.95380787037</v>
      </c>
      <c r="U3024" s="10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0" t="s">
        <v>8218</v>
      </c>
      <c r="G3025" s="10" t="s">
        <v>8224</v>
      </c>
      <c r="H3025" s="10" t="s">
        <v>8246</v>
      </c>
      <c r="I3025" s="10">
        <v>1434039186</v>
      </c>
      <c r="J3025" s="10">
        <v>1430151186</v>
      </c>
      <c r="K3025" s="10" t="b">
        <v>0</v>
      </c>
      <c r="L3025" s="10">
        <v>6</v>
      </c>
      <c r="M3025" t="b">
        <v>1</v>
      </c>
      <c r="N3025" s="10" t="s">
        <v>8301</v>
      </c>
      <c r="O3025" s="15" t="s">
        <v>8315</v>
      </c>
      <c r="P3025" s="10" t="s">
        <v>8355</v>
      </c>
      <c r="Q3025" s="10">
        <f t="shared" si="236"/>
        <v>103</v>
      </c>
      <c r="R3025" s="10">
        <f t="shared" si="235"/>
        <v>120.17</v>
      </c>
      <c r="S3025" s="23">
        <f t="shared" si="237"/>
        <v>42121.675763888896</v>
      </c>
      <c r="T3025" s="23">
        <f t="shared" si="238"/>
        <v>42166.675763888896</v>
      </c>
      <c r="U3025" s="10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0" t="s">
        <v>8218</v>
      </c>
      <c r="G3026" s="10" t="s">
        <v>8223</v>
      </c>
      <c r="H3026" s="10" t="s">
        <v>8245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t="b">
        <v>1</v>
      </c>
      <c r="N3026" s="10" t="s">
        <v>8301</v>
      </c>
      <c r="O3026" s="15" t="s">
        <v>8315</v>
      </c>
      <c r="P3026" s="10" t="s">
        <v>8355</v>
      </c>
      <c r="Q3026" s="10">
        <f t="shared" si="236"/>
        <v>246</v>
      </c>
      <c r="R3026" s="10">
        <f t="shared" si="235"/>
        <v>67.7</v>
      </c>
      <c r="S3026" s="23">
        <f t="shared" si="237"/>
        <v>41158.993923611109</v>
      </c>
      <c r="T3026" s="23">
        <f t="shared" si="238"/>
        <v>41188.993923611109</v>
      </c>
      <c r="U3026" s="10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0" t="s">
        <v>8218</v>
      </c>
      <c r="G3027" s="10" t="s">
        <v>8224</v>
      </c>
      <c r="H3027" s="10" t="s">
        <v>8246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t="b">
        <v>1</v>
      </c>
      <c r="N3027" s="10" t="s">
        <v>8301</v>
      </c>
      <c r="O3027" s="15" t="s">
        <v>8315</v>
      </c>
      <c r="P3027" s="10" t="s">
        <v>8355</v>
      </c>
      <c r="Q3027" s="10">
        <f t="shared" si="236"/>
        <v>302</v>
      </c>
      <c r="R3027" s="10">
        <f t="shared" si="235"/>
        <v>52.1</v>
      </c>
      <c r="S3027" s="23">
        <f t="shared" si="237"/>
        <v>41761.509409722225</v>
      </c>
      <c r="T3027" s="23">
        <f t="shared" si="238"/>
        <v>41789.666666666664</v>
      </c>
      <c r="U3027" s="10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0" t="s">
        <v>8218</v>
      </c>
      <c r="G3028" s="10" t="s">
        <v>8224</v>
      </c>
      <c r="H3028" s="10" t="s">
        <v>8246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t="b">
        <v>1</v>
      </c>
      <c r="N3028" s="10" t="s">
        <v>8301</v>
      </c>
      <c r="O3028" s="15" t="s">
        <v>8315</v>
      </c>
      <c r="P3028" s="10" t="s">
        <v>8355</v>
      </c>
      <c r="Q3028" s="10">
        <f t="shared" si="236"/>
        <v>143</v>
      </c>
      <c r="R3028" s="10">
        <f t="shared" si="235"/>
        <v>51.6</v>
      </c>
      <c r="S3028" s="23">
        <f t="shared" si="237"/>
        <v>42783.459398148145</v>
      </c>
      <c r="T3028" s="23">
        <f t="shared" si="238"/>
        <v>42797.459398148145</v>
      </c>
      <c r="U3028" s="10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0" t="s">
        <v>8218</v>
      </c>
      <c r="G3029" s="10" t="s">
        <v>8223</v>
      </c>
      <c r="H3029" s="10" t="s">
        <v>8245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t="b">
        <v>1</v>
      </c>
      <c r="N3029" s="10" t="s">
        <v>8301</v>
      </c>
      <c r="O3029" s="15" t="s">
        <v>8315</v>
      </c>
      <c r="P3029" s="10" t="s">
        <v>8355</v>
      </c>
      <c r="Q3029" s="10">
        <f t="shared" si="236"/>
        <v>131</v>
      </c>
      <c r="R3029" s="10">
        <f t="shared" si="235"/>
        <v>164.3</v>
      </c>
      <c r="S3029" s="23">
        <f t="shared" si="237"/>
        <v>42053.704293981486</v>
      </c>
      <c r="T3029" s="23">
        <f t="shared" si="238"/>
        <v>42083.662627314814</v>
      </c>
      <c r="U3029" s="10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0" t="s">
        <v>8218</v>
      </c>
      <c r="G3030" s="10" t="s">
        <v>8223</v>
      </c>
      <c r="H3030" s="10" t="s">
        <v>8245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t="b">
        <v>1</v>
      </c>
      <c r="N3030" s="10" t="s">
        <v>8301</v>
      </c>
      <c r="O3030" s="15" t="s">
        <v>8315</v>
      </c>
      <c r="P3030" s="10" t="s">
        <v>8355</v>
      </c>
      <c r="Q3030" s="10">
        <f t="shared" si="236"/>
        <v>168</v>
      </c>
      <c r="R3030" s="10">
        <f t="shared" si="235"/>
        <v>84.86</v>
      </c>
      <c r="S3030" s="23">
        <f t="shared" si="237"/>
        <v>42567.264178240745</v>
      </c>
      <c r="T3030" s="23">
        <f t="shared" si="238"/>
        <v>42597.264178240745</v>
      </c>
      <c r="U3030" s="1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0" t="s">
        <v>8218</v>
      </c>
      <c r="G3031" s="10" t="s">
        <v>8223</v>
      </c>
      <c r="H3031" s="10" t="s">
        <v>8245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t="b">
        <v>1</v>
      </c>
      <c r="N3031" s="10" t="s">
        <v>8301</v>
      </c>
      <c r="O3031" s="15" t="s">
        <v>8315</v>
      </c>
      <c r="P3031" s="10" t="s">
        <v>8355</v>
      </c>
      <c r="Q3031" s="10">
        <f t="shared" si="236"/>
        <v>110</v>
      </c>
      <c r="R3031" s="10">
        <f t="shared" si="235"/>
        <v>94.55</v>
      </c>
      <c r="S3031" s="23">
        <f t="shared" si="237"/>
        <v>41932.708877314813</v>
      </c>
      <c r="T3031" s="23">
        <f t="shared" si="238"/>
        <v>41961.190972222219</v>
      </c>
      <c r="U3031" s="10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0" t="s">
        <v>8218</v>
      </c>
      <c r="G3032" s="10" t="s">
        <v>8223</v>
      </c>
      <c r="H3032" s="10" t="s">
        <v>8245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t="b">
        <v>1</v>
      </c>
      <c r="N3032" s="10" t="s">
        <v>8301</v>
      </c>
      <c r="O3032" s="15" t="s">
        <v>8315</v>
      </c>
      <c r="P3032" s="10" t="s">
        <v>8355</v>
      </c>
      <c r="Q3032" s="10">
        <f t="shared" si="236"/>
        <v>107</v>
      </c>
      <c r="R3032" s="10">
        <f t="shared" si="235"/>
        <v>45.54</v>
      </c>
      <c r="S3032" s="23">
        <f t="shared" si="237"/>
        <v>42233.747349537036</v>
      </c>
      <c r="T3032" s="23">
        <f t="shared" si="238"/>
        <v>42263.747349537036</v>
      </c>
      <c r="U3032" s="10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0" t="s">
        <v>8218</v>
      </c>
      <c r="G3033" s="10" t="s">
        <v>8223</v>
      </c>
      <c r="H3033" s="10" t="s">
        <v>8245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t="b">
        <v>1</v>
      </c>
      <c r="N3033" s="10" t="s">
        <v>8301</v>
      </c>
      <c r="O3033" s="15" t="s">
        <v>8315</v>
      </c>
      <c r="P3033" s="10" t="s">
        <v>8355</v>
      </c>
      <c r="Q3033" s="10">
        <f t="shared" si="236"/>
        <v>100</v>
      </c>
      <c r="R3033" s="10">
        <f t="shared" si="235"/>
        <v>51.72</v>
      </c>
      <c r="S3033" s="23">
        <f t="shared" si="237"/>
        <v>42597.882488425923</v>
      </c>
      <c r="T3033" s="23">
        <f t="shared" si="238"/>
        <v>42657.882488425923</v>
      </c>
      <c r="U3033" s="10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0" t="s">
        <v>8218</v>
      </c>
      <c r="G3034" s="10" t="s">
        <v>8223</v>
      </c>
      <c r="H3034" s="10" t="s">
        <v>8245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t="b">
        <v>1</v>
      </c>
      <c r="N3034" s="10" t="s">
        <v>8301</v>
      </c>
      <c r="O3034" s="15" t="s">
        <v>8315</v>
      </c>
      <c r="P3034" s="10" t="s">
        <v>8355</v>
      </c>
      <c r="Q3034" s="10">
        <f t="shared" si="236"/>
        <v>127</v>
      </c>
      <c r="R3034" s="10">
        <f t="shared" si="235"/>
        <v>50.88</v>
      </c>
      <c r="S3034" s="23">
        <f t="shared" si="237"/>
        <v>42228.044664351852</v>
      </c>
      <c r="T3034" s="23">
        <f t="shared" si="238"/>
        <v>42258.044664351852</v>
      </c>
      <c r="U3034" s="10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0" t="s">
        <v>8218</v>
      </c>
      <c r="G3035" s="10" t="s">
        <v>8223</v>
      </c>
      <c r="H3035" s="10" t="s">
        <v>8245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t="b">
        <v>1</v>
      </c>
      <c r="N3035" s="10" t="s">
        <v>8301</v>
      </c>
      <c r="O3035" s="15" t="s">
        <v>8315</v>
      </c>
      <c r="P3035" s="10" t="s">
        <v>8355</v>
      </c>
      <c r="Q3035" s="10">
        <f t="shared" si="236"/>
        <v>147</v>
      </c>
      <c r="R3035" s="10">
        <f t="shared" si="235"/>
        <v>191.13</v>
      </c>
      <c r="S3035" s="23">
        <f t="shared" si="237"/>
        <v>42570.110243055555</v>
      </c>
      <c r="T3035" s="23">
        <f t="shared" si="238"/>
        <v>42600.110243055555</v>
      </c>
      <c r="U3035" s="10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0" t="s">
        <v>8218</v>
      </c>
      <c r="G3036" s="10" t="s">
        <v>8223</v>
      </c>
      <c r="H3036" s="10" t="s">
        <v>8245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t="b">
        <v>1</v>
      </c>
      <c r="N3036" s="10" t="s">
        <v>8301</v>
      </c>
      <c r="O3036" s="15" t="s">
        <v>8315</v>
      </c>
      <c r="P3036" s="10" t="s">
        <v>8355</v>
      </c>
      <c r="Q3036" s="10">
        <f t="shared" si="236"/>
        <v>113</v>
      </c>
      <c r="R3036" s="10">
        <f t="shared" si="235"/>
        <v>89.31</v>
      </c>
      <c r="S3036" s="23">
        <f t="shared" si="237"/>
        <v>42644.535358796296</v>
      </c>
      <c r="T3036" s="23">
        <f t="shared" si="238"/>
        <v>42675.165972222225</v>
      </c>
      <c r="U3036" s="10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0" t="s">
        <v>8218</v>
      </c>
      <c r="G3037" s="10" t="s">
        <v>8223</v>
      </c>
      <c r="H3037" s="10" t="s">
        <v>8245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t="b">
        <v>1</v>
      </c>
      <c r="N3037" s="10" t="s">
        <v>8301</v>
      </c>
      <c r="O3037" s="15" t="s">
        <v>8315</v>
      </c>
      <c r="P3037" s="10" t="s">
        <v>8355</v>
      </c>
      <c r="Q3037" s="10">
        <f t="shared" si="236"/>
        <v>109</v>
      </c>
      <c r="R3037" s="10">
        <f t="shared" si="235"/>
        <v>88.59</v>
      </c>
      <c r="S3037" s="23">
        <f t="shared" si="237"/>
        <v>41368.560289351852</v>
      </c>
      <c r="T3037" s="23">
        <f t="shared" si="238"/>
        <v>41398.560289351852</v>
      </c>
      <c r="U3037" s="10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0" t="s">
        <v>8218</v>
      </c>
      <c r="G3038" s="10" t="s">
        <v>8223</v>
      </c>
      <c r="H3038" s="10" t="s">
        <v>8245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t="b">
        <v>1</v>
      </c>
      <c r="N3038" s="10" t="s">
        <v>8301</v>
      </c>
      <c r="O3038" s="15" t="s">
        <v>8315</v>
      </c>
      <c r="P3038" s="10" t="s">
        <v>8355</v>
      </c>
      <c r="Q3038" s="10">
        <f t="shared" si="236"/>
        <v>127</v>
      </c>
      <c r="R3038" s="10">
        <f t="shared" si="235"/>
        <v>96.3</v>
      </c>
      <c r="S3038" s="23">
        <f t="shared" si="237"/>
        <v>41466.785231481481</v>
      </c>
      <c r="T3038" s="23">
        <f t="shared" si="238"/>
        <v>41502.499305555553</v>
      </c>
      <c r="U3038" s="10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0" t="s">
        <v>8218</v>
      </c>
      <c r="G3039" s="10" t="s">
        <v>8223</v>
      </c>
      <c r="H3039" s="10" t="s">
        <v>8245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t="b">
        <v>1</v>
      </c>
      <c r="N3039" s="10" t="s">
        <v>8301</v>
      </c>
      <c r="O3039" s="15" t="s">
        <v>8315</v>
      </c>
      <c r="P3039" s="10" t="s">
        <v>8355</v>
      </c>
      <c r="Q3039" s="10">
        <f t="shared" si="236"/>
        <v>213</v>
      </c>
      <c r="R3039" s="10">
        <f t="shared" si="235"/>
        <v>33.31</v>
      </c>
      <c r="S3039" s="23">
        <f t="shared" si="237"/>
        <v>40378.893206018518</v>
      </c>
      <c r="T3039" s="23">
        <f t="shared" si="238"/>
        <v>40453.207638888889</v>
      </c>
      <c r="U3039" s="10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0" t="s">
        <v>8218</v>
      </c>
      <c r="G3040" s="10" t="s">
        <v>8223</v>
      </c>
      <c r="H3040" s="10" t="s">
        <v>8245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t="b">
        <v>1</v>
      </c>
      <c r="N3040" s="10" t="s">
        <v>8301</v>
      </c>
      <c r="O3040" s="15" t="s">
        <v>8315</v>
      </c>
      <c r="P3040" s="10" t="s">
        <v>8355</v>
      </c>
      <c r="Q3040" s="10">
        <f t="shared" si="236"/>
        <v>101</v>
      </c>
      <c r="R3040" s="10">
        <f t="shared" si="235"/>
        <v>37.22</v>
      </c>
      <c r="S3040" s="23">
        <f t="shared" si="237"/>
        <v>42373.252280092594</v>
      </c>
      <c r="T3040" s="23">
        <f t="shared" si="238"/>
        <v>42433.252280092594</v>
      </c>
      <c r="U3040" s="1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0" t="s">
        <v>8218</v>
      </c>
      <c r="G3041" s="10" t="s">
        <v>8223</v>
      </c>
      <c r="H3041" s="10" t="s">
        <v>8245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t="b">
        <v>1</v>
      </c>
      <c r="N3041" s="10" t="s">
        <v>8301</v>
      </c>
      <c r="O3041" s="15" t="s">
        <v>8315</v>
      </c>
      <c r="P3041" s="10" t="s">
        <v>8355</v>
      </c>
      <c r="Q3041" s="10">
        <f t="shared" si="236"/>
        <v>109</v>
      </c>
      <c r="R3041" s="10">
        <f t="shared" si="235"/>
        <v>92.13</v>
      </c>
      <c r="S3041" s="23">
        <f t="shared" si="237"/>
        <v>41610.794421296298</v>
      </c>
      <c r="T3041" s="23">
        <f t="shared" si="238"/>
        <v>41637.332638888889</v>
      </c>
      <c r="U3041" s="10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0" t="s">
        <v>8218</v>
      </c>
      <c r="G3042" s="10" t="s">
        <v>8223</v>
      </c>
      <c r="H3042" s="10" t="s">
        <v>8245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t="b">
        <v>1</v>
      </c>
      <c r="N3042" s="10" t="s">
        <v>8301</v>
      </c>
      <c r="O3042" s="15" t="s">
        <v>8315</v>
      </c>
      <c r="P3042" s="10" t="s">
        <v>8355</v>
      </c>
      <c r="Q3042" s="10">
        <f t="shared" si="236"/>
        <v>108</v>
      </c>
      <c r="R3042" s="10">
        <f t="shared" si="235"/>
        <v>76.790000000000006</v>
      </c>
      <c r="S3042" s="23">
        <f t="shared" si="237"/>
        <v>42177.791909722218</v>
      </c>
      <c r="T3042" s="23">
        <f t="shared" si="238"/>
        <v>42181.958333333328</v>
      </c>
      <c r="U3042" s="10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0" t="s">
        <v>8218</v>
      </c>
      <c r="G3043" s="10" t="s">
        <v>8223</v>
      </c>
      <c r="H3043" s="10" t="s">
        <v>8245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t="b">
        <v>1</v>
      </c>
      <c r="N3043" s="10" t="s">
        <v>8301</v>
      </c>
      <c r="O3043" s="15" t="s">
        <v>8315</v>
      </c>
      <c r="P3043" s="10" t="s">
        <v>8355</v>
      </c>
      <c r="Q3043" s="10">
        <f t="shared" si="236"/>
        <v>110</v>
      </c>
      <c r="R3043" s="10">
        <f t="shared" si="235"/>
        <v>96.53</v>
      </c>
      <c r="S3043" s="23">
        <f t="shared" si="237"/>
        <v>42359.868611111116</v>
      </c>
      <c r="T3043" s="23">
        <f t="shared" si="238"/>
        <v>42389.868611111116</v>
      </c>
      <c r="U3043" s="10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0" t="s">
        <v>8218</v>
      </c>
      <c r="G3044" s="10" t="s">
        <v>8224</v>
      </c>
      <c r="H3044" s="10" t="s">
        <v>8246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t="b">
        <v>1</v>
      </c>
      <c r="N3044" s="10" t="s">
        <v>8301</v>
      </c>
      <c r="O3044" s="15" t="s">
        <v>8315</v>
      </c>
      <c r="P3044" s="10" t="s">
        <v>8355</v>
      </c>
      <c r="Q3044" s="10">
        <f t="shared" si="236"/>
        <v>128</v>
      </c>
      <c r="R3044" s="10">
        <f t="shared" si="235"/>
        <v>51.89</v>
      </c>
      <c r="S3044" s="23">
        <f t="shared" si="237"/>
        <v>42253.688043981485</v>
      </c>
      <c r="T3044" s="23">
        <f t="shared" si="238"/>
        <v>42283.688043981485</v>
      </c>
      <c r="U3044" s="10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0" t="s">
        <v>8218</v>
      </c>
      <c r="G3045" s="10" t="s">
        <v>8228</v>
      </c>
      <c r="H3045" s="10" t="s">
        <v>8250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t="b">
        <v>1</v>
      </c>
      <c r="N3045" s="10" t="s">
        <v>8301</v>
      </c>
      <c r="O3045" s="15" t="s">
        <v>8315</v>
      </c>
      <c r="P3045" s="10" t="s">
        <v>8355</v>
      </c>
      <c r="Q3045" s="10">
        <f t="shared" si="236"/>
        <v>110</v>
      </c>
      <c r="R3045" s="10">
        <f t="shared" si="235"/>
        <v>128.91</v>
      </c>
      <c r="S3045" s="23">
        <f t="shared" si="237"/>
        <v>42083.070590277777</v>
      </c>
      <c r="T3045" s="23">
        <f t="shared" si="238"/>
        <v>42110.118055555555</v>
      </c>
      <c r="U3045" s="10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0" t="s">
        <v>8218</v>
      </c>
      <c r="G3046" s="10" t="s">
        <v>8223</v>
      </c>
      <c r="H3046" s="10" t="s">
        <v>8245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t="b">
        <v>1</v>
      </c>
      <c r="N3046" s="10" t="s">
        <v>8301</v>
      </c>
      <c r="O3046" s="15" t="s">
        <v>8315</v>
      </c>
      <c r="P3046" s="10" t="s">
        <v>8355</v>
      </c>
      <c r="Q3046" s="10">
        <f t="shared" si="236"/>
        <v>109</v>
      </c>
      <c r="R3046" s="10">
        <f t="shared" si="235"/>
        <v>84.11</v>
      </c>
      <c r="S3046" s="23">
        <f t="shared" si="237"/>
        <v>42387.7268287037</v>
      </c>
      <c r="T3046" s="23">
        <f t="shared" si="238"/>
        <v>42402.7268287037</v>
      </c>
      <c r="U3046" s="10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0" t="s">
        <v>8218</v>
      </c>
      <c r="G3047" s="10" t="s">
        <v>8223</v>
      </c>
      <c r="H3047" s="10" t="s">
        <v>8245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t="b">
        <v>1</v>
      </c>
      <c r="N3047" s="10" t="s">
        <v>8301</v>
      </c>
      <c r="O3047" s="15" t="s">
        <v>8315</v>
      </c>
      <c r="P3047" s="10" t="s">
        <v>8355</v>
      </c>
      <c r="Q3047" s="10">
        <f t="shared" si="236"/>
        <v>133</v>
      </c>
      <c r="R3047" s="10">
        <f t="shared" si="235"/>
        <v>82.94</v>
      </c>
      <c r="S3047" s="23">
        <f t="shared" si="237"/>
        <v>41843.155729166669</v>
      </c>
      <c r="T3047" s="23">
        <f t="shared" si="238"/>
        <v>41873.155729166669</v>
      </c>
      <c r="U3047" s="10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0" t="s">
        <v>8218</v>
      </c>
      <c r="G3048" s="10" t="s">
        <v>8223</v>
      </c>
      <c r="H3048" s="10" t="s">
        <v>8245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t="b">
        <v>1</v>
      </c>
      <c r="N3048" s="10" t="s">
        <v>8301</v>
      </c>
      <c r="O3048" s="15" t="s">
        <v>8315</v>
      </c>
      <c r="P3048" s="10" t="s">
        <v>8355</v>
      </c>
      <c r="Q3048" s="10">
        <f t="shared" si="236"/>
        <v>191</v>
      </c>
      <c r="R3048" s="10">
        <f t="shared" si="235"/>
        <v>259.95</v>
      </c>
      <c r="S3048" s="23">
        <f t="shared" si="237"/>
        <v>41862.803078703706</v>
      </c>
      <c r="T3048" s="23">
        <f t="shared" si="238"/>
        <v>41892.202777777777</v>
      </c>
      <c r="U3048" s="10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0" t="s">
        <v>8218</v>
      </c>
      <c r="G3049" s="10" t="s">
        <v>8223</v>
      </c>
      <c r="H3049" s="10" t="s">
        <v>8245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t="b">
        <v>1</v>
      </c>
      <c r="N3049" s="10" t="s">
        <v>8301</v>
      </c>
      <c r="O3049" s="15" t="s">
        <v>8315</v>
      </c>
      <c r="P3049" s="10" t="s">
        <v>8355</v>
      </c>
      <c r="Q3049" s="10">
        <f t="shared" si="236"/>
        <v>149</v>
      </c>
      <c r="R3049" s="10">
        <f t="shared" si="235"/>
        <v>37.25</v>
      </c>
      <c r="S3049" s="23">
        <f t="shared" si="237"/>
        <v>42443.989050925928</v>
      </c>
      <c r="T3049" s="23">
        <f t="shared" si="238"/>
        <v>42487.552777777775</v>
      </c>
      <c r="U3049" s="10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0" t="s">
        <v>8218</v>
      </c>
      <c r="G3050" s="10" t="s">
        <v>8223</v>
      </c>
      <c r="H3050" s="10" t="s">
        <v>8245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t="b">
        <v>1</v>
      </c>
      <c r="N3050" s="10" t="s">
        <v>8301</v>
      </c>
      <c r="O3050" s="15" t="s">
        <v>8315</v>
      </c>
      <c r="P3050" s="10" t="s">
        <v>8355</v>
      </c>
      <c r="Q3050" s="10">
        <f t="shared" si="236"/>
        <v>166</v>
      </c>
      <c r="R3050" s="10">
        <f t="shared" si="235"/>
        <v>177.02</v>
      </c>
      <c r="S3050" s="23">
        <f t="shared" si="237"/>
        <v>41975.901180555549</v>
      </c>
      <c r="T3050" s="23">
        <f t="shared" si="238"/>
        <v>42004.890277777777</v>
      </c>
      <c r="U3050" s="1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0" t="s">
        <v>8218</v>
      </c>
      <c r="G3051" s="10" t="s">
        <v>8223</v>
      </c>
      <c r="H3051" s="10" t="s">
        <v>8245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t="b">
        <v>1</v>
      </c>
      <c r="N3051" s="10" t="s">
        <v>8301</v>
      </c>
      <c r="O3051" s="15" t="s">
        <v>8315</v>
      </c>
      <c r="P3051" s="10" t="s">
        <v>8355</v>
      </c>
      <c r="Q3051" s="10">
        <f t="shared" si="236"/>
        <v>107</v>
      </c>
      <c r="R3051" s="10">
        <f t="shared" si="235"/>
        <v>74.069999999999993</v>
      </c>
      <c r="S3051" s="23">
        <f t="shared" si="237"/>
        <v>42139.014525462961</v>
      </c>
      <c r="T3051" s="23">
        <f t="shared" si="238"/>
        <v>42169.014525462961</v>
      </c>
      <c r="U3051" s="10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0" t="s">
        <v>8218</v>
      </c>
      <c r="G3052" s="10" t="s">
        <v>8223</v>
      </c>
      <c r="H3052" s="10" t="s">
        <v>8245</v>
      </c>
      <c r="I3052" s="10">
        <v>1462420960</v>
      </c>
      <c r="J3052" s="10">
        <v>1459828960</v>
      </c>
      <c r="K3052" s="10" t="b">
        <v>0</v>
      </c>
      <c r="L3052" s="10">
        <v>9</v>
      </c>
      <c r="M3052" t="b">
        <v>1</v>
      </c>
      <c r="N3052" s="10" t="s">
        <v>8301</v>
      </c>
      <c r="O3052" s="15" t="s">
        <v>8315</v>
      </c>
      <c r="P3052" s="10" t="s">
        <v>8355</v>
      </c>
      <c r="Q3052" s="10">
        <f t="shared" si="236"/>
        <v>106</v>
      </c>
      <c r="R3052" s="10">
        <f t="shared" si="235"/>
        <v>70.67</v>
      </c>
      <c r="S3052" s="23">
        <f t="shared" si="237"/>
        <v>42465.16851851852</v>
      </c>
      <c r="T3052" s="23">
        <f t="shared" si="238"/>
        <v>42495.16851851852</v>
      </c>
      <c r="U3052" s="10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0" t="s">
        <v>8220</v>
      </c>
      <c r="G3053" s="10" t="s">
        <v>8224</v>
      </c>
      <c r="H3053" s="10" t="s">
        <v>8246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t="b">
        <v>0</v>
      </c>
      <c r="N3053" s="10" t="s">
        <v>8301</v>
      </c>
      <c r="O3053" s="15" t="s">
        <v>8315</v>
      </c>
      <c r="P3053" s="10" t="s">
        <v>8355</v>
      </c>
      <c r="Q3053" s="10">
        <f t="shared" si="236"/>
        <v>24</v>
      </c>
      <c r="R3053" s="10">
        <f t="shared" si="235"/>
        <v>23.63</v>
      </c>
      <c r="S3053" s="23">
        <f t="shared" si="237"/>
        <v>42744.416030092587</v>
      </c>
      <c r="T3053" s="23">
        <f t="shared" si="238"/>
        <v>42774.416030092587</v>
      </c>
      <c r="U3053" s="10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0" t="s">
        <v>8220</v>
      </c>
      <c r="G3054" s="10" t="s">
        <v>8223</v>
      </c>
      <c r="H3054" s="10" t="s">
        <v>8245</v>
      </c>
      <c r="I3054" s="10">
        <v>1432828740</v>
      </c>
      <c r="J3054" s="10">
        <v>1430237094</v>
      </c>
      <c r="K3054" s="10" t="b">
        <v>0</v>
      </c>
      <c r="L3054" s="10">
        <v>2</v>
      </c>
      <c r="M3054" t="b">
        <v>0</v>
      </c>
      <c r="N3054" s="10" t="s">
        <v>8301</v>
      </c>
      <c r="O3054" s="15" t="s">
        <v>8315</v>
      </c>
      <c r="P3054" s="10" t="s">
        <v>8355</v>
      </c>
      <c r="Q3054" s="10">
        <f t="shared" si="236"/>
        <v>0</v>
      </c>
      <c r="R3054" s="10">
        <f t="shared" si="235"/>
        <v>37.5</v>
      </c>
      <c r="S3054" s="23">
        <f t="shared" si="237"/>
        <v>42122.670069444444</v>
      </c>
      <c r="T3054" s="23">
        <f t="shared" si="238"/>
        <v>42152.665972222225</v>
      </c>
      <c r="U3054" s="10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0" t="s">
        <v>8220</v>
      </c>
      <c r="G3055" s="10" t="s">
        <v>8223</v>
      </c>
      <c r="H3055" s="10" t="s">
        <v>8245</v>
      </c>
      <c r="I3055" s="10">
        <v>1412222340</v>
      </c>
      <c r="J3055" s="10">
        <v>1407781013</v>
      </c>
      <c r="K3055" s="10" t="b">
        <v>0</v>
      </c>
      <c r="L3055" s="10">
        <v>3</v>
      </c>
      <c r="M3055" t="b">
        <v>0</v>
      </c>
      <c r="N3055" s="10" t="s">
        <v>8301</v>
      </c>
      <c r="O3055" s="15" t="s">
        <v>8315</v>
      </c>
      <c r="P3055" s="10" t="s">
        <v>8355</v>
      </c>
      <c r="Q3055" s="10">
        <f t="shared" si="236"/>
        <v>0</v>
      </c>
      <c r="R3055" s="10">
        <f t="shared" si="235"/>
        <v>13.33</v>
      </c>
      <c r="S3055" s="23">
        <f t="shared" si="237"/>
        <v>41862.761724537035</v>
      </c>
      <c r="T3055" s="23">
        <f t="shared" si="238"/>
        <v>41914.165972222225</v>
      </c>
      <c r="U3055" s="10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0" t="s">
        <v>8220</v>
      </c>
      <c r="G3056" s="10" t="s">
        <v>8223</v>
      </c>
      <c r="H3056" s="10" t="s">
        <v>8245</v>
      </c>
      <c r="I3056" s="10">
        <v>1425258240</v>
      </c>
      <c r="J3056" s="10">
        <v>1422043154</v>
      </c>
      <c r="K3056" s="10" t="b">
        <v>0</v>
      </c>
      <c r="L3056" s="10">
        <v>0</v>
      </c>
      <c r="M3056" t="b">
        <v>0</v>
      </c>
      <c r="N3056" s="10" t="s">
        <v>8301</v>
      </c>
      <c r="O3056" s="15" t="s">
        <v>8315</v>
      </c>
      <c r="P3056" s="10" t="s">
        <v>8355</v>
      </c>
      <c r="Q3056" s="10">
        <f t="shared" si="236"/>
        <v>0</v>
      </c>
      <c r="R3056" s="10">
        <f t="shared" si="235"/>
        <v>0</v>
      </c>
      <c r="S3056" s="23">
        <f t="shared" si="237"/>
        <v>42027.832800925928</v>
      </c>
      <c r="T3056" s="23">
        <f t="shared" si="238"/>
        <v>42065.044444444444</v>
      </c>
      <c r="U3056" s="10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0" t="s">
        <v>8220</v>
      </c>
      <c r="G3057" s="10" t="s">
        <v>8223</v>
      </c>
      <c r="H3057" s="10" t="s">
        <v>8245</v>
      </c>
      <c r="I3057" s="10">
        <v>1420844390</v>
      </c>
      <c r="J3057" s="10">
        <v>1415660390</v>
      </c>
      <c r="K3057" s="10" t="b">
        <v>0</v>
      </c>
      <c r="L3057" s="10">
        <v>1</v>
      </c>
      <c r="M3057" t="b">
        <v>0</v>
      </c>
      <c r="N3057" s="10" t="s">
        <v>8301</v>
      </c>
      <c r="O3057" s="15" t="s">
        <v>8315</v>
      </c>
      <c r="P3057" s="10" t="s">
        <v>8355</v>
      </c>
      <c r="Q3057" s="10">
        <f t="shared" si="236"/>
        <v>0</v>
      </c>
      <c r="R3057" s="10">
        <f t="shared" si="235"/>
        <v>1</v>
      </c>
      <c r="S3057" s="23">
        <f t="shared" si="237"/>
        <v>41953.95821759259</v>
      </c>
      <c r="T3057" s="23">
        <f t="shared" si="238"/>
        <v>42013.95821759259</v>
      </c>
      <c r="U3057" s="10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0" t="s">
        <v>8220</v>
      </c>
      <c r="G3058" s="10" t="s">
        <v>8223</v>
      </c>
      <c r="H3058" s="10" t="s">
        <v>8245</v>
      </c>
      <c r="I3058" s="10">
        <v>1412003784</v>
      </c>
      <c r="J3058" s="10">
        <v>1406819784</v>
      </c>
      <c r="K3058" s="10" t="b">
        <v>0</v>
      </c>
      <c r="L3058" s="10">
        <v>0</v>
      </c>
      <c r="M3058" t="b">
        <v>0</v>
      </c>
      <c r="N3058" s="10" t="s">
        <v>8301</v>
      </c>
      <c r="O3058" s="15" t="s">
        <v>8315</v>
      </c>
      <c r="P3058" s="10" t="s">
        <v>8355</v>
      </c>
      <c r="Q3058" s="10">
        <f t="shared" si="236"/>
        <v>0</v>
      </c>
      <c r="R3058" s="10">
        <f t="shared" si="235"/>
        <v>0</v>
      </c>
      <c r="S3058" s="23">
        <f t="shared" si="237"/>
        <v>41851.636388888888</v>
      </c>
      <c r="T3058" s="23">
        <f t="shared" si="238"/>
        <v>41911.636388888888</v>
      </c>
      <c r="U3058" s="10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0" t="s">
        <v>8220</v>
      </c>
      <c r="G3059" s="10" t="s">
        <v>8224</v>
      </c>
      <c r="H3059" s="10" t="s">
        <v>8246</v>
      </c>
      <c r="I3059" s="10">
        <v>1459694211</v>
      </c>
      <c r="J3059" s="10">
        <v>1457105811</v>
      </c>
      <c r="K3059" s="10" t="b">
        <v>0</v>
      </c>
      <c r="L3059" s="10">
        <v>0</v>
      </c>
      <c r="M3059" t="b">
        <v>0</v>
      </c>
      <c r="N3059" s="10" t="s">
        <v>8301</v>
      </c>
      <c r="O3059" s="15" t="s">
        <v>8315</v>
      </c>
      <c r="P3059" s="10" t="s">
        <v>8355</v>
      </c>
      <c r="Q3059" s="10">
        <f t="shared" si="236"/>
        <v>0</v>
      </c>
      <c r="R3059" s="10">
        <f t="shared" si="235"/>
        <v>0</v>
      </c>
      <c r="S3059" s="23">
        <f t="shared" si="237"/>
        <v>42433.650590277779</v>
      </c>
      <c r="T3059" s="23">
        <f t="shared" si="238"/>
        <v>42463.608923611115</v>
      </c>
      <c r="U3059" s="10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0" t="s">
        <v>8220</v>
      </c>
      <c r="G3060" s="10" t="s">
        <v>8236</v>
      </c>
      <c r="H3060" s="10" t="s">
        <v>8248</v>
      </c>
      <c r="I3060" s="10">
        <v>1463734740</v>
      </c>
      <c r="J3060" s="10">
        <v>1459414740</v>
      </c>
      <c r="K3060" s="10" t="b">
        <v>0</v>
      </c>
      <c r="L3060" s="10">
        <v>3</v>
      </c>
      <c r="M3060" t="b">
        <v>0</v>
      </c>
      <c r="N3060" s="10" t="s">
        <v>8301</v>
      </c>
      <c r="O3060" s="15" t="s">
        <v>8315</v>
      </c>
      <c r="P3060" s="10" t="s">
        <v>8355</v>
      </c>
      <c r="Q3060" s="10">
        <f t="shared" si="236"/>
        <v>0</v>
      </c>
      <c r="R3060" s="10">
        <f t="shared" si="235"/>
        <v>1</v>
      </c>
      <c r="S3060" s="23">
        <f t="shared" si="237"/>
        <v>42460.374305555553</v>
      </c>
      <c r="T3060" s="23">
        <f t="shared" si="238"/>
        <v>42510.374305555553</v>
      </c>
      <c r="U3060" s="1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0" t="s">
        <v>8220</v>
      </c>
      <c r="G3061" s="10" t="s">
        <v>8223</v>
      </c>
      <c r="H3061" s="10" t="s">
        <v>8245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t="b">
        <v>0</v>
      </c>
      <c r="N3061" s="10" t="s">
        <v>8301</v>
      </c>
      <c r="O3061" s="15" t="s">
        <v>8315</v>
      </c>
      <c r="P3061" s="10" t="s">
        <v>8355</v>
      </c>
      <c r="Q3061" s="10">
        <f t="shared" si="236"/>
        <v>3</v>
      </c>
      <c r="R3061" s="10">
        <f t="shared" si="235"/>
        <v>41</v>
      </c>
      <c r="S3061" s="23">
        <f t="shared" si="237"/>
        <v>41829.935717592591</v>
      </c>
      <c r="T3061" s="23">
        <f t="shared" si="238"/>
        <v>41859.935717592591</v>
      </c>
      <c r="U3061" s="10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0" t="s">
        <v>8220</v>
      </c>
      <c r="G3062" s="10" t="s">
        <v>8223</v>
      </c>
      <c r="H3062" s="10" t="s">
        <v>8245</v>
      </c>
      <c r="I3062" s="10">
        <v>1443422134</v>
      </c>
      <c r="J3062" s="10">
        <v>1440830134</v>
      </c>
      <c r="K3062" s="10" t="b">
        <v>0</v>
      </c>
      <c r="L3062" s="10">
        <v>6</v>
      </c>
      <c r="M3062" t="b">
        <v>0</v>
      </c>
      <c r="N3062" s="10" t="s">
        <v>8301</v>
      </c>
      <c r="O3062" s="15" t="s">
        <v>8315</v>
      </c>
      <c r="P3062" s="10" t="s">
        <v>8355</v>
      </c>
      <c r="Q3062" s="10">
        <f t="shared" si="236"/>
        <v>0</v>
      </c>
      <c r="R3062" s="10">
        <f t="shared" si="235"/>
        <v>55.83</v>
      </c>
      <c r="S3062" s="23">
        <f t="shared" si="237"/>
        <v>42245.274699074071</v>
      </c>
      <c r="T3062" s="23">
        <f t="shared" si="238"/>
        <v>42275.274699074071</v>
      </c>
      <c r="U3062" s="10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0" t="s">
        <v>8220</v>
      </c>
      <c r="G3063" s="10" t="s">
        <v>8223</v>
      </c>
      <c r="H3063" s="10" t="s">
        <v>8245</v>
      </c>
      <c r="I3063" s="10">
        <v>1407955748</v>
      </c>
      <c r="J3063" s="10">
        <v>1405363748</v>
      </c>
      <c r="K3063" s="10" t="b">
        <v>0</v>
      </c>
      <c r="L3063" s="10">
        <v>0</v>
      </c>
      <c r="M3063" t="b">
        <v>0</v>
      </c>
      <c r="N3063" s="10" t="s">
        <v>8301</v>
      </c>
      <c r="O3063" s="15" t="s">
        <v>8315</v>
      </c>
      <c r="P3063" s="10" t="s">
        <v>8355</v>
      </c>
      <c r="Q3063" s="10">
        <f t="shared" si="236"/>
        <v>0</v>
      </c>
      <c r="R3063" s="10">
        <f t="shared" si="235"/>
        <v>0</v>
      </c>
      <c r="S3063" s="23">
        <f t="shared" si="237"/>
        <v>41834.784120370372</v>
      </c>
      <c r="T3063" s="23">
        <f t="shared" si="238"/>
        <v>41864.784120370372</v>
      </c>
      <c r="U3063" s="10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0" t="s">
        <v>8220</v>
      </c>
      <c r="G3064" s="10" t="s">
        <v>8223</v>
      </c>
      <c r="H3064" s="10" t="s">
        <v>8245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t="b">
        <v>0</v>
      </c>
      <c r="N3064" s="10" t="s">
        <v>8301</v>
      </c>
      <c r="O3064" s="15" t="s">
        <v>8315</v>
      </c>
      <c r="P3064" s="10" t="s">
        <v>8355</v>
      </c>
      <c r="Q3064" s="10">
        <f t="shared" si="236"/>
        <v>67</v>
      </c>
      <c r="R3064" s="10">
        <f t="shared" si="235"/>
        <v>99.76</v>
      </c>
      <c r="S3064" s="23">
        <f t="shared" si="237"/>
        <v>42248.535787037035</v>
      </c>
      <c r="T3064" s="23">
        <f t="shared" si="238"/>
        <v>42277.75</v>
      </c>
      <c r="U3064" s="10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0" t="s">
        <v>8220</v>
      </c>
      <c r="G3065" s="10" t="s">
        <v>8223</v>
      </c>
      <c r="H3065" s="10" t="s">
        <v>8245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t="b">
        <v>0</v>
      </c>
      <c r="N3065" s="10" t="s">
        <v>8301</v>
      </c>
      <c r="O3065" s="15" t="s">
        <v>8315</v>
      </c>
      <c r="P3065" s="10" t="s">
        <v>8355</v>
      </c>
      <c r="Q3065" s="10">
        <f t="shared" si="236"/>
        <v>20</v>
      </c>
      <c r="R3065" s="10">
        <f t="shared" si="235"/>
        <v>25.52</v>
      </c>
      <c r="S3065" s="23">
        <f t="shared" si="237"/>
        <v>42630.922893518517</v>
      </c>
      <c r="T3065" s="23">
        <f t="shared" si="238"/>
        <v>42665.922893518517</v>
      </c>
      <c r="U3065" s="10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0" t="s">
        <v>8220</v>
      </c>
      <c r="G3066" s="10" t="s">
        <v>8223</v>
      </c>
      <c r="H3066" s="10" t="s">
        <v>8245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t="b">
        <v>0</v>
      </c>
      <c r="N3066" s="10" t="s">
        <v>8301</v>
      </c>
      <c r="O3066" s="15" t="s">
        <v>8315</v>
      </c>
      <c r="P3066" s="10" t="s">
        <v>8355</v>
      </c>
      <c r="Q3066" s="10">
        <f t="shared" si="236"/>
        <v>11</v>
      </c>
      <c r="R3066" s="10">
        <f t="shared" si="235"/>
        <v>117.65</v>
      </c>
      <c r="S3066" s="23">
        <f t="shared" si="237"/>
        <v>42299.130162037036</v>
      </c>
      <c r="T3066" s="23">
        <f t="shared" si="238"/>
        <v>42330.290972222225</v>
      </c>
      <c r="U3066" s="10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0" t="s">
        <v>8220</v>
      </c>
      <c r="G3067" s="10" t="s">
        <v>8223</v>
      </c>
      <c r="H3067" s="10" t="s">
        <v>8245</v>
      </c>
      <c r="I3067" s="10">
        <v>1406683172</v>
      </c>
      <c r="J3067" s="10">
        <v>1404523172</v>
      </c>
      <c r="K3067" s="10" t="b">
        <v>0</v>
      </c>
      <c r="L3067" s="10">
        <v>2</v>
      </c>
      <c r="M3067" t="b">
        <v>0</v>
      </c>
      <c r="N3067" s="10" t="s">
        <v>8301</v>
      </c>
      <c r="O3067" s="15" t="s">
        <v>8315</v>
      </c>
      <c r="P3067" s="10" t="s">
        <v>8355</v>
      </c>
      <c r="Q3067" s="10">
        <f t="shared" si="236"/>
        <v>0</v>
      </c>
      <c r="R3067" s="10">
        <f t="shared" si="235"/>
        <v>5</v>
      </c>
      <c r="S3067" s="23">
        <f t="shared" si="237"/>
        <v>41825.055231481485</v>
      </c>
      <c r="T3067" s="23">
        <f t="shared" si="238"/>
        <v>41850.055231481485</v>
      </c>
      <c r="U3067" s="10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0" t="s">
        <v>8220</v>
      </c>
      <c r="G3068" s="10" t="s">
        <v>8225</v>
      </c>
      <c r="H3068" s="10" t="s">
        <v>8247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t="b">
        <v>0</v>
      </c>
      <c r="N3068" s="10" t="s">
        <v>8301</v>
      </c>
      <c r="O3068" s="15" t="s">
        <v>8315</v>
      </c>
      <c r="P3068" s="10" t="s">
        <v>8355</v>
      </c>
      <c r="Q3068" s="10">
        <f t="shared" si="236"/>
        <v>12</v>
      </c>
      <c r="R3068" s="10">
        <f t="shared" si="235"/>
        <v>2796.67</v>
      </c>
      <c r="S3068" s="23">
        <f t="shared" si="237"/>
        <v>42531.228437500002</v>
      </c>
      <c r="T3068" s="23">
        <f t="shared" si="238"/>
        <v>42561.228437500002</v>
      </c>
      <c r="U3068" s="10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0" t="s">
        <v>8220</v>
      </c>
      <c r="G3069" s="10" t="s">
        <v>8227</v>
      </c>
      <c r="H3069" s="10" t="s">
        <v>8249</v>
      </c>
      <c r="I3069" s="10">
        <v>1441837879</v>
      </c>
      <c r="J3069" s="10">
        <v>1439245879</v>
      </c>
      <c r="K3069" s="10" t="b">
        <v>0</v>
      </c>
      <c r="L3069" s="10">
        <v>1</v>
      </c>
      <c r="M3069" t="b">
        <v>0</v>
      </c>
      <c r="N3069" s="10" t="s">
        <v>8301</v>
      </c>
      <c r="O3069" s="15" t="s">
        <v>8315</v>
      </c>
      <c r="P3069" s="10" t="s">
        <v>8355</v>
      </c>
      <c r="Q3069" s="10">
        <f t="shared" si="236"/>
        <v>3</v>
      </c>
      <c r="R3069" s="10">
        <f t="shared" si="235"/>
        <v>200</v>
      </c>
      <c r="S3069" s="23">
        <f t="shared" si="237"/>
        <v>42226.938414351855</v>
      </c>
      <c r="T3069" s="23">
        <f t="shared" si="238"/>
        <v>42256.938414351855</v>
      </c>
      <c r="U3069" s="10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0" t="s">
        <v>8220</v>
      </c>
      <c r="G3070" s="10" t="s">
        <v>8223</v>
      </c>
      <c r="H3070" s="10" t="s">
        <v>8245</v>
      </c>
      <c r="I3070" s="10">
        <v>1445013352</v>
      </c>
      <c r="J3070" s="10">
        <v>1442421352</v>
      </c>
      <c r="K3070" s="10" t="b">
        <v>0</v>
      </c>
      <c r="L3070" s="10">
        <v>2</v>
      </c>
      <c r="M3070" t="b">
        <v>0</v>
      </c>
      <c r="N3070" s="10" t="s">
        <v>8301</v>
      </c>
      <c r="O3070" s="15" t="s">
        <v>8315</v>
      </c>
      <c r="P3070" s="10" t="s">
        <v>8355</v>
      </c>
      <c r="Q3070" s="10">
        <f t="shared" si="236"/>
        <v>0</v>
      </c>
      <c r="R3070" s="10">
        <f t="shared" si="235"/>
        <v>87.5</v>
      </c>
      <c r="S3070" s="23">
        <f t="shared" si="237"/>
        <v>42263.691574074073</v>
      </c>
      <c r="T3070" s="23">
        <f t="shared" si="238"/>
        <v>42293.691574074073</v>
      </c>
      <c r="U3070" s="1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0" t="s">
        <v>8220</v>
      </c>
      <c r="G3071" s="10" t="s">
        <v>8223</v>
      </c>
      <c r="H3071" s="10" t="s">
        <v>8245</v>
      </c>
      <c r="I3071" s="10">
        <v>1418587234</v>
      </c>
      <c r="J3071" s="10">
        <v>1415995234</v>
      </c>
      <c r="K3071" s="10" t="b">
        <v>0</v>
      </c>
      <c r="L3071" s="10">
        <v>7</v>
      </c>
      <c r="M3071" t="b">
        <v>0</v>
      </c>
      <c r="N3071" s="10" t="s">
        <v>8301</v>
      </c>
      <c r="O3071" s="15" t="s">
        <v>8315</v>
      </c>
      <c r="P3071" s="10" t="s">
        <v>8355</v>
      </c>
      <c r="Q3071" s="10">
        <f t="shared" si="236"/>
        <v>14</v>
      </c>
      <c r="R3071" s="10">
        <f t="shared" si="235"/>
        <v>20.14</v>
      </c>
      <c r="S3071" s="23">
        <f t="shared" si="237"/>
        <v>41957.833726851852</v>
      </c>
      <c r="T3071" s="23">
        <f t="shared" si="238"/>
        <v>41987.833726851852</v>
      </c>
      <c r="U3071" s="10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0" t="s">
        <v>8220</v>
      </c>
      <c r="G3072" s="10" t="s">
        <v>8224</v>
      </c>
      <c r="H3072" s="10" t="s">
        <v>8246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t="b">
        <v>0</v>
      </c>
      <c r="N3072" s="10" t="s">
        <v>8301</v>
      </c>
      <c r="O3072" s="15" t="s">
        <v>8315</v>
      </c>
      <c r="P3072" s="10" t="s">
        <v>8355</v>
      </c>
      <c r="Q3072" s="10">
        <f t="shared" si="236"/>
        <v>3</v>
      </c>
      <c r="R3072" s="10">
        <f t="shared" si="235"/>
        <v>20.88</v>
      </c>
      <c r="S3072" s="23">
        <f t="shared" si="237"/>
        <v>42690.733437499999</v>
      </c>
      <c r="T3072" s="23">
        <f t="shared" si="238"/>
        <v>42711.733437499999</v>
      </c>
      <c r="U3072" s="10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0" t="s">
        <v>8220</v>
      </c>
      <c r="G3073" s="10" t="s">
        <v>8223</v>
      </c>
      <c r="H3073" s="10" t="s">
        <v>8245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t="b">
        <v>0</v>
      </c>
      <c r="N3073" s="10" t="s">
        <v>8301</v>
      </c>
      <c r="O3073" s="15" t="s">
        <v>8315</v>
      </c>
      <c r="P3073" s="10" t="s">
        <v>8355</v>
      </c>
      <c r="Q3073" s="10">
        <f t="shared" si="236"/>
        <v>60</v>
      </c>
      <c r="R3073" s="10">
        <f t="shared" si="235"/>
        <v>61.31</v>
      </c>
      <c r="S3073" s="23">
        <f t="shared" si="237"/>
        <v>42097.732418981483</v>
      </c>
      <c r="T3073" s="23">
        <f t="shared" si="238"/>
        <v>42115.249305555553</v>
      </c>
      <c r="U3073" s="10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0" t="s">
        <v>8220</v>
      </c>
      <c r="G3074" s="10" t="s">
        <v>8223</v>
      </c>
      <c r="H3074" s="10" t="s">
        <v>8245</v>
      </c>
      <c r="I3074" s="10">
        <v>1477791960</v>
      </c>
      <c r="J3074" s="10">
        <v>1476549262</v>
      </c>
      <c r="K3074" s="10" t="b">
        <v>0</v>
      </c>
      <c r="L3074" s="10">
        <v>2</v>
      </c>
      <c r="M3074" t="b">
        <v>0</v>
      </c>
      <c r="N3074" s="10" t="s">
        <v>8301</v>
      </c>
      <c r="O3074" s="15" t="s">
        <v>8315</v>
      </c>
      <c r="P3074" s="10" t="s">
        <v>8355</v>
      </c>
      <c r="Q3074" s="10">
        <f t="shared" si="236"/>
        <v>0</v>
      </c>
      <c r="R3074" s="10">
        <f t="shared" ref="R3074:R3137" si="240">IFERROR(ROUND(E3074/L3074,2),0)</f>
        <v>1</v>
      </c>
      <c r="S3074" s="23">
        <f t="shared" si="237"/>
        <v>42658.690532407403</v>
      </c>
      <c r="T3074" s="23">
        <f t="shared" si="238"/>
        <v>42673.073611111111</v>
      </c>
      <c r="U3074" s="10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0" t="s">
        <v>8220</v>
      </c>
      <c r="G3075" s="10" t="s">
        <v>8223</v>
      </c>
      <c r="H3075" s="10" t="s">
        <v>8245</v>
      </c>
      <c r="I3075" s="10">
        <v>1434309540</v>
      </c>
      <c r="J3075" s="10">
        <v>1429287900</v>
      </c>
      <c r="K3075" s="10" t="b">
        <v>0</v>
      </c>
      <c r="L3075" s="10">
        <v>7</v>
      </c>
      <c r="M3075" t="b">
        <v>0</v>
      </c>
      <c r="N3075" s="10" t="s">
        <v>8301</v>
      </c>
      <c r="O3075" s="15" t="s">
        <v>8315</v>
      </c>
      <c r="P3075" s="10" t="s">
        <v>8355</v>
      </c>
      <c r="Q3075" s="10">
        <f t="shared" ref="Q3075:Q3138" si="241">ROUND(E3075/D3075*100,0)</f>
        <v>0</v>
      </c>
      <c r="R3075" s="10">
        <f t="shared" si="240"/>
        <v>92.14</v>
      </c>
      <c r="S3075" s="23">
        <f t="shared" ref="S3075:S3138" si="242">(((J3075/60)/60)/24)+DATE(1970,1,1)</f>
        <v>42111.684027777781</v>
      </c>
      <c r="T3075" s="23">
        <f t="shared" ref="T3075:T3138" si="243">(((I3075/60)/60)/24)+DATE(1970,1,1)</f>
        <v>42169.804861111115</v>
      </c>
      <c r="U3075" s="10">
        <f t="shared" si="239"/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0" t="s">
        <v>8220</v>
      </c>
      <c r="G3076" s="10" t="s">
        <v>8229</v>
      </c>
      <c r="H3076" s="10" t="s">
        <v>8248</v>
      </c>
      <c r="I3076" s="10">
        <v>1457617359</v>
      </c>
      <c r="J3076" s="10">
        <v>1455025359</v>
      </c>
      <c r="K3076" s="10" t="b">
        <v>0</v>
      </c>
      <c r="L3076" s="10">
        <v>3</v>
      </c>
      <c r="M3076" t="b">
        <v>0</v>
      </c>
      <c r="N3076" s="10" t="s">
        <v>8301</v>
      </c>
      <c r="O3076" s="15" t="s">
        <v>8315</v>
      </c>
      <c r="P3076" s="10" t="s">
        <v>8355</v>
      </c>
      <c r="Q3076" s="10">
        <f t="shared" si="241"/>
        <v>0</v>
      </c>
      <c r="R3076" s="10">
        <f t="shared" si="240"/>
        <v>7.33</v>
      </c>
      <c r="S3076" s="23">
        <f t="shared" si="242"/>
        <v>42409.571284722217</v>
      </c>
      <c r="T3076" s="23">
        <f t="shared" si="243"/>
        <v>42439.571284722217</v>
      </c>
      <c r="U3076" s="10">
        <f t="shared" si="239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0" t="s">
        <v>8220</v>
      </c>
      <c r="G3077" s="10" t="s">
        <v>8223</v>
      </c>
      <c r="H3077" s="10" t="s">
        <v>8245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t="b">
        <v>0</v>
      </c>
      <c r="N3077" s="10" t="s">
        <v>8301</v>
      </c>
      <c r="O3077" s="15" t="s">
        <v>8315</v>
      </c>
      <c r="P3077" s="10" t="s">
        <v>8355</v>
      </c>
      <c r="Q3077" s="10">
        <f t="shared" si="241"/>
        <v>9</v>
      </c>
      <c r="R3077" s="10">
        <f t="shared" si="240"/>
        <v>64.8</v>
      </c>
      <c r="S3077" s="23">
        <f t="shared" si="242"/>
        <v>42551.102314814809</v>
      </c>
      <c r="T3077" s="23">
        <f t="shared" si="243"/>
        <v>42601.102314814809</v>
      </c>
      <c r="U3077" s="10">
        <f t="shared" si="239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0" t="s">
        <v>8220</v>
      </c>
      <c r="G3078" s="10" t="s">
        <v>8223</v>
      </c>
      <c r="H3078" s="10" t="s">
        <v>8245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t="b">
        <v>0</v>
      </c>
      <c r="N3078" s="10" t="s">
        <v>8301</v>
      </c>
      <c r="O3078" s="15" t="s">
        <v>8315</v>
      </c>
      <c r="P3078" s="10" t="s">
        <v>8355</v>
      </c>
      <c r="Q3078" s="10">
        <f t="shared" si="241"/>
        <v>15</v>
      </c>
      <c r="R3078" s="10">
        <f t="shared" si="240"/>
        <v>30.12</v>
      </c>
      <c r="S3078" s="23">
        <f t="shared" si="242"/>
        <v>42226.651886574073</v>
      </c>
      <c r="T3078" s="23">
        <f t="shared" si="243"/>
        <v>42286.651886574073</v>
      </c>
      <c r="U3078" s="10">
        <f t="shared" si="239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0" t="s">
        <v>8220</v>
      </c>
      <c r="G3079" s="10" t="s">
        <v>8228</v>
      </c>
      <c r="H3079" s="10" t="s">
        <v>8250</v>
      </c>
      <c r="I3079" s="10">
        <v>1488495478</v>
      </c>
      <c r="J3079" s="10">
        <v>1485903478</v>
      </c>
      <c r="K3079" s="10" t="b">
        <v>0</v>
      </c>
      <c r="L3079" s="10">
        <v>2</v>
      </c>
      <c r="M3079" t="b">
        <v>0</v>
      </c>
      <c r="N3079" s="10" t="s">
        <v>8301</v>
      </c>
      <c r="O3079" s="15" t="s">
        <v>8315</v>
      </c>
      <c r="P3079" s="10" t="s">
        <v>8355</v>
      </c>
      <c r="Q3079" s="10">
        <f t="shared" si="241"/>
        <v>0</v>
      </c>
      <c r="R3079" s="10">
        <f t="shared" si="240"/>
        <v>52.5</v>
      </c>
      <c r="S3079" s="23">
        <f t="shared" si="242"/>
        <v>42766.956921296296</v>
      </c>
      <c r="T3079" s="23">
        <f t="shared" si="243"/>
        <v>42796.956921296296</v>
      </c>
      <c r="U3079" s="10">
        <f t="shared" si="239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0" t="s">
        <v>8220</v>
      </c>
      <c r="G3080" s="10" t="s">
        <v>8223</v>
      </c>
      <c r="H3080" s="10" t="s">
        <v>8245</v>
      </c>
      <c r="I3080" s="10">
        <v>1424920795</v>
      </c>
      <c r="J3080" s="10">
        <v>1422328795</v>
      </c>
      <c r="K3080" s="10" t="b">
        <v>0</v>
      </c>
      <c r="L3080" s="10">
        <v>3</v>
      </c>
      <c r="M3080" t="b">
        <v>0</v>
      </c>
      <c r="N3080" s="10" t="s">
        <v>8301</v>
      </c>
      <c r="O3080" s="15" t="s">
        <v>8315</v>
      </c>
      <c r="P3080" s="10" t="s">
        <v>8355</v>
      </c>
      <c r="Q3080" s="10">
        <f t="shared" si="241"/>
        <v>0</v>
      </c>
      <c r="R3080" s="10">
        <f t="shared" si="240"/>
        <v>23.67</v>
      </c>
      <c r="S3080" s="23">
        <f t="shared" si="242"/>
        <v>42031.138831018514</v>
      </c>
      <c r="T3080" s="23">
        <f t="shared" si="243"/>
        <v>42061.138831018514</v>
      </c>
      <c r="U3080" s="10">
        <f t="shared" si="239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0" t="s">
        <v>8220</v>
      </c>
      <c r="G3081" s="10" t="s">
        <v>8223</v>
      </c>
      <c r="H3081" s="10" t="s">
        <v>8245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t="b">
        <v>0</v>
      </c>
      <c r="N3081" s="10" t="s">
        <v>8301</v>
      </c>
      <c r="O3081" s="15" t="s">
        <v>8315</v>
      </c>
      <c r="P3081" s="10" t="s">
        <v>8355</v>
      </c>
      <c r="Q3081" s="10">
        <f t="shared" si="241"/>
        <v>1</v>
      </c>
      <c r="R3081" s="10">
        <f t="shared" si="240"/>
        <v>415.78</v>
      </c>
      <c r="S3081" s="23">
        <f t="shared" si="242"/>
        <v>42055.713368055556</v>
      </c>
      <c r="T3081" s="23">
        <f t="shared" si="243"/>
        <v>42085.671701388885</v>
      </c>
      <c r="U3081" s="10">
        <f t="shared" si="239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0" t="s">
        <v>8220</v>
      </c>
      <c r="G3082" s="10" t="s">
        <v>8223</v>
      </c>
      <c r="H3082" s="10" t="s">
        <v>8245</v>
      </c>
      <c r="I3082" s="10">
        <v>1419644444</v>
      </c>
      <c r="J3082" s="10">
        <v>1414456844</v>
      </c>
      <c r="K3082" s="10" t="b">
        <v>0</v>
      </c>
      <c r="L3082" s="10">
        <v>7</v>
      </c>
      <c r="M3082" t="b">
        <v>0</v>
      </c>
      <c r="N3082" s="10" t="s">
        <v>8301</v>
      </c>
      <c r="O3082" s="15" t="s">
        <v>8315</v>
      </c>
      <c r="P3082" s="10" t="s">
        <v>8355</v>
      </c>
      <c r="Q3082" s="10">
        <f t="shared" si="241"/>
        <v>0</v>
      </c>
      <c r="R3082" s="10">
        <f t="shared" si="240"/>
        <v>53.71</v>
      </c>
      <c r="S3082" s="23">
        <f t="shared" si="242"/>
        <v>41940.028287037036</v>
      </c>
      <c r="T3082" s="23">
        <f t="shared" si="243"/>
        <v>42000.0699537037</v>
      </c>
      <c r="U3082" s="10">
        <f t="shared" si="239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0" t="s">
        <v>8220</v>
      </c>
      <c r="G3083" s="10" t="s">
        <v>8223</v>
      </c>
      <c r="H3083" s="10" t="s">
        <v>8245</v>
      </c>
      <c r="I3083" s="10">
        <v>1442722891</v>
      </c>
      <c r="J3083" s="10">
        <v>1440130891</v>
      </c>
      <c r="K3083" s="10" t="b">
        <v>0</v>
      </c>
      <c r="L3083" s="10">
        <v>5</v>
      </c>
      <c r="M3083" t="b">
        <v>0</v>
      </c>
      <c r="N3083" s="10" t="s">
        <v>8301</v>
      </c>
      <c r="O3083" s="15" t="s">
        <v>8315</v>
      </c>
      <c r="P3083" s="10" t="s">
        <v>8355</v>
      </c>
      <c r="Q3083" s="10">
        <f t="shared" si="241"/>
        <v>0</v>
      </c>
      <c r="R3083" s="10">
        <f t="shared" si="240"/>
        <v>420.6</v>
      </c>
      <c r="S3083" s="23">
        <f t="shared" si="242"/>
        <v>42237.181608796294</v>
      </c>
      <c r="T3083" s="23">
        <f t="shared" si="243"/>
        <v>42267.181608796294</v>
      </c>
      <c r="U3083" s="10">
        <f t="shared" si="239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0" t="s">
        <v>8220</v>
      </c>
      <c r="G3084" s="10" t="s">
        <v>8223</v>
      </c>
      <c r="H3084" s="10" t="s">
        <v>8245</v>
      </c>
      <c r="I3084" s="10">
        <v>1447628946</v>
      </c>
      <c r="J3084" s="10">
        <v>1445033346</v>
      </c>
      <c r="K3084" s="10" t="b">
        <v>0</v>
      </c>
      <c r="L3084" s="10">
        <v>0</v>
      </c>
      <c r="M3084" t="b">
        <v>0</v>
      </c>
      <c r="N3084" s="10" t="s">
        <v>8301</v>
      </c>
      <c r="O3084" s="15" t="s">
        <v>8315</v>
      </c>
      <c r="P3084" s="10" t="s">
        <v>8355</v>
      </c>
      <c r="Q3084" s="10">
        <f t="shared" si="241"/>
        <v>0</v>
      </c>
      <c r="R3084" s="10">
        <f t="shared" si="240"/>
        <v>0</v>
      </c>
      <c r="S3084" s="23">
        <f t="shared" si="242"/>
        <v>42293.922986111109</v>
      </c>
      <c r="T3084" s="23">
        <f t="shared" si="243"/>
        <v>42323.96465277778</v>
      </c>
      <c r="U3084" s="10">
        <f t="shared" si="239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0" t="s">
        <v>8220</v>
      </c>
      <c r="G3085" s="10" t="s">
        <v>8223</v>
      </c>
      <c r="H3085" s="10" t="s">
        <v>8245</v>
      </c>
      <c r="I3085" s="10">
        <v>1409547600</v>
      </c>
      <c r="J3085" s="10">
        <v>1406986278</v>
      </c>
      <c r="K3085" s="10" t="b">
        <v>0</v>
      </c>
      <c r="L3085" s="10">
        <v>3</v>
      </c>
      <c r="M3085" t="b">
        <v>0</v>
      </c>
      <c r="N3085" s="10" t="s">
        <v>8301</v>
      </c>
      <c r="O3085" s="15" t="s">
        <v>8315</v>
      </c>
      <c r="P3085" s="10" t="s">
        <v>8355</v>
      </c>
      <c r="Q3085" s="10">
        <f t="shared" si="241"/>
        <v>0</v>
      </c>
      <c r="R3085" s="10">
        <f t="shared" si="240"/>
        <v>18.670000000000002</v>
      </c>
      <c r="S3085" s="23">
        <f t="shared" si="242"/>
        <v>41853.563402777778</v>
      </c>
      <c r="T3085" s="23">
        <f t="shared" si="243"/>
        <v>41883.208333333336</v>
      </c>
      <c r="U3085" s="10">
        <f t="shared" si="239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0" t="s">
        <v>8220</v>
      </c>
      <c r="G3086" s="10" t="s">
        <v>8223</v>
      </c>
      <c r="H3086" s="10" t="s">
        <v>8245</v>
      </c>
      <c r="I3086" s="10">
        <v>1430851680</v>
      </c>
      <c r="J3086" s="10">
        <v>1428340931</v>
      </c>
      <c r="K3086" s="10" t="b">
        <v>0</v>
      </c>
      <c r="L3086" s="10">
        <v>6</v>
      </c>
      <c r="M3086" t="b">
        <v>0</v>
      </c>
      <c r="N3086" s="10" t="s">
        <v>8301</v>
      </c>
      <c r="O3086" s="15" t="s">
        <v>8315</v>
      </c>
      <c r="P3086" s="10" t="s">
        <v>8355</v>
      </c>
      <c r="Q3086" s="10">
        <f t="shared" si="241"/>
        <v>12</v>
      </c>
      <c r="R3086" s="10">
        <f t="shared" si="240"/>
        <v>78.33</v>
      </c>
      <c r="S3086" s="23">
        <f t="shared" si="242"/>
        <v>42100.723738425921</v>
      </c>
      <c r="T3086" s="23">
        <f t="shared" si="243"/>
        <v>42129.783333333333</v>
      </c>
      <c r="U3086" s="10">
        <f t="shared" si="239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0" t="s">
        <v>8220</v>
      </c>
      <c r="G3087" s="10" t="s">
        <v>8223</v>
      </c>
      <c r="H3087" s="10" t="s">
        <v>8245</v>
      </c>
      <c r="I3087" s="10">
        <v>1443561159</v>
      </c>
      <c r="J3087" s="10">
        <v>1440969159</v>
      </c>
      <c r="K3087" s="10" t="b">
        <v>0</v>
      </c>
      <c r="L3087" s="10">
        <v>9</v>
      </c>
      <c r="M3087" t="b">
        <v>0</v>
      </c>
      <c r="N3087" s="10" t="s">
        <v>8301</v>
      </c>
      <c r="O3087" s="15" t="s">
        <v>8315</v>
      </c>
      <c r="P3087" s="10" t="s">
        <v>8355</v>
      </c>
      <c r="Q3087" s="10">
        <f t="shared" si="241"/>
        <v>2</v>
      </c>
      <c r="R3087" s="10">
        <f t="shared" si="240"/>
        <v>67.78</v>
      </c>
      <c r="S3087" s="23">
        <f t="shared" si="242"/>
        <v>42246.883784722217</v>
      </c>
      <c r="T3087" s="23">
        <f t="shared" si="243"/>
        <v>42276.883784722217</v>
      </c>
      <c r="U3087" s="10">
        <f t="shared" ref="U3087:U3150" si="244">YEAR(S:S)</f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0" t="s">
        <v>8220</v>
      </c>
      <c r="G3088" s="10" t="s">
        <v>8236</v>
      </c>
      <c r="H3088" s="10" t="s">
        <v>8248</v>
      </c>
      <c r="I3088" s="10">
        <v>1439827559</v>
      </c>
      <c r="J3088" s="10">
        <v>1434643559</v>
      </c>
      <c r="K3088" s="10" t="b">
        <v>0</v>
      </c>
      <c r="L3088" s="10">
        <v>3</v>
      </c>
      <c r="M3088" t="b">
        <v>0</v>
      </c>
      <c r="N3088" s="10" t="s">
        <v>8301</v>
      </c>
      <c r="O3088" s="15" t="s">
        <v>8315</v>
      </c>
      <c r="P3088" s="10" t="s">
        <v>8355</v>
      </c>
      <c r="Q3088" s="10">
        <f t="shared" si="241"/>
        <v>0</v>
      </c>
      <c r="R3088" s="10">
        <f t="shared" si="240"/>
        <v>16.670000000000002</v>
      </c>
      <c r="S3088" s="23">
        <f t="shared" si="242"/>
        <v>42173.67082175926</v>
      </c>
      <c r="T3088" s="23">
        <f t="shared" si="243"/>
        <v>42233.67082175926</v>
      </c>
      <c r="U3088" s="10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0" t="s">
        <v>8220</v>
      </c>
      <c r="G3089" s="10" t="s">
        <v>8223</v>
      </c>
      <c r="H3089" s="10" t="s">
        <v>8245</v>
      </c>
      <c r="I3089" s="10">
        <v>1482294990</v>
      </c>
      <c r="J3089" s="10">
        <v>1477107390</v>
      </c>
      <c r="K3089" s="10" t="b">
        <v>0</v>
      </c>
      <c r="L3089" s="10">
        <v>2</v>
      </c>
      <c r="M3089" t="b">
        <v>0</v>
      </c>
      <c r="N3089" s="10" t="s">
        <v>8301</v>
      </c>
      <c r="O3089" s="15" t="s">
        <v>8315</v>
      </c>
      <c r="P3089" s="10" t="s">
        <v>8355</v>
      </c>
      <c r="Q3089" s="10">
        <f t="shared" si="241"/>
        <v>1</v>
      </c>
      <c r="R3089" s="10">
        <f t="shared" si="240"/>
        <v>62.5</v>
      </c>
      <c r="S3089" s="23">
        <f t="shared" si="242"/>
        <v>42665.150347222225</v>
      </c>
      <c r="T3089" s="23">
        <f t="shared" si="243"/>
        <v>42725.192013888889</v>
      </c>
      <c r="U3089" s="10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0" t="s">
        <v>8220</v>
      </c>
      <c r="G3090" s="10" t="s">
        <v>8223</v>
      </c>
      <c r="H3090" s="10" t="s">
        <v>8245</v>
      </c>
      <c r="I3090" s="10">
        <v>1420724460</v>
      </c>
      <c r="J3090" s="10">
        <v>1418046247</v>
      </c>
      <c r="K3090" s="10" t="b">
        <v>0</v>
      </c>
      <c r="L3090" s="10">
        <v>3</v>
      </c>
      <c r="M3090" t="b">
        <v>0</v>
      </c>
      <c r="N3090" s="10" t="s">
        <v>8301</v>
      </c>
      <c r="O3090" s="15" t="s">
        <v>8315</v>
      </c>
      <c r="P3090" s="10" t="s">
        <v>8355</v>
      </c>
      <c r="Q3090" s="10">
        <f t="shared" si="241"/>
        <v>0</v>
      </c>
      <c r="R3090" s="10">
        <f t="shared" si="240"/>
        <v>42</v>
      </c>
      <c r="S3090" s="23">
        <f t="shared" si="242"/>
        <v>41981.57230324074</v>
      </c>
      <c r="T3090" s="23">
        <f t="shared" si="243"/>
        <v>42012.570138888885</v>
      </c>
      <c r="U3090" s="1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0" t="s">
        <v>8220</v>
      </c>
      <c r="G3091" s="10" t="s">
        <v>8223</v>
      </c>
      <c r="H3091" s="10" t="s">
        <v>8245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t="b">
        <v>0</v>
      </c>
      <c r="N3091" s="10" t="s">
        <v>8301</v>
      </c>
      <c r="O3091" s="15" t="s">
        <v>8315</v>
      </c>
      <c r="P3091" s="10" t="s">
        <v>8355</v>
      </c>
      <c r="Q3091" s="10">
        <f t="shared" si="241"/>
        <v>23</v>
      </c>
      <c r="R3091" s="10">
        <f t="shared" si="240"/>
        <v>130.09</v>
      </c>
      <c r="S3091" s="23">
        <f t="shared" si="242"/>
        <v>42528.542627314819</v>
      </c>
      <c r="T3091" s="23">
        <f t="shared" si="243"/>
        <v>42560.082638888889</v>
      </c>
      <c r="U3091" s="10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0" t="s">
        <v>8220</v>
      </c>
      <c r="G3092" s="10" t="s">
        <v>8223</v>
      </c>
      <c r="H3092" s="10" t="s">
        <v>8245</v>
      </c>
      <c r="I3092" s="10">
        <v>1430505545</v>
      </c>
      <c r="J3092" s="10">
        <v>1425325145</v>
      </c>
      <c r="K3092" s="10" t="b">
        <v>0</v>
      </c>
      <c r="L3092" s="10">
        <v>9</v>
      </c>
      <c r="M3092" t="b">
        <v>0</v>
      </c>
      <c r="N3092" s="10" t="s">
        <v>8301</v>
      </c>
      <c r="O3092" s="15" t="s">
        <v>8315</v>
      </c>
      <c r="P3092" s="10" t="s">
        <v>8355</v>
      </c>
      <c r="Q3092" s="10">
        <f t="shared" si="241"/>
        <v>5</v>
      </c>
      <c r="R3092" s="10">
        <f t="shared" si="240"/>
        <v>1270.22</v>
      </c>
      <c r="S3092" s="23">
        <f t="shared" si="242"/>
        <v>42065.818807870368</v>
      </c>
      <c r="T3092" s="23">
        <f t="shared" si="243"/>
        <v>42125.777141203704</v>
      </c>
      <c r="U3092" s="10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0" t="s">
        <v>8220</v>
      </c>
      <c r="G3093" s="10" t="s">
        <v>8223</v>
      </c>
      <c r="H3093" s="10" t="s">
        <v>8245</v>
      </c>
      <c r="I3093" s="10">
        <v>1471214743</v>
      </c>
      <c r="J3093" s="10">
        <v>1468622743</v>
      </c>
      <c r="K3093" s="10" t="b">
        <v>0</v>
      </c>
      <c r="L3093" s="10">
        <v>9</v>
      </c>
      <c r="M3093" t="b">
        <v>0</v>
      </c>
      <c r="N3093" s="10" t="s">
        <v>8301</v>
      </c>
      <c r="O3093" s="15" t="s">
        <v>8315</v>
      </c>
      <c r="P3093" s="10" t="s">
        <v>8355</v>
      </c>
      <c r="Q3093" s="10">
        <f t="shared" si="241"/>
        <v>16</v>
      </c>
      <c r="R3093" s="10">
        <f t="shared" si="240"/>
        <v>88.44</v>
      </c>
      <c r="S3093" s="23">
        <f t="shared" si="242"/>
        <v>42566.948414351849</v>
      </c>
      <c r="T3093" s="23">
        <f t="shared" si="243"/>
        <v>42596.948414351849</v>
      </c>
      <c r="U3093" s="10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0" t="s">
        <v>8220</v>
      </c>
      <c r="G3094" s="10" t="s">
        <v>8223</v>
      </c>
      <c r="H3094" s="10" t="s">
        <v>8245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t="b">
        <v>0</v>
      </c>
      <c r="N3094" s="10" t="s">
        <v>8301</v>
      </c>
      <c r="O3094" s="15" t="s">
        <v>8315</v>
      </c>
      <c r="P3094" s="10" t="s">
        <v>8355</v>
      </c>
      <c r="Q3094" s="10">
        <f t="shared" si="241"/>
        <v>1</v>
      </c>
      <c r="R3094" s="10">
        <f t="shared" si="240"/>
        <v>56.34</v>
      </c>
      <c r="S3094" s="23">
        <f t="shared" si="242"/>
        <v>42255.619351851856</v>
      </c>
      <c r="T3094" s="23">
        <f t="shared" si="243"/>
        <v>42292.916666666672</v>
      </c>
      <c r="U3094" s="10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0" t="s">
        <v>8220</v>
      </c>
      <c r="G3095" s="10" t="s">
        <v>8228</v>
      </c>
      <c r="H3095" s="10" t="s">
        <v>8250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t="b">
        <v>0</v>
      </c>
      <c r="N3095" s="10" t="s">
        <v>8301</v>
      </c>
      <c r="O3095" s="15" t="s">
        <v>8315</v>
      </c>
      <c r="P3095" s="10" t="s">
        <v>8355</v>
      </c>
      <c r="Q3095" s="10">
        <f t="shared" si="241"/>
        <v>23</v>
      </c>
      <c r="R3095" s="10">
        <f t="shared" si="240"/>
        <v>53.53</v>
      </c>
      <c r="S3095" s="23">
        <f t="shared" si="242"/>
        <v>41760.909039351849</v>
      </c>
      <c r="T3095" s="23">
        <f t="shared" si="243"/>
        <v>41791.165972222225</v>
      </c>
      <c r="U3095" s="10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0" t="s">
        <v>8220</v>
      </c>
      <c r="G3096" s="10" t="s">
        <v>8223</v>
      </c>
      <c r="H3096" s="10" t="s">
        <v>8245</v>
      </c>
      <c r="I3096" s="10">
        <v>1442775956</v>
      </c>
      <c r="J3096" s="10">
        <v>1437591956</v>
      </c>
      <c r="K3096" s="10" t="b">
        <v>0</v>
      </c>
      <c r="L3096" s="10">
        <v>1</v>
      </c>
      <c r="M3096" t="b">
        <v>0</v>
      </c>
      <c r="N3096" s="10" t="s">
        <v>8301</v>
      </c>
      <c r="O3096" s="15" t="s">
        <v>8315</v>
      </c>
      <c r="P3096" s="10" t="s">
        <v>8355</v>
      </c>
      <c r="Q3096" s="10">
        <f t="shared" si="241"/>
        <v>0</v>
      </c>
      <c r="R3096" s="10">
        <f t="shared" si="240"/>
        <v>25</v>
      </c>
      <c r="S3096" s="23">
        <f t="shared" si="242"/>
        <v>42207.795787037037</v>
      </c>
      <c r="T3096" s="23">
        <f t="shared" si="243"/>
        <v>42267.795787037037</v>
      </c>
      <c r="U3096" s="10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0" t="s">
        <v>8220</v>
      </c>
      <c r="G3097" s="10" t="s">
        <v>8223</v>
      </c>
      <c r="H3097" s="10" t="s">
        <v>8245</v>
      </c>
      <c r="I3097" s="10">
        <v>1470011780</v>
      </c>
      <c r="J3097" s="10">
        <v>1464827780</v>
      </c>
      <c r="K3097" s="10" t="b">
        <v>0</v>
      </c>
      <c r="L3097" s="10">
        <v>1</v>
      </c>
      <c r="M3097" t="b">
        <v>0</v>
      </c>
      <c r="N3097" s="10" t="s">
        <v>8301</v>
      </c>
      <c r="O3097" s="15" t="s">
        <v>8315</v>
      </c>
      <c r="P3097" s="10" t="s">
        <v>8355</v>
      </c>
      <c r="Q3097" s="10">
        <f t="shared" si="241"/>
        <v>0</v>
      </c>
      <c r="R3097" s="10">
        <f t="shared" si="240"/>
        <v>50</v>
      </c>
      <c r="S3097" s="23">
        <f t="shared" si="242"/>
        <v>42523.025231481486</v>
      </c>
      <c r="T3097" s="23">
        <f t="shared" si="243"/>
        <v>42583.025231481486</v>
      </c>
      <c r="U3097" s="10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0" t="s">
        <v>8220</v>
      </c>
      <c r="G3098" s="10" t="s">
        <v>8223</v>
      </c>
      <c r="H3098" s="10" t="s">
        <v>8245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t="b">
        <v>0</v>
      </c>
      <c r="N3098" s="10" t="s">
        <v>8301</v>
      </c>
      <c r="O3098" s="15" t="s">
        <v>8315</v>
      </c>
      <c r="P3098" s="10" t="s">
        <v>8355</v>
      </c>
      <c r="Q3098" s="10">
        <f t="shared" si="241"/>
        <v>4</v>
      </c>
      <c r="R3098" s="10">
        <f t="shared" si="240"/>
        <v>56.79</v>
      </c>
      <c r="S3098" s="23">
        <f t="shared" si="242"/>
        <v>42114.825532407413</v>
      </c>
      <c r="T3098" s="23">
        <f t="shared" si="243"/>
        <v>42144.825532407413</v>
      </c>
      <c r="U3098" s="10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0" t="s">
        <v>8220</v>
      </c>
      <c r="G3099" s="10" t="s">
        <v>8224</v>
      </c>
      <c r="H3099" s="10" t="s">
        <v>8246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t="b">
        <v>0</v>
      </c>
      <c r="N3099" s="10" t="s">
        <v>8301</v>
      </c>
      <c r="O3099" s="15" t="s">
        <v>8315</v>
      </c>
      <c r="P3099" s="10" t="s">
        <v>8355</v>
      </c>
      <c r="Q3099" s="10">
        <f t="shared" si="241"/>
        <v>17</v>
      </c>
      <c r="R3099" s="10">
        <f t="shared" si="240"/>
        <v>40.83</v>
      </c>
      <c r="S3099" s="23">
        <f t="shared" si="242"/>
        <v>42629.503483796296</v>
      </c>
      <c r="T3099" s="23">
        <f t="shared" si="243"/>
        <v>42650.583333333328</v>
      </c>
      <c r="U3099" s="10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0" t="s">
        <v>8220</v>
      </c>
      <c r="G3100" s="10" t="s">
        <v>8223</v>
      </c>
      <c r="H3100" s="10" t="s">
        <v>8245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t="b">
        <v>0</v>
      </c>
      <c r="N3100" s="10" t="s">
        <v>8301</v>
      </c>
      <c r="O3100" s="15" t="s">
        <v>8315</v>
      </c>
      <c r="P3100" s="10" t="s">
        <v>8355</v>
      </c>
      <c r="Q3100" s="10">
        <f t="shared" si="241"/>
        <v>4</v>
      </c>
      <c r="R3100" s="10">
        <f t="shared" si="240"/>
        <v>65.11</v>
      </c>
      <c r="S3100" s="23">
        <f t="shared" si="242"/>
        <v>42359.792233796295</v>
      </c>
      <c r="T3100" s="23">
        <f t="shared" si="243"/>
        <v>42408.01180555555</v>
      </c>
      <c r="U3100" s="1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0" t="s">
        <v>8220</v>
      </c>
      <c r="G3101" s="10" t="s">
        <v>8223</v>
      </c>
      <c r="H3101" s="10" t="s">
        <v>8245</v>
      </c>
      <c r="I3101" s="10">
        <v>1455251591</v>
      </c>
      <c r="J3101" s="10">
        <v>1452659591</v>
      </c>
      <c r="K3101" s="10" t="b">
        <v>0</v>
      </c>
      <c r="L3101" s="10">
        <v>5</v>
      </c>
      <c r="M3101" t="b">
        <v>0</v>
      </c>
      <c r="N3101" s="10" t="s">
        <v>8301</v>
      </c>
      <c r="O3101" s="15" t="s">
        <v>8315</v>
      </c>
      <c r="P3101" s="10" t="s">
        <v>8355</v>
      </c>
      <c r="Q3101" s="10">
        <f t="shared" si="241"/>
        <v>14</v>
      </c>
      <c r="R3101" s="10">
        <f t="shared" si="240"/>
        <v>55.6</v>
      </c>
      <c r="S3101" s="23">
        <f t="shared" si="242"/>
        <v>42382.189710648148</v>
      </c>
      <c r="T3101" s="23">
        <f t="shared" si="243"/>
        <v>42412.189710648148</v>
      </c>
      <c r="U3101" s="10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0" t="s">
        <v>8220</v>
      </c>
      <c r="G3102" s="10" t="s">
        <v>8223</v>
      </c>
      <c r="H3102" s="10" t="s">
        <v>8245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t="b">
        <v>0</v>
      </c>
      <c r="N3102" s="10" t="s">
        <v>8301</v>
      </c>
      <c r="O3102" s="15" t="s">
        <v>8315</v>
      </c>
      <c r="P3102" s="10" t="s">
        <v>8355</v>
      </c>
      <c r="Q3102" s="10">
        <f t="shared" si="241"/>
        <v>15</v>
      </c>
      <c r="R3102" s="10">
        <f t="shared" si="240"/>
        <v>140.54</v>
      </c>
      <c r="S3102" s="23">
        <f t="shared" si="242"/>
        <v>41902.622395833336</v>
      </c>
      <c r="T3102" s="23">
        <f t="shared" si="243"/>
        <v>41932.622395833336</v>
      </c>
      <c r="U3102" s="10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0" t="s">
        <v>8220</v>
      </c>
      <c r="G3103" s="10" t="s">
        <v>8229</v>
      </c>
      <c r="H3103" s="10" t="s">
        <v>8248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t="b">
        <v>0</v>
      </c>
      <c r="N3103" s="10" t="s">
        <v>8301</v>
      </c>
      <c r="O3103" s="15" t="s">
        <v>8315</v>
      </c>
      <c r="P3103" s="10" t="s">
        <v>8355</v>
      </c>
      <c r="Q3103" s="10">
        <f t="shared" si="241"/>
        <v>12</v>
      </c>
      <c r="R3103" s="10">
        <f t="shared" si="240"/>
        <v>25</v>
      </c>
      <c r="S3103" s="23">
        <f t="shared" si="242"/>
        <v>42171.383530092593</v>
      </c>
      <c r="T3103" s="23">
        <f t="shared" si="243"/>
        <v>42201.330555555556</v>
      </c>
      <c r="U3103" s="10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0" t="s">
        <v>8220</v>
      </c>
      <c r="G3104" s="10" t="s">
        <v>8224</v>
      </c>
      <c r="H3104" s="10" t="s">
        <v>8246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t="b">
        <v>0</v>
      </c>
      <c r="N3104" s="10" t="s">
        <v>8301</v>
      </c>
      <c r="O3104" s="15" t="s">
        <v>8315</v>
      </c>
      <c r="P3104" s="10" t="s">
        <v>8355</v>
      </c>
      <c r="Q3104" s="10">
        <f t="shared" si="241"/>
        <v>39</v>
      </c>
      <c r="R3104" s="10">
        <f t="shared" si="240"/>
        <v>69.53</v>
      </c>
      <c r="S3104" s="23">
        <f t="shared" si="242"/>
        <v>42555.340486111112</v>
      </c>
      <c r="T3104" s="23">
        <f t="shared" si="243"/>
        <v>42605.340486111112</v>
      </c>
      <c r="U3104" s="10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0" t="s">
        <v>8220</v>
      </c>
      <c r="G3105" s="10" t="s">
        <v>8223</v>
      </c>
      <c r="H3105" s="10" t="s">
        <v>8245</v>
      </c>
      <c r="I3105" s="10">
        <v>1434080706</v>
      </c>
      <c r="J3105" s="10">
        <v>1428896706</v>
      </c>
      <c r="K3105" s="10" t="b">
        <v>0</v>
      </c>
      <c r="L3105" s="10">
        <v>2</v>
      </c>
      <c r="M3105" t="b">
        <v>0</v>
      </c>
      <c r="N3105" s="10" t="s">
        <v>8301</v>
      </c>
      <c r="O3105" s="15" t="s">
        <v>8315</v>
      </c>
      <c r="P3105" s="10" t="s">
        <v>8355</v>
      </c>
      <c r="Q3105" s="10">
        <f t="shared" si="241"/>
        <v>0</v>
      </c>
      <c r="R3105" s="10">
        <f t="shared" si="240"/>
        <v>5.5</v>
      </c>
      <c r="S3105" s="23">
        <f t="shared" si="242"/>
        <v>42107.156319444446</v>
      </c>
      <c r="T3105" s="23">
        <f t="shared" si="243"/>
        <v>42167.156319444446</v>
      </c>
      <c r="U3105" s="10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0" t="s">
        <v>8220</v>
      </c>
      <c r="G3106" s="10" t="s">
        <v>8225</v>
      </c>
      <c r="H3106" s="10" t="s">
        <v>8247</v>
      </c>
      <c r="I3106" s="10">
        <v>1422928800</v>
      </c>
      <c r="J3106" s="10">
        <v>1420235311</v>
      </c>
      <c r="K3106" s="10" t="b">
        <v>0</v>
      </c>
      <c r="L3106" s="10">
        <v>5</v>
      </c>
      <c r="M3106" t="b">
        <v>0</v>
      </c>
      <c r="N3106" s="10" t="s">
        <v>8301</v>
      </c>
      <c r="O3106" s="15" t="s">
        <v>8315</v>
      </c>
      <c r="P3106" s="10" t="s">
        <v>8355</v>
      </c>
      <c r="Q3106" s="10">
        <f t="shared" si="241"/>
        <v>30</v>
      </c>
      <c r="R3106" s="10">
        <f t="shared" si="240"/>
        <v>237</v>
      </c>
      <c r="S3106" s="23">
        <f t="shared" si="242"/>
        <v>42006.908692129626</v>
      </c>
      <c r="T3106" s="23">
        <f t="shared" si="243"/>
        <v>42038.083333333328</v>
      </c>
      <c r="U3106" s="10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0" t="s">
        <v>8220</v>
      </c>
      <c r="G3107" s="10" t="s">
        <v>8223</v>
      </c>
      <c r="H3107" s="10" t="s">
        <v>8245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t="b">
        <v>0</v>
      </c>
      <c r="N3107" s="10" t="s">
        <v>8301</v>
      </c>
      <c r="O3107" s="15" t="s">
        <v>8315</v>
      </c>
      <c r="P3107" s="10" t="s">
        <v>8355</v>
      </c>
      <c r="Q3107" s="10">
        <f t="shared" si="241"/>
        <v>42</v>
      </c>
      <c r="R3107" s="10">
        <f t="shared" si="240"/>
        <v>79.87</v>
      </c>
      <c r="S3107" s="23">
        <f t="shared" si="242"/>
        <v>41876.718935185185</v>
      </c>
      <c r="T3107" s="23">
        <f t="shared" si="243"/>
        <v>41931.208333333336</v>
      </c>
      <c r="U3107" s="10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0" t="s">
        <v>8220</v>
      </c>
      <c r="G3108" s="10" t="s">
        <v>8224</v>
      </c>
      <c r="H3108" s="10" t="s">
        <v>8246</v>
      </c>
      <c r="I3108" s="10">
        <v>1442440800</v>
      </c>
      <c r="J3108" s="10">
        <v>1440497876</v>
      </c>
      <c r="K3108" s="10" t="b">
        <v>0</v>
      </c>
      <c r="L3108" s="10">
        <v>4</v>
      </c>
      <c r="M3108" t="b">
        <v>0</v>
      </c>
      <c r="N3108" s="10" t="s">
        <v>8301</v>
      </c>
      <c r="O3108" s="15" t="s">
        <v>8315</v>
      </c>
      <c r="P3108" s="10" t="s">
        <v>8355</v>
      </c>
      <c r="Q3108" s="10">
        <f t="shared" si="241"/>
        <v>4</v>
      </c>
      <c r="R3108" s="10">
        <f t="shared" si="240"/>
        <v>10.25</v>
      </c>
      <c r="S3108" s="23">
        <f t="shared" si="242"/>
        <v>42241.429120370376</v>
      </c>
      <c r="T3108" s="23">
        <f t="shared" si="243"/>
        <v>42263.916666666672</v>
      </c>
      <c r="U3108" s="10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0" t="s">
        <v>8220</v>
      </c>
      <c r="G3109" s="10" t="s">
        <v>8223</v>
      </c>
      <c r="H3109" s="10" t="s">
        <v>8245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t="b">
        <v>0</v>
      </c>
      <c r="N3109" s="10" t="s">
        <v>8301</v>
      </c>
      <c r="O3109" s="15" t="s">
        <v>8315</v>
      </c>
      <c r="P3109" s="10" t="s">
        <v>8355</v>
      </c>
      <c r="Q3109" s="10">
        <f t="shared" si="241"/>
        <v>20</v>
      </c>
      <c r="R3109" s="10">
        <f t="shared" si="240"/>
        <v>272.58999999999997</v>
      </c>
      <c r="S3109" s="23">
        <f t="shared" si="242"/>
        <v>42128.814247685179</v>
      </c>
      <c r="T3109" s="23">
        <f t="shared" si="243"/>
        <v>42135.814247685179</v>
      </c>
      <c r="U3109" s="10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0" t="s">
        <v>8220</v>
      </c>
      <c r="G3110" s="10" t="s">
        <v>8223</v>
      </c>
      <c r="H3110" s="10" t="s">
        <v>8245</v>
      </c>
      <c r="I3110" s="10">
        <v>1430234394</v>
      </c>
      <c r="J3110" s="10">
        <v>1425053994</v>
      </c>
      <c r="K3110" s="10" t="b">
        <v>0</v>
      </c>
      <c r="L3110" s="10">
        <v>2</v>
      </c>
      <c r="M3110" t="b">
        <v>0</v>
      </c>
      <c r="N3110" s="10" t="s">
        <v>8301</v>
      </c>
      <c r="O3110" s="15" t="s">
        <v>8315</v>
      </c>
      <c r="P3110" s="10" t="s">
        <v>8355</v>
      </c>
      <c r="Q3110" s="10">
        <f t="shared" si="241"/>
        <v>0</v>
      </c>
      <c r="R3110" s="10">
        <f t="shared" si="240"/>
        <v>13</v>
      </c>
      <c r="S3110" s="23">
        <f t="shared" si="242"/>
        <v>42062.680486111116</v>
      </c>
      <c r="T3110" s="23">
        <f t="shared" si="243"/>
        <v>42122.638819444444</v>
      </c>
      <c r="U3110" s="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0" t="s">
        <v>8220</v>
      </c>
      <c r="G3111" s="10" t="s">
        <v>8223</v>
      </c>
      <c r="H3111" s="10" t="s">
        <v>8245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t="b">
        <v>0</v>
      </c>
      <c r="N3111" s="10" t="s">
        <v>8301</v>
      </c>
      <c r="O3111" s="15" t="s">
        <v>8315</v>
      </c>
      <c r="P3111" s="10" t="s">
        <v>8355</v>
      </c>
      <c r="Q3111" s="10">
        <f t="shared" si="241"/>
        <v>25</v>
      </c>
      <c r="R3111" s="10">
        <f t="shared" si="240"/>
        <v>58.18</v>
      </c>
      <c r="S3111" s="23">
        <f t="shared" si="242"/>
        <v>41844.125115740739</v>
      </c>
      <c r="T3111" s="23">
        <f t="shared" si="243"/>
        <v>41879.125115740739</v>
      </c>
      <c r="U3111" s="10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0" t="s">
        <v>8220</v>
      </c>
      <c r="G3112" s="10" t="s">
        <v>8223</v>
      </c>
      <c r="H3112" s="10" t="s">
        <v>8245</v>
      </c>
      <c r="I3112" s="10">
        <v>1487465119</v>
      </c>
      <c r="J3112" s="10">
        <v>1484009119</v>
      </c>
      <c r="K3112" s="10" t="b">
        <v>0</v>
      </c>
      <c r="L3112" s="10">
        <v>1</v>
      </c>
      <c r="M3112" t="b">
        <v>0</v>
      </c>
      <c r="N3112" s="10" t="s">
        <v>8301</v>
      </c>
      <c r="O3112" s="15" t="s">
        <v>8315</v>
      </c>
      <c r="P3112" s="10" t="s">
        <v>8355</v>
      </c>
      <c r="Q3112" s="10">
        <f t="shared" si="241"/>
        <v>0</v>
      </c>
      <c r="R3112" s="10">
        <f t="shared" si="240"/>
        <v>10</v>
      </c>
      <c r="S3112" s="23">
        <f t="shared" si="242"/>
        <v>42745.031469907408</v>
      </c>
      <c r="T3112" s="23">
        <f t="shared" si="243"/>
        <v>42785.031469907408</v>
      </c>
      <c r="U3112" s="10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0" t="s">
        <v>8220</v>
      </c>
      <c r="G3113" s="10" t="s">
        <v>8223</v>
      </c>
      <c r="H3113" s="10" t="s">
        <v>8245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t="b">
        <v>0</v>
      </c>
      <c r="N3113" s="10" t="s">
        <v>8301</v>
      </c>
      <c r="O3113" s="15" t="s">
        <v>8315</v>
      </c>
      <c r="P3113" s="10" t="s">
        <v>8355</v>
      </c>
      <c r="Q3113" s="10">
        <f t="shared" si="241"/>
        <v>27</v>
      </c>
      <c r="R3113" s="10">
        <f t="shared" si="240"/>
        <v>70.11</v>
      </c>
      <c r="S3113" s="23">
        <f t="shared" si="242"/>
        <v>41885.595138888886</v>
      </c>
      <c r="T3113" s="23">
        <f t="shared" si="243"/>
        <v>41916.595138888886</v>
      </c>
      <c r="U3113" s="10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0" t="s">
        <v>8220</v>
      </c>
      <c r="G3114" s="10" t="s">
        <v>8223</v>
      </c>
      <c r="H3114" s="10" t="s">
        <v>8245</v>
      </c>
      <c r="I3114" s="10">
        <v>1477968934</v>
      </c>
      <c r="J3114" s="10">
        <v>1472784934</v>
      </c>
      <c r="K3114" s="10" t="b">
        <v>0</v>
      </c>
      <c r="L3114" s="10">
        <v>9</v>
      </c>
      <c r="M3114" t="b">
        <v>0</v>
      </c>
      <c r="N3114" s="10" t="s">
        <v>8301</v>
      </c>
      <c r="O3114" s="15" t="s">
        <v>8315</v>
      </c>
      <c r="P3114" s="10" t="s">
        <v>8355</v>
      </c>
      <c r="Q3114" s="10">
        <f t="shared" si="241"/>
        <v>5</v>
      </c>
      <c r="R3114" s="10">
        <f t="shared" si="240"/>
        <v>57.89</v>
      </c>
      <c r="S3114" s="23">
        <f t="shared" si="242"/>
        <v>42615.121921296297</v>
      </c>
      <c r="T3114" s="23">
        <f t="shared" si="243"/>
        <v>42675.121921296297</v>
      </c>
      <c r="U3114" s="10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0" t="s">
        <v>8220</v>
      </c>
      <c r="G3115" s="10" t="s">
        <v>8223</v>
      </c>
      <c r="H3115" s="10" t="s">
        <v>8245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t="b">
        <v>0</v>
      </c>
      <c r="N3115" s="10" t="s">
        <v>8301</v>
      </c>
      <c r="O3115" s="15" t="s">
        <v>8315</v>
      </c>
      <c r="P3115" s="10" t="s">
        <v>8355</v>
      </c>
      <c r="Q3115" s="10">
        <f t="shared" si="241"/>
        <v>4</v>
      </c>
      <c r="R3115" s="10">
        <f t="shared" si="240"/>
        <v>125.27</v>
      </c>
      <c r="S3115" s="23">
        <f t="shared" si="242"/>
        <v>42081.731273148151</v>
      </c>
      <c r="T3115" s="23">
        <f t="shared" si="243"/>
        <v>42111.731273148151</v>
      </c>
      <c r="U3115" s="10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0" t="s">
        <v>8220</v>
      </c>
      <c r="G3116" s="10" t="s">
        <v>8223</v>
      </c>
      <c r="H3116" s="10" t="s">
        <v>8245</v>
      </c>
      <c r="I3116" s="10">
        <v>1411312250</v>
      </c>
      <c r="J3116" s="10">
        <v>1406128250</v>
      </c>
      <c r="K3116" s="10" t="b">
        <v>0</v>
      </c>
      <c r="L3116" s="10">
        <v>0</v>
      </c>
      <c r="M3116" t="b">
        <v>0</v>
      </c>
      <c r="N3116" s="10" t="s">
        <v>8301</v>
      </c>
      <c r="O3116" s="15" t="s">
        <v>8315</v>
      </c>
      <c r="P3116" s="10" t="s">
        <v>8355</v>
      </c>
      <c r="Q3116" s="10">
        <f t="shared" si="241"/>
        <v>0</v>
      </c>
      <c r="R3116" s="10">
        <f t="shared" si="240"/>
        <v>0</v>
      </c>
      <c r="S3116" s="23">
        <f t="shared" si="242"/>
        <v>41843.632523148146</v>
      </c>
      <c r="T3116" s="23">
        <f t="shared" si="243"/>
        <v>41903.632523148146</v>
      </c>
      <c r="U3116" s="10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0" t="s">
        <v>8220</v>
      </c>
      <c r="G3117" s="10" t="s">
        <v>8234</v>
      </c>
      <c r="H3117" s="10" t="s">
        <v>8254</v>
      </c>
      <c r="I3117" s="10">
        <v>1465123427</v>
      </c>
      <c r="J3117" s="10">
        <v>1462531427</v>
      </c>
      <c r="K3117" s="10" t="b">
        <v>0</v>
      </c>
      <c r="L3117" s="10">
        <v>1</v>
      </c>
      <c r="M3117" t="b">
        <v>0</v>
      </c>
      <c r="N3117" s="10" t="s">
        <v>8301</v>
      </c>
      <c r="O3117" s="15" t="s">
        <v>8315</v>
      </c>
      <c r="P3117" s="10" t="s">
        <v>8355</v>
      </c>
      <c r="Q3117" s="10">
        <f t="shared" si="241"/>
        <v>3</v>
      </c>
      <c r="R3117" s="10">
        <f t="shared" si="240"/>
        <v>300</v>
      </c>
      <c r="S3117" s="23">
        <f t="shared" si="242"/>
        <v>42496.447071759263</v>
      </c>
      <c r="T3117" s="23">
        <f t="shared" si="243"/>
        <v>42526.447071759263</v>
      </c>
      <c r="U3117" s="10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0" t="s">
        <v>8220</v>
      </c>
      <c r="G3118" s="10" t="s">
        <v>8223</v>
      </c>
      <c r="H3118" s="10" t="s">
        <v>8245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t="b">
        <v>0</v>
      </c>
      <c r="N3118" s="10" t="s">
        <v>8301</v>
      </c>
      <c r="O3118" s="15" t="s">
        <v>8315</v>
      </c>
      <c r="P3118" s="10" t="s">
        <v>8355</v>
      </c>
      <c r="Q3118" s="10">
        <f t="shared" si="241"/>
        <v>57</v>
      </c>
      <c r="R3118" s="10">
        <f t="shared" si="240"/>
        <v>43</v>
      </c>
      <c r="S3118" s="23">
        <f t="shared" si="242"/>
        <v>42081.515335648146</v>
      </c>
      <c r="T3118" s="23">
        <f t="shared" si="243"/>
        <v>42095.515335648146</v>
      </c>
      <c r="U3118" s="10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0" t="s">
        <v>8220</v>
      </c>
      <c r="G3119" s="10" t="s">
        <v>8224</v>
      </c>
      <c r="H3119" s="10" t="s">
        <v>8246</v>
      </c>
      <c r="I3119" s="10">
        <v>1464354720</v>
      </c>
      <c r="J3119" s="10">
        <v>1463648360</v>
      </c>
      <c r="K3119" s="10" t="b">
        <v>0</v>
      </c>
      <c r="L3119" s="10">
        <v>1</v>
      </c>
      <c r="M3119" t="b">
        <v>0</v>
      </c>
      <c r="N3119" s="10" t="s">
        <v>8301</v>
      </c>
      <c r="O3119" s="15" t="s">
        <v>8315</v>
      </c>
      <c r="P3119" s="10" t="s">
        <v>8355</v>
      </c>
      <c r="Q3119" s="10">
        <f t="shared" si="241"/>
        <v>0</v>
      </c>
      <c r="R3119" s="10">
        <f t="shared" si="240"/>
        <v>1</v>
      </c>
      <c r="S3119" s="23">
        <f t="shared" si="242"/>
        <v>42509.374537037031</v>
      </c>
      <c r="T3119" s="23">
        <f t="shared" si="243"/>
        <v>42517.55</v>
      </c>
      <c r="U3119" s="10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0" t="s">
        <v>8220</v>
      </c>
      <c r="G3120" s="10" t="s">
        <v>8234</v>
      </c>
      <c r="H3120" s="10" t="s">
        <v>8254</v>
      </c>
      <c r="I3120" s="10">
        <v>1467473723</v>
      </c>
      <c r="J3120" s="10">
        <v>1465832123</v>
      </c>
      <c r="K3120" s="10" t="b">
        <v>0</v>
      </c>
      <c r="L3120" s="10">
        <v>2</v>
      </c>
      <c r="M3120" t="b">
        <v>0</v>
      </c>
      <c r="N3120" s="10" t="s">
        <v>8301</v>
      </c>
      <c r="O3120" s="15" t="s">
        <v>8315</v>
      </c>
      <c r="P3120" s="10" t="s">
        <v>8355</v>
      </c>
      <c r="Q3120" s="10">
        <f t="shared" si="241"/>
        <v>0</v>
      </c>
      <c r="R3120" s="10">
        <f t="shared" si="240"/>
        <v>775</v>
      </c>
      <c r="S3120" s="23">
        <f t="shared" si="242"/>
        <v>42534.649571759262</v>
      </c>
      <c r="T3120" s="23">
        <f t="shared" si="243"/>
        <v>42553.649571759262</v>
      </c>
      <c r="U3120" s="1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0" t="s">
        <v>8220</v>
      </c>
      <c r="G3121" s="10" t="s">
        <v>8223</v>
      </c>
      <c r="H3121" s="10" t="s">
        <v>8245</v>
      </c>
      <c r="I3121" s="10">
        <v>1427414732</v>
      </c>
      <c r="J3121" s="10">
        <v>1424826332</v>
      </c>
      <c r="K3121" s="10" t="b">
        <v>0</v>
      </c>
      <c r="L3121" s="10">
        <v>1</v>
      </c>
      <c r="M3121" t="b">
        <v>0</v>
      </c>
      <c r="N3121" s="10" t="s">
        <v>8301</v>
      </c>
      <c r="O3121" s="15" t="s">
        <v>8315</v>
      </c>
      <c r="P3121" s="10" t="s">
        <v>8355</v>
      </c>
      <c r="Q3121" s="10">
        <f t="shared" si="241"/>
        <v>0</v>
      </c>
      <c r="R3121" s="10">
        <f t="shared" si="240"/>
        <v>5</v>
      </c>
      <c r="S3121" s="23">
        <f t="shared" si="242"/>
        <v>42060.04550925926</v>
      </c>
      <c r="T3121" s="23">
        <f t="shared" si="243"/>
        <v>42090.003842592589</v>
      </c>
      <c r="U3121" s="10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0" t="s">
        <v>8220</v>
      </c>
      <c r="G3122" s="10" t="s">
        <v>8232</v>
      </c>
      <c r="H3122" s="10" t="s">
        <v>8248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t="b">
        <v>0</v>
      </c>
      <c r="N3122" s="10" t="s">
        <v>8301</v>
      </c>
      <c r="O3122" s="15" t="s">
        <v>8315</v>
      </c>
      <c r="P3122" s="10" t="s">
        <v>8355</v>
      </c>
      <c r="Q3122" s="10">
        <f t="shared" si="241"/>
        <v>0</v>
      </c>
      <c r="R3122" s="10">
        <f t="shared" si="240"/>
        <v>12.8</v>
      </c>
      <c r="S3122" s="23">
        <f t="shared" si="242"/>
        <v>42435.942083333335</v>
      </c>
      <c r="T3122" s="23">
        <f t="shared" si="243"/>
        <v>42495.900416666671</v>
      </c>
      <c r="U3122" s="10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0" t="s">
        <v>8219</v>
      </c>
      <c r="G3123" s="10" t="s">
        <v>8228</v>
      </c>
      <c r="H3123" s="10" t="s">
        <v>8250</v>
      </c>
      <c r="I3123" s="10">
        <v>1411748335</v>
      </c>
      <c r="J3123" s="10">
        <v>1406564335</v>
      </c>
      <c r="K3123" s="10" t="b">
        <v>0</v>
      </c>
      <c r="L3123" s="10">
        <v>1</v>
      </c>
      <c r="M3123" t="b">
        <v>0</v>
      </c>
      <c r="N3123" s="10" t="s">
        <v>8301</v>
      </c>
      <c r="O3123" s="15" t="s">
        <v>8315</v>
      </c>
      <c r="P3123" s="10" t="s">
        <v>8355</v>
      </c>
      <c r="Q3123" s="10">
        <f t="shared" si="241"/>
        <v>1</v>
      </c>
      <c r="R3123" s="10">
        <f t="shared" si="240"/>
        <v>10</v>
      </c>
      <c r="S3123" s="23">
        <f t="shared" si="242"/>
        <v>41848.679803240739</v>
      </c>
      <c r="T3123" s="23">
        <f t="shared" si="243"/>
        <v>41908.679803240739</v>
      </c>
      <c r="U3123" s="10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0" t="s">
        <v>8219</v>
      </c>
      <c r="G3124" s="10" t="s">
        <v>8223</v>
      </c>
      <c r="H3124" s="10" t="s">
        <v>8245</v>
      </c>
      <c r="I3124" s="10">
        <v>1478733732</v>
      </c>
      <c r="J3124" s="10">
        <v>1478298132</v>
      </c>
      <c r="K3124" s="10" t="b">
        <v>0</v>
      </c>
      <c r="L3124" s="10">
        <v>2</v>
      </c>
      <c r="M3124" t="b">
        <v>0</v>
      </c>
      <c r="N3124" s="10" t="s">
        <v>8301</v>
      </c>
      <c r="O3124" s="15" t="s">
        <v>8315</v>
      </c>
      <c r="P3124" s="10" t="s">
        <v>8355</v>
      </c>
      <c r="Q3124" s="10">
        <f t="shared" si="241"/>
        <v>58</v>
      </c>
      <c r="R3124" s="10">
        <f t="shared" si="240"/>
        <v>58</v>
      </c>
      <c r="S3124" s="23">
        <f t="shared" si="242"/>
        <v>42678.932083333333</v>
      </c>
      <c r="T3124" s="23">
        <f t="shared" si="243"/>
        <v>42683.973750000005</v>
      </c>
      <c r="U3124" s="10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0" t="s">
        <v>8219</v>
      </c>
      <c r="G3125" s="10" t="s">
        <v>8223</v>
      </c>
      <c r="H3125" s="10" t="s">
        <v>8245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t="b">
        <v>0</v>
      </c>
      <c r="N3125" s="10" t="s">
        <v>8301</v>
      </c>
      <c r="O3125" s="15" t="s">
        <v>8315</v>
      </c>
      <c r="P3125" s="10" t="s">
        <v>8355</v>
      </c>
      <c r="Q3125" s="10">
        <f t="shared" si="241"/>
        <v>68</v>
      </c>
      <c r="R3125" s="10">
        <f t="shared" si="240"/>
        <v>244.8</v>
      </c>
      <c r="S3125" s="23">
        <f t="shared" si="242"/>
        <v>42530.993032407408</v>
      </c>
      <c r="T3125" s="23">
        <f t="shared" si="243"/>
        <v>42560.993032407408</v>
      </c>
      <c r="U3125" s="10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0" t="s">
        <v>8219</v>
      </c>
      <c r="G3126" s="10" t="s">
        <v>8223</v>
      </c>
      <c r="H3126" s="10" t="s">
        <v>8245</v>
      </c>
      <c r="I3126" s="10">
        <v>1422902601</v>
      </c>
      <c r="J3126" s="10">
        <v>1417718601</v>
      </c>
      <c r="K3126" s="10" t="b">
        <v>0</v>
      </c>
      <c r="L3126" s="10">
        <v>4</v>
      </c>
      <c r="M3126" t="b">
        <v>0</v>
      </c>
      <c r="N3126" s="10" t="s">
        <v>8301</v>
      </c>
      <c r="O3126" s="15" t="s">
        <v>8315</v>
      </c>
      <c r="P3126" s="10" t="s">
        <v>8355</v>
      </c>
      <c r="Q3126" s="10">
        <f t="shared" si="241"/>
        <v>0</v>
      </c>
      <c r="R3126" s="10">
        <f t="shared" si="240"/>
        <v>6.5</v>
      </c>
      <c r="S3126" s="23">
        <f t="shared" si="242"/>
        <v>41977.780104166668</v>
      </c>
      <c r="T3126" s="23">
        <f t="shared" si="243"/>
        <v>42037.780104166668</v>
      </c>
      <c r="U3126" s="10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0" t="s">
        <v>8219</v>
      </c>
      <c r="G3127" s="10" t="s">
        <v>8223</v>
      </c>
      <c r="H3127" s="10" t="s">
        <v>8245</v>
      </c>
      <c r="I3127" s="10">
        <v>1452142672</v>
      </c>
      <c r="J3127" s="10">
        <v>1449550672</v>
      </c>
      <c r="K3127" s="10" t="b">
        <v>0</v>
      </c>
      <c r="L3127" s="10">
        <v>0</v>
      </c>
      <c r="M3127" t="b">
        <v>0</v>
      </c>
      <c r="N3127" s="10" t="s">
        <v>8301</v>
      </c>
      <c r="O3127" s="15" t="s">
        <v>8315</v>
      </c>
      <c r="P3127" s="10" t="s">
        <v>8355</v>
      </c>
      <c r="Q3127" s="10">
        <f t="shared" si="241"/>
        <v>0</v>
      </c>
      <c r="R3127" s="10">
        <f t="shared" si="240"/>
        <v>0</v>
      </c>
      <c r="S3127" s="23">
        <f t="shared" si="242"/>
        <v>42346.20685185185</v>
      </c>
      <c r="T3127" s="23">
        <f t="shared" si="243"/>
        <v>42376.20685185185</v>
      </c>
      <c r="U3127" s="10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0" t="s">
        <v>8219</v>
      </c>
      <c r="G3128" s="10" t="s">
        <v>8223</v>
      </c>
      <c r="H3128" s="10" t="s">
        <v>8245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t="b">
        <v>0</v>
      </c>
      <c r="N3128" s="10" t="s">
        <v>8301</v>
      </c>
      <c r="O3128" s="15" t="s">
        <v>8315</v>
      </c>
      <c r="P3128" s="10" t="s">
        <v>8355</v>
      </c>
      <c r="Q3128" s="10">
        <f t="shared" si="241"/>
        <v>4</v>
      </c>
      <c r="R3128" s="10">
        <f t="shared" si="240"/>
        <v>61.18</v>
      </c>
      <c r="S3128" s="23">
        <f t="shared" si="242"/>
        <v>42427.01807870371</v>
      </c>
      <c r="T3128" s="23">
        <f t="shared" si="243"/>
        <v>42456.976412037038</v>
      </c>
      <c r="U3128" s="10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0" t="s">
        <v>8219</v>
      </c>
      <c r="G3129" s="10" t="s">
        <v>8223</v>
      </c>
      <c r="H3129" s="10" t="s">
        <v>8245</v>
      </c>
      <c r="I3129" s="10">
        <v>1425242029</v>
      </c>
      <c r="J3129" s="10">
        <v>1422650029</v>
      </c>
      <c r="K3129" s="10" t="b">
        <v>0</v>
      </c>
      <c r="L3129" s="10">
        <v>0</v>
      </c>
      <c r="M3129" t="b">
        <v>0</v>
      </c>
      <c r="N3129" s="10" t="s">
        <v>8301</v>
      </c>
      <c r="O3129" s="15" t="s">
        <v>8315</v>
      </c>
      <c r="P3129" s="10" t="s">
        <v>8355</v>
      </c>
      <c r="Q3129" s="10">
        <f t="shared" si="241"/>
        <v>0</v>
      </c>
      <c r="R3129" s="10">
        <f t="shared" si="240"/>
        <v>0</v>
      </c>
      <c r="S3129" s="23">
        <f t="shared" si="242"/>
        <v>42034.856817129628</v>
      </c>
      <c r="T3129" s="23">
        <f t="shared" si="243"/>
        <v>42064.856817129628</v>
      </c>
      <c r="U3129" s="10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0" t="s">
        <v>8221</v>
      </c>
      <c r="G3130" s="10" t="s">
        <v>8223</v>
      </c>
      <c r="H3130" s="10" t="s">
        <v>8245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t="b">
        <v>0</v>
      </c>
      <c r="N3130" s="10" t="s">
        <v>8269</v>
      </c>
      <c r="O3130" s="15" t="s">
        <v>8315</v>
      </c>
      <c r="P3130" s="10" t="s">
        <v>8316</v>
      </c>
      <c r="Q3130" s="10">
        <f t="shared" si="241"/>
        <v>109</v>
      </c>
      <c r="R3130" s="10">
        <f t="shared" si="240"/>
        <v>139.24</v>
      </c>
      <c r="S3130" s="23">
        <f t="shared" si="242"/>
        <v>42780.825706018513</v>
      </c>
      <c r="T3130" s="23">
        <f t="shared" si="243"/>
        <v>42810.784039351856</v>
      </c>
      <c r="U3130" s="1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0" t="s">
        <v>8221</v>
      </c>
      <c r="G3131" s="10" t="s">
        <v>8223</v>
      </c>
      <c r="H3131" s="10" t="s">
        <v>8245</v>
      </c>
      <c r="I3131" s="10">
        <v>1492542819</v>
      </c>
      <c r="J3131" s="10">
        <v>1489090419</v>
      </c>
      <c r="K3131" s="10" t="b">
        <v>0</v>
      </c>
      <c r="L3131" s="10">
        <v>1</v>
      </c>
      <c r="M3131" t="b">
        <v>0</v>
      </c>
      <c r="N3131" s="10" t="s">
        <v>8269</v>
      </c>
      <c r="O3131" s="15" t="s">
        <v>8315</v>
      </c>
      <c r="P3131" s="10" t="s">
        <v>8316</v>
      </c>
      <c r="Q3131" s="10">
        <f t="shared" si="241"/>
        <v>1</v>
      </c>
      <c r="R3131" s="10">
        <f t="shared" si="240"/>
        <v>10</v>
      </c>
      <c r="S3131" s="23">
        <f t="shared" si="242"/>
        <v>42803.842812499999</v>
      </c>
      <c r="T3131" s="23">
        <f t="shared" si="243"/>
        <v>42843.801145833335</v>
      </c>
      <c r="U3131" s="10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0" t="s">
        <v>8221</v>
      </c>
      <c r="G3132" s="10" t="s">
        <v>8223</v>
      </c>
      <c r="H3132" s="10" t="s">
        <v>8245</v>
      </c>
      <c r="I3132" s="10">
        <v>1492145940</v>
      </c>
      <c r="J3132" s="10">
        <v>1489504916</v>
      </c>
      <c r="K3132" s="10" t="b">
        <v>0</v>
      </c>
      <c r="L3132" s="10">
        <v>4</v>
      </c>
      <c r="M3132" t="b">
        <v>0</v>
      </c>
      <c r="N3132" s="10" t="s">
        <v>8269</v>
      </c>
      <c r="O3132" s="15" t="s">
        <v>8315</v>
      </c>
      <c r="P3132" s="10" t="s">
        <v>8316</v>
      </c>
      <c r="Q3132" s="10">
        <f t="shared" si="241"/>
        <v>4</v>
      </c>
      <c r="R3132" s="10">
        <f t="shared" si="240"/>
        <v>93.75</v>
      </c>
      <c r="S3132" s="23">
        <f t="shared" si="242"/>
        <v>42808.640231481477</v>
      </c>
      <c r="T3132" s="23">
        <f t="shared" si="243"/>
        <v>42839.207638888889</v>
      </c>
      <c r="U3132" s="10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0" t="s">
        <v>8221</v>
      </c>
      <c r="G3133" s="10" t="s">
        <v>8223</v>
      </c>
      <c r="H3133" s="10" t="s">
        <v>8245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t="b">
        <v>0</v>
      </c>
      <c r="N3133" s="10" t="s">
        <v>8269</v>
      </c>
      <c r="O3133" s="15" t="s">
        <v>8315</v>
      </c>
      <c r="P3133" s="10" t="s">
        <v>8316</v>
      </c>
      <c r="Q3133" s="10">
        <f t="shared" si="241"/>
        <v>16</v>
      </c>
      <c r="R3133" s="10">
        <f t="shared" si="240"/>
        <v>53.75</v>
      </c>
      <c r="S3133" s="23">
        <f t="shared" si="242"/>
        <v>42803.579224537039</v>
      </c>
      <c r="T3133" s="23">
        <f t="shared" si="243"/>
        <v>42833.537557870368</v>
      </c>
      <c r="U3133" s="10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0" t="s">
        <v>8221</v>
      </c>
      <c r="G3134" s="10" t="s">
        <v>8223</v>
      </c>
      <c r="H3134" s="10" t="s">
        <v>8245</v>
      </c>
      <c r="I3134" s="10">
        <v>1492759460</v>
      </c>
      <c r="J3134" s="10">
        <v>1487579060</v>
      </c>
      <c r="K3134" s="10" t="b">
        <v>0</v>
      </c>
      <c r="L3134" s="10">
        <v>1</v>
      </c>
      <c r="M3134" t="b">
        <v>0</v>
      </c>
      <c r="N3134" s="10" t="s">
        <v>8269</v>
      </c>
      <c r="O3134" s="15" t="s">
        <v>8315</v>
      </c>
      <c r="P3134" s="10" t="s">
        <v>8316</v>
      </c>
      <c r="Q3134" s="10">
        <f t="shared" si="241"/>
        <v>0</v>
      </c>
      <c r="R3134" s="10">
        <f t="shared" si="240"/>
        <v>10</v>
      </c>
      <c r="S3134" s="23">
        <f t="shared" si="242"/>
        <v>42786.350231481483</v>
      </c>
      <c r="T3134" s="23">
        <f t="shared" si="243"/>
        <v>42846.308564814812</v>
      </c>
      <c r="U3134" s="10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0" t="s">
        <v>8221</v>
      </c>
      <c r="G3135" s="10" t="s">
        <v>8224</v>
      </c>
      <c r="H3135" s="10" t="s">
        <v>8246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t="b">
        <v>0</v>
      </c>
      <c r="N3135" s="10" t="s">
        <v>8269</v>
      </c>
      <c r="O3135" s="15" t="s">
        <v>8315</v>
      </c>
      <c r="P3135" s="10" t="s">
        <v>8316</v>
      </c>
      <c r="Q3135" s="10">
        <f t="shared" si="241"/>
        <v>108</v>
      </c>
      <c r="R3135" s="10">
        <f t="shared" si="240"/>
        <v>33.75</v>
      </c>
      <c r="S3135" s="23">
        <f t="shared" si="242"/>
        <v>42788.565208333333</v>
      </c>
      <c r="T3135" s="23">
        <f t="shared" si="243"/>
        <v>42818.523541666669</v>
      </c>
      <c r="U3135" s="10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0" t="s">
        <v>8221</v>
      </c>
      <c r="G3136" s="10" t="s">
        <v>8224</v>
      </c>
      <c r="H3136" s="10" t="s">
        <v>8246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t="b">
        <v>0</v>
      </c>
      <c r="N3136" s="10" t="s">
        <v>8269</v>
      </c>
      <c r="O3136" s="15" t="s">
        <v>8315</v>
      </c>
      <c r="P3136" s="10" t="s">
        <v>8316</v>
      </c>
      <c r="Q3136" s="10">
        <f t="shared" si="241"/>
        <v>23</v>
      </c>
      <c r="R3136" s="10">
        <f t="shared" si="240"/>
        <v>18.75</v>
      </c>
      <c r="S3136" s="23">
        <f t="shared" si="242"/>
        <v>42800.720127314817</v>
      </c>
      <c r="T3136" s="23">
        <f t="shared" si="243"/>
        <v>42821.678460648152</v>
      </c>
      <c r="U3136" s="10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0" t="s">
        <v>8221</v>
      </c>
      <c r="G3137" s="10" t="s">
        <v>8223</v>
      </c>
      <c r="H3137" s="10" t="s">
        <v>8245</v>
      </c>
      <c r="I3137" s="10">
        <v>1491277121</v>
      </c>
      <c r="J3137" s="10">
        <v>1489376321</v>
      </c>
      <c r="K3137" s="10" t="b">
        <v>0</v>
      </c>
      <c r="L3137" s="10">
        <v>7</v>
      </c>
      <c r="M3137" t="b">
        <v>0</v>
      </c>
      <c r="N3137" s="10" t="s">
        <v>8269</v>
      </c>
      <c r="O3137" s="15" t="s">
        <v>8315</v>
      </c>
      <c r="P3137" s="10" t="s">
        <v>8316</v>
      </c>
      <c r="Q3137" s="10">
        <f t="shared" si="241"/>
        <v>21</v>
      </c>
      <c r="R3137" s="10">
        <f t="shared" si="240"/>
        <v>23.14</v>
      </c>
      <c r="S3137" s="23">
        <f t="shared" si="242"/>
        <v>42807.151863425926</v>
      </c>
      <c r="T3137" s="23">
        <f t="shared" si="243"/>
        <v>42829.151863425926</v>
      </c>
      <c r="U3137" s="10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0" t="s">
        <v>8221</v>
      </c>
      <c r="G3138" s="10" t="s">
        <v>8224</v>
      </c>
      <c r="H3138" s="10" t="s">
        <v>8246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t="b">
        <v>0</v>
      </c>
      <c r="N3138" s="10" t="s">
        <v>8269</v>
      </c>
      <c r="O3138" s="15" t="s">
        <v>8315</v>
      </c>
      <c r="P3138" s="10" t="s">
        <v>8316</v>
      </c>
      <c r="Q3138" s="10">
        <f t="shared" si="241"/>
        <v>128</v>
      </c>
      <c r="R3138" s="10">
        <f t="shared" ref="R3138:R3201" si="245">IFERROR(ROUND(E3138/L3138,2),0)</f>
        <v>29.05</v>
      </c>
      <c r="S3138" s="23">
        <f t="shared" si="242"/>
        <v>42789.462430555555</v>
      </c>
      <c r="T3138" s="23">
        <f t="shared" si="243"/>
        <v>42825.957638888889</v>
      </c>
      <c r="U3138" s="10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0" t="s">
        <v>8221</v>
      </c>
      <c r="G3139" s="10" t="s">
        <v>8223</v>
      </c>
      <c r="H3139" s="10" t="s">
        <v>8245</v>
      </c>
      <c r="I3139" s="10">
        <v>1493838720</v>
      </c>
      <c r="J3139" s="10">
        <v>1489439669</v>
      </c>
      <c r="K3139" s="10" t="b">
        <v>0</v>
      </c>
      <c r="L3139" s="10">
        <v>1</v>
      </c>
      <c r="M3139" t="b">
        <v>0</v>
      </c>
      <c r="N3139" s="10" t="s">
        <v>8269</v>
      </c>
      <c r="O3139" s="15" t="s">
        <v>8315</v>
      </c>
      <c r="P3139" s="10" t="s">
        <v>8316</v>
      </c>
      <c r="Q3139" s="10">
        <f t="shared" ref="Q3139:Q3202" si="246">ROUND(E3139/D3139*100,0)</f>
        <v>3</v>
      </c>
      <c r="R3139" s="10">
        <f t="shared" si="245"/>
        <v>50</v>
      </c>
      <c r="S3139" s="23">
        <f t="shared" ref="S3139:S3202" si="247">(((J3139/60)/60)/24)+DATE(1970,1,1)</f>
        <v>42807.885057870371</v>
      </c>
      <c r="T3139" s="23">
        <f t="shared" ref="T3139:T3202" si="248">(((I3139/60)/60)/24)+DATE(1970,1,1)</f>
        <v>42858.8</v>
      </c>
      <c r="U3139" s="10">
        <f t="shared" si="244"/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0" t="s">
        <v>8221</v>
      </c>
      <c r="G3140" s="10" t="s">
        <v>8224</v>
      </c>
      <c r="H3140" s="10" t="s">
        <v>8246</v>
      </c>
      <c r="I3140" s="10">
        <v>1491233407</v>
      </c>
      <c r="J3140" s="10">
        <v>1489591807</v>
      </c>
      <c r="K3140" s="10" t="b">
        <v>0</v>
      </c>
      <c r="L3140" s="10">
        <v>0</v>
      </c>
      <c r="M3140" t="b">
        <v>0</v>
      </c>
      <c r="N3140" s="10" t="s">
        <v>8269</v>
      </c>
      <c r="O3140" s="15" t="s">
        <v>8315</v>
      </c>
      <c r="P3140" s="10" t="s">
        <v>8316</v>
      </c>
      <c r="Q3140" s="10">
        <f t="shared" si="246"/>
        <v>0</v>
      </c>
      <c r="R3140" s="10">
        <f t="shared" si="245"/>
        <v>0</v>
      </c>
      <c r="S3140" s="23">
        <f t="shared" si="247"/>
        <v>42809.645914351851</v>
      </c>
      <c r="T3140" s="23">
        <f t="shared" si="248"/>
        <v>42828.645914351851</v>
      </c>
      <c r="U3140" s="10">
        <f t="shared" si="244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0" t="s">
        <v>8221</v>
      </c>
      <c r="G3141" s="10" t="s">
        <v>8237</v>
      </c>
      <c r="H3141" s="10" t="s">
        <v>8255</v>
      </c>
      <c r="I3141" s="10">
        <v>1490416380</v>
      </c>
      <c r="J3141" s="10">
        <v>1487485760</v>
      </c>
      <c r="K3141" s="10" t="b">
        <v>0</v>
      </c>
      <c r="L3141" s="10">
        <v>6</v>
      </c>
      <c r="M3141" t="b">
        <v>0</v>
      </c>
      <c r="N3141" s="10" t="s">
        <v>8269</v>
      </c>
      <c r="O3141" s="15" t="s">
        <v>8315</v>
      </c>
      <c r="P3141" s="10" t="s">
        <v>8316</v>
      </c>
      <c r="Q3141" s="10">
        <f t="shared" si="246"/>
        <v>5</v>
      </c>
      <c r="R3141" s="10">
        <f t="shared" si="245"/>
        <v>450</v>
      </c>
      <c r="S3141" s="23">
        <f t="shared" si="247"/>
        <v>42785.270370370374</v>
      </c>
      <c r="T3141" s="23">
        <f t="shared" si="248"/>
        <v>42819.189583333333</v>
      </c>
      <c r="U3141" s="10">
        <f t="shared" si="244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0" t="s">
        <v>8221</v>
      </c>
      <c r="G3142" s="10" t="s">
        <v>8229</v>
      </c>
      <c r="H3142" s="10" t="s">
        <v>8248</v>
      </c>
      <c r="I3142" s="10">
        <v>1491581703</v>
      </c>
      <c r="J3142" s="10">
        <v>1488993303</v>
      </c>
      <c r="K3142" s="10" t="b">
        <v>0</v>
      </c>
      <c r="L3142" s="10">
        <v>4</v>
      </c>
      <c r="M3142" t="b">
        <v>0</v>
      </c>
      <c r="N3142" s="10" t="s">
        <v>8269</v>
      </c>
      <c r="O3142" s="15" t="s">
        <v>8315</v>
      </c>
      <c r="P3142" s="10" t="s">
        <v>8316</v>
      </c>
      <c r="Q3142" s="10">
        <f t="shared" si="246"/>
        <v>1</v>
      </c>
      <c r="R3142" s="10">
        <f t="shared" si="245"/>
        <v>24</v>
      </c>
      <c r="S3142" s="23">
        <f t="shared" si="247"/>
        <v>42802.718784722223</v>
      </c>
      <c r="T3142" s="23">
        <f t="shared" si="248"/>
        <v>42832.677118055552</v>
      </c>
      <c r="U3142" s="10">
        <f t="shared" si="244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0" t="s">
        <v>8221</v>
      </c>
      <c r="G3143" s="10" t="s">
        <v>8232</v>
      </c>
      <c r="H3143" s="10" t="s">
        <v>8248</v>
      </c>
      <c r="I3143" s="10">
        <v>1492372800</v>
      </c>
      <c r="J3143" s="10">
        <v>1488823488</v>
      </c>
      <c r="K3143" s="10" t="b">
        <v>0</v>
      </c>
      <c r="L3143" s="10">
        <v>8</v>
      </c>
      <c r="M3143" t="b">
        <v>0</v>
      </c>
      <c r="N3143" s="10" t="s">
        <v>8269</v>
      </c>
      <c r="O3143" s="15" t="s">
        <v>8315</v>
      </c>
      <c r="P3143" s="10" t="s">
        <v>8316</v>
      </c>
      <c r="Q3143" s="10">
        <f t="shared" si="246"/>
        <v>52</v>
      </c>
      <c r="R3143" s="10">
        <f t="shared" si="245"/>
        <v>32.25</v>
      </c>
      <c r="S3143" s="23">
        <f t="shared" si="247"/>
        <v>42800.753333333334</v>
      </c>
      <c r="T3143" s="23">
        <f t="shared" si="248"/>
        <v>42841.833333333328</v>
      </c>
      <c r="U3143" s="10">
        <f t="shared" si="244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0" t="s">
        <v>8221</v>
      </c>
      <c r="G3144" s="10" t="s">
        <v>8224</v>
      </c>
      <c r="H3144" s="10" t="s">
        <v>8246</v>
      </c>
      <c r="I3144" s="10">
        <v>1489922339</v>
      </c>
      <c r="J3144" s="10">
        <v>1487333939</v>
      </c>
      <c r="K3144" s="10" t="b">
        <v>0</v>
      </c>
      <c r="L3144" s="10">
        <v>3</v>
      </c>
      <c r="M3144" t="b">
        <v>0</v>
      </c>
      <c r="N3144" s="10" t="s">
        <v>8269</v>
      </c>
      <c r="O3144" s="15" t="s">
        <v>8315</v>
      </c>
      <c r="P3144" s="10" t="s">
        <v>8316</v>
      </c>
      <c r="Q3144" s="10">
        <f t="shared" si="246"/>
        <v>2</v>
      </c>
      <c r="R3144" s="10">
        <f t="shared" si="245"/>
        <v>15</v>
      </c>
      <c r="S3144" s="23">
        <f t="shared" si="247"/>
        <v>42783.513182870374</v>
      </c>
      <c r="T3144" s="23">
        <f t="shared" si="248"/>
        <v>42813.471516203703</v>
      </c>
      <c r="U3144" s="10">
        <f t="shared" si="244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0" t="s">
        <v>8221</v>
      </c>
      <c r="G3145" s="10" t="s">
        <v>8224</v>
      </c>
      <c r="H3145" s="10" t="s">
        <v>8246</v>
      </c>
      <c r="I3145" s="10">
        <v>1491726956</v>
      </c>
      <c r="J3145" s="10">
        <v>1489480556</v>
      </c>
      <c r="K3145" s="10" t="b">
        <v>0</v>
      </c>
      <c r="L3145" s="10">
        <v>0</v>
      </c>
      <c r="M3145" t="b">
        <v>0</v>
      </c>
      <c r="N3145" s="10" t="s">
        <v>8269</v>
      </c>
      <c r="O3145" s="15" t="s">
        <v>8315</v>
      </c>
      <c r="P3145" s="10" t="s">
        <v>8316</v>
      </c>
      <c r="Q3145" s="10">
        <f t="shared" si="246"/>
        <v>0</v>
      </c>
      <c r="R3145" s="10">
        <f t="shared" si="245"/>
        <v>0</v>
      </c>
      <c r="S3145" s="23">
        <f t="shared" si="247"/>
        <v>42808.358287037037</v>
      </c>
      <c r="T3145" s="23">
        <f t="shared" si="248"/>
        <v>42834.358287037037</v>
      </c>
      <c r="U3145" s="10">
        <f t="shared" si="244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0" t="s">
        <v>8221</v>
      </c>
      <c r="G3146" s="10" t="s">
        <v>8223</v>
      </c>
      <c r="H3146" s="10" t="s">
        <v>8245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t="b">
        <v>0</v>
      </c>
      <c r="N3146" s="10" t="s">
        <v>8269</v>
      </c>
      <c r="O3146" s="15" t="s">
        <v>8315</v>
      </c>
      <c r="P3146" s="10" t="s">
        <v>8316</v>
      </c>
      <c r="Q3146" s="10">
        <f t="shared" si="246"/>
        <v>75</v>
      </c>
      <c r="R3146" s="10">
        <f t="shared" si="245"/>
        <v>251.33</v>
      </c>
      <c r="S3146" s="23">
        <f t="shared" si="247"/>
        <v>42796.538275462968</v>
      </c>
      <c r="T3146" s="23">
        <f t="shared" si="248"/>
        <v>42813.25</v>
      </c>
      <c r="U3146" s="10">
        <f t="shared" si="244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0" t="s">
        <v>8221</v>
      </c>
      <c r="G3147" s="10" t="s">
        <v>8223</v>
      </c>
      <c r="H3147" s="10" t="s">
        <v>8245</v>
      </c>
      <c r="I3147" s="10">
        <v>1490659134</v>
      </c>
      <c r="J3147" s="10">
        <v>1485478734</v>
      </c>
      <c r="K3147" s="10" t="b">
        <v>0</v>
      </c>
      <c r="L3147" s="10">
        <v>0</v>
      </c>
      <c r="M3147" t="b">
        <v>0</v>
      </c>
      <c r="N3147" s="10" t="s">
        <v>8269</v>
      </c>
      <c r="O3147" s="15" t="s">
        <v>8315</v>
      </c>
      <c r="P3147" s="10" t="s">
        <v>8316</v>
      </c>
      <c r="Q3147" s="10">
        <f t="shared" si="246"/>
        <v>0</v>
      </c>
      <c r="R3147" s="10">
        <f t="shared" si="245"/>
        <v>0</v>
      </c>
      <c r="S3147" s="23">
        <f t="shared" si="247"/>
        <v>42762.040902777779</v>
      </c>
      <c r="T3147" s="23">
        <f t="shared" si="248"/>
        <v>42821.999236111107</v>
      </c>
      <c r="U3147" s="10">
        <f t="shared" si="244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0" t="s">
        <v>8221</v>
      </c>
      <c r="G3148" s="10" t="s">
        <v>8237</v>
      </c>
      <c r="H3148" s="10" t="s">
        <v>8255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t="b">
        <v>0</v>
      </c>
      <c r="N3148" s="10" t="s">
        <v>8269</v>
      </c>
      <c r="O3148" s="15" t="s">
        <v>8315</v>
      </c>
      <c r="P3148" s="10" t="s">
        <v>8316</v>
      </c>
      <c r="Q3148" s="10">
        <f t="shared" si="246"/>
        <v>11</v>
      </c>
      <c r="R3148" s="10">
        <f t="shared" si="245"/>
        <v>437.5</v>
      </c>
      <c r="S3148" s="23">
        <f t="shared" si="247"/>
        <v>42796.682476851856</v>
      </c>
      <c r="T3148" s="23">
        <f t="shared" si="248"/>
        <v>42841.640810185185</v>
      </c>
      <c r="U3148" s="10">
        <f t="shared" si="244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0" t="s">
        <v>8218</v>
      </c>
      <c r="G3149" s="10" t="s">
        <v>8223</v>
      </c>
      <c r="H3149" s="10" t="s">
        <v>8245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t="b">
        <v>1</v>
      </c>
      <c r="N3149" s="10" t="s">
        <v>8269</v>
      </c>
      <c r="O3149" s="15" t="s">
        <v>8315</v>
      </c>
      <c r="P3149" s="10" t="s">
        <v>8316</v>
      </c>
      <c r="Q3149" s="10">
        <f t="shared" si="246"/>
        <v>118</v>
      </c>
      <c r="R3149" s="10">
        <f t="shared" si="245"/>
        <v>110.35</v>
      </c>
      <c r="S3149" s="23">
        <f t="shared" si="247"/>
        <v>41909.969386574077</v>
      </c>
      <c r="T3149" s="23">
        <f t="shared" si="248"/>
        <v>41950.011053240742</v>
      </c>
      <c r="U3149" s="10">
        <f t="shared" si="244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0" t="s">
        <v>8218</v>
      </c>
      <c r="G3150" s="10" t="s">
        <v>8223</v>
      </c>
      <c r="H3150" s="10" t="s">
        <v>8245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t="b">
        <v>1</v>
      </c>
      <c r="N3150" s="10" t="s">
        <v>8269</v>
      </c>
      <c r="O3150" s="15" t="s">
        <v>8315</v>
      </c>
      <c r="P3150" s="10" t="s">
        <v>8316</v>
      </c>
      <c r="Q3150" s="10">
        <f t="shared" si="246"/>
        <v>131</v>
      </c>
      <c r="R3150" s="10">
        <f t="shared" si="245"/>
        <v>41.42</v>
      </c>
      <c r="S3150" s="23">
        <f t="shared" si="247"/>
        <v>41891.665324074071</v>
      </c>
      <c r="T3150" s="23">
        <f t="shared" si="248"/>
        <v>41913.166666666664</v>
      </c>
      <c r="U3150" s="10">
        <f t="shared" si="244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0" t="s">
        <v>8218</v>
      </c>
      <c r="G3151" s="10" t="s">
        <v>8223</v>
      </c>
      <c r="H3151" s="10" t="s">
        <v>8245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t="b">
        <v>1</v>
      </c>
      <c r="N3151" s="10" t="s">
        <v>8269</v>
      </c>
      <c r="O3151" s="15" t="s">
        <v>8315</v>
      </c>
      <c r="P3151" s="10" t="s">
        <v>8316</v>
      </c>
      <c r="Q3151" s="10">
        <f t="shared" si="246"/>
        <v>104</v>
      </c>
      <c r="R3151" s="10">
        <f t="shared" si="245"/>
        <v>52</v>
      </c>
      <c r="S3151" s="23">
        <f t="shared" si="247"/>
        <v>41226.017361111109</v>
      </c>
      <c r="T3151" s="23">
        <f t="shared" si="248"/>
        <v>41250.083333333336</v>
      </c>
      <c r="U3151" s="10">
        <f t="shared" ref="U3151:U3214" si="249">YEAR(S:S)</f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0" t="s">
        <v>8218</v>
      </c>
      <c r="G3152" s="10" t="s">
        <v>8223</v>
      </c>
      <c r="H3152" s="10" t="s">
        <v>8245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t="b">
        <v>1</v>
      </c>
      <c r="N3152" s="10" t="s">
        <v>8269</v>
      </c>
      <c r="O3152" s="15" t="s">
        <v>8315</v>
      </c>
      <c r="P3152" s="10" t="s">
        <v>8316</v>
      </c>
      <c r="Q3152" s="10">
        <f t="shared" si="246"/>
        <v>101</v>
      </c>
      <c r="R3152" s="10">
        <f t="shared" si="245"/>
        <v>33.99</v>
      </c>
      <c r="S3152" s="23">
        <f t="shared" si="247"/>
        <v>40478.263923611114</v>
      </c>
      <c r="T3152" s="23">
        <f t="shared" si="248"/>
        <v>40568.166666666664</v>
      </c>
      <c r="U3152" s="10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0" t="s">
        <v>8218</v>
      </c>
      <c r="G3153" s="10" t="s">
        <v>8223</v>
      </c>
      <c r="H3153" s="10" t="s">
        <v>8245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t="b">
        <v>1</v>
      </c>
      <c r="N3153" s="10" t="s">
        <v>8269</v>
      </c>
      <c r="O3153" s="15" t="s">
        <v>8315</v>
      </c>
      <c r="P3153" s="10" t="s">
        <v>8316</v>
      </c>
      <c r="Q3153" s="10">
        <f t="shared" si="246"/>
        <v>100</v>
      </c>
      <c r="R3153" s="10">
        <f t="shared" si="245"/>
        <v>103.35</v>
      </c>
      <c r="S3153" s="23">
        <f t="shared" si="247"/>
        <v>41862.83997685185</v>
      </c>
      <c r="T3153" s="23">
        <f t="shared" si="248"/>
        <v>41892.83997685185</v>
      </c>
      <c r="U3153" s="10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0" t="s">
        <v>8218</v>
      </c>
      <c r="G3154" s="10" t="s">
        <v>8224</v>
      </c>
      <c r="H3154" s="10" t="s">
        <v>8246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t="b">
        <v>1</v>
      </c>
      <c r="N3154" s="10" t="s">
        <v>8269</v>
      </c>
      <c r="O3154" s="15" t="s">
        <v>8315</v>
      </c>
      <c r="P3154" s="10" t="s">
        <v>8316</v>
      </c>
      <c r="Q3154" s="10">
        <f t="shared" si="246"/>
        <v>106</v>
      </c>
      <c r="R3154" s="10">
        <f t="shared" si="245"/>
        <v>34.79</v>
      </c>
      <c r="S3154" s="23">
        <f t="shared" si="247"/>
        <v>41550.867673611108</v>
      </c>
      <c r="T3154" s="23">
        <f t="shared" si="248"/>
        <v>41580.867673611108</v>
      </c>
      <c r="U3154" s="10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0" t="s">
        <v>8218</v>
      </c>
      <c r="G3155" s="10" t="s">
        <v>8223</v>
      </c>
      <c r="H3155" s="10" t="s">
        <v>8245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t="b">
        <v>1</v>
      </c>
      <c r="N3155" s="10" t="s">
        <v>8269</v>
      </c>
      <c r="O3155" s="15" t="s">
        <v>8315</v>
      </c>
      <c r="P3155" s="10" t="s">
        <v>8316</v>
      </c>
      <c r="Q3155" s="10">
        <f t="shared" si="246"/>
        <v>336</v>
      </c>
      <c r="R3155" s="10">
        <f t="shared" si="245"/>
        <v>41.77</v>
      </c>
      <c r="S3155" s="23">
        <f t="shared" si="247"/>
        <v>40633.154363425929</v>
      </c>
      <c r="T3155" s="23">
        <f t="shared" si="248"/>
        <v>40664.207638888889</v>
      </c>
      <c r="U3155" s="10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0" t="s">
        <v>8218</v>
      </c>
      <c r="G3156" s="10" t="s">
        <v>8223</v>
      </c>
      <c r="H3156" s="10" t="s">
        <v>8245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t="b">
        <v>1</v>
      </c>
      <c r="N3156" s="10" t="s">
        <v>8269</v>
      </c>
      <c r="O3156" s="15" t="s">
        <v>8315</v>
      </c>
      <c r="P3156" s="10" t="s">
        <v>8316</v>
      </c>
      <c r="Q3156" s="10">
        <f t="shared" si="246"/>
        <v>113</v>
      </c>
      <c r="R3156" s="10">
        <f t="shared" si="245"/>
        <v>64.27</v>
      </c>
      <c r="S3156" s="23">
        <f t="shared" si="247"/>
        <v>40970.875671296293</v>
      </c>
      <c r="T3156" s="23">
        <f t="shared" si="248"/>
        <v>41000.834004629629</v>
      </c>
      <c r="U3156" s="10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0" t="s">
        <v>8218</v>
      </c>
      <c r="G3157" s="10" t="s">
        <v>8224</v>
      </c>
      <c r="H3157" s="10" t="s">
        <v>8246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t="b">
        <v>1</v>
      </c>
      <c r="N3157" s="10" t="s">
        <v>8269</v>
      </c>
      <c r="O3157" s="15" t="s">
        <v>8315</v>
      </c>
      <c r="P3157" s="10" t="s">
        <v>8316</v>
      </c>
      <c r="Q3157" s="10">
        <f t="shared" si="246"/>
        <v>189</v>
      </c>
      <c r="R3157" s="10">
        <f t="shared" si="245"/>
        <v>31.21</v>
      </c>
      <c r="S3157" s="23">
        <f t="shared" si="247"/>
        <v>41233.499131944445</v>
      </c>
      <c r="T3157" s="23">
        <f t="shared" si="248"/>
        <v>41263.499131944445</v>
      </c>
      <c r="U3157" s="10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0" t="s">
        <v>8218</v>
      </c>
      <c r="G3158" s="10" t="s">
        <v>8223</v>
      </c>
      <c r="H3158" s="10" t="s">
        <v>8245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t="b">
        <v>1</v>
      </c>
      <c r="N3158" s="10" t="s">
        <v>8269</v>
      </c>
      <c r="O3158" s="15" t="s">
        <v>8315</v>
      </c>
      <c r="P3158" s="10" t="s">
        <v>8316</v>
      </c>
      <c r="Q3158" s="10">
        <f t="shared" si="246"/>
        <v>102</v>
      </c>
      <c r="R3158" s="10">
        <f t="shared" si="245"/>
        <v>62.92</v>
      </c>
      <c r="S3158" s="23">
        <f t="shared" si="247"/>
        <v>41026.953055555554</v>
      </c>
      <c r="T3158" s="23">
        <f t="shared" si="248"/>
        <v>41061.953055555554</v>
      </c>
      <c r="U3158" s="10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0" t="s">
        <v>8218</v>
      </c>
      <c r="G3159" s="10" t="s">
        <v>8223</v>
      </c>
      <c r="H3159" s="10" t="s">
        <v>8245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t="b">
        <v>1</v>
      </c>
      <c r="N3159" s="10" t="s">
        <v>8269</v>
      </c>
      <c r="O3159" s="15" t="s">
        <v>8315</v>
      </c>
      <c r="P3159" s="10" t="s">
        <v>8316</v>
      </c>
      <c r="Q3159" s="10">
        <f t="shared" si="246"/>
        <v>101</v>
      </c>
      <c r="R3159" s="10">
        <f t="shared" si="245"/>
        <v>98.54</v>
      </c>
      <c r="S3159" s="23">
        <f t="shared" si="247"/>
        <v>41829.788252314815</v>
      </c>
      <c r="T3159" s="23">
        <f t="shared" si="248"/>
        <v>41839.208333333336</v>
      </c>
      <c r="U3159" s="10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0" t="s">
        <v>8218</v>
      </c>
      <c r="G3160" s="10" t="s">
        <v>8223</v>
      </c>
      <c r="H3160" s="10" t="s">
        <v>8245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t="b">
        <v>1</v>
      </c>
      <c r="N3160" s="10" t="s">
        <v>8269</v>
      </c>
      <c r="O3160" s="15" t="s">
        <v>8315</v>
      </c>
      <c r="P3160" s="10" t="s">
        <v>8316</v>
      </c>
      <c r="Q3160" s="10">
        <f t="shared" si="246"/>
        <v>114</v>
      </c>
      <c r="R3160" s="10">
        <f t="shared" si="245"/>
        <v>82.61</v>
      </c>
      <c r="S3160" s="23">
        <f t="shared" si="247"/>
        <v>41447.839722222219</v>
      </c>
      <c r="T3160" s="23">
        <f t="shared" si="248"/>
        <v>41477.839722222219</v>
      </c>
      <c r="U3160" s="1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0" t="s">
        <v>8218</v>
      </c>
      <c r="G3161" s="10" t="s">
        <v>8223</v>
      </c>
      <c r="H3161" s="10" t="s">
        <v>8245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t="b">
        <v>1</v>
      </c>
      <c r="N3161" s="10" t="s">
        <v>8269</v>
      </c>
      <c r="O3161" s="15" t="s">
        <v>8315</v>
      </c>
      <c r="P3161" s="10" t="s">
        <v>8316</v>
      </c>
      <c r="Q3161" s="10">
        <f t="shared" si="246"/>
        <v>133</v>
      </c>
      <c r="R3161" s="10">
        <f t="shared" si="245"/>
        <v>38.5</v>
      </c>
      <c r="S3161" s="23">
        <f t="shared" si="247"/>
        <v>40884.066678240742</v>
      </c>
      <c r="T3161" s="23">
        <f t="shared" si="248"/>
        <v>40926.958333333336</v>
      </c>
      <c r="U3161" s="10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0" t="s">
        <v>8218</v>
      </c>
      <c r="G3162" s="10" t="s">
        <v>8223</v>
      </c>
      <c r="H3162" s="10" t="s">
        <v>8245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t="b">
        <v>1</v>
      </c>
      <c r="N3162" s="10" t="s">
        <v>8269</v>
      </c>
      <c r="O3162" s="15" t="s">
        <v>8315</v>
      </c>
      <c r="P3162" s="10" t="s">
        <v>8316</v>
      </c>
      <c r="Q3162" s="10">
        <f t="shared" si="246"/>
        <v>102</v>
      </c>
      <c r="R3162" s="10">
        <f t="shared" si="245"/>
        <v>80.16</v>
      </c>
      <c r="S3162" s="23">
        <f t="shared" si="247"/>
        <v>41841.26489583333</v>
      </c>
      <c r="T3162" s="23">
        <f t="shared" si="248"/>
        <v>41864.207638888889</v>
      </c>
      <c r="U3162" s="10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0" t="s">
        <v>8218</v>
      </c>
      <c r="G3163" s="10" t="s">
        <v>8224</v>
      </c>
      <c r="H3163" s="10" t="s">
        <v>8246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t="b">
        <v>1</v>
      </c>
      <c r="N3163" s="10" t="s">
        <v>8269</v>
      </c>
      <c r="O3163" s="15" t="s">
        <v>8315</v>
      </c>
      <c r="P3163" s="10" t="s">
        <v>8316</v>
      </c>
      <c r="Q3163" s="10">
        <f t="shared" si="246"/>
        <v>105</v>
      </c>
      <c r="R3163" s="10">
        <f t="shared" si="245"/>
        <v>28.41</v>
      </c>
      <c r="S3163" s="23">
        <f t="shared" si="247"/>
        <v>41897.536134259259</v>
      </c>
      <c r="T3163" s="23">
        <f t="shared" si="248"/>
        <v>41927.536134259259</v>
      </c>
      <c r="U3163" s="10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0" t="s">
        <v>8218</v>
      </c>
      <c r="G3164" s="10" t="s">
        <v>8223</v>
      </c>
      <c r="H3164" s="10" t="s">
        <v>8245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t="b">
        <v>1</v>
      </c>
      <c r="N3164" s="10" t="s">
        <v>8269</v>
      </c>
      <c r="O3164" s="15" t="s">
        <v>8315</v>
      </c>
      <c r="P3164" s="10" t="s">
        <v>8316</v>
      </c>
      <c r="Q3164" s="10">
        <f t="shared" si="246"/>
        <v>127</v>
      </c>
      <c r="R3164" s="10">
        <f t="shared" si="245"/>
        <v>80.73</v>
      </c>
      <c r="S3164" s="23">
        <f t="shared" si="247"/>
        <v>41799.685902777775</v>
      </c>
      <c r="T3164" s="23">
        <f t="shared" si="248"/>
        <v>41827.083333333336</v>
      </c>
      <c r="U3164" s="10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0" t="s">
        <v>8218</v>
      </c>
      <c r="G3165" s="10" t="s">
        <v>8223</v>
      </c>
      <c r="H3165" s="10" t="s">
        <v>8245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t="b">
        <v>1</v>
      </c>
      <c r="N3165" s="10" t="s">
        <v>8269</v>
      </c>
      <c r="O3165" s="15" t="s">
        <v>8315</v>
      </c>
      <c r="P3165" s="10" t="s">
        <v>8316</v>
      </c>
      <c r="Q3165" s="10">
        <f t="shared" si="246"/>
        <v>111</v>
      </c>
      <c r="R3165" s="10">
        <f t="shared" si="245"/>
        <v>200.69</v>
      </c>
      <c r="S3165" s="23">
        <f t="shared" si="247"/>
        <v>41775.753761574073</v>
      </c>
      <c r="T3165" s="23">
        <f t="shared" si="248"/>
        <v>41805.753761574073</v>
      </c>
      <c r="U3165" s="10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0" t="s">
        <v>8218</v>
      </c>
      <c r="G3166" s="10" t="s">
        <v>8223</v>
      </c>
      <c r="H3166" s="10" t="s">
        <v>8245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t="b">
        <v>1</v>
      </c>
      <c r="N3166" s="10" t="s">
        <v>8269</v>
      </c>
      <c r="O3166" s="15" t="s">
        <v>8315</v>
      </c>
      <c r="P3166" s="10" t="s">
        <v>8316</v>
      </c>
      <c r="Q3166" s="10">
        <f t="shared" si="246"/>
        <v>107</v>
      </c>
      <c r="R3166" s="10">
        <f t="shared" si="245"/>
        <v>37.590000000000003</v>
      </c>
      <c r="S3166" s="23">
        <f t="shared" si="247"/>
        <v>41766.80572916667</v>
      </c>
      <c r="T3166" s="23">
        <f t="shared" si="248"/>
        <v>41799.80572916667</v>
      </c>
      <c r="U3166" s="10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0" t="s">
        <v>8218</v>
      </c>
      <c r="G3167" s="10" t="s">
        <v>8223</v>
      </c>
      <c r="H3167" s="10" t="s">
        <v>8245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t="b">
        <v>1</v>
      </c>
      <c r="N3167" s="10" t="s">
        <v>8269</v>
      </c>
      <c r="O3167" s="15" t="s">
        <v>8315</v>
      </c>
      <c r="P3167" s="10" t="s">
        <v>8316</v>
      </c>
      <c r="Q3167" s="10">
        <f t="shared" si="246"/>
        <v>163</v>
      </c>
      <c r="R3167" s="10">
        <f t="shared" si="245"/>
        <v>58.1</v>
      </c>
      <c r="S3167" s="23">
        <f t="shared" si="247"/>
        <v>40644.159259259257</v>
      </c>
      <c r="T3167" s="23">
        <f t="shared" si="248"/>
        <v>40666.165972222225</v>
      </c>
      <c r="U3167" s="10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0" t="s">
        <v>8218</v>
      </c>
      <c r="G3168" s="10" t="s">
        <v>8223</v>
      </c>
      <c r="H3168" s="10" t="s">
        <v>8245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t="b">
        <v>1</v>
      </c>
      <c r="N3168" s="10" t="s">
        <v>8269</v>
      </c>
      <c r="O3168" s="15" t="s">
        <v>8315</v>
      </c>
      <c r="P3168" s="10" t="s">
        <v>8316</v>
      </c>
      <c r="Q3168" s="10">
        <f t="shared" si="246"/>
        <v>160</v>
      </c>
      <c r="R3168" s="10">
        <f t="shared" si="245"/>
        <v>60.3</v>
      </c>
      <c r="S3168" s="23">
        <f t="shared" si="247"/>
        <v>41940.69158564815</v>
      </c>
      <c r="T3168" s="23">
        <f t="shared" si="248"/>
        <v>41969.332638888889</v>
      </c>
      <c r="U3168" s="10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0" t="s">
        <v>8218</v>
      </c>
      <c r="G3169" s="10" t="s">
        <v>8223</v>
      </c>
      <c r="H3169" s="10" t="s">
        <v>8245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t="b">
        <v>1</v>
      </c>
      <c r="N3169" s="10" t="s">
        <v>8269</v>
      </c>
      <c r="O3169" s="15" t="s">
        <v>8315</v>
      </c>
      <c r="P3169" s="10" t="s">
        <v>8316</v>
      </c>
      <c r="Q3169" s="10">
        <f t="shared" si="246"/>
        <v>116</v>
      </c>
      <c r="R3169" s="10">
        <f t="shared" si="245"/>
        <v>63.36</v>
      </c>
      <c r="S3169" s="23">
        <f t="shared" si="247"/>
        <v>41839.175706018519</v>
      </c>
      <c r="T3169" s="23">
        <f t="shared" si="248"/>
        <v>41853.175706018519</v>
      </c>
      <c r="U3169" s="10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0" t="s">
        <v>8218</v>
      </c>
      <c r="G3170" s="10" t="s">
        <v>8223</v>
      </c>
      <c r="H3170" s="10" t="s">
        <v>8245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t="b">
        <v>1</v>
      </c>
      <c r="N3170" s="10" t="s">
        <v>8269</v>
      </c>
      <c r="O3170" s="15" t="s">
        <v>8315</v>
      </c>
      <c r="P3170" s="10" t="s">
        <v>8316</v>
      </c>
      <c r="Q3170" s="10">
        <f t="shared" si="246"/>
        <v>124</v>
      </c>
      <c r="R3170" s="10">
        <f t="shared" si="245"/>
        <v>50.9</v>
      </c>
      <c r="S3170" s="23">
        <f t="shared" si="247"/>
        <v>41772.105937500004</v>
      </c>
      <c r="T3170" s="23">
        <f t="shared" si="248"/>
        <v>41803.916666666664</v>
      </c>
      <c r="U3170" s="1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0" t="s">
        <v>8218</v>
      </c>
      <c r="G3171" s="10" t="s">
        <v>8223</v>
      </c>
      <c r="H3171" s="10" t="s">
        <v>8245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t="b">
        <v>1</v>
      </c>
      <c r="N3171" s="10" t="s">
        <v>8269</v>
      </c>
      <c r="O3171" s="15" t="s">
        <v>8315</v>
      </c>
      <c r="P3171" s="10" t="s">
        <v>8316</v>
      </c>
      <c r="Q3171" s="10">
        <f t="shared" si="246"/>
        <v>103</v>
      </c>
      <c r="R3171" s="10">
        <f t="shared" si="245"/>
        <v>100.5</v>
      </c>
      <c r="S3171" s="23">
        <f t="shared" si="247"/>
        <v>41591.737974537034</v>
      </c>
      <c r="T3171" s="23">
        <f t="shared" si="248"/>
        <v>41621.207638888889</v>
      </c>
      <c r="U3171" s="10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0" t="s">
        <v>8218</v>
      </c>
      <c r="G3172" s="10" t="s">
        <v>8223</v>
      </c>
      <c r="H3172" s="10" t="s">
        <v>8245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t="b">
        <v>1</v>
      </c>
      <c r="N3172" s="10" t="s">
        <v>8269</v>
      </c>
      <c r="O3172" s="15" t="s">
        <v>8315</v>
      </c>
      <c r="P3172" s="10" t="s">
        <v>8316</v>
      </c>
      <c r="Q3172" s="10">
        <f t="shared" si="246"/>
        <v>112</v>
      </c>
      <c r="R3172" s="10">
        <f t="shared" si="245"/>
        <v>31.62</v>
      </c>
      <c r="S3172" s="23">
        <f t="shared" si="247"/>
        <v>41789.080370370371</v>
      </c>
      <c r="T3172" s="23">
        <f t="shared" si="248"/>
        <v>41822.166666666664</v>
      </c>
      <c r="U3172" s="10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0" t="s">
        <v>8218</v>
      </c>
      <c r="G3173" s="10" t="s">
        <v>8224</v>
      </c>
      <c r="H3173" s="10" t="s">
        <v>8246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t="b">
        <v>1</v>
      </c>
      <c r="N3173" s="10" t="s">
        <v>8269</v>
      </c>
      <c r="O3173" s="15" t="s">
        <v>8315</v>
      </c>
      <c r="P3173" s="10" t="s">
        <v>8316</v>
      </c>
      <c r="Q3173" s="10">
        <f t="shared" si="246"/>
        <v>109</v>
      </c>
      <c r="R3173" s="10">
        <f t="shared" si="245"/>
        <v>65.099999999999994</v>
      </c>
      <c r="S3173" s="23">
        <f t="shared" si="247"/>
        <v>42466.608310185184</v>
      </c>
      <c r="T3173" s="23">
        <f t="shared" si="248"/>
        <v>42496.608310185184</v>
      </c>
      <c r="U3173" s="10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0" t="s">
        <v>8218</v>
      </c>
      <c r="G3174" s="10" t="s">
        <v>8223</v>
      </c>
      <c r="H3174" s="10" t="s">
        <v>8245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t="b">
        <v>1</v>
      </c>
      <c r="N3174" s="10" t="s">
        <v>8269</v>
      </c>
      <c r="O3174" s="15" t="s">
        <v>8315</v>
      </c>
      <c r="P3174" s="10" t="s">
        <v>8316</v>
      </c>
      <c r="Q3174" s="10">
        <f t="shared" si="246"/>
        <v>115</v>
      </c>
      <c r="R3174" s="10">
        <f t="shared" si="245"/>
        <v>79.31</v>
      </c>
      <c r="S3174" s="23">
        <f t="shared" si="247"/>
        <v>40923.729953703703</v>
      </c>
      <c r="T3174" s="23">
        <f t="shared" si="248"/>
        <v>40953.729953703703</v>
      </c>
      <c r="U3174" s="10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0" t="s">
        <v>8218</v>
      </c>
      <c r="G3175" s="10" t="s">
        <v>8223</v>
      </c>
      <c r="H3175" s="10" t="s">
        <v>8245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t="b">
        <v>1</v>
      </c>
      <c r="N3175" s="10" t="s">
        <v>8269</v>
      </c>
      <c r="O3175" s="15" t="s">
        <v>8315</v>
      </c>
      <c r="P3175" s="10" t="s">
        <v>8316</v>
      </c>
      <c r="Q3175" s="10">
        <f t="shared" si="246"/>
        <v>103</v>
      </c>
      <c r="R3175" s="10">
        <f t="shared" si="245"/>
        <v>139.19</v>
      </c>
      <c r="S3175" s="23">
        <f t="shared" si="247"/>
        <v>41878.878379629627</v>
      </c>
      <c r="T3175" s="23">
        <f t="shared" si="248"/>
        <v>41908.878379629627</v>
      </c>
      <c r="U3175" s="10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0" t="s">
        <v>8218</v>
      </c>
      <c r="G3176" s="10" t="s">
        <v>8223</v>
      </c>
      <c r="H3176" s="10" t="s">
        <v>8245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t="b">
        <v>1</v>
      </c>
      <c r="N3176" s="10" t="s">
        <v>8269</v>
      </c>
      <c r="O3176" s="15" t="s">
        <v>8315</v>
      </c>
      <c r="P3176" s="10" t="s">
        <v>8316</v>
      </c>
      <c r="Q3176" s="10">
        <f t="shared" si="246"/>
        <v>101</v>
      </c>
      <c r="R3176" s="10">
        <f t="shared" si="245"/>
        <v>131.91</v>
      </c>
      <c r="S3176" s="23">
        <f t="shared" si="247"/>
        <v>41862.864675925928</v>
      </c>
      <c r="T3176" s="23">
        <f t="shared" si="248"/>
        <v>41876.864675925928</v>
      </c>
      <c r="U3176" s="10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0" t="s">
        <v>8218</v>
      </c>
      <c r="G3177" s="10" t="s">
        <v>8223</v>
      </c>
      <c r="H3177" s="10" t="s">
        <v>8245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t="b">
        <v>1</v>
      </c>
      <c r="N3177" s="10" t="s">
        <v>8269</v>
      </c>
      <c r="O3177" s="15" t="s">
        <v>8315</v>
      </c>
      <c r="P3177" s="10" t="s">
        <v>8316</v>
      </c>
      <c r="Q3177" s="10">
        <f t="shared" si="246"/>
        <v>110</v>
      </c>
      <c r="R3177" s="10">
        <f t="shared" si="245"/>
        <v>91.3</v>
      </c>
      <c r="S3177" s="23">
        <f t="shared" si="247"/>
        <v>40531.886886574073</v>
      </c>
      <c r="T3177" s="23">
        <f t="shared" si="248"/>
        <v>40591.886886574073</v>
      </c>
      <c r="U3177" s="10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0" t="s">
        <v>8218</v>
      </c>
      <c r="G3178" s="10" t="s">
        <v>8223</v>
      </c>
      <c r="H3178" s="10" t="s">
        <v>8245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t="b">
        <v>1</v>
      </c>
      <c r="N3178" s="10" t="s">
        <v>8269</v>
      </c>
      <c r="O3178" s="15" t="s">
        <v>8315</v>
      </c>
      <c r="P3178" s="10" t="s">
        <v>8316</v>
      </c>
      <c r="Q3178" s="10">
        <f t="shared" si="246"/>
        <v>115</v>
      </c>
      <c r="R3178" s="10">
        <f t="shared" si="245"/>
        <v>39.67</v>
      </c>
      <c r="S3178" s="23">
        <f t="shared" si="247"/>
        <v>41477.930914351848</v>
      </c>
      <c r="T3178" s="23">
        <f t="shared" si="248"/>
        <v>41504.625</v>
      </c>
      <c r="U3178" s="10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0" t="s">
        <v>8218</v>
      </c>
      <c r="G3179" s="10" t="s">
        <v>8223</v>
      </c>
      <c r="H3179" s="10" t="s">
        <v>8245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t="b">
        <v>1</v>
      </c>
      <c r="N3179" s="10" t="s">
        <v>8269</v>
      </c>
      <c r="O3179" s="15" t="s">
        <v>8315</v>
      </c>
      <c r="P3179" s="10" t="s">
        <v>8316</v>
      </c>
      <c r="Q3179" s="10">
        <f t="shared" si="246"/>
        <v>117</v>
      </c>
      <c r="R3179" s="10">
        <f t="shared" si="245"/>
        <v>57.55</v>
      </c>
      <c r="S3179" s="23">
        <f t="shared" si="247"/>
        <v>41781.666770833333</v>
      </c>
      <c r="T3179" s="23">
        <f t="shared" si="248"/>
        <v>41811.666770833333</v>
      </c>
      <c r="U3179" s="10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0" t="s">
        <v>8218</v>
      </c>
      <c r="G3180" s="10" t="s">
        <v>8224</v>
      </c>
      <c r="H3180" s="10" t="s">
        <v>8246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t="b">
        <v>1</v>
      </c>
      <c r="N3180" s="10" t="s">
        <v>8269</v>
      </c>
      <c r="O3180" s="15" t="s">
        <v>8315</v>
      </c>
      <c r="P3180" s="10" t="s">
        <v>8316</v>
      </c>
      <c r="Q3180" s="10">
        <f t="shared" si="246"/>
        <v>172</v>
      </c>
      <c r="R3180" s="10">
        <f t="shared" si="245"/>
        <v>33.03</v>
      </c>
      <c r="S3180" s="23">
        <f t="shared" si="247"/>
        <v>41806.605034722219</v>
      </c>
      <c r="T3180" s="23">
        <f t="shared" si="248"/>
        <v>41836.605034722219</v>
      </c>
      <c r="U3180" s="1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0" t="s">
        <v>8218</v>
      </c>
      <c r="G3181" s="10" t="s">
        <v>8223</v>
      </c>
      <c r="H3181" s="10" t="s">
        <v>8245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t="b">
        <v>1</v>
      </c>
      <c r="N3181" s="10" t="s">
        <v>8269</v>
      </c>
      <c r="O3181" s="15" t="s">
        <v>8315</v>
      </c>
      <c r="P3181" s="10" t="s">
        <v>8316</v>
      </c>
      <c r="Q3181" s="10">
        <f t="shared" si="246"/>
        <v>114</v>
      </c>
      <c r="R3181" s="10">
        <f t="shared" si="245"/>
        <v>77.34</v>
      </c>
      <c r="S3181" s="23">
        <f t="shared" si="247"/>
        <v>41375.702210648145</v>
      </c>
      <c r="T3181" s="23">
        <f t="shared" si="248"/>
        <v>41400.702210648145</v>
      </c>
      <c r="U3181" s="10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0" t="s">
        <v>8218</v>
      </c>
      <c r="G3182" s="10" t="s">
        <v>8224</v>
      </c>
      <c r="H3182" s="10" t="s">
        <v>8246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t="b">
        <v>1</v>
      </c>
      <c r="N3182" s="10" t="s">
        <v>8269</v>
      </c>
      <c r="O3182" s="15" t="s">
        <v>8315</v>
      </c>
      <c r="P3182" s="10" t="s">
        <v>8316</v>
      </c>
      <c r="Q3182" s="10">
        <f t="shared" si="246"/>
        <v>120</v>
      </c>
      <c r="R3182" s="10">
        <f t="shared" si="245"/>
        <v>31.93</v>
      </c>
      <c r="S3182" s="23">
        <f t="shared" si="247"/>
        <v>41780.412604166668</v>
      </c>
      <c r="T3182" s="23">
        <f t="shared" si="248"/>
        <v>41810.412604166668</v>
      </c>
      <c r="U3182" s="10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0" t="s">
        <v>8218</v>
      </c>
      <c r="G3183" s="10" t="s">
        <v>8224</v>
      </c>
      <c r="H3183" s="10" t="s">
        <v>8246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t="b">
        <v>1</v>
      </c>
      <c r="N3183" s="10" t="s">
        <v>8269</v>
      </c>
      <c r="O3183" s="15" t="s">
        <v>8315</v>
      </c>
      <c r="P3183" s="10" t="s">
        <v>8316</v>
      </c>
      <c r="Q3183" s="10">
        <f t="shared" si="246"/>
        <v>109</v>
      </c>
      <c r="R3183" s="10">
        <f t="shared" si="245"/>
        <v>36.33</v>
      </c>
      <c r="S3183" s="23">
        <f t="shared" si="247"/>
        <v>41779.310034722221</v>
      </c>
      <c r="T3183" s="23">
        <f t="shared" si="248"/>
        <v>41805.666666666664</v>
      </c>
      <c r="U3183" s="10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0" t="s">
        <v>8218</v>
      </c>
      <c r="G3184" s="10" t="s">
        <v>8223</v>
      </c>
      <c r="H3184" s="10" t="s">
        <v>8245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t="b">
        <v>1</v>
      </c>
      <c r="N3184" s="10" t="s">
        <v>8269</v>
      </c>
      <c r="O3184" s="15" t="s">
        <v>8315</v>
      </c>
      <c r="P3184" s="10" t="s">
        <v>8316</v>
      </c>
      <c r="Q3184" s="10">
        <f t="shared" si="246"/>
        <v>101</v>
      </c>
      <c r="R3184" s="10">
        <f t="shared" si="245"/>
        <v>46.77</v>
      </c>
      <c r="S3184" s="23">
        <f t="shared" si="247"/>
        <v>40883.949317129627</v>
      </c>
      <c r="T3184" s="23">
        <f t="shared" si="248"/>
        <v>40939.708333333336</v>
      </c>
      <c r="U3184" s="10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0" t="s">
        <v>8218</v>
      </c>
      <c r="G3185" s="10" t="s">
        <v>8223</v>
      </c>
      <c r="H3185" s="10" t="s">
        <v>8245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t="b">
        <v>1</v>
      </c>
      <c r="N3185" s="10" t="s">
        <v>8269</v>
      </c>
      <c r="O3185" s="15" t="s">
        <v>8315</v>
      </c>
      <c r="P3185" s="10" t="s">
        <v>8316</v>
      </c>
      <c r="Q3185" s="10">
        <f t="shared" si="246"/>
        <v>109</v>
      </c>
      <c r="R3185" s="10">
        <f t="shared" si="245"/>
        <v>40.07</v>
      </c>
      <c r="S3185" s="23">
        <f t="shared" si="247"/>
        <v>41491.79478009259</v>
      </c>
      <c r="T3185" s="23">
        <f t="shared" si="248"/>
        <v>41509.79478009259</v>
      </c>
      <c r="U3185" s="10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0" t="s">
        <v>8218</v>
      </c>
      <c r="G3186" s="10" t="s">
        <v>8223</v>
      </c>
      <c r="H3186" s="10" t="s">
        <v>8245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t="b">
        <v>1</v>
      </c>
      <c r="N3186" s="10" t="s">
        <v>8269</v>
      </c>
      <c r="O3186" s="15" t="s">
        <v>8315</v>
      </c>
      <c r="P3186" s="10" t="s">
        <v>8316</v>
      </c>
      <c r="Q3186" s="10">
        <f t="shared" si="246"/>
        <v>107</v>
      </c>
      <c r="R3186" s="10">
        <f t="shared" si="245"/>
        <v>100.22</v>
      </c>
      <c r="S3186" s="23">
        <f t="shared" si="247"/>
        <v>41791.993414351848</v>
      </c>
      <c r="T3186" s="23">
        <f t="shared" si="248"/>
        <v>41821.993414351848</v>
      </c>
      <c r="U3186" s="10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0" t="s">
        <v>8218</v>
      </c>
      <c r="G3187" s="10" t="s">
        <v>8224</v>
      </c>
      <c r="H3187" s="10" t="s">
        <v>8246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t="b">
        <v>1</v>
      </c>
      <c r="N3187" s="10" t="s">
        <v>8269</v>
      </c>
      <c r="O3187" s="15" t="s">
        <v>8315</v>
      </c>
      <c r="P3187" s="10" t="s">
        <v>8316</v>
      </c>
      <c r="Q3187" s="10">
        <f t="shared" si="246"/>
        <v>100</v>
      </c>
      <c r="R3187" s="10">
        <f t="shared" si="245"/>
        <v>41.67</v>
      </c>
      <c r="S3187" s="23">
        <f t="shared" si="247"/>
        <v>41829.977326388893</v>
      </c>
      <c r="T3187" s="23">
        <f t="shared" si="248"/>
        <v>41836.977326388893</v>
      </c>
      <c r="U3187" s="10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0" t="s">
        <v>8218</v>
      </c>
      <c r="G3188" s="10" t="s">
        <v>8224</v>
      </c>
      <c r="H3188" s="10" t="s">
        <v>8246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t="b">
        <v>1</v>
      </c>
      <c r="N3188" s="10" t="s">
        <v>8269</v>
      </c>
      <c r="O3188" s="15" t="s">
        <v>8315</v>
      </c>
      <c r="P3188" s="10" t="s">
        <v>8316</v>
      </c>
      <c r="Q3188" s="10">
        <f t="shared" si="246"/>
        <v>102</v>
      </c>
      <c r="R3188" s="10">
        <f t="shared" si="245"/>
        <v>46.71</v>
      </c>
      <c r="S3188" s="23">
        <f t="shared" si="247"/>
        <v>41868.924050925925</v>
      </c>
      <c r="T3188" s="23">
        <f t="shared" si="248"/>
        <v>41898.875</v>
      </c>
      <c r="U3188" s="10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0" t="s">
        <v>8218</v>
      </c>
      <c r="G3189" s="10" t="s">
        <v>8223</v>
      </c>
      <c r="H3189" s="10" t="s">
        <v>8245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t="b">
        <v>1</v>
      </c>
      <c r="N3189" s="10" t="s">
        <v>8269</v>
      </c>
      <c r="O3189" s="15" t="s">
        <v>8315</v>
      </c>
      <c r="P3189" s="10" t="s">
        <v>8316</v>
      </c>
      <c r="Q3189" s="10">
        <f t="shared" si="246"/>
        <v>116</v>
      </c>
      <c r="R3189" s="10">
        <f t="shared" si="245"/>
        <v>71.489999999999995</v>
      </c>
      <c r="S3189" s="23">
        <f t="shared" si="247"/>
        <v>41835.666354166664</v>
      </c>
      <c r="T3189" s="23">
        <f t="shared" si="248"/>
        <v>41855.666354166664</v>
      </c>
      <c r="U3189" s="10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0" t="s">
        <v>8220</v>
      </c>
      <c r="G3190" s="10" t="s">
        <v>8224</v>
      </c>
      <c r="H3190" s="10" t="s">
        <v>8246</v>
      </c>
      <c r="I3190" s="10">
        <v>1433930302</v>
      </c>
      <c r="J3190" s="10">
        <v>1432115902</v>
      </c>
      <c r="K3190" s="10" t="b">
        <v>0</v>
      </c>
      <c r="L3190" s="10">
        <v>9</v>
      </c>
      <c r="M3190" t="b">
        <v>0</v>
      </c>
      <c r="N3190" s="10" t="s">
        <v>8303</v>
      </c>
      <c r="O3190" s="15" t="s">
        <v>8315</v>
      </c>
      <c r="P3190" s="10" t="s">
        <v>8357</v>
      </c>
      <c r="Q3190" s="10">
        <f t="shared" si="246"/>
        <v>65</v>
      </c>
      <c r="R3190" s="10">
        <f t="shared" si="245"/>
        <v>14.44</v>
      </c>
      <c r="S3190" s="23">
        <f t="shared" si="247"/>
        <v>42144.415532407409</v>
      </c>
      <c r="T3190" s="23">
        <f t="shared" si="248"/>
        <v>42165.415532407409</v>
      </c>
      <c r="U3190" s="1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0" t="s">
        <v>8220</v>
      </c>
      <c r="G3191" s="10" t="s">
        <v>8234</v>
      </c>
      <c r="H3191" s="10" t="s">
        <v>8254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t="b">
        <v>0</v>
      </c>
      <c r="N3191" s="10" t="s">
        <v>8303</v>
      </c>
      <c r="O3191" s="15" t="s">
        <v>8315</v>
      </c>
      <c r="P3191" s="10" t="s">
        <v>8357</v>
      </c>
      <c r="Q3191" s="10">
        <f t="shared" si="246"/>
        <v>12</v>
      </c>
      <c r="R3191" s="10">
        <f t="shared" si="245"/>
        <v>356.84</v>
      </c>
      <c r="S3191" s="23">
        <f t="shared" si="247"/>
        <v>42118.346435185187</v>
      </c>
      <c r="T3191" s="23">
        <f t="shared" si="248"/>
        <v>42148.346435185187</v>
      </c>
      <c r="U3191" s="10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0" t="s">
        <v>8220</v>
      </c>
      <c r="G3192" s="10" t="s">
        <v>8228</v>
      </c>
      <c r="H3192" s="10" t="s">
        <v>8250</v>
      </c>
      <c r="I3192" s="10">
        <v>1481258275</v>
      </c>
      <c r="J3192" s="10">
        <v>1478662675</v>
      </c>
      <c r="K3192" s="10" t="b">
        <v>0</v>
      </c>
      <c r="L3192" s="10">
        <v>0</v>
      </c>
      <c r="M3192" t="b">
        <v>0</v>
      </c>
      <c r="N3192" s="10" t="s">
        <v>8303</v>
      </c>
      <c r="O3192" s="15" t="s">
        <v>8315</v>
      </c>
      <c r="P3192" s="10" t="s">
        <v>8357</v>
      </c>
      <c r="Q3192" s="10">
        <f t="shared" si="246"/>
        <v>0</v>
      </c>
      <c r="R3192" s="10">
        <f t="shared" si="245"/>
        <v>0</v>
      </c>
      <c r="S3192" s="23">
        <f t="shared" si="247"/>
        <v>42683.151331018518</v>
      </c>
      <c r="T3192" s="23">
        <f t="shared" si="248"/>
        <v>42713.192997685182</v>
      </c>
      <c r="U3192" s="10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0" t="s">
        <v>8220</v>
      </c>
      <c r="G3193" s="10" t="s">
        <v>8223</v>
      </c>
      <c r="H3193" s="10" t="s">
        <v>8245</v>
      </c>
      <c r="I3193" s="10">
        <v>1471370869</v>
      </c>
      <c r="J3193" s="10">
        <v>1466186869</v>
      </c>
      <c r="K3193" s="10" t="b">
        <v>0</v>
      </c>
      <c r="L3193" s="10">
        <v>4</v>
      </c>
      <c r="M3193" t="b">
        <v>0</v>
      </c>
      <c r="N3193" s="10" t="s">
        <v>8303</v>
      </c>
      <c r="O3193" s="15" t="s">
        <v>8315</v>
      </c>
      <c r="P3193" s="10" t="s">
        <v>8357</v>
      </c>
      <c r="Q3193" s="10">
        <f t="shared" si="246"/>
        <v>4</v>
      </c>
      <c r="R3193" s="10">
        <f t="shared" si="245"/>
        <v>37.75</v>
      </c>
      <c r="S3193" s="23">
        <f t="shared" si="247"/>
        <v>42538.755428240736</v>
      </c>
      <c r="T3193" s="23">
        <f t="shared" si="248"/>
        <v>42598.755428240736</v>
      </c>
      <c r="U3193" s="10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0" t="s">
        <v>8220</v>
      </c>
      <c r="G3194" s="10" t="s">
        <v>8224</v>
      </c>
      <c r="H3194" s="10" t="s">
        <v>8246</v>
      </c>
      <c r="I3194" s="10">
        <v>1425160800</v>
      </c>
      <c r="J3194" s="10">
        <v>1421274859</v>
      </c>
      <c r="K3194" s="10" t="b">
        <v>0</v>
      </c>
      <c r="L3194" s="10">
        <v>8</v>
      </c>
      <c r="M3194" t="b">
        <v>0</v>
      </c>
      <c r="N3194" s="10" t="s">
        <v>8303</v>
      </c>
      <c r="O3194" s="15" t="s">
        <v>8315</v>
      </c>
      <c r="P3194" s="10" t="s">
        <v>8357</v>
      </c>
      <c r="Q3194" s="10">
        <f t="shared" si="246"/>
        <v>1</v>
      </c>
      <c r="R3194" s="10">
        <f t="shared" si="245"/>
        <v>12.75</v>
      </c>
      <c r="S3194" s="23">
        <f t="shared" si="247"/>
        <v>42018.94049768518</v>
      </c>
      <c r="T3194" s="23">
        <f t="shared" si="248"/>
        <v>42063.916666666672</v>
      </c>
      <c r="U3194" s="10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0" t="s">
        <v>8220</v>
      </c>
      <c r="G3195" s="10" t="s">
        <v>8224</v>
      </c>
      <c r="H3195" s="10" t="s">
        <v>8246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t="b">
        <v>0</v>
      </c>
      <c r="N3195" s="10" t="s">
        <v>8303</v>
      </c>
      <c r="O3195" s="15" t="s">
        <v>8315</v>
      </c>
      <c r="P3195" s="10" t="s">
        <v>8357</v>
      </c>
      <c r="Q3195" s="10">
        <f t="shared" si="246"/>
        <v>12</v>
      </c>
      <c r="R3195" s="10">
        <f t="shared" si="245"/>
        <v>24.46</v>
      </c>
      <c r="S3195" s="23">
        <f t="shared" si="247"/>
        <v>42010.968240740738</v>
      </c>
      <c r="T3195" s="23">
        <f t="shared" si="248"/>
        <v>42055.968240740738</v>
      </c>
      <c r="U3195" s="10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0" t="s">
        <v>8220</v>
      </c>
      <c r="G3196" s="10" t="s">
        <v>8223</v>
      </c>
      <c r="H3196" s="10" t="s">
        <v>8245</v>
      </c>
      <c r="I3196" s="10">
        <v>1437960598</v>
      </c>
      <c r="J3196" s="10">
        <v>1435368598</v>
      </c>
      <c r="K3196" s="10" t="b">
        <v>0</v>
      </c>
      <c r="L3196" s="10">
        <v>0</v>
      </c>
      <c r="M3196" t="b">
        <v>0</v>
      </c>
      <c r="N3196" s="10" t="s">
        <v>8303</v>
      </c>
      <c r="O3196" s="15" t="s">
        <v>8315</v>
      </c>
      <c r="P3196" s="10" t="s">
        <v>8357</v>
      </c>
      <c r="Q3196" s="10">
        <f t="shared" si="246"/>
        <v>0</v>
      </c>
      <c r="R3196" s="10">
        <f t="shared" si="245"/>
        <v>0</v>
      </c>
      <c r="S3196" s="23">
        <f t="shared" si="247"/>
        <v>42182.062476851846</v>
      </c>
      <c r="T3196" s="23">
        <f t="shared" si="248"/>
        <v>42212.062476851846</v>
      </c>
      <c r="U3196" s="10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0" t="s">
        <v>8220</v>
      </c>
      <c r="G3197" s="10" t="s">
        <v>8223</v>
      </c>
      <c r="H3197" s="10" t="s">
        <v>8245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t="b">
        <v>0</v>
      </c>
      <c r="N3197" s="10" t="s">
        <v>8303</v>
      </c>
      <c r="O3197" s="15" t="s">
        <v>8315</v>
      </c>
      <c r="P3197" s="10" t="s">
        <v>8357</v>
      </c>
      <c r="Q3197" s="10">
        <f t="shared" si="246"/>
        <v>59</v>
      </c>
      <c r="R3197" s="10">
        <f t="shared" si="245"/>
        <v>53.08</v>
      </c>
      <c r="S3197" s="23">
        <f t="shared" si="247"/>
        <v>42017.594236111108</v>
      </c>
      <c r="T3197" s="23">
        <f t="shared" si="248"/>
        <v>42047.594236111108</v>
      </c>
      <c r="U3197" s="10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0" t="s">
        <v>8220</v>
      </c>
      <c r="G3198" s="10" t="s">
        <v>8223</v>
      </c>
      <c r="H3198" s="10" t="s">
        <v>8245</v>
      </c>
      <c r="I3198" s="10">
        <v>1438437600</v>
      </c>
      <c r="J3198" s="10">
        <v>1433254875</v>
      </c>
      <c r="K3198" s="10" t="b">
        <v>0</v>
      </c>
      <c r="L3198" s="10">
        <v>6</v>
      </c>
      <c r="M3198" t="b">
        <v>0</v>
      </c>
      <c r="N3198" s="10" t="s">
        <v>8303</v>
      </c>
      <c r="O3198" s="15" t="s">
        <v>8315</v>
      </c>
      <c r="P3198" s="10" t="s">
        <v>8357</v>
      </c>
      <c r="Q3198" s="10">
        <f t="shared" si="246"/>
        <v>0</v>
      </c>
      <c r="R3198" s="10">
        <f t="shared" si="245"/>
        <v>300</v>
      </c>
      <c r="S3198" s="23">
        <f t="shared" si="247"/>
        <v>42157.598090277781</v>
      </c>
      <c r="T3198" s="23">
        <f t="shared" si="248"/>
        <v>42217.583333333328</v>
      </c>
      <c r="U3198" s="10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0" t="s">
        <v>8220</v>
      </c>
      <c r="G3199" s="10" t="s">
        <v>8233</v>
      </c>
      <c r="H3199" s="10" t="s">
        <v>8253</v>
      </c>
      <c r="I3199" s="10">
        <v>1423050618</v>
      </c>
      <c r="J3199" s="10">
        <v>1420458618</v>
      </c>
      <c r="K3199" s="10" t="b">
        <v>0</v>
      </c>
      <c r="L3199" s="10">
        <v>4</v>
      </c>
      <c r="M3199" t="b">
        <v>0</v>
      </c>
      <c r="N3199" s="10" t="s">
        <v>8303</v>
      </c>
      <c r="O3199" s="15" t="s">
        <v>8315</v>
      </c>
      <c r="P3199" s="10" t="s">
        <v>8357</v>
      </c>
      <c r="Q3199" s="10">
        <f t="shared" si="246"/>
        <v>11</v>
      </c>
      <c r="R3199" s="10">
        <f t="shared" si="245"/>
        <v>286.25</v>
      </c>
      <c r="S3199" s="23">
        <f t="shared" si="247"/>
        <v>42009.493263888886</v>
      </c>
      <c r="T3199" s="23">
        <f t="shared" si="248"/>
        <v>42039.493263888886</v>
      </c>
      <c r="U3199" s="10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0" t="s">
        <v>8220</v>
      </c>
      <c r="G3200" s="10" t="s">
        <v>8231</v>
      </c>
      <c r="H3200" s="10" t="s">
        <v>8252</v>
      </c>
      <c r="I3200" s="10">
        <v>1424081477</v>
      </c>
      <c r="J3200" s="10">
        <v>1420798277</v>
      </c>
      <c r="K3200" s="10" t="b">
        <v>0</v>
      </c>
      <c r="L3200" s="10">
        <v>3</v>
      </c>
      <c r="M3200" t="b">
        <v>0</v>
      </c>
      <c r="N3200" s="10" t="s">
        <v>8303</v>
      </c>
      <c r="O3200" s="15" t="s">
        <v>8315</v>
      </c>
      <c r="P3200" s="10" t="s">
        <v>8357</v>
      </c>
      <c r="Q3200" s="10">
        <f t="shared" si="246"/>
        <v>0</v>
      </c>
      <c r="R3200" s="10">
        <f t="shared" si="245"/>
        <v>36.67</v>
      </c>
      <c r="S3200" s="23">
        <f t="shared" si="247"/>
        <v>42013.424502314811</v>
      </c>
      <c r="T3200" s="23">
        <f t="shared" si="248"/>
        <v>42051.424502314811</v>
      </c>
      <c r="U3200" s="1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0" t="s">
        <v>8220</v>
      </c>
      <c r="G3201" s="10" t="s">
        <v>8223</v>
      </c>
      <c r="H3201" s="10" t="s">
        <v>8245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t="b">
        <v>0</v>
      </c>
      <c r="N3201" s="10" t="s">
        <v>8303</v>
      </c>
      <c r="O3201" s="15" t="s">
        <v>8315</v>
      </c>
      <c r="P3201" s="10" t="s">
        <v>8357</v>
      </c>
      <c r="Q3201" s="10">
        <f t="shared" si="246"/>
        <v>52</v>
      </c>
      <c r="R3201" s="10">
        <f t="shared" si="245"/>
        <v>49.21</v>
      </c>
      <c r="S3201" s="23">
        <f t="shared" si="247"/>
        <v>41858.761782407404</v>
      </c>
      <c r="T3201" s="23">
        <f t="shared" si="248"/>
        <v>41888.875</v>
      </c>
      <c r="U3201" s="10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0" t="s">
        <v>8220</v>
      </c>
      <c r="G3202" s="10" t="s">
        <v>8223</v>
      </c>
      <c r="H3202" s="10" t="s">
        <v>8245</v>
      </c>
      <c r="I3202" s="10">
        <v>1461994440</v>
      </c>
      <c r="J3202" s="10">
        <v>1459410101</v>
      </c>
      <c r="K3202" s="10" t="b">
        <v>0</v>
      </c>
      <c r="L3202" s="10">
        <v>1</v>
      </c>
      <c r="M3202" t="b">
        <v>0</v>
      </c>
      <c r="N3202" s="10" t="s">
        <v>8303</v>
      </c>
      <c r="O3202" s="15" t="s">
        <v>8315</v>
      </c>
      <c r="P3202" s="10" t="s">
        <v>8357</v>
      </c>
      <c r="Q3202" s="10">
        <f t="shared" si="246"/>
        <v>0</v>
      </c>
      <c r="R3202" s="10">
        <f t="shared" ref="R3202:R3265" si="250">IFERROR(ROUND(E3202/L3202,2),0)</f>
        <v>1</v>
      </c>
      <c r="S3202" s="23">
        <f t="shared" si="247"/>
        <v>42460.320613425924</v>
      </c>
      <c r="T3202" s="23">
        <f t="shared" si="248"/>
        <v>42490.231944444444</v>
      </c>
      <c r="U3202" s="10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0" t="s">
        <v>8220</v>
      </c>
      <c r="G3203" s="10" t="s">
        <v>8224</v>
      </c>
      <c r="H3203" s="10" t="s">
        <v>8246</v>
      </c>
      <c r="I3203" s="10">
        <v>1409509477</v>
      </c>
      <c r="J3203" s="10">
        <v>1407695077</v>
      </c>
      <c r="K3203" s="10" t="b">
        <v>0</v>
      </c>
      <c r="L3203" s="10">
        <v>2</v>
      </c>
      <c r="M3203" t="b">
        <v>0</v>
      </c>
      <c r="N3203" s="10" t="s">
        <v>8303</v>
      </c>
      <c r="O3203" s="15" t="s">
        <v>8315</v>
      </c>
      <c r="P3203" s="10" t="s">
        <v>8357</v>
      </c>
      <c r="Q3203" s="10">
        <f t="shared" ref="Q3203:Q3266" si="251">ROUND(E3203/D3203*100,0)</f>
        <v>1</v>
      </c>
      <c r="R3203" s="10">
        <f t="shared" si="250"/>
        <v>12.5</v>
      </c>
      <c r="S3203" s="23">
        <f t="shared" ref="S3203:S3266" si="252">(((J3203/60)/60)/24)+DATE(1970,1,1)</f>
        <v>41861.767094907409</v>
      </c>
      <c r="T3203" s="23">
        <f t="shared" ref="T3203:T3266" si="253">(((I3203/60)/60)/24)+DATE(1970,1,1)</f>
        <v>41882.767094907409</v>
      </c>
      <c r="U3203" s="10">
        <f t="shared" si="249"/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0" t="s">
        <v>8220</v>
      </c>
      <c r="G3204" s="10" t="s">
        <v>8223</v>
      </c>
      <c r="H3204" s="10" t="s">
        <v>8245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t="b">
        <v>0</v>
      </c>
      <c r="N3204" s="10" t="s">
        <v>8303</v>
      </c>
      <c r="O3204" s="15" t="s">
        <v>8315</v>
      </c>
      <c r="P3204" s="10" t="s">
        <v>8357</v>
      </c>
      <c r="Q3204" s="10">
        <f t="shared" si="251"/>
        <v>55</v>
      </c>
      <c r="R3204" s="10">
        <f t="shared" si="250"/>
        <v>109.04</v>
      </c>
      <c r="S3204" s="23">
        <f t="shared" si="252"/>
        <v>42293.853541666671</v>
      </c>
      <c r="T3204" s="23">
        <f t="shared" si="253"/>
        <v>42352.249305555553</v>
      </c>
      <c r="U3204" s="10">
        <f t="shared" si="249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0" t="s">
        <v>8220</v>
      </c>
      <c r="G3205" s="10" t="s">
        <v>8223</v>
      </c>
      <c r="H3205" s="10" t="s">
        <v>8245</v>
      </c>
      <c r="I3205" s="10">
        <v>1443224622</v>
      </c>
      <c r="J3205" s="10">
        <v>1440632622</v>
      </c>
      <c r="K3205" s="10" t="b">
        <v>0</v>
      </c>
      <c r="L3205" s="10">
        <v>6</v>
      </c>
      <c r="M3205" t="b">
        <v>0</v>
      </c>
      <c r="N3205" s="10" t="s">
        <v>8303</v>
      </c>
      <c r="O3205" s="15" t="s">
        <v>8315</v>
      </c>
      <c r="P3205" s="10" t="s">
        <v>8357</v>
      </c>
      <c r="Q3205" s="10">
        <f t="shared" si="251"/>
        <v>25</v>
      </c>
      <c r="R3205" s="10">
        <f t="shared" si="250"/>
        <v>41.67</v>
      </c>
      <c r="S3205" s="23">
        <f t="shared" si="252"/>
        <v>42242.988680555558</v>
      </c>
      <c r="T3205" s="23">
        <f t="shared" si="253"/>
        <v>42272.988680555558</v>
      </c>
      <c r="U3205" s="10">
        <f t="shared" si="249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0" t="s">
        <v>8220</v>
      </c>
      <c r="G3206" s="10" t="s">
        <v>8223</v>
      </c>
      <c r="H3206" s="10" t="s">
        <v>8245</v>
      </c>
      <c r="I3206" s="10">
        <v>1437149640</v>
      </c>
      <c r="J3206" s="10">
        <v>1434558479</v>
      </c>
      <c r="K3206" s="10" t="b">
        <v>0</v>
      </c>
      <c r="L3206" s="10">
        <v>0</v>
      </c>
      <c r="M3206" t="b">
        <v>0</v>
      </c>
      <c r="N3206" s="10" t="s">
        <v>8303</v>
      </c>
      <c r="O3206" s="15" t="s">
        <v>8315</v>
      </c>
      <c r="P3206" s="10" t="s">
        <v>8357</v>
      </c>
      <c r="Q3206" s="10">
        <f t="shared" si="251"/>
        <v>0</v>
      </c>
      <c r="R3206" s="10">
        <f t="shared" si="250"/>
        <v>0</v>
      </c>
      <c r="S3206" s="23">
        <f t="shared" si="252"/>
        <v>42172.686099537037</v>
      </c>
      <c r="T3206" s="23">
        <f t="shared" si="253"/>
        <v>42202.676388888889</v>
      </c>
      <c r="U3206" s="10">
        <f t="shared" si="249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0" t="s">
        <v>8220</v>
      </c>
      <c r="G3207" s="10" t="s">
        <v>8224</v>
      </c>
      <c r="H3207" s="10" t="s">
        <v>8246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t="b">
        <v>0</v>
      </c>
      <c r="N3207" s="10" t="s">
        <v>8303</v>
      </c>
      <c r="O3207" s="15" t="s">
        <v>8315</v>
      </c>
      <c r="P3207" s="10" t="s">
        <v>8357</v>
      </c>
      <c r="Q3207" s="10">
        <f t="shared" si="251"/>
        <v>3</v>
      </c>
      <c r="R3207" s="10">
        <f t="shared" si="250"/>
        <v>22.75</v>
      </c>
      <c r="S3207" s="23">
        <f t="shared" si="252"/>
        <v>42095.374675925923</v>
      </c>
      <c r="T3207" s="23">
        <f t="shared" si="253"/>
        <v>42125.374675925923</v>
      </c>
      <c r="U3207" s="10">
        <f t="shared" si="249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0" t="s">
        <v>8220</v>
      </c>
      <c r="G3208" s="10" t="s">
        <v>8223</v>
      </c>
      <c r="H3208" s="10" t="s">
        <v>8245</v>
      </c>
      <c r="I3208" s="10">
        <v>1442644651</v>
      </c>
      <c r="J3208" s="10">
        <v>1440052651</v>
      </c>
      <c r="K3208" s="10" t="b">
        <v>0</v>
      </c>
      <c r="L3208" s="10">
        <v>0</v>
      </c>
      <c r="M3208" t="b">
        <v>0</v>
      </c>
      <c r="N3208" s="10" t="s">
        <v>8303</v>
      </c>
      <c r="O3208" s="15" t="s">
        <v>8315</v>
      </c>
      <c r="P3208" s="10" t="s">
        <v>8357</v>
      </c>
      <c r="Q3208" s="10">
        <f t="shared" si="251"/>
        <v>0</v>
      </c>
      <c r="R3208" s="10">
        <f t="shared" si="250"/>
        <v>0</v>
      </c>
      <c r="S3208" s="23">
        <f t="shared" si="252"/>
        <v>42236.276053240741</v>
      </c>
      <c r="T3208" s="23">
        <f t="shared" si="253"/>
        <v>42266.276053240741</v>
      </c>
      <c r="U3208" s="10">
        <f t="shared" si="249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0" t="s">
        <v>8220</v>
      </c>
      <c r="G3209" s="10" t="s">
        <v>8223</v>
      </c>
      <c r="H3209" s="10" t="s">
        <v>8245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t="b">
        <v>0</v>
      </c>
      <c r="N3209" s="10" t="s">
        <v>8303</v>
      </c>
      <c r="O3209" s="15" t="s">
        <v>8315</v>
      </c>
      <c r="P3209" s="10" t="s">
        <v>8357</v>
      </c>
      <c r="Q3209" s="10">
        <f t="shared" si="251"/>
        <v>46</v>
      </c>
      <c r="R3209" s="10">
        <f t="shared" si="250"/>
        <v>70.83</v>
      </c>
      <c r="S3209" s="23">
        <f t="shared" si="252"/>
        <v>42057.277858796297</v>
      </c>
      <c r="T3209" s="23">
        <f t="shared" si="253"/>
        <v>42117.236192129625</v>
      </c>
      <c r="U3209" s="10">
        <f t="shared" si="249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0" t="s">
        <v>8218</v>
      </c>
      <c r="G3210" s="10" t="s">
        <v>8223</v>
      </c>
      <c r="H3210" s="10" t="s">
        <v>8245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t="b">
        <v>1</v>
      </c>
      <c r="N3210" s="10" t="s">
        <v>8269</v>
      </c>
      <c r="O3210" s="15" t="s">
        <v>8315</v>
      </c>
      <c r="P3210" s="10" t="s">
        <v>8316</v>
      </c>
      <c r="Q3210" s="10">
        <f t="shared" si="251"/>
        <v>104</v>
      </c>
      <c r="R3210" s="10">
        <f t="shared" si="250"/>
        <v>63.11</v>
      </c>
      <c r="S3210" s="23">
        <f t="shared" si="252"/>
        <v>41827.605057870373</v>
      </c>
      <c r="T3210" s="23">
        <f t="shared" si="253"/>
        <v>41848.605057870373</v>
      </c>
      <c r="U3210" s="10">
        <f t="shared" si="249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0" t="s">
        <v>8218</v>
      </c>
      <c r="G3211" s="10" t="s">
        <v>8223</v>
      </c>
      <c r="H3211" s="10" t="s">
        <v>8245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t="b">
        <v>1</v>
      </c>
      <c r="N3211" s="10" t="s">
        <v>8269</v>
      </c>
      <c r="O3211" s="15" t="s">
        <v>8315</v>
      </c>
      <c r="P3211" s="10" t="s">
        <v>8316</v>
      </c>
      <c r="Q3211" s="10">
        <f t="shared" si="251"/>
        <v>119</v>
      </c>
      <c r="R3211" s="10">
        <f t="shared" si="250"/>
        <v>50.16</v>
      </c>
      <c r="S3211" s="23">
        <f t="shared" si="252"/>
        <v>41778.637245370373</v>
      </c>
      <c r="T3211" s="23">
        <f t="shared" si="253"/>
        <v>41810.958333333336</v>
      </c>
      <c r="U3211" s="10">
        <f t="shared" si="249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0" t="s">
        <v>8218</v>
      </c>
      <c r="G3212" s="10" t="s">
        <v>8223</v>
      </c>
      <c r="H3212" s="10" t="s">
        <v>8245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t="b">
        <v>1</v>
      </c>
      <c r="N3212" s="10" t="s">
        <v>8269</v>
      </c>
      <c r="O3212" s="15" t="s">
        <v>8315</v>
      </c>
      <c r="P3212" s="10" t="s">
        <v>8316</v>
      </c>
      <c r="Q3212" s="10">
        <f t="shared" si="251"/>
        <v>126</v>
      </c>
      <c r="R3212" s="10">
        <f t="shared" si="250"/>
        <v>62.88</v>
      </c>
      <c r="S3212" s="23">
        <f t="shared" si="252"/>
        <v>41013.936562499999</v>
      </c>
      <c r="T3212" s="23">
        <f t="shared" si="253"/>
        <v>41061.165972222225</v>
      </c>
      <c r="U3212" s="10">
        <f t="shared" si="249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0" t="s">
        <v>8218</v>
      </c>
      <c r="G3213" s="10" t="s">
        <v>8223</v>
      </c>
      <c r="H3213" s="10" t="s">
        <v>8245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t="b">
        <v>1</v>
      </c>
      <c r="N3213" s="10" t="s">
        <v>8269</v>
      </c>
      <c r="O3213" s="15" t="s">
        <v>8315</v>
      </c>
      <c r="P3213" s="10" t="s">
        <v>8316</v>
      </c>
      <c r="Q3213" s="10">
        <f t="shared" si="251"/>
        <v>120</v>
      </c>
      <c r="R3213" s="10">
        <f t="shared" si="250"/>
        <v>85.53</v>
      </c>
      <c r="S3213" s="23">
        <f t="shared" si="252"/>
        <v>41834.586574074077</v>
      </c>
      <c r="T3213" s="23">
        <f t="shared" si="253"/>
        <v>41866.083333333336</v>
      </c>
      <c r="U3213" s="10">
        <f t="shared" si="249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0" t="s">
        <v>8218</v>
      </c>
      <c r="G3214" s="10" t="s">
        <v>8223</v>
      </c>
      <c r="H3214" s="10" t="s">
        <v>8245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t="b">
        <v>1</v>
      </c>
      <c r="N3214" s="10" t="s">
        <v>8269</v>
      </c>
      <c r="O3214" s="15" t="s">
        <v>8315</v>
      </c>
      <c r="P3214" s="10" t="s">
        <v>8316</v>
      </c>
      <c r="Q3214" s="10">
        <f t="shared" si="251"/>
        <v>126</v>
      </c>
      <c r="R3214" s="10">
        <f t="shared" si="250"/>
        <v>53.72</v>
      </c>
      <c r="S3214" s="23">
        <f t="shared" si="252"/>
        <v>41829.795729166668</v>
      </c>
      <c r="T3214" s="23">
        <f t="shared" si="253"/>
        <v>41859.795729166668</v>
      </c>
      <c r="U3214" s="10">
        <f t="shared" si="249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0" t="s">
        <v>8218</v>
      </c>
      <c r="G3215" s="10" t="s">
        <v>8224</v>
      </c>
      <c r="H3215" s="10" t="s">
        <v>8246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t="b">
        <v>1</v>
      </c>
      <c r="N3215" s="10" t="s">
        <v>8269</v>
      </c>
      <c r="O3215" s="15" t="s">
        <v>8315</v>
      </c>
      <c r="P3215" s="10" t="s">
        <v>8316</v>
      </c>
      <c r="Q3215" s="10">
        <f t="shared" si="251"/>
        <v>100</v>
      </c>
      <c r="R3215" s="10">
        <f t="shared" si="250"/>
        <v>127.81</v>
      </c>
      <c r="S3215" s="23">
        <f t="shared" si="252"/>
        <v>42171.763414351852</v>
      </c>
      <c r="T3215" s="23">
        <f t="shared" si="253"/>
        <v>42211.763414351852</v>
      </c>
      <c r="U3215" s="10">
        <f t="shared" ref="U3215:U3278" si="254">YEAR(S:S)</f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0" t="s">
        <v>8218</v>
      </c>
      <c r="G3216" s="10" t="s">
        <v>8224</v>
      </c>
      <c r="H3216" s="10" t="s">
        <v>8246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t="b">
        <v>1</v>
      </c>
      <c r="N3216" s="10" t="s">
        <v>8269</v>
      </c>
      <c r="O3216" s="15" t="s">
        <v>8315</v>
      </c>
      <c r="P3216" s="10" t="s">
        <v>8316</v>
      </c>
      <c r="Q3216" s="10">
        <f t="shared" si="251"/>
        <v>102</v>
      </c>
      <c r="R3216" s="10">
        <f t="shared" si="250"/>
        <v>106.57</v>
      </c>
      <c r="S3216" s="23">
        <f t="shared" si="252"/>
        <v>42337.792511574073</v>
      </c>
      <c r="T3216" s="23">
        <f t="shared" si="253"/>
        <v>42374.996527777781</v>
      </c>
      <c r="U3216" s="10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0" t="s">
        <v>8218</v>
      </c>
      <c r="G3217" s="10" t="s">
        <v>8223</v>
      </c>
      <c r="H3217" s="10" t="s">
        <v>8245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t="b">
        <v>1</v>
      </c>
      <c r="N3217" s="10" t="s">
        <v>8269</v>
      </c>
      <c r="O3217" s="15" t="s">
        <v>8315</v>
      </c>
      <c r="P3217" s="10" t="s">
        <v>8316</v>
      </c>
      <c r="Q3217" s="10">
        <f t="shared" si="251"/>
        <v>100</v>
      </c>
      <c r="R3217" s="10">
        <f t="shared" si="250"/>
        <v>262.11</v>
      </c>
      <c r="S3217" s="23">
        <f t="shared" si="252"/>
        <v>42219.665173611109</v>
      </c>
      <c r="T3217" s="23">
        <f t="shared" si="253"/>
        <v>42257.165972222225</v>
      </c>
      <c r="U3217" s="10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0" t="s">
        <v>8218</v>
      </c>
      <c r="G3218" s="10" t="s">
        <v>8224</v>
      </c>
      <c r="H3218" s="10" t="s">
        <v>8246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t="b">
        <v>1</v>
      </c>
      <c r="N3218" s="10" t="s">
        <v>8269</v>
      </c>
      <c r="O3218" s="15" t="s">
        <v>8315</v>
      </c>
      <c r="P3218" s="10" t="s">
        <v>8316</v>
      </c>
      <c r="Q3218" s="10">
        <f t="shared" si="251"/>
        <v>100</v>
      </c>
      <c r="R3218" s="10">
        <f t="shared" si="250"/>
        <v>57.17</v>
      </c>
      <c r="S3218" s="23">
        <f t="shared" si="252"/>
        <v>42165.462627314817</v>
      </c>
      <c r="T3218" s="23">
        <f t="shared" si="253"/>
        <v>42196.604166666672</v>
      </c>
      <c r="U3218" s="10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0" t="s">
        <v>8218</v>
      </c>
      <c r="G3219" s="10" t="s">
        <v>8223</v>
      </c>
      <c r="H3219" s="10" t="s">
        <v>8245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t="b">
        <v>1</v>
      </c>
      <c r="N3219" s="10" t="s">
        <v>8269</v>
      </c>
      <c r="O3219" s="15" t="s">
        <v>8315</v>
      </c>
      <c r="P3219" s="10" t="s">
        <v>8316</v>
      </c>
      <c r="Q3219" s="10">
        <f t="shared" si="251"/>
        <v>116</v>
      </c>
      <c r="R3219" s="10">
        <f t="shared" si="250"/>
        <v>50.2</v>
      </c>
      <c r="S3219" s="23">
        <f t="shared" si="252"/>
        <v>42648.546111111107</v>
      </c>
      <c r="T3219" s="23">
        <f t="shared" si="253"/>
        <v>42678.546111111107</v>
      </c>
      <c r="U3219" s="10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0" t="s">
        <v>8218</v>
      </c>
      <c r="G3220" s="10" t="s">
        <v>8224</v>
      </c>
      <c r="H3220" s="10" t="s">
        <v>8246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t="b">
        <v>1</v>
      </c>
      <c r="N3220" s="10" t="s">
        <v>8269</v>
      </c>
      <c r="O3220" s="15" t="s">
        <v>8315</v>
      </c>
      <c r="P3220" s="10" t="s">
        <v>8316</v>
      </c>
      <c r="Q3220" s="10">
        <f t="shared" si="251"/>
        <v>102</v>
      </c>
      <c r="R3220" s="10">
        <f t="shared" si="250"/>
        <v>66.59</v>
      </c>
      <c r="S3220" s="23">
        <f t="shared" si="252"/>
        <v>41971.002152777779</v>
      </c>
      <c r="T3220" s="23">
        <f t="shared" si="253"/>
        <v>42004</v>
      </c>
      <c r="U3220" s="1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0" t="s">
        <v>8218</v>
      </c>
      <c r="G3221" s="10" t="s">
        <v>8223</v>
      </c>
      <c r="H3221" s="10" t="s">
        <v>8245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t="b">
        <v>1</v>
      </c>
      <c r="N3221" s="10" t="s">
        <v>8269</v>
      </c>
      <c r="O3221" s="15" t="s">
        <v>8315</v>
      </c>
      <c r="P3221" s="10" t="s">
        <v>8316</v>
      </c>
      <c r="Q3221" s="10">
        <f t="shared" si="251"/>
        <v>100</v>
      </c>
      <c r="R3221" s="10">
        <f t="shared" si="250"/>
        <v>168.25</v>
      </c>
      <c r="S3221" s="23">
        <f t="shared" si="252"/>
        <v>42050.983182870375</v>
      </c>
      <c r="T3221" s="23">
        <f t="shared" si="253"/>
        <v>42085.941516203704</v>
      </c>
      <c r="U3221" s="10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0" t="s">
        <v>8218</v>
      </c>
      <c r="G3222" s="10" t="s">
        <v>8223</v>
      </c>
      <c r="H3222" s="10" t="s">
        <v>8245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t="b">
        <v>1</v>
      </c>
      <c r="N3222" s="10" t="s">
        <v>8269</v>
      </c>
      <c r="O3222" s="15" t="s">
        <v>8315</v>
      </c>
      <c r="P3222" s="10" t="s">
        <v>8316</v>
      </c>
      <c r="Q3222" s="10">
        <f t="shared" si="251"/>
        <v>101</v>
      </c>
      <c r="R3222" s="10">
        <f t="shared" si="250"/>
        <v>256.37</v>
      </c>
      <c r="S3222" s="23">
        <f t="shared" si="252"/>
        <v>42772.833379629628</v>
      </c>
      <c r="T3222" s="23">
        <f t="shared" si="253"/>
        <v>42806.875</v>
      </c>
      <c r="U3222" s="10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0" t="s">
        <v>8218</v>
      </c>
      <c r="G3223" s="10" t="s">
        <v>8224</v>
      </c>
      <c r="H3223" s="10" t="s">
        <v>8246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t="b">
        <v>1</v>
      </c>
      <c r="N3223" s="10" t="s">
        <v>8269</v>
      </c>
      <c r="O3223" s="15" t="s">
        <v>8315</v>
      </c>
      <c r="P3223" s="10" t="s">
        <v>8316</v>
      </c>
      <c r="Q3223" s="10">
        <f t="shared" si="251"/>
        <v>103</v>
      </c>
      <c r="R3223" s="10">
        <f t="shared" si="250"/>
        <v>36.61</v>
      </c>
      <c r="S3223" s="23">
        <f t="shared" si="252"/>
        <v>42155.696793981479</v>
      </c>
      <c r="T3223" s="23">
        <f t="shared" si="253"/>
        <v>42190.696793981479</v>
      </c>
      <c r="U3223" s="10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0" t="s">
        <v>8218</v>
      </c>
      <c r="G3224" s="10" t="s">
        <v>8223</v>
      </c>
      <c r="H3224" s="10" t="s">
        <v>8245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t="b">
        <v>1</v>
      </c>
      <c r="N3224" s="10" t="s">
        <v>8269</v>
      </c>
      <c r="O3224" s="15" t="s">
        <v>8315</v>
      </c>
      <c r="P3224" s="10" t="s">
        <v>8316</v>
      </c>
      <c r="Q3224" s="10">
        <f t="shared" si="251"/>
        <v>125</v>
      </c>
      <c r="R3224" s="10">
        <f t="shared" si="250"/>
        <v>37.14</v>
      </c>
      <c r="S3224" s="23">
        <f t="shared" si="252"/>
        <v>42270.582141203704</v>
      </c>
      <c r="T3224" s="23">
        <f t="shared" si="253"/>
        <v>42301.895138888889</v>
      </c>
      <c r="U3224" s="10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0" t="s">
        <v>8218</v>
      </c>
      <c r="G3225" s="10" t="s">
        <v>8223</v>
      </c>
      <c r="H3225" s="10" t="s">
        <v>8245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t="b">
        <v>1</v>
      </c>
      <c r="N3225" s="10" t="s">
        <v>8269</v>
      </c>
      <c r="O3225" s="15" t="s">
        <v>8315</v>
      </c>
      <c r="P3225" s="10" t="s">
        <v>8316</v>
      </c>
      <c r="Q3225" s="10">
        <f t="shared" si="251"/>
        <v>110</v>
      </c>
      <c r="R3225" s="10">
        <f t="shared" si="250"/>
        <v>45.88</v>
      </c>
      <c r="S3225" s="23">
        <f t="shared" si="252"/>
        <v>42206.835370370376</v>
      </c>
      <c r="T3225" s="23">
        <f t="shared" si="253"/>
        <v>42236.835370370376</v>
      </c>
      <c r="U3225" s="10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0" t="s">
        <v>8218</v>
      </c>
      <c r="G3226" s="10" t="s">
        <v>8223</v>
      </c>
      <c r="H3226" s="10" t="s">
        <v>8245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t="b">
        <v>1</v>
      </c>
      <c r="N3226" s="10" t="s">
        <v>8269</v>
      </c>
      <c r="O3226" s="15" t="s">
        <v>8315</v>
      </c>
      <c r="P3226" s="10" t="s">
        <v>8316</v>
      </c>
      <c r="Q3226" s="10">
        <f t="shared" si="251"/>
        <v>102</v>
      </c>
      <c r="R3226" s="10">
        <f t="shared" si="250"/>
        <v>141.71</v>
      </c>
      <c r="S3226" s="23">
        <f t="shared" si="252"/>
        <v>42697.850844907407</v>
      </c>
      <c r="T3226" s="23">
        <f t="shared" si="253"/>
        <v>42745.208333333328</v>
      </c>
      <c r="U3226" s="10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0" t="s">
        <v>8218</v>
      </c>
      <c r="G3227" s="10" t="s">
        <v>8223</v>
      </c>
      <c r="H3227" s="10" t="s">
        <v>8245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t="b">
        <v>1</v>
      </c>
      <c r="N3227" s="10" t="s">
        <v>8269</v>
      </c>
      <c r="O3227" s="15" t="s">
        <v>8315</v>
      </c>
      <c r="P3227" s="10" t="s">
        <v>8316</v>
      </c>
      <c r="Q3227" s="10">
        <f t="shared" si="251"/>
        <v>102</v>
      </c>
      <c r="R3227" s="10">
        <f t="shared" si="250"/>
        <v>52.49</v>
      </c>
      <c r="S3227" s="23">
        <f t="shared" si="252"/>
        <v>42503.559467592597</v>
      </c>
      <c r="T3227" s="23">
        <f t="shared" si="253"/>
        <v>42524.875</v>
      </c>
      <c r="U3227" s="10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0" t="s">
        <v>8218</v>
      </c>
      <c r="G3228" s="10" t="s">
        <v>8224</v>
      </c>
      <c r="H3228" s="10" t="s">
        <v>8246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t="b">
        <v>1</v>
      </c>
      <c r="N3228" s="10" t="s">
        <v>8269</v>
      </c>
      <c r="O3228" s="15" t="s">
        <v>8315</v>
      </c>
      <c r="P3228" s="10" t="s">
        <v>8316</v>
      </c>
      <c r="Q3228" s="10">
        <f t="shared" si="251"/>
        <v>104</v>
      </c>
      <c r="R3228" s="10">
        <f t="shared" si="250"/>
        <v>59.52</v>
      </c>
      <c r="S3228" s="23">
        <f t="shared" si="252"/>
        <v>42277.583472222221</v>
      </c>
      <c r="T3228" s="23">
        <f t="shared" si="253"/>
        <v>42307.583472222221</v>
      </c>
      <c r="U3228" s="10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0" t="s">
        <v>8218</v>
      </c>
      <c r="G3229" s="10" t="s">
        <v>8224</v>
      </c>
      <c r="H3229" s="10" t="s">
        <v>8246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t="b">
        <v>1</v>
      </c>
      <c r="N3229" s="10" t="s">
        <v>8269</v>
      </c>
      <c r="O3229" s="15" t="s">
        <v>8315</v>
      </c>
      <c r="P3229" s="10" t="s">
        <v>8316</v>
      </c>
      <c r="Q3229" s="10">
        <f t="shared" si="251"/>
        <v>125</v>
      </c>
      <c r="R3229" s="10">
        <f t="shared" si="250"/>
        <v>50</v>
      </c>
      <c r="S3229" s="23">
        <f t="shared" si="252"/>
        <v>42722.882361111115</v>
      </c>
      <c r="T3229" s="23">
        <f t="shared" si="253"/>
        <v>42752.882361111115</v>
      </c>
      <c r="U3229" s="10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0" t="s">
        <v>8218</v>
      </c>
      <c r="G3230" s="10" t="s">
        <v>8223</v>
      </c>
      <c r="H3230" s="10" t="s">
        <v>8245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t="b">
        <v>1</v>
      </c>
      <c r="N3230" s="10" t="s">
        <v>8269</v>
      </c>
      <c r="O3230" s="15" t="s">
        <v>8315</v>
      </c>
      <c r="P3230" s="10" t="s">
        <v>8316</v>
      </c>
      <c r="Q3230" s="10">
        <f t="shared" si="251"/>
        <v>102</v>
      </c>
      <c r="R3230" s="10">
        <f t="shared" si="250"/>
        <v>193.62</v>
      </c>
      <c r="S3230" s="23">
        <f t="shared" si="252"/>
        <v>42323.70930555556</v>
      </c>
      <c r="T3230" s="23">
        <f t="shared" si="253"/>
        <v>42355.207638888889</v>
      </c>
      <c r="U3230" s="1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0" t="s">
        <v>8218</v>
      </c>
      <c r="G3231" s="10" t="s">
        <v>8223</v>
      </c>
      <c r="H3231" s="10" t="s">
        <v>8245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t="b">
        <v>1</v>
      </c>
      <c r="N3231" s="10" t="s">
        <v>8269</v>
      </c>
      <c r="O3231" s="15" t="s">
        <v>8315</v>
      </c>
      <c r="P3231" s="10" t="s">
        <v>8316</v>
      </c>
      <c r="Q3231" s="10">
        <f t="shared" si="251"/>
        <v>108</v>
      </c>
      <c r="R3231" s="10">
        <f t="shared" si="250"/>
        <v>106.8</v>
      </c>
      <c r="S3231" s="23">
        <f t="shared" si="252"/>
        <v>41933.291643518518</v>
      </c>
      <c r="T3231" s="23">
        <f t="shared" si="253"/>
        <v>41963.333310185189</v>
      </c>
      <c r="U3231" s="10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0" t="s">
        <v>8218</v>
      </c>
      <c r="G3232" s="10" t="s">
        <v>8223</v>
      </c>
      <c r="H3232" s="10" t="s">
        <v>8245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t="b">
        <v>1</v>
      </c>
      <c r="N3232" s="10" t="s">
        <v>8269</v>
      </c>
      <c r="O3232" s="15" t="s">
        <v>8315</v>
      </c>
      <c r="P3232" s="10" t="s">
        <v>8316</v>
      </c>
      <c r="Q3232" s="10">
        <f t="shared" si="251"/>
        <v>110</v>
      </c>
      <c r="R3232" s="10">
        <f t="shared" si="250"/>
        <v>77.22</v>
      </c>
      <c r="S3232" s="23">
        <f t="shared" si="252"/>
        <v>41898.168125000004</v>
      </c>
      <c r="T3232" s="23">
        <f t="shared" si="253"/>
        <v>41913.165972222225</v>
      </c>
      <c r="U3232" s="10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0" t="s">
        <v>8218</v>
      </c>
      <c r="G3233" s="10" t="s">
        <v>8223</v>
      </c>
      <c r="H3233" s="10" t="s">
        <v>8245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t="b">
        <v>1</v>
      </c>
      <c r="N3233" s="10" t="s">
        <v>8269</v>
      </c>
      <c r="O3233" s="15" t="s">
        <v>8315</v>
      </c>
      <c r="P3233" s="10" t="s">
        <v>8316</v>
      </c>
      <c r="Q3233" s="10">
        <f t="shared" si="251"/>
        <v>161</v>
      </c>
      <c r="R3233" s="10">
        <f t="shared" si="250"/>
        <v>57.5</v>
      </c>
      <c r="S3233" s="23">
        <f t="shared" si="252"/>
        <v>42446.943831018521</v>
      </c>
      <c r="T3233" s="23">
        <f t="shared" si="253"/>
        <v>42476.943831018521</v>
      </c>
      <c r="U3233" s="10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0" t="s">
        <v>8218</v>
      </c>
      <c r="G3234" s="10" t="s">
        <v>8223</v>
      </c>
      <c r="H3234" s="10" t="s">
        <v>8245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t="b">
        <v>1</v>
      </c>
      <c r="N3234" s="10" t="s">
        <v>8269</v>
      </c>
      <c r="O3234" s="15" t="s">
        <v>8315</v>
      </c>
      <c r="P3234" s="10" t="s">
        <v>8316</v>
      </c>
      <c r="Q3234" s="10">
        <f t="shared" si="251"/>
        <v>131</v>
      </c>
      <c r="R3234" s="10">
        <f t="shared" si="250"/>
        <v>50.46</v>
      </c>
      <c r="S3234" s="23">
        <f t="shared" si="252"/>
        <v>42463.81385416667</v>
      </c>
      <c r="T3234" s="23">
        <f t="shared" si="253"/>
        <v>42494.165972222225</v>
      </c>
      <c r="U3234" s="10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0" t="s">
        <v>8218</v>
      </c>
      <c r="G3235" s="10" t="s">
        <v>8223</v>
      </c>
      <c r="H3235" s="10" t="s">
        <v>8245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t="b">
        <v>1</v>
      </c>
      <c r="N3235" s="10" t="s">
        <v>8269</v>
      </c>
      <c r="O3235" s="15" t="s">
        <v>8315</v>
      </c>
      <c r="P3235" s="10" t="s">
        <v>8316</v>
      </c>
      <c r="Q3235" s="10">
        <f t="shared" si="251"/>
        <v>119</v>
      </c>
      <c r="R3235" s="10">
        <f t="shared" si="250"/>
        <v>97.38</v>
      </c>
      <c r="S3235" s="23">
        <f t="shared" si="252"/>
        <v>42766.805034722223</v>
      </c>
      <c r="T3235" s="23">
        <f t="shared" si="253"/>
        <v>42796.805034722223</v>
      </c>
      <c r="U3235" s="10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0" t="s">
        <v>8218</v>
      </c>
      <c r="G3236" s="10" t="s">
        <v>8224</v>
      </c>
      <c r="H3236" s="10" t="s">
        <v>8246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t="b">
        <v>1</v>
      </c>
      <c r="N3236" s="10" t="s">
        <v>8269</v>
      </c>
      <c r="O3236" s="15" t="s">
        <v>8315</v>
      </c>
      <c r="P3236" s="10" t="s">
        <v>8316</v>
      </c>
      <c r="Q3236" s="10">
        <f t="shared" si="251"/>
        <v>100</v>
      </c>
      <c r="R3236" s="10">
        <f t="shared" si="250"/>
        <v>34.92</v>
      </c>
      <c r="S3236" s="23">
        <f t="shared" si="252"/>
        <v>42734.789444444439</v>
      </c>
      <c r="T3236" s="23">
        <f t="shared" si="253"/>
        <v>42767.979861111111</v>
      </c>
      <c r="U3236" s="10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0" t="s">
        <v>8218</v>
      </c>
      <c r="G3237" s="10" t="s">
        <v>8223</v>
      </c>
      <c r="H3237" s="10" t="s">
        <v>8245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t="b">
        <v>1</v>
      </c>
      <c r="N3237" s="10" t="s">
        <v>8269</v>
      </c>
      <c r="O3237" s="15" t="s">
        <v>8315</v>
      </c>
      <c r="P3237" s="10" t="s">
        <v>8316</v>
      </c>
      <c r="Q3237" s="10">
        <f t="shared" si="251"/>
        <v>103</v>
      </c>
      <c r="R3237" s="10">
        <f t="shared" si="250"/>
        <v>85.53</v>
      </c>
      <c r="S3237" s="23">
        <f t="shared" si="252"/>
        <v>42522.347812499997</v>
      </c>
      <c r="T3237" s="23">
        <f t="shared" si="253"/>
        <v>42552.347812499997</v>
      </c>
      <c r="U3237" s="10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0" t="s">
        <v>8218</v>
      </c>
      <c r="G3238" s="10" t="s">
        <v>8223</v>
      </c>
      <c r="H3238" s="10" t="s">
        <v>8245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t="b">
        <v>1</v>
      </c>
      <c r="N3238" s="10" t="s">
        <v>8269</v>
      </c>
      <c r="O3238" s="15" t="s">
        <v>8315</v>
      </c>
      <c r="P3238" s="10" t="s">
        <v>8316</v>
      </c>
      <c r="Q3238" s="10">
        <f t="shared" si="251"/>
        <v>101</v>
      </c>
      <c r="R3238" s="10">
        <f t="shared" si="250"/>
        <v>182.91</v>
      </c>
      <c r="S3238" s="23">
        <f t="shared" si="252"/>
        <v>42702.917048611111</v>
      </c>
      <c r="T3238" s="23">
        <f t="shared" si="253"/>
        <v>42732.917048611111</v>
      </c>
      <c r="U3238" s="10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0" t="s">
        <v>8218</v>
      </c>
      <c r="G3239" s="10" t="s">
        <v>8223</v>
      </c>
      <c r="H3239" s="10" t="s">
        <v>8245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t="b">
        <v>1</v>
      </c>
      <c r="N3239" s="10" t="s">
        <v>8269</v>
      </c>
      <c r="O3239" s="15" t="s">
        <v>8315</v>
      </c>
      <c r="P3239" s="10" t="s">
        <v>8316</v>
      </c>
      <c r="Q3239" s="10">
        <f t="shared" si="251"/>
        <v>101</v>
      </c>
      <c r="R3239" s="10">
        <f t="shared" si="250"/>
        <v>131.13999999999999</v>
      </c>
      <c r="S3239" s="23">
        <f t="shared" si="252"/>
        <v>42252.474351851852</v>
      </c>
      <c r="T3239" s="23">
        <f t="shared" si="253"/>
        <v>42276.165972222225</v>
      </c>
      <c r="U3239" s="10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0" t="s">
        <v>8218</v>
      </c>
      <c r="G3240" s="10" t="s">
        <v>8224</v>
      </c>
      <c r="H3240" s="10" t="s">
        <v>8246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t="b">
        <v>1</v>
      </c>
      <c r="N3240" s="10" t="s">
        <v>8269</v>
      </c>
      <c r="O3240" s="15" t="s">
        <v>8315</v>
      </c>
      <c r="P3240" s="10" t="s">
        <v>8316</v>
      </c>
      <c r="Q3240" s="10">
        <f t="shared" si="251"/>
        <v>112</v>
      </c>
      <c r="R3240" s="10">
        <f t="shared" si="250"/>
        <v>39.81</v>
      </c>
      <c r="S3240" s="23">
        <f t="shared" si="252"/>
        <v>42156.510393518518</v>
      </c>
      <c r="T3240" s="23">
        <f t="shared" si="253"/>
        <v>42186.510393518518</v>
      </c>
      <c r="U3240" s="1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0" t="s">
        <v>8218</v>
      </c>
      <c r="G3241" s="10" t="s">
        <v>8224</v>
      </c>
      <c r="H3241" s="10" t="s">
        <v>8246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t="b">
        <v>1</v>
      </c>
      <c r="N3241" s="10" t="s">
        <v>8269</v>
      </c>
      <c r="O3241" s="15" t="s">
        <v>8315</v>
      </c>
      <c r="P3241" s="10" t="s">
        <v>8316</v>
      </c>
      <c r="Q3241" s="10">
        <f t="shared" si="251"/>
        <v>106</v>
      </c>
      <c r="R3241" s="10">
        <f t="shared" si="250"/>
        <v>59.7</v>
      </c>
      <c r="S3241" s="23">
        <f t="shared" si="252"/>
        <v>42278.089039351849</v>
      </c>
      <c r="T3241" s="23">
        <f t="shared" si="253"/>
        <v>42302.999305555553</v>
      </c>
      <c r="U3241" s="10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0" t="s">
        <v>8218</v>
      </c>
      <c r="G3242" s="10" t="s">
        <v>8224</v>
      </c>
      <c r="H3242" s="10" t="s">
        <v>8246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t="b">
        <v>1</v>
      </c>
      <c r="N3242" s="10" t="s">
        <v>8269</v>
      </c>
      <c r="O3242" s="15" t="s">
        <v>8315</v>
      </c>
      <c r="P3242" s="10" t="s">
        <v>8316</v>
      </c>
      <c r="Q3242" s="10">
        <f t="shared" si="251"/>
        <v>101</v>
      </c>
      <c r="R3242" s="10">
        <f t="shared" si="250"/>
        <v>88.74</v>
      </c>
      <c r="S3242" s="23">
        <f t="shared" si="252"/>
        <v>42754.693842592591</v>
      </c>
      <c r="T3242" s="23">
        <f t="shared" si="253"/>
        <v>42782.958333333328</v>
      </c>
      <c r="U3242" s="10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0" t="s">
        <v>8218</v>
      </c>
      <c r="G3243" s="10" t="s">
        <v>8223</v>
      </c>
      <c r="H3243" s="10" t="s">
        <v>8245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t="b">
        <v>1</v>
      </c>
      <c r="N3243" s="10" t="s">
        <v>8269</v>
      </c>
      <c r="O3243" s="15" t="s">
        <v>8315</v>
      </c>
      <c r="P3243" s="10" t="s">
        <v>8316</v>
      </c>
      <c r="Q3243" s="10">
        <f t="shared" si="251"/>
        <v>115</v>
      </c>
      <c r="R3243" s="10">
        <f t="shared" si="250"/>
        <v>58.69</v>
      </c>
      <c r="S3243" s="23">
        <f t="shared" si="252"/>
        <v>41893.324884259258</v>
      </c>
      <c r="T3243" s="23">
        <f t="shared" si="253"/>
        <v>41926.290972222225</v>
      </c>
      <c r="U3243" s="10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0" t="s">
        <v>8218</v>
      </c>
      <c r="G3244" s="10" t="s">
        <v>8223</v>
      </c>
      <c r="H3244" s="10" t="s">
        <v>8245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t="b">
        <v>1</v>
      </c>
      <c r="N3244" s="10" t="s">
        <v>8269</v>
      </c>
      <c r="O3244" s="15" t="s">
        <v>8315</v>
      </c>
      <c r="P3244" s="10" t="s">
        <v>8316</v>
      </c>
      <c r="Q3244" s="10">
        <f t="shared" si="251"/>
        <v>127</v>
      </c>
      <c r="R3244" s="10">
        <f t="shared" si="250"/>
        <v>69.569999999999993</v>
      </c>
      <c r="S3244" s="23">
        <f t="shared" si="252"/>
        <v>41871.755694444444</v>
      </c>
      <c r="T3244" s="23">
        <f t="shared" si="253"/>
        <v>41901.755694444444</v>
      </c>
      <c r="U3244" s="10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0" t="s">
        <v>8218</v>
      </c>
      <c r="G3245" s="10" t="s">
        <v>8223</v>
      </c>
      <c r="H3245" s="10" t="s">
        <v>8245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t="b">
        <v>1</v>
      </c>
      <c r="N3245" s="10" t="s">
        <v>8269</v>
      </c>
      <c r="O3245" s="15" t="s">
        <v>8315</v>
      </c>
      <c r="P3245" s="10" t="s">
        <v>8316</v>
      </c>
      <c r="Q3245" s="10">
        <f t="shared" si="251"/>
        <v>103</v>
      </c>
      <c r="R3245" s="10">
        <f t="shared" si="250"/>
        <v>115.87</v>
      </c>
      <c r="S3245" s="23">
        <f t="shared" si="252"/>
        <v>42262.096782407403</v>
      </c>
      <c r="T3245" s="23">
        <f t="shared" si="253"/>
        <v>42286</v>
      </c>
      <c r="U3245" s="10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0" t="s">
        <v>8218</v>
      </c>
      <c r="G3246" s="10" t="s">
        <v>8224</v>
      </c>
      <c r="H3246" s="10" t="s">
        <v>8246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t="b">
        <v>1</v>
      </c>
      <c r="N3246" s="10" t="s">
        <v>8269</v>
      </c>
      <c r="O3246" s="15" t="s">
        <v>8315</v>
      </c>
      <c r="P3246" s="10" t="s">
        <v>8316</v>
      </c>
      <c r="Q3246" s="10">
        <f t="shared" si="251"/>
        <v>103</v>
      </c>
      <c r="R3246" s="10">
        <f t="shared" si="250"/>
        <v>23.87</v>
      </c>
      <c r="S3246" s="23">
        <f t="shared" si="252"/>
        <v>42675.694236111114</v>
      </c>
      <c r="T3246" s="23">
        <f t="shared" si="253"/>
        <v>42705.735902777778</v>
      </c>
      <c r="U3246" s="10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0" t="s">
        <v>8218</v>
      </c>
      <c r="G3247" s="10" t="s">
        <v>8223</v>
      </c>
      <c r="H3247" s="10" t="s">
        <v>8245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t="b">
        <v>1</v>
      </c>
      <c r="N3247" s="10" t="s">
        <v>8269</v>
      </c>
      <c r="O3247" s="15" t="s">
        <v>8315</v>
      </c>
      <c r="P3247" s="10" t="s">
        <v>8316</v>
      </c>
      <c r="Q3247" s="10">
        <f t="shared" si="251"/>
        <v>104</v>
      </c>
      <c r="R3247" s="10">
        <f t="shared" si="250"/>
        <v>81.13</v>
      </c>
      <c r="S3247" s="23">
        <f t="shared" si="252"/>
        <v>42135.60020833333</v>
      </c>
      <c r="T3247" s="23">
        <f t="shared" si="253"/>
        <v>42167.083333333328</v>
      </c>
      <c r="U3247" s="10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0" t="s">
        <v>8218</v>
      </c>
      <c r="G3248" s="10" t="s">
        <v>8223</v>
      </c>
      <c r="H3248" s="10" t="s">
        <v>8245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t="b">
        <v>1</v>
      </c>
      <c r="N3248" s="10" t="s">
        <v>8269</v>
      </c>
      <c r="O3248" s="15" t="s">
        <v>8315</v>
      </c>
      <c r="P3248" s="10" t="s">
        <v>8316</v>
      </c>
      <c r="Q3248" s="10">
        <f t="shared" si="251"/>
        <v>111</v>
      </c>
      <c r="R3248" s="10">
        <f t="shared" si="250"/>
        <v>57.63</v>
      </c>
      <c r="S3248" s="23">
        <f t="shared" si="252"/>
        <v>42230.472222222219</v>
      </c>
      <c r="T3248" s="23">
        <f t="shared" si="253"/>
        <v>42259.165972222225</v>
      </c>
      <c r="U3248" s="10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0" t="s">
        <v>8218</v>
      </c>
      <c r="G3249" s="10" t="s">
        <v>8224</v>
      </c>
      <c r="H3249" s="10" t="s">
        <v>8246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t="b">
        <v>1</v>
      </c>
      <c r="N3249" s="10" t="s">
        <v>8269</v>
      </c>
      <c r="O3249" s="15" t="s">
        <v>8315</v>
      </c>
      <c r="P3249" s="10" t="s">
        <v>8316</v>
      </c>
      <c r="Q3249" s="10">
        <f t="shared" si="251"/>
        <v>106</v>
      </c>
      <c r="R3249" s="10">
        <f t="shared" si="250"/>
        <v>46.43</v>
      </c>
      <c r="S3249" s="23">
        <f t="shared" si="252"/>
        <v>42167.434166666666</v>
      </c>
      <c r="T3249" s="23">
        <f t="shared" si="253"/>
        <v>42197.434166666666</v>
      </c>
      <c r="U3249" s="10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0" t="s">
        <v>8218</v>
      </c>
      <c r="G3250" s="10" t="s">
        <v>8223</v>
      </c>
      <c r="H3250" s="10" t="s">
        <v>8245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t="b">
        <v>1</v>
      </c>
      <c r="N3250" s="10" t="s">
        <v>8269</v>
      </c>
      <c r="O3250" s="15" t="s">
        <v>8315</v>
      </c>
      <c r="P3250" s="10" t="s">
        <v>8316</v>
      </c>
      <c r="Q3250" s="10">
        <f t="shared" si="251"/>
        <v>101</v>
      </c>
      <c r="R3250" s="10">
        <f t="shared" si="250"/>
        <v>60.48</v>
      </c>
      <c r="S3250" s="23">
        <f t="shared" si="252"/>
        <v>42068.888391203705</v>
      </c>
      <c r="T3250" s="23">
        <f t="shared" si="253"/>
        <v>42098.846724537041</v>
      </c>
      <c r="U3250" s="1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0" t="s">
        <v>8218</v>
      </c>
      <c r="G3251" s="10" t="s">
        <v>8223</v>
      </c>
      <c r="H3251" s="10" t="s">
        <v>8245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t="b">
        <v>1</v>
      </c>
      <c r="N3251" s="10" t="s">
        <v>8269</v>
      </c>
      <c r="O3251" s="15" t="s">
        <v>8315</v>
      </c>
      <c r="P3251" s="10" t="s">
        <v>8316</v>
      </c>
      <c r="Q3251" s="10">
        <f t="shared" si="251"/>
        <v>105</v>
      </c>
      <c r="R3251" s="10">
        <f t="shared" si="250"/>
        <v>65.58</v>
      </c>
      <c r="S3251" s="23">
        <f t="shared" si="252"/>
        <v>42145.746689814812</v>
      </c>
      <c r="T3251" s="23">
        <f t="shared" si="253"/>
        <v>42175.746689814812</v>
      </c>
      <c r="U3251" s="10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0" t="s">
        <v>8218</v>
      </c>
      <c r="G3252" s="10" t="s">
        <v>8223</v>
      </c>
      <c r="H3252" s="10" t="s">
        <v>8245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t="b">
        <v>1</v>
      </c>
      <c r="N3252" s="10" t="s">
        <v>8269</v>
      </c>
      <c r="O3252" s="15" t="s">
        <v>8315</v>
      </c>
      <c r="P3252" s="10" t="s">
        <v>8316</v>
      </c>
      <c r="Q3252" s="10">
        <f t="shared" si="251"/>
        <v>102</v>
      </c>
      <c r="R3252" s="10">
        <f t="shared" si="250"/>
        <v>119.19</v>
      </c>
      <c r="S3252" s="23">
        <f t="shared" si="252"/>
        <v>41918.742175925923</v>
      </c>
      <c r="T3252" s="23">
        <f t="shared" si="253"/>
        <v>41948.783842592595</v>
      </c>
      <c r="U3252" s="10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0" t="s">
        <v>8218</v>
      </c>
      <c r="G3253" s="10" t="s">
        <v>8223</v>
      </c>
      <c r="H3253" s="10" t="s">
        <v>8245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t="b">
        <v>1</v>
      </c>
      <c r="N3253" s="10" t="s">
        <v>8269</v>
      </c>
      <c r="O3253" s="15" t="s">
        <v>8315</v>
      </c>
      <c r="P3253" s="10" t="s">
        <v>8316</v>
      </c>
      <c r="Q3253" s="10">
        <f t="shared" si="251"/>
        <v>111</v>
      </c>
      <c r="R3253" s="10">
        <f t="shared" si="250"/>
        <v>83.05</v>
      </c>
      <c r="S3253" s="23">
        <f t="shared" si="252"/>
        <v>42146.731087962966</v>
      </c>
      <c r="T3253" s="23">
        <f t="shared" si="253"/>
        <v>42176.731087962966</v>
      </c>
      <c r="U3253" s="10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0" t="s">
        <v>8218</v>
      </c>
      <c r="G3254" s="10" t="s">
        <v>8224</v>
      </c>
      <c r="H3254" s="10" t="s">
        <v>8246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t="b">
        <v>1</v>
      </c>
      <c r="N3254" s="10" t="s">
        <v>8269</v>
      </c>
      <c r="O3254" s="15" t="s">
        <v>8315</v>
      </c>
      <c r="P3254" s="10" t="s">
        <v>8316</v>
      </c>
      <c r="Q3254" s="10">
        <f t="shared" si="251"/>
        <v>128</v>
      </c>
      <c r="R3254" s="10">
        <f t="shared" si="250"/>
        <v>57.52</v>
      </c>
      <c r="S3254" s="23">
        <f t="shared" si="252"/>
        <v>42590.472685185188</v>
      </c>
      <c r="T3254" s="23">
        <f t="shared" si="253"/>
        <v>42620.472685185188</v>
      </c>
      <c r="U3254" s="10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0" t="s">
        <v>8218</v>
      </c>
      <c r="G3255" s="10" t="s">
        <v>8223</v>
      </c>
      <c r="H3255" s="10" t="s">
        <v>8245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t="b">
        <v>1</v>
      </c>
      <c r="N3255" s="10" t="s">
        <v>8269</v>
      </c>
      <c r="O3255" s="15" t="s">
        <v>8315</v>
      </c>
      <c r="P3255" s="10" t="s">
        <v>8316</v>
      </c>
      <c r="Q3255" s="10">
        <f t="shared" si="251"/>
        <v>102</v>
      </c>
      <c r="R3255" s="10">
        <f t="shared" si="250"/>
        <v>177.09</v>
      </c>
      <c r="S3255" s="23">
        <f t="shared" si="252"/>
        <v>42602.576712962968</v>
      </c>
      <c r="T3255" s="23">
        <f t="shared" si="253"/>
        <v>42621.15625</v>
      </c>
      <c r="U3255" s="10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0" t="s">
        <v>8218</v>
      </c>
      <c r="G3256" s="10" t="s">
        <v>8224</v>
      </c>
      <c r="H3256" s="10" t="s">
        <v>8246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t="b">
        <v>1</v>
      </c>
      <c r="N3256" s="10" t="s">
        <v>8269</v>
      </c>
      <c r="O3256" s="15" t="s">
        <v>8315</v>
      </c>
      <c r="P3256" s="10" t="s">
        <v>8316</v>
      </c>
      <c r="Q3256" s="10">
        <f t="shared" si="251"/>
        <v>101</v>
      </c>
      <c r="R3256" s="10">
        <f t="shared" si="250"/>
        <v>70.77</v>
      </c>
      <c r="S3256" s="23">
        <f t="shared" si="252"/>
        <v>42059.085752314815</v>
      </c>
      <c r="T3256" s="23">
        <f t="shared" si="253"/>
        <v>42089.044085648144</v>
      </c>
      <c r="U3256" s="10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0" t="s">
        <v>8218</v>
      </c>
      <c r="G3257" s="10" t="s">
        <v>8224</v>
      </c>
      <c r="H3257" s="10" t="s">
        <v>8246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t="b">
        <v>1</v>
      </c>
      <c r="N3257" s="10" t="s">
        <v>8269</v>
      </c>
      <c r="O3257" s="15" t="s">
        <v>8315</v>
      </c>
      <c r="P3257" s="10" t="s">
        <v>8316</v>
      </c>
      <c r="Q3257" s="10">
        <f t="shared" si="251"/>
        <v>175</v>
      </c>
      <c r="R3257" s="10">
        <f t="shared" si="250"/>
        <v>29.17</v>
      </c>
      <c r="S3257" s="23">
        <f t="shared" si="252"/>
        <v>41889.768229166664</v>
      </c>
      <c r="T3257" s="23">
        <f t="shared" si="253"/>
        <v>41919.768229166664</v>
      </c>
      <c r="U3257" s="10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0" t="s">
        <v>8218</v>
      </c>
      <c r="G3258" s="10" t="s">
        <v>8223</v>
      </c>
      <c r="H3258" s="10" t="s">
        <v>8245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t="b">
        <v>1</v>
      </c>
      <c r="N3258" s="10" t="s">
        <v>8269</v>
      </c>
      <c r="O3258" s="15" t="s">
        <v>8315</v>
      </c>
      <c r="P3258" s="10" t="s">
        <v>8316</v>
      </c>
      <c r="Q3258" s="10">
        <f t="shared" si="251"/>
        <v>128</v>
      </c>
      <c r="R3258" s="10">
        <f t="shared" si="250"/>
        <v>72.760000000000005</v>
      </c>
      <c r="S3258" s="23">
        <f t="shared" si="252"/>
        <v>42144.573807870373</v>
      </c>
      <c r="T3258" s="23">
        <f t="shared" si="253"/>
        <v>42166.165972222225</v>
      </c>
      <c r="U3258" s="10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0" t="s">
        <v>8218</v>
      </c>
      <c r="G3259" s="10" t="s">
        <v>8224</v>
      </c>
      <c r="H3259" s="10" t="s">
        <v>8246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t="b">
        <v>1</v>
      </c>
      <c r="N3259" s="10" t="s">
        <v>8269</v>
      </c>
      <c r="O3259" s="15" t="s">
        <v>8315</v>
      </c>
      <c r="P3259" s="10" t="s">
        <v>8316</v>
      </c>
      <c r="Q3259" s="10">
        <f t="shared" si="251"/>
        <v>106</v>
      </c>
      <c r="R3259" s="10">
        <f t="shared" si="250"/>
        <v>51.85</v>
      </c>
      <c r="S3259" s="23">
        <f t="shared" si="252"/>
        <v>42758.559629629628</v>
      </c>
      <c r="T3259" s="23">
        <f t="shared" si="253"/>
        <v>42788.559629629628</v>
      </c>
      <c r="U3259" s="10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0" t="s">
        <v>8218</v>
      </c>
      <c r="G3260" s="10" t="s">
        <v>8223</v>
      </c>
      <c r="H3260" s="10" t="s">
        <v>8245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t="b">
        <v>1</v>
      </c>
      <c r="N3260" s="10" t="s">
        <v>8269</v>
      </c>
      <c r="O3260" s="15" t="s">
        <v>8315</v>
      </c>
      <c r="P3260" s="10" t="s">
        <v>8316</v>
      </c>
      <c r="Q3260" s="10">
        <f t="shared" si="251"/>
        <v>105</v>
      </c>
      <c r="R3260" s="10">
        <f t="shared" si="250"/>
        <v>98.2</v>
      </c>
      <c r="S3260" s="23">
        <f t="shared" si="252"/>
        <v>41982.887280092589</v>
      </c>
      <c r="T3260" s="23">
        <f t="shared" si="253"/>
        <v>42012.887280092589</v>
      </c>
      <c r="U3260" s="1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0" t="s">
        <v>8218</v>
      </c>
      <c r="G3261" s="10" t="s">
        <v>8223</v>
      </c>
      <c r="H3261" s="10" t="s">
        <v>8245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t="b">
        <v>1</v>
      </c>
      <c r="N3261" s="10" t="s">
        <v>8269</v>
      </c>
      <c r="O3261" s="15" t="s">
        <v>8315</v>
      </c>
      <c r="P3261" s="10" t="s">
        <v>8316</v>
      </c>
      <c r="Q3261" s="10">
        <f t="shared" si="251"/>
        <v>106</v>
      </c>
      <c r="R3261" s="10">
        <f t="shared" si="250"/>
        <v>251.74</v>
      </c>
      <c r="S3261" s="23">
        <f t="shared" si="252"/>
        <v>42614.760937500003</v>
      </c>
      <c r="T3261" s="23">
        <f t="shared" si="253"/>
        <v>42644.165972222225</v>
      </c>
      <c r="U3261" s="10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0" t="s">
        <v>8218</v>
      </c>
      <c r="G3262" s="10" t="s">
        <v>8223</v>
      </c>
      <c r="H3262" s="10" t="s">
        <v>8245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t="b">
        <v>1</v>
      </c>
      <c r="N3262" s="10" t="s">
        <v>8269</v>
      </c>
      <c r="O3262" s="15" t="s">
        <v>8315</v>
      </c>
      <c r="P3262" s="10" t="s">
        <v>8316</v>
      </c>
      <c r="Q3262" s="10">
        <f t="shared" si="251"/>
        <v>109</v>
      </c>
      <c r="R3262" s="10">
        <f t="shared" si="250"/>
        <v>74.819999999999993</v>
      </c>
      <c r="S3262" s="23">
        <f t="shared" si="252"/>
        <v>42303.672662037032</v>
      </c>
      <c r="T3262" s="23">
        <f t="shared" si="253"/>
        <v>42338.714328703703</v>
      </c>
      <c r="U3262" s="10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0" t="s">
        <v>8218</v>
      </c>
      <c r="G3263" s="10" t="s">
        <v>8223</v>
      </c>
      <c r="H3263" s="10" t="s">
        <v>8245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t="b">
        <v>1</v>
      </c>
      <c r="N3263" s="10" t="s">
        <v>8269</v>
      </c>
      <c r="O3263" s="15" t="s">
        <v>8315</v>
      </c>
      <c r="P3263" s="10" t="s">
        <v>8316</v>
      </c>
      <c r="Q3263" s="10">
        <f t="shared" si="251"/>
        <v>100</v>
      </c>
      <c r="R3263" s="10">
        <f t="shared" si="250"/>
        <v>67.650000000000006</v>
      </c>
      <c r="S3263" s="23">
        <f t="shared" si="252"/>
        <v>42171.725416666668</v>
      </c>
      <c r="T3263" s="23">
        <f t="shared" si="253"/>
        <v>42201.725416666668</v>
      </c>
      <c r="U3263" s="10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0" t="s">
        <v>8218</v>
      </c>
      <c r="G3264" s="10" t="s">
        <v>8223</v>
      </c>
      <c r="H3264" s="10" t="s">
        <v>8245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t="b">
        <v>1</v>
      </c>
      <c r="N3264" s="10" t="s">
        <v>8269</v>
      </c>
      <c r="O3264" s="15" t="s">
        <v>8315</v>
      </c>
      <c r="P3264" s="10" t="s">
        <v>8316</v>
      </c>
      <c r="Q3264" s="10">
        <f t="shared" si="251"/>
        <v>103</v>
      </c>
      <c r="R3264" s="10">
        <f t="shared" si="250"/>
        <v>93.81</v>
      </c>
      <c r="S3264" s="23">
        <f t="shared" si="252"/>
        <v>41964.315532407403</v>
      </c>
      <c r="T3264" s="23">
        <f t="shared" si="253"/>
        <v>41995.166666666672</v>
      </c>
      <c r="U3264" s="10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0" t="s">
        <v>8218</v>
      </c>
      <c r="G3265" s="10" t="s">
        <v>8223</v>
      </c>
      <c r="H3265" s="10" t="s">
        <v>8245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t="b">
        <v>1</v>
      </c>
      <c r="N3265" s="10" t="s">
        <v>8269</v>
      </c>
      <c r="O3265" s="15" t="s">
        <v>8315</v>
      </c>
      <c r="P3265" s="10" t="s">
        <v>8316</v>
      </c>
      <c r="Q3265" s="10">
        <f t="shared" si="251"/>
        <v>112</v>
      </c>
      <c r="R3265" s="10">
        <f t="shared" si="250"/>
        <v>41.24</v>
      </c>
      <c r="S3265" s="23">
        <f t="shared" si="252"/>
        <v>42284.516064814816</v>
      </c>
      <c r="T3265" s="23">
        <f t="shared" si="253"/>
        <v>42307.875</v>
      </c>
      <c r="U3265" s="10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0" t="s">
        <v>8218</v>
      </c>
      <c r="G3266" s="10" t="s">
        <v>8223</v>
      </c>
      <c r="H3266" s="10" t="s">
        <v>8245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t="b">
        <v>1</v>
      </c>
      <c r="N3266" s="10" t="s">
        <v>8269</v>
      </c>
      <c r="O3266" s="15" t="s">
        <v>8315</v>
      </c>
      <c r="P3266" s="10" t="s">
        <v>8316</v>
      </c>
      <c r="Q3266" s="10">
        <f t="shared" si="251"/>
        <v>103</v>
      </c>
      <c r="R3266" s="10">
        <f t="shared" ref="R3266:R3329" si="255">IFERROR(ROUND(E3266/L3266,2),0)</f>
        <v>52.55</v>
      </c>
      <c r="S3266" s="23">
        <f t="shared" si="252"/>
        <v>42016.800208333334</v>
      </c>
      <c r="T3266" s="23">
        <f t="shared" si="253"/>
        <v>42032.916666666672</v>
      </c>
      <c r="U3266" s="10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0" t="s">
        <v>8218</v>
      </c>
      <c r="G3267" s="10" t="s">
        <v>8240</v>
      </c>
      <c r="H3267" s="10" t="s">
        <v>8248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t="b">
        <v>1</v>
      </c>
      <c r="N3267" s="10" t="s">
        <v>8269</v>
      </c>
      <c r="O3267" s="15" t="s">
        <v>8315</v>
      </c>
      <c r="P3267" s="10" t="s">
        <v>8316</v>
      </c>
      <c r="Q3267" s="10">
        <f t="shared" ref="Q3267:Q3330" si="256">ROUND(E3267/D3267*100,0)</f>
        <v>164</v>
      </c>
      <c r="R3267" s="10">
        <f t="shared" si="255"/>
        <v>70.290000000000006</v>
      </c>
      <c r="S3267" s="23">
        <f t="shared" ref="S3267:S3330" si="257">(((J3267/60)/60)/24)+DATE(1970,1,1)</f>
        <v>42311.711979166663</v>
      </c>
      <c r="T3267" s="23">
        <f t="shared" ref="T3267:T3330" si="258">(((I3267/60)/60)/24)+DATE(1970,1,1)</f>
        <v>42341.708333333328</v>
      </c>
      <c r="U3267" s="10">
        <f t="shared" si="254"/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0" t="s">
        <v>8218</v>
      </c>
      <c r="G3268" s="10" t="s">
        <v>8223</v>
      </c>
      <c r="H3268" s="10" t="s">
        <v>8245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t="b">
        <v>1</v>
      </c>
      <c r="N3268" s="10" t="s">
        <v>8269</v>
      </c>
      <c r="O3268" s="15" t="s">
        <v>8315</v>
      </c>
      <c r="P3268" s="10" t="s">
        <v>8316</v>
      </c>
      <c r="Q3268" s="10">
        <f t="shared" si="256"/>
        <v>131</v>
      </c>
      <c r="R3268" s="10">
        <f t="shared" si="255"/>
        <v>48.33</v>
      </c>
      <c r="S3268" s="23">
        <f t="shared" si="257"/>
        <v>42136.536134259266</v>
      </c>
      <c r="T3268" s="23">
        <f t="shared" si="258"/>
        <v>42167.875</v>
      </c>
      <c r="U3268" s="10">
        <f t="shared" si="254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0" t="s">
        <v>8218</v>
      </c>
      <c r="G3269" s="10" t="s">
        <v>8223</v>
      </c>
      <c r="H3269" s="10" t="s">
        <v>8245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t="b">
        <v>1</v>
      </c>
      <c r="N3269" s="10" t="s">
        <v>8269</v>
      </c>
      <c r="O3269" s="15" t="s">
        <v>8315</v>
      </c>
      <c r="P3269" s="10" t="s">
        <v>8316</v>
      </c>
      <c r="Q3269" s="10">
        <f t="shared" si="256"/>
        <v>102</v>
      </c>
      <c r="R3269" s="10">
        <f t="shared" si="255"/>
        <v>53.18</v>
      </c>
      <c r="S3269" s="23">
        <f t="shared" si="257"/>
        <v>42172.757638888885</v>
      </c>
      <c r="T3269" s="23">
        <f t="shared" si="258"/>
        <v>42202.757638888885</v>
      </c>
      <c r="U3269" s="10">
        <f t="shared" si="254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0" t="s">
        <v>8218</v>
      </c>
      <c r="G3270" s="10" t="s">
        <v>8223</v>
      </c>
      <c r="H3270" s="10" t="s">
        <v>8245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t="b">
        <v>1</v>
      </c>
      <c r="N3270" s="10" t="s">
        <v>8269</v>
      </c>
      <c r="O3270" s="15" t="s">
        <v>8315</v>
      </c>
      <c r="P3270" s="10" t="s">
        <v>8316</v>
      </c>
      <c r="Q3270" s="10">
        <f t="shared" si="256"/>
        <v>128</v>
      </c>
      <c r="R3270" s="10">
        <f t="shared" si="255"/>
        <v>60.95</v>
      </c>
      <c r="S3270" s="23">
        <f t="shared" si="257"/>
        <v>42590.90425925926</v>
      </c>
      <c r="T3270" s="23">
        <f t="shared" si="258"/>
        <v>42606.90425925926</v>
      </c>
      <c r="U3270" s="10">
        <f t="shared" si="254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0" t="s">
        <v>8218</v>
      </c>
      <c r="G3271" s="10" t="s">
        <v>8224</v>
      </c>
      <c r="H3271" s="10" t="s">
        <v>8246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t="b">
        <v>1</v>
      </c>
      <c r="N3271" s="10" t="s">
        <v>8269</v>
      </c>
      <c r="O3271" s="15" t="s">
        <v>8315</v>
      </c>
      <c r="P3271" s="10" t="s">
        <v>8316</v>
      </c>
      <c r="Q3271" s="10">
        <f t="shared" si="256"/>
        <v>102</v>
      </c>
      <c r="R3271" s="10">
        <f t="shared" si="255"/>
        <v>116</v>
      </c>
      <c r="S3271" s="23">
        <f t="shared" si="257"/>
        <v>42137.395798611105</v>
      </c>
      <c r="T3271" s="23">
        <f t="shared" si="258"/>
        <v>42171.458333333328</v>
      </c>
      <c r="U3271" s="10">
        <f t="shared" si="254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0" t="s">
        <v>8218</v>
      </c>
      <c r="G3272" s="10" t="s">
        <v>8224</v>
      </c>
      <c r="H3272" s="10" t="s">
        <v>8246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t="b">
        <v>1</v>
      </c>
      <c r="N3272" s="10" t="s">
        <v>8269</v>
      </c>
      <c r="O3272" s="15" t="s">
        <v>8315</v>
      </c>
      <c r="P3272" s="10" t="s">
        <v>8316</v>
      </c>
      <c r="Q3272" s="10">
        <f t="shared" si="256"/>
        <v>102</v>
      </c>
      <c r="R3272" s="10">
        <f t="shared" si="255"/>
        <v>61</v>
      </c>
      <c r="S3272" s="23">
        <f t="shared" si="257"/>
        <v>42167.533159722225</v>
      </c>
      <c r="T3272" s="23">
        <f t="shared" si="258"/>
        <v>42197.533159722225</v>
      </c>
      <c r="U3272" s="10">
        <f t="shared" si="254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0" t="s">
        <v>8218</v>
      </c>
      <c r="G3273" s="10" t="s">
        <v>8224</v>
      </c>
      <c r="H3273" s="10" t="s">
        <v>8246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t="b">
        <v>1</v>
      </c>
      <c r="N3273" s="10" t="s">
        <v>8269</v>
      </c>
      <c r="O3273" s="15" t="s">
        <v>8315</v>
      </c>
      <c r="P3273" s="10" t="s">
        <v>8316</v>
      </c>
      <c r="Q3273" s="10">
        <f t="shared" si="256"/>
        <v>130</v>
      </c>
      <c r="R3273" s="10">
        <f t="shared" si="255"/>
        <v>38.24</v>
      </c>
      <c r="S3273" s="23">
        <f t="shared" si="257"/>
        <v>41915.437210648146</v>
      </c>
      <c r="T3273" s="23">
        <f t="shared" si="258"/>
        <v>41945.478877314818</v>
      </c>
      <c r="U3273" s="10">
        <f t="shared" si="254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0" t="s">
        <v>8218</v>
      </c>
      <c r="G3274" s="10" t="s">
        <v>8223</v>
      </c>
      <c r="H3274" s="10" t="s">
        <v>8245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t="b">
        <v>1</v>
      </c>
      <c r="N3274" s="10" t="s">
        <v>8269</v>
      </c>
      <c r="O3274" s="15" t="s">
        <v>8315</v>
      </c>
      <c r="P3274" s="10" t="s">
        <v>8316</v>
      </c>
      <c r="Q3274" s="10">
        <f t="shared" si="256"/>
        <v>154</v>
      </c>
      <c r="R3274" s="10">
        <f t="shared" si="255"/>
        <v>106.5</v>
      </c>
      <c r="S3274" s="23">
        <f t="shared" si="257"/>
        <v>42284.500104166669</v>
      </c>
      <c r="T3274" s="23">
        <f t="shared" si="258"/>
        <v>42314.541770833333</v>
      </c>
      <c r="U3274" s="10">
        <f t="shared" si="254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0" t="s">
        <v>8218</v>
      </c>
      <c r="G3275" s="10" t="s">
        <v>8223</v>
      </c>
      <c r="H3275" s="10" t="s">
        <v>8245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t="b">
        <v>1</v>
      </c>
      <c r="N3275" s="10" t="s">
        <v>8269</v>
      </c>
      <c r="O3275" s="15" t="s">
        <v>8315</v>
      </c>
      <c r="P3275" s="10" t="s">
        <v>8316</v>
      </c>
      <c r="Q3275" s="10">
        <f t="shared" si="256"/>
        <v>107</v>
      </c>
      <c r="R3275" s="10">
        <f t="shared" si="255"/>
        <v>204.57</v>
      </c>
      <c r="S3275" s="23">
        <f t="shared" si="257"/>
        <v>42611.801412037035</v>
      </c>
      <c r="T3275" s="23">
        <f t="shared" si="258"/>
        <v>42627.791666666672</v>
      </c>
      <c r="U3275" s="10">
        <f t="shared" si="254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0" t="s">
        <v>8218</v>
      </c>
      <c r="G3276" s="10" t="s">
        <v>8223</v>
      </c>
      <c r="H3276" s="10" t="s">
        <v>8245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t="b">
        <v>1</v>
      </c>
      <c r="N3276" s="10" t="s">
        <v>8269</v>
      </c>
      <c r="O3276" s="15" t="s">
        <v>8315</v>
      </c>
      <c r="P3276" s="10" t="s">
        <v>8316</v>
      </c>
      <c r="Q3276" s="10">
        <f t="shared" si="256"/>
        <v>101</v>
      </c>
      <c r="R3276" s="10">
        <f t="shared" si="255"/>
        <v>54.91</v>
      </c>
      <c r="S3276" s="23">
        <f t="shared" si="257"/>
        <v>42400.704537037032</v>
      </c>
      <c r="T3276" s="23">
        <f t="shared" si="258"/>
        <v>42444.875</v>
      </c>
      <c r="U3276" s="10">
        <f t="shared" si="254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0" t="s">
        <v>8218</v>
      </c>
      <c r="G3277" s="10" t="s">
        <v>8223</v>
      </c>
      <c r="H3277" s="10" t="s">
        <v>8245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t="b">
        <v>1</v>
      </c>
      <c r="N3277" s="10" t="s">
        <v>8269</v>
      </c>
      <c r="O3277" s="15" t="s">
        <v>8315</v>
      </c>
      <c r="P3277" s="10" t="s">
        <v>8316</v>
      </c>
      <c r="Q3277" s="10">
        <f t="shared" si="256"/>
        <v>100</v>
      </c>
      <c r="R3277" s="10">
        <f t="shared" si="255"/>
        <v>150.41999999999999</v>
      </c>
      <c r="S3277" s="23">
        <f t="shared" si="257"/>
        <v>42017.88045138889</v>
      </c>
      <c r="T3277" s="23">
        <f t="shared" si="258"/>
        <v>42044.1875</v>
      </c>
      <c r="U3277" s="10">
        <f t="shared" si="254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0" t="s">
        <v>8218</v>
      </c>
      <c r="G3278" s="10" t="s">
        <v>8228</v>
      </c>
      <c r="H3278" s="10" t="s">
        <v>8250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t="b">
        <v>1</v>
      </c>
      <c r="N3278" s="10" t="s">
        <v>8269</v>
      </c>
      <c r="O3278" s="15" t="s">
        <v>8315</v>
      </c>
      <c r="P3278" s="10" t="s">
        <v>8316</v>
      </c>
      <c r="Q3278" s="10">
        <f t="shared" si="256"/>
        <v>117</v>
      </c>
      <c r="R3278" s="10">
        <f t="shared" si="255"/>
        <v>52.58</v>
      </c>
      <c r="S3278" s="23">
        <f t="shared" si="257"/>
        <v>42426.949988425928</v>
      </c>
      <c r="T3278" s="23">
        <f t="shared" si="258"/>
        <v>42461.165972222225</v>
      </c>
      <c r="U3278" s="10">
        <f t="shared" si="254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0" t="s">
        <v>8218</v>
      </c>
      <c r="G3279" s="10" t="s">
        <v>8224</v>
      </c>
      <c r="H3279" s="10" t="s">
        <v>8246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t="b">
        <v>1</v>
      </c>
      <c r="N3279" s="10" t="s">
        <v>8269</v>
      </c>
      <c r="O3279" s="15" t="s">
        <v>8315</v>
      </c>
      <c r="P3279" s="10" t="s">
        <v>8316</v>
      </c>
      <c r="Q3279" s="10">
        <f t="shared" si="256"/>
        <v>109</v>
      </c>
      <c r="R3279" s="10">
        <f t="shared" si="255"/>
        <v>54.3</v>
      </c>
      <c r="S3279" s="23">
        <f t="shared" si="257"/>
        <v>41931.682939814818</v>
      </c>
      <c r="T3279" s="23">
        <f t="shared" si="258"/>
        <v>41961.724606481483</v>
      </c>
      <c r="U3279" s="10">
        <f t="shared" ref="U3279:U3342" si="259">YEAR(S:S)</f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0" t="s">
        <v>8218</v>
      </c>
      <c r="G3280" s="10" t="s">
        <v>8224</v>
      </c>
      <c r="H3280" s="10" t="s">
        <v>8246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t="b">
        <v>1</v>
      </c>
      <c r="N3280" s="10" t="s">
        <v>8269</v>
      </c>
      <c r="O3280" s="15" t="s">
        <v>8315</v>
      </c>
      <c r="P3280" s="10" t="s">
        <v>8316</v>
      </c>
      <c r="Q3280" s="10">
        <f t="shared" si="256"/>
        <v>103</v>
      </c>
      <c r="R3280" s="10">
        <f t="shared" si="255"/>
        <v>76.03</v>
      </c>
      <c r="S3280" s="23">
        <f t="shared" si="257"/>
        <v>42124.848414351851</v>
      </c>
      <c r="T3280" s="23">
        <f t="shared" si="258"/>
        <v>42154.848414351851</v>
      </c>
      <c r="U3280" s="1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0" t="s">
        <v>8218</v>
      </c>
      <c r="G3281" s="10" t="s">
        <v>8223</v>
      </c>
      <c r="H3281" s="10" t="s">
        <v>8245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t="b">
        <v>1</v>
      </c>
      <c r="N3281" s="10" t="s">
        <v>8269</v>
      </c>
      <c r="O3281" s="15" t="s">
        <v>8315</v>
      </c>
      <c r="P3281" s="10" t="s">
        <v>8316</v>
      </c>
      <c r="Q3281" s="10">
        <f t="shared" si="256"/>
        <v>114</v>
      </c>
      <c r="R3281" s="10">
        <f t="shared" si="255"/>
        <v>105.21</v>
      </c>
      <c r="S3281" s="23">
        <f t="shared" si="257"/>
        <v>42431.102534722217</v>
      </c>
      <c r="T3281" s="23">
        <f t="shared" si="258"/>
        <v>42461.06086805556</v>
      </c>
      <c r="U3281" s="10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0" t="s">
        <v>8218</v>
      </c>
      <c r="G3282" s="10" t="s">
        <v>8223</v>
      </c>
      <c r="H3282" s="10" t="s">
        <v>8245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t="b">
        <v>1</v>
      </c>
      <c r="N3282" s="10" t="s">
        <v>8269</v>
      </c>
      <c r="O3282" s="15" t="s">
        <v>8315</v>
      </c>
      <c r="P3282" s="10" t="s">
        <v>8316</v>
      </c>
      <c r="Q3282" s="10">
        <f t="shared" si="256"/>
        <v>103</v>
      </c>
      <c r="R3282" s="10">
        <f t="shared" si="255"/>
        <v>68.67</v>
      </c>
      <c r="S3282" s="23">
        <f t="shared" si="257"/>
        <v>42121.756921296299</v>
      </c>
      <c r="T3282" s="23">
        <f t="shared" si="258"/>
        <v>42156.208333333328</v>
      </c>
      <c r="U3282" s="10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0" t="s">
        <v>8218</v>
      </c>
      <c r="G3283" s="10" t="s">
        <v>8223</v>
      </c>
      <c r="H3283" s="10" t="s">
        <v>8245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t="b">
        <v>1</v>
      </c>
      <c r="N3283" s="10" t="s">
        <v>8269</v>
      </c>
      <c r="O3283" s="15" t="s">
        <v>8315</v>
      </c>
      <c r="P3283" s="10" t="s">
        <v>8316</v>
      </c>
      <c r="Q3283" s="10">
        <f t="shared" si="256"/>
        <v>122</v>
      </c>
      <c r="R3283" s="10">
        <f t="shared" si="255"/>
        <v>129.36000000000001</v>
      </c>
      <c r="S3283" s="23">
        <f t="shared" si="257"/>
        <v>42219.019733796296</v>
      </c>
      <c r="T3283" s="23">
        <f t="shared" si="258"/>
        <v>42249.019733796296</v>
      </c>
      <c r="U3283" s="10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0" t="s">
        <v>8218</v>
      </c>
      <c r="G3284" s="10" t="s">
        <v>8223</v>
      </c>
      <c r="H3284" s="10" t="s">
        <v>8245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t="b">
        <v>1</v>
      </c>
      <c r="N3284" s="10" t="s">
        <v>8269</v>
      </c>
      <c r="O3284" s="15" t="s">
        <v>8315</v>
      </c>
      <c r="P3284" s="10" t="s">
        <v>8316</v>
      </c>
      <c r="Q3284" s="10">
        <f t="shared" si="256"/>
        <v>103</v>
      </c>
      <c r="R3284" s="10">
        <f t="shared" si="255"/>
        <v>134.26</v>
      </c>
      <c r="S3284" s="23">
        <f t="shared" si="257"/>
        <v>42445.19430555556</v>
      </c>
      <c r="T3284" s="23">
        <f t="shared" si="258"/>
        <v>42489.19430555556</v>
      </c>
      <c r="U3284" s="10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0" t="s">
        <v>8218</v>
      </c>
      <c r="G3285" s="10" t="s">
        <v>8224</v>
      </c>
      <c r="H3285" s="10" t="s">
        <v>8246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t="b">
        <v>1</v>
      </c>
      <c r="N3285" s="10" t="s">
        <v>8269</v>
      </c>
      <c r="O3285" s="15" t="s">
        <v>8315</v>
      </c>
      <c r="P3285" s="10" t="s">
        <v>8316</v>
      </c>
      <c r="Q3285" s="10">
        <f t="shared" si="256"/>
        <v>105</v>
      </c>
      <c r="R3285" s="10">
        <f t="shared" si="255"/>
        <v>17.829999999999998</v>
      </c>
      <c r="S3285" s="23">
        <f t="shared" si="257"/>
        <v>42379.74418981481</v>
      </c>
      <c r="T3285" s="23">
        <f t="shared" si="258"/>
        <v>42410.875</v>
      </c>
      <c r="U3285" s="10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0" t="s">
        <v>8218</v>
      </c>
      <c r="G3286" s="10" t="s">
        <v>8223</v>
      </c>
      <c r="H3286" s="10" t="s">
        <v>8245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t="b">
        <v>1</v>
      </c>
      <c r="N3286" s="10" t="s">
        <v>8269</v>
      </c>
      <c r="O3286" s="15" t="s">
        <v>8315</v>
      </c>
      <c r="P3286" s="10" t="s">
        <v>8316</v>
      </c>
      <c r="Q3286" s="10">
        <f t="shared" si="256"/>
        <v>102</v>
      </c>
      <c r="R3286" s="10">
        <f t="shared" si="255"/>
        <v>203.2</v>
      </c>
      <c r="S3286" s="23">
        <f t="shared" si="257"/>
        <v>42380.884872685187</v>
      </c>
      <c r="T3286" s="23">
        <f t="shared" si="258"/>
        <v>42398.249305555553</v>
      </c>
      <c r="U3286" s="10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0" t="s">
        <v>8218</v>
      </c>
      <c r="G3287" s="10" t="s">
        <v>8223</v>
      </c>
      <c r="H3287" s="10" t="s">
        <v>8245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t="b">
        <v>1</v>
      </c>
      <c r="N3287" s="10" t="s">
        <v>8269</v>
      </c>
      <c r="O3287" s="15" t="s">
        <v>8315</v>
      </c>
      <c r="P3287" s="10" t="s">
        <v>8316</v>
      </c>
      <c r="Q3287" s="10">
        <f t="shared" si="256"/>
        <v>112</v>
      </c>
      <c r="R3287" s="10">
        <f t="shared" si="255"/>
        <v>69.19</v>
      </c>
      <c r="S3287" s="23">
        <f t="shared" si="257"/>
        <v>42762.942430555559</v>
      </c>
      <c r="T3287" s="23">
        <f t="shared" si="258"/>
        <v>42794.208333333328</v>
      </c>
      <c r="U3287" s="10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0" t="s">
        <v>8218</v>
      </c>
      <c r="G3288" s="10" t="s">
        <v>8223</v>
      </c>
      <c r="H3288" s="10" t="s">
        <v>8245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t="b">
        <v>1</v>
      </c>
      <c r="N3288" s="10" t="s">
        <v>8269</v>
      </c>
      <c r="O3288" s="15" t="s">
        <v>8315</v>
      </c>
      <c r="P3288" s="10" t="s">
        <v>8316</v>
      </c>
      <c r="Q3288" s="10">
        <f t="shared" si="256"/>
        <v>102</v>
      </c>
      <c r="R3288" s="10">
        <f t="shared" si="255"/>
        <v>125.12</v>
      </c>
      <c r="S3288" s="23">
        <f t="shared" si="257"/>
        <v>42567.840069444443</v>
      </c>
      <c r="T3288" s="23">
        <f t="shared" si="258"/>
        <v>42597.840069444443</v>
      </c>
      <c r="U3288" s="10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0" t="s">
        <v>8218</v>
      </c>
      <c r="G3289" s="10" t="s">
        <v>8228</v>
      </c>
      <c r="H3289" s="10" t="s">
        <v>8250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t="b">
        <v>1</v>
      </c>
      <c r="N3289" s="10" t="s">
        <v>8269</v>
      </c>
      <c r="O3289" s="15" t="s">
        <v>8315</v>
      </c>
      <c r="P3289" s="10" t="s">
        <v>8316</v>
      </c>
      <c r="Q3289" s="10">
        <f t="shared" si="256"/>
        <v>100</v>
      </c>
      <c r="R3289" s="10">
        <f t="shared" si="255"/>
        <v>73.53</v>
      </c>
      <c r="S3289" s="23">
        <f t="shared" si="257"/>
        <v>42311.750324074077</v>
      </c>
      <c r="T3289" s="23">
        <f t="shared" si="258"/>
        <v>42336.750324074077</v>
      </c>
      <c r="U3289" s="10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0" t="s">
        <v>8218</v>
      </c>
      <c r="G3290" s="10" t="s">
        <v>8224</v>
      </c>
      <c r="H3290" s="10" t="s">
        <v>8246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t="b">
        <v>1</v>
      </c>
      <c r="N3290" s="10" t="s">
        <v>8269</v>
      </c>
      <c r="O3290" s="15" t="s">
        <v>8315</v>
      </c>
      <c r="P3290" s="10" t="s">
        <v>8316</v>
      </c>
      <c r="Q3290" s="10">
        <f t="shared" si="256"/>
        <v>100</v>
      </c>
      <c r="R3290" s="10">
        <f t="shared" si="255"/>
        <v>48.44</v>
      </c>
      <c r="S3290" s="23">
        <f t="shared" si="257"/>
        <v>42505.774479166663</v>
      </c>
      <c r="T3290" s="23">
        <f t="shared" si="258"/>
        <v>42541.958333333328</v>
      </c>
      <c r="U3290" s="1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0" t="s">
        <v>8218</v>
      </c>
      <c r="G3291" s="10" t="s">
        <v>8224</v>
      </c>
      <c r="H3291" s="10" t="s">
        <v>8246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t="b">
        <v>1</v>
      </c>
      <c r="N3291" s="10" t="s">
        <v>8269</v>
      </c>
      <c r="O3291" s="15" t="s">
        <v>8315</v>
      </c>
      <c r="P3291" s="10" t="s">
        <v>8316</v>
      </c>
      <c r="Q3291" s="10">
        <f t="shared" si="256"/>
        <v>133</v>
      </c>
      <c r="R3291" s="10">
        <f t="shared" si="255"/>
        <v>26.61</v>
      </c>
      <c r="S3291" s="23">
        <f t="shared" si="257"/>
        <v>42758.368078703701</v>
      </c>
      <c r="T3291" s="23">
        <f t="shared" si="258"/>
        <v>42786.368078703701</v>
      </c>
      <c r="U3291" s="10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0" t="s">
        <v>8218</v>
      </c>
      <c r="G3292" s="10" t="s">
        <v>8224</v>
      </c>
      <c r="H3292" s="10" t="s">
        <v>8246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t="b">
        <v>1</v>
      </c>
      <c r="N3292" s="10" t="s">
        <v>8269</v>
      </c>
      <c r="O3292" s="15" t="s">
        <v>8315</v>
      </c>
      <c r="P3292" s="10" t="s">
        <v>8316</v>
      </c>
      <c r="Q3292" s="10">
        <f t="shared" si="256"/>
        <v>121</v>
      </c>
      <c r="R3292" s="10">
        <f t="shared" si="255"/>
        <v>33.67</v>
      </c>
      <c r="S3292" s="23">
        <f t="shared" si="257"/>
        <v>42775.51494212963</v>
      </c>
      <c r="T3292" s="23">
        <f t="shared" si="258"/>
        <v>42805.51494212963</v>
      </c>
      <c r="U3292" s="10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0" t="s">
        <v>8218</v>
      </c>
      <c r="G3293" s="10" t="s">
        <v>8223</v>
      </c>
      <c r="H3293" s="10" t="s">
        <v>8245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t="b">
        <v>1</v>
      </c>
      <c r="N3293" s="10" t="s">
        <v>8269</v>
      </c>
      <c r="O3293" s="15" t="s">
        <v>8315</v>
      </c>
      <c r="P3293" s="10" t="s">
        <v>8316</v>
      </c>
      <c r="Q3293" s="10">
        <f t="shared" si="256"/>
        <v>114</v>
      </c>
      <c r="R3293" s="10">
        <f t="shared" si="255"/>
        <v>40.71</v>
      </c>
      <c r="S3293" s="23">
        <f t="shared" si="257"/>
        <v>42232.702546296292</v>
      </c>
      <c r="T3293" s="23">
        <f t="shared" si="258"/>
        <v>42264.165972222225</v>
      </c>
      <c r="U3293" s="10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0" t="s">
        <v>8218</v>
      </c>
      <c r="G3294" s="10" t="s">
        <v>8224</v>
      </c>
      <c r="H3294" s="10" t="s">
        <v>8246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t="b">
        <v>1</v>
      </c>
      <c r="N3294" s="10" t="s">
        <v>8269</v>
      </c>
      <c r="O3294" s="15" t="s">
        <v>8315</v>
      </c>
      <c r="P3294" s="10" t="s">
        <v>8316</v>
      </c>
      <c r="Q3294" s="10">
        <f t="shared" si="256"/>
        <v>286</v>
      </c>
      <c r="R3294" s="10">
        <f t="shared" si="255"/>
        <v>19.27</v>
      </c>
      <c r="S3294" s="23">
        <f t="shared" si="257"/>
        <v>42282.770231481481</v>
      </c>
      <c r="T3294" s="23">
        <f t="shared" si="258"/>
        <v>42342.811898148153</v>
      </c>
      <c r="U3294" s="10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0" t="s">
        <v>8218</v>
      </c>
      <c r="G3295" s="10" t="s">
        <v>8227</v>
      </c>
      <c r="H3295" s="10" t="s">
        <v>8249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t="b">
        <v>1</v>
      </c>
      <c r="N3295" s="10" t="s">
        <v>8269</v>
      </c>
      <c r="O3295" s="15" t="s">
        <v>8315</v>
      </c>
      <c r="P3295" s="10" t="s">
        <v>8316</v>
      </c>
      <c r="Q3295" s="10">
        <f t="shared" si="256"/>
        <v>170</v>
      </c>
      <c r="R3295" s="10">
        <f t="shared" si="255"/>
        <v>84.29</v>
      </c>
      <c r="S3295" s="23">
        <f t="shared" si="257"/>
        <v>42768.425370370373</v>
      </c>
      <c r="T3295" s="23">
        <f t="shared" si="258"/>
        <v>42798.425370370373</v>
      </c>
      <c r="U3295" s="10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0" t="s">
        <v>8218</v>
      </c>
      <c r="G3296" s="10" t="s">
        <v>8224</v>
      </c>
      <c r="H3296" s="10" t="s">
        <v>8246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t="b">
        <v>1</v>
      </c>
      <c r="N3296" s="10" t="s">
        <v>8269</v>
      </c>
      <c r="O3296" s="15" t="s">
        <v>8315</v>
      </c>
      <c r="P3296" s="10" t="s">
        <v>8316</v>
      </c>
      <c r="Q3296" s="10">
        <f t="shared" si="256"/>
        <v>118</v>
      </c>
      <c r="R3296" s="10">
        <f t="shared" si="255"/>
        <v>29.58</v>
      </c>
      <c r="S3296" s="23">
        <f t="shared" si="257"/>
        <v>42141.541134259256</v>
      </c>
      <c r="T3296" s="23">
        <f t="shared" si="258"/>
        <v>42171.541134259256</v>
      </c>
      <c r="U3296" s="10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0" t="s">
        <v>8218</v>
      </c>
      <c r="G3297" s="10" t="s">
        <v>8224</v>
      </c>
      <c r="H3297" s="10" t="s">
        <v>8246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t="b">
        <v>1</v>
      </c>
      <c r="N3297" s="10" t="s">
        <v>8269</v>
      </c>
      <c r="O3297" s="15" t="s">
        <v>8315</v>
      </c>
      <c r="P3297" s="10" t="s">
        <v>8316</v>
      </c>
      <c r="Q3297" s="10">
        <f t="shared" si="256"/>
        <v>103</v>
      </c>
      <c r="R3297" s="10">
        <f t="shared" si="255"/>
        <v>26.67</v>
      </c>
      <c r="S3297" s="23">
        <f t="shared" si="257"/>
        <v>42609.442465277782</v>
      </c>
      <c r="T3297" s="23">
        <f t="shared" si="258"/>
        <v>42639.442465277782</v>
      </c>
      <c r="U3297" s="10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0" t="s">
        <v>8218</v>
      </c>
      <c r="G3298" s="10" t="s">
        <v>8224</v>
      </c>
      <c r="H3298" s="10" t="s">
        <v>8246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t="b">
        <v>1</v>
      </c>
      <c r="N3298" s="10" t="s">
        <v>8269</v>
      </c>
      <c r="O3298" s="15" t="s">
        <v>8315</v>
      </c>
      <c r="P3298" s="10" t="s">
        <v>8316</v>
      </c>
      <c r="Q3298" s="10">
        <f t="shared" si="256"/>
        <v>144</v>
      </c>
      <c r="R3298" s="10">
        <f t="shared" si="255"/>
        <v>45.98</v>
      </c>
      <c r="S3298" s="23">
        <f t="shared" si="257"/>
        <v>42309.756620370375</v>
      </c>
      <c r="T3298" s="23">
        <f t="shared" si="258"/>
        <v>42330.916666666672</v>
      </c>
      <c r="U3298" s="10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0" t="s">
        <v>8218</v>
      </c>
      <c r="G3299" s="10" t="s">
        <v>8224</v>
      </c>
      <c r="H3299" s="10" t="s">
        <v>8246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t="b">
        <v>1</v>
      </c>
      <c r="N3299" s="10" t="s">
        <v>8269</v>
      </c>
      <c r="O3299" s="15" t="s">
        <v>8315</v>
      </c>
      <c r="P3299" s="10" t="s">
        <v>8316</v>
      </c>
      <c r="Q3299" s="10">
        <f t="shared" si="256"/>
        <v>100</v>
      </c>
      <c r="R3299" s="10">
        <f t="shared" si="255"/>
        <v>125.09</v>
      </c>
      <c r="S3299" s="23">
        <f t="shared" si="257"/>
        <v>42193.771481481483</v>
      </c>
      <c r="T3299" s="23">
        <f t="shared" si="258"/>
        <v>42212.957638888889</v>
      </c>
      <c r="U3299" s="10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0" t="s">
        <v>8218</v>
      </c>
      <c r="G3300" s="10" t="s">
        <v>8223</v>
      </c>
      <c r="H3300" s="10" t="s">
        <v>8245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t="b">
        <v>1</v>
      </c>
      <c r="N3300" s="10" t="s">
        <v>8269</v>
      </c>
      <c r="O3300" s="15" t="s">
        <v>8315</v>
      </c>
      <c r="P3300" s="10" t="s">
        <v>8316</v>
      </c>
      <c r="Q3300" s="10">
        <f t="shared" si="256"/>
        <v>102</v>
      </c>
      <c r="R3300" s="10">
        <f t="shared" si="255"/>
        <v>141.29</v>
      </c>
      <c r="S3300" s="23">
        <f t="shared" si="257"/>
        <v>42239.957962962959</v>
      </c>
      <c r="T3300" s="23">
        <f t="shared" si="258"/>
        <v>42260</v>
      </c>
      <c r="U3300" s="1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0" t="s">
        <v>8218</v>
      </c>
      <c r="G3301" s="10" t="s">
        <v>8223</v>
      </c>
      <c r="H3301" s="10" t="s">
        <v>8245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t="b">
        <v>1</v>
      </c>
      <c r="N3301" s="10" t="s">
        <v>8269</v>
      </c>
      <c r="O3301" s="15" t="s">
        <v>8315</v>
      </c>
      <c r="P3301" s="10" t="s">
        <v>8316</v>
      </c>
      <c r="Q3301" s="10">
        <f t="shared" si="256"/>
        <v>116</v>
      </c>
      <c r="R3301" s="10">
        <f t="shared" si="255"/>
        <v>55.33</v>
      </c>
      <c r="S3301" s="23">
        <f t="shared" si="257"/>
        <v>42261.917395833334</v>
      </c>
      <c r="T3301" s="23">
        <f t="shared" si="258"/>
        <v>42291.917395833334</v>
      </c>
      <c r="U3301" s="10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0" t="s">
        <v>8218</v>
      </c>
      <c r="G3302" s="10" t="s">
        <v>8223</v>
      </c>
      <c r="H3302" s="10" t="s">
        <v>8245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t="b">
        <v>1</v>
      </c>
      <c r="N3302" s="10" t="s">
        <v>8269</v>
      </c>
      <c r="O3302" s="15" t="s">
        <v>8315</v>
      </c>
      <c r="P3302" s="10" t="s">
        <v>8316</v>
      </c>
      <c r="Q3302" s="10">
        <f t="shared" si="256"/>
        <v>136</v>
      </c>
      <c r="R3302" s="10">
        <f t="shared" si="255"/>
        <v>46.42</v>
      </c>
      <c r="S3302" s="23">
        <f t="shared" si="257"/>
        <v>42102.743773148148</v>
      </c>
      <c r="T3302" s="23">
        <f t="shared" si="258"/>
        <v>42123.743773148148</v>
      </c>
      <c r="U3302" s="10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0" t="s">
        <v>8218</v>
      </c>
      <c r="G3303" s="10" t="s">
        <v>8223</v>
      </c>
      <c r="H3303" s="10" t="s">
        <v>8245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t="b">
        <v>1</v>
      </c>
      <c r="N3303" s="10" t="s">
        <v>8269</v>
      </c>
      <c r="O3303" s="15" t="s">
        <v>8315</v>
      </c>
      <c r="P3303" s="10" t="s">
        <v>8316</v>
      </c>
      <c r="Q3303" s="10">
        <f t="shared" si="256"/>
        <v>133</v>
      </c>
      <c r="R3303" s="10">
        <f t="shared" si="255"/>
        <v>57.2</v>
      </c>
      <c r="S3303" s="23">
        <f t="shared" si="257"/>
        <v>42538.73583333334</v>
      </c>
      <c r="T3303" s="23">
        <f t="shared" si="258"/>
        <v>42583.290972222225</v>
      </c>
      <c r="U3303" s="10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0" t="s">
        <v>8218</v>
      </c>
      <c r="G3304" s="10" t="s">
        <v>8226</v>
      </c>
      <c r="H3304" s="10" t="s">
        <v>8248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t="b">
        <v>1</v>
      </c>
      <c r="N3304" s="10" t="s">
        <v>8269</v>
      </c>
      <c r="O3304" s="15" t="s">
        <v>8315</v>
      </c>
      <c r="P3304" s="10" t="s">
        <v>8316</v>
      </c>
      <c r="Q3304" s="10">
        <f t="shared" si="256"/>
        <v>103</v>
      </c>
      <c r="R3304" s="10">
        <f t="shared" si="255"/>
        <v>173.7</v>
      </c>
      <c r="S3304" s="23">
        <f t="shared" si="257"/>
        <v>42681.35157407407</v>
      </c>
      <c r="T3304" s="23">
        <f t="shared" si="258"/>
        <v>42711.35157407407</v>
      </c>
      <c r="U3304" s="10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0" t="s">
        <v>8218</v>
      </c>
      <c r="G3305" s="10" t="s">
        <v>8223</v>
      </c>
      <c r="H3305" s="10" t="s">
        <v>8245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t="b">
        <v>1</v>
      </c>
      <c r="N3305" s="10" t="s">
        <v>8269</v>
      </c>
      <c r="O3305" s="15" t="s">
        <v>8315</v>
      </c>
      <c r="P3305" s="10" t="s">
        <v>8316</v>
      </c>
      <c r="Q3305" s="10">
        <f t="shared" si="256"/>
        <v>116</v>
      </c>
      <c r="R3305" s="10">
        <f t="shared" si="255"/>
        <v>59.6</v>
      </c>
      <c r="S3305" s="23">
        <f t="shared" si="257"/>
        <v>42056.65143518518</v>
      </c>
      <c r="T3305" s="23">
        <f t="shared" si="258"/>
        <v>42091.609768518523</v>
      </c>
      <c r="U3305" s="10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0" t="s">
        <v>8218</v>
      </c>
      <c r="G3306" s="10" t="s">
        <v>8223</v>
      </c>
      <c r="H3306" s="10" t="s">
        <v>8245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t="b">
        <v>1</v>
      </c>
      <c r="N3306" s="10" t="s">
        <v>8269</v>
      </c>
      <c r="O3306" s="15" t="s">
        <v>8315</v>
      </c>
      <c r="P3306" s="10" t="s">
        <v>8316</v>
      </c>
      <c r="Q3306" s="10">
        <f t="shared" si="256"/>
        <v>105</v>
      </c>
      <c r="R3306" s="10">
        <f t="shared" si="255"/>
        <v>89.59</v>
      </c>
      <c r="S3306" s="23">
        <f t="shared" si="257"/>
        <v>42696.624444444446</v>
      </c>
      <c r="T3306" s="23">
        <f t="shared" si="258"/>
        <v>42726.624444444446</v>
      </c>
      <c r="U3306" s="10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0" t="s">
        <v>8218</v>
      </c>
      <c r="G3307" s="10" t="s">
        <v>8223</v>
      </c>
      <c r="H3307" s="10" t="s">
        <v>8245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t="b">
        <v>1</v>
      </c>
      <c r="N3307" s="10" t="s">
        <v>8269</v>
      </c>
      <c r="O3307" s="15" t="s">
        <v>8315</v>
      </c>
      <c r="P3307" s="10" t="s">
        <v>8316</v>
      </c>
      <c r="Q3307" s="10">
        <f t="shared" si="256"/>
        <v>102</v>
      </c>
      <c r="R3307" s="10">
        <f t="shared" si="255"/>
        <v>204.05</v>
      </c>
      <c r="S3307" s="23">
        <f t="shared" si="257"/>
        <v>42186.855879629627</v>
      </c>
      <c r="T3307" s="23">
        <f t="shared" si="258"/>
        <v>42216.855879629627</v>
      </c>
      <c r="U3307" s="10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0" t="s">
        <v>8218</v>
      </c>
      <c r="G3308" s="10" t="s">
        <v>8223</v>
      </c>
      <c r="H3308" s="10" t="s">
        <v>8245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t="b">
        <v>1</v>
      </c>
      <c r="N3308" s="10" t="s">
        <v>8269</v>
      </c>
      <c r="O3308" s="15" t="s">
        <v>8315</v>
      </c>
      <c r="P3308" s="10" t="s">
        <v>8316</v>
      </c>
      <c r="Q3308" s="10">
        <f t="shared" si="256"/>
        <v>175</v>
      </c>
      <c r="R3308" s="10">
        <f t="shared" si="255"/>
        <v>48.7</v>
      </c>
      <c r="S3308" s="23">
        <f t="shared" si="257"/>
        <v>42493.219236111108</v>
      </c>
      <c r="T3308" s="23">
        <f t="shared" si="258"/>
        <v>42531.125</v>
      </c>
      <c r="U3308" s="10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0" t="s">
        <v>8218</v>
      </c>
      <c r="G3309" s="10" t="s">
        <v>8223</v>
      </c>
      <c r="H3309" s="10" t="s">
        <v>8245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t="b">
        <v>1</v>
      </c>
      <c r="N3309" s="10" t="s">
        <v>8269</v>
      </c>
      <c r="O3309" s="15" t="s">
        <v>8315</v>
      </c>
      <c r="P3309" s="10" t="s">
        <v>8316</v>
      </c>
      <c r="Q3309" s="10">
        <f t="shared" si="256"/>
        <v>107</v>
      </c>
      <c r="R3309" s="10">
        <f t="shared" si="255"/>
        <v>53.34</v>
      </c>
      <c r="S3309" s="23">
        <f t="shared" si="257"/>
        <v>42475.057164351849</v>
      </c>
      <c r="T3309" s="23">
        <f t="shared" si="258"/>
        <v>42505.057164351849</v>
      </c>
      <c r="U3309" s="10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0" t="s">
        <v>8218</v>
      </c>
      <c r="G3310" s="10" t="s">
        <v>8223</v>
      </c>
      <c r="H3310" s="10" t="s">
        <v>8245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t="b">
        <v>1</v>
      </c>
      <c r="N3310" s="10" t="s">
        <v>8269</v>
      </c>
      <c r="O3310" s="15" t="s">
        <v>8315</v>
      </c>
      <c r="P3310" s="10" t="s">
        <v>8316</v>
      </c>
      <c r="Q3310" s="10">
        <f t="shared" si="256"/>
        <v>122</v>
      </c>
      <c r="R3310" s="10">
        <f t="shared" si="255"/>
        <v>75.09</v>
      </c>
      <c r="S3310" s="23">
        <f t="shared" si="257"/>
        <v>42452.876909722225</v>
      </c>
      <c r="T3310" s="23">
        <f t="shared" si="258"/>
        <v>42473.876909722225</v>
      </c>
      <c r="U3310" s="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0" t="s">
        <v>8218</v>
      </c>
      <c r="G3311" s="10" t="s">
        <v>8224</v>
      </c>
      <c r="H3311" s="10" t="s">
        <v>8246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t="b">
        <v>1</v>
      </c>
      <c r="N3311" s="10" t="s">
        <v>8269</v>
      </c>
      <c r="O3311" s="15" t="s">
        <v>8315</v>
      </c>
      <c r="P3311" s="10" t="s">
        <v>8316</v>
      </c>
      <c r="Q3311" s="10">
        <f t="shared" si="256"/>
        <v>159</v>
      </c>
      <c r="R3311" s="10">
        <f t="shared" si="255"/>
        <v>18</v>
      </c>
      <c r="S3311" s="23">
        <f t="shared" si="257"/>
        <v>42628.650208333333</v>
      </c>
      <c r="T3311" s="23">
        <f t="shared" si="258"/>
        <v>42659.650208333333</v>
      </c>
      <c r="U3311" s="10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0" t="s">
        <v>8218</v>
      </c>
      <c r="G3312" s="10" t="s">
        <v>8223</v>
      </c>
      <c r="H3312" s="10" t="s">
        <v>8245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t="b">
        <v>1</v>
      </c>
      <c r="N3312" s="10" t="s">
        <v>8269</v>
      </c>
      <c r="O3312" s="15" t="s">
        <v>8315</v>
      </c>
      <c r="P3312" s="10" t="s">
        <v>8316</v>
      </c>
      <c r="Q3312" s="10">
        <f t="shared" si="256"/>
        <v>100</v>
      </c>
      <c r="R3312" s="10">
        <f t="shared" si="255"/>
        <v>209.84</v>
      </c>
      <c r="S3312" s="23">
        <f t="shared" si="257"/>
        <v>42253.928530092591</v>
      </c>
      <c r="T3312" s="23">
        <f t="shared" si="258"/>
        <v>42283.928530092591</v>
      </c>
      <c r="U3312" s="10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0" t="s">
        <v>8218</v>
      </c>
      <c r="G3313" s="10" t="s">
        <v>8223</v>
      </c>
      <c r="H3313" s="10" t="s">
        <v>8245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t="b">
        <v>1</v>
      </c>
      <c r="N3313" s="10" t="s">
        <v>8269</v>
      </c>
      <c r="O3313" s="15" t="s">
        <v>8315</v>
      </c>
      <c r="P3313" s="10" t="s">
        <v>8316</v>
      </c>
      <c r="Q3313" s="10">
        <f t="shared" si="256"/>
        <v>110</v>
      </c>
      <c r="R3313" s="10">
        <f t="shared" si="255"/>
        <v>61.02</v>
      </c>
      <c r="S3313" s="23">
        <f t="shared" si="257"/>
        <v>42264.29178240741</v>
      </c>
      <c r="T3313" s="23">
        <f t="shared" si="258"/>
        <v>42294.29178240741</v>
      </c>
      <c r="U3313" s="10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0" t="s">
        <v>8218</v>
      </c>
      <c r="G3314" s="10" t="s">
        <v>8223</v>
      </c>
      <c r="H3314" s="10" t="s">
        <v>8245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t="b">
        <v>1</v>
      </c>
      <c r="N3314" s="10" t="s">
        <v>8269</v>
      </c>
      <c r="O3314" s="15" t="s">
        <v>8315</v>
      </c>
      <c r="P3314" s="10" t="s">
        <v>8316</v>
      </c>
      <c r="Q3314" s="10">
        <f t="shared" si="256"/>
        <v>100</v>
      </c>
      <c r="R3314" s="10">
        <f t="shared" si="255"/>
        <v>61</v>
      </c>
      <c r="S3314" s="23">
        <f t="shared" si="257"/>
        <v>42664.809560185182</v>
      </c>
      <c r="T3314" s="23">
        <f t="shared" si="258"/>
        <v>42685.916666666672</v>
      </c>
      <c r="U3314" s="10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0" t="s">
        <v>8218</v>
      </c>
      <c r="G3315" s="10" t="s">
        <v>8223</v>
      </c>
      <c r="H3315" s="10" t="s">
        <v>8245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t="b">
        <v>1</v>
      </c>
      <c r="N3315" s="10" t="s">
        <v>8269</v>
      </c>
      <c r="O3315" s="15" t="s">
        <v>8315</v>
      </c>
      <c r="P3315" s="10" t="s">
        <v>8316</v>
      </c>
      <c r="Q3315" s="10">
        <f t="shared" si="256"/>
        <v>116</v>
      </c>
      <c r="R3315" s="10">
        <f t="shared" si="255"/>
        <v>80.03</v>
      </c>
      <c r="S3315" s="23">
        <f t="shared" si="257"/>
        <v>42382.244409722218</v>
      </c>
      <c r="T3315" s="23">
        <f t="shared" si="258"/>
        <v>42396.041666666672</v>
      </c>
      <c r="U3315" s="10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0" t="s">
        <v>8218</v>
      </c>
      <c r="G3316" s="10" t="s">
        <v>8224</v>
      </c>
      <c r="H3316" s="10" t="s">
        <v>8246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t="b">
        <v>1</v>
      </c>
      <c r="N3316" s="10" t="s">
        <v>8269</v>
      </c>
      <c r="O3316" s="15" t="s">
        <v>8315</v>
      </c>
      <c r="P3316" s="10" t="s">
        <v>8316</v>
      </c>
      <c r="Q3316" s="10">
        <f t="shared" si="256"/>
        <v>211</v>
      </c>
      <c r="R3316" s="10">
        <f t="shared" si="255"/>
        <v>29.07</v>
      </c>
      <c r="S3316" s="23">
        <f t="shared" si="257"/>
        <v>42105.267488425925</v>
      </c>
      <c r="T3316" s="23">
        <f t="shared" si="258"/>
        <v>42132.836805555555</v>
      </c>
      <c r="U3316" s="10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0" t="s">
        <v>8218</v>
      </c>
      <c r="G3317" s="10" t="s">
        <v>8224</v>
      </c>
      <c r="H3317" s="10" t="s">
        <v>8246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t="b">
        <v>1</v>
      </c>
      <c r="N3317" s="10" t="s">
        <v>8269</v>
      </c>
      <c r="O3317" s="15" t="s">
        <v>8315</v>
      </c>
      <c r="P3317" s="10" t="s">
        <v>8316</v>
      </c>
      <c r="Q3317" s="10">
        <f t="shared" si="256"/>
        <v>110</v>
      </c>
      <c r="R3317" s="10">
        <f t="shared" si="255"/>
        <v>49.44</v>
      </c>
      <c r="S3317" s="23">
        <f t="shared" si="257"/>
        <v>42466.303715277783</v>
      </c>
      <c r="T3317" s="23">
        <f t="shared" si="258"/>
        <v>42496.303715277783</v>
      </c>
      <c r="U3317" s="10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0" t="s">
        <v>8218</v>
      </c>
      <c r="G3318" s="10" t="s">
        <v>8223</v>
      </c>
      <c r="H3318" s="10" t="s">
        <v>8245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t="b">
        <v>1</v>
      </c>
      <c r="N3318" s="10" t="s">
        <v>8269</v>
      </c>
      <c r="O3318" s="15" t="s">
        <v>8315</v>
      </c>
      <c r="P3318" s="10" t="s">
        <v>8316</v>
      </c>
      <c r="Q3318" s="10">
        <f t="shared" si="256"/>
        <v>100</v>
      </c>
      <c r="R3318" s="10">
        <f t="shared" si="255"/>
        <v>93.98</v>
      </c>
      <c r="S3318" s="23">
        <f t="shared" si="257"/>
        <v>41826.871238425927</v>
      </c>
      <c r="T3318" s="23">
        <f t="shared" si="258"/>
        <v>41859.57916666667</v>
      </c>
      <c r="U3318" s="10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0" t="s">
        <v>8218</v>
      </c>
      <c r="G3319" s="10" t="s">
        <v>8223</v>
      </c>
      <c r="H3319" s="10" t="s">
        <v>8245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t="b">
        <v>1</v>
      </c>
      <c r="N3319" s="10" t="s">
        <v>8269</v>
      </c>
      <c r="O3319" s="15" t="s">
        <v>8315</v>
      </c>
      <c r="P3319" s="10" t="s">
        <v>8316</v>
      </c>
      <c r="Q3319" s="10">
        <f t="shared" si="256"/>
        <v>106</v>
      </c>
      <c r="R3319" s="10">
        <f t="shared" si="255"/>
        <v>61.94</v>
      </c>
      <c r="S3319" s="23">
        <f t="shared" si="257"/>
        <v>42499.039629629624</v>
      </c>
      <c r="T3319" s="23">
        <f t="shared" si="258"/>
        <v>42529.039629629624</v>
      </c>
      <c r="U3319" s="10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0" t="s">
        <v>8218</v>
      </c>
      <c r="G3320" s="10" t="s">
        <v>8228</v>
      </c>
      <c r="H3320" s="10" t="s">
        <v>8250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t="b">
        <v>1</v>
      </c>
      <c r="N3320" s="10" t="s">
        <v>8269</v>
      </c>
      <c r="O3320" s="15" t="s">
        <v>8315</v>
      </c>
      <c r="P3320" s="10" t="s">
        <v>8316</v>
      </c>
      <c r="Q3320" s="10">
        <f t="shared" si="256"/>
        <v>126</v>
      </c>
      <c r="R3320" s="10">
        <f t="shared" si="255"/>
        <v>78.5</v>
      </c>
      <c r="S3320" s="23">
        <f t="shared" si="257"/>
        <v>42431.302002314813</v>
      </c>
      <c r="T3320" s="23">
        <f t="shared" si="258"/>
        <v>42471.104166666672</v>
      </c>
      <c r="U3320" s="1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0" t="s">
        <v>8218</v>
      </c>
      <c r="G3321" s="10" t="s">
        <v>8224</v>
      </c>
      <c r="H3321" s="10" t="s">
        <v>8246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t="b">
        <v>1</v>
      </c>
      <c r="N3321" s="10" t="s">
        <v>8269</v>
      </c>
      <c r="O3321" s="15" t="s">
        <v>8315</v>
      </c>
      <c r="P3321" s="10" t="s">
        <v>8316</v>
      </c>
      <c r="Q3321" s="10">
        <f t="shared" si="256"/>
        <v>108</v>
      </c>
      <c r="R3321" s="10">
        <f t="shared" si="255"/>
        <v>33.75</v>
      </c>
      <c r="S3321" s="23">
        <f t="shared" si="257"/>
        <v>41990.585486111115</v>
      </c>
      <c r="T3321" s="23">
        <f t="shared" si="258"/>
        <v>42035.585486111115</v>
      </c>
      <c r="U3321" s="10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0" t="s">
        <v>8218</v>
      </c>
      <c r="G3322" s="10" t="s">
        <v>8223</v>
      </c>
      <c r="H3322" s="10" t="s">
        <v>8245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t="b">
        <v>1</v>
      </c>
      <c r="N3322" s="10" t="s">
        <v>8269</v>
      </c>
      <c r="O3322" s="15" t="s">
        <v>8315</v>
      </c>
      <c r="P3322" s="10" t="s">
        <v>8316</v>
      </c>
      <c r="Q3322" s="10">
        <f t="shared" si="256"/>
        <v>101</v>
      </c>
      <c r="R3322" s="10">
        <f t="shared" si="255"/>
        <v>66.45</v>
      </c>
      <c r="S3322" s="23">
        <f t="shared" si="257"/>
        <v>42513.045798611114</v>
      </c>
      <c r="T3322" s="23">
        <f t="shared" si="258"/>
        <v>42543.045798611114</v>
      </c>
      <c r="U3322" s="10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0" t="s">
        <v>8218</v>
      </c>
      <c r="G3323" s="10" t="s">
        <v>8223</v>
      </c>
      <c r="H3323" s="10" t="s">
        <v>8245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t="b">
        <v>1</v>
      </c>
      <c r="N3323" s="10" t="s">
        <v>8269</v>
      </c>
      <c r="O3323" s="15" t="s">
        <v>8315</v>
      </c>
      <c r="P3323" s="10" t="s">
        <v>8316</v>
      </c>
      <c r="Q3323" s="10">
        <f t="shared" si="256"/>
        <v>107</v>
      </c>
      <c r="R3323" s="10">
        <f t="shared" si="255"/>
        <v>35.799999999999997</v>
      </c>
      <c r="S3323" s="23">
        <f t="shared" si="257"/>
        <v>41914.100289351853</v>
      </c>
      <c r="T3323" s="23">
        <f t="shared" si="258"/>
        <v>41928.165972222225</v>
      </c>
      <c r="U3323" s="10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0" t="s">
        <v>8218</v>
      </c>
      <c r="G3324" s="10" t="s">
        <v>8223</v>
      </c>
      <c r="H3324" s="10" t="s">
        <v>8245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t="b">
        <v>1</v>
      </c>
      <c r="N3324" s="10" t="s">
        <v>8269</v>
      </c>
      <c r="O3324" s="15" t="s">
        <v>8315</v>
      </c>
      <c r="P3324" s="10" t="s">
        <v>8316</v>
      </c>
      <c r="Q3324" s="10">
        <f t="shared" si="256"/>
        <v>102</v>
      </c>
      <c r="R3324" s="10">
        <f t="shared" si="255"/>
        <v>145.65</v>
      </c>
      <c r="S3324" s="23">
        <f t="shared" si="257"/>
        <v>42521.010370370372</v>
      </c>
      <c r="T3324" s="23">
        <f t="shared" si="258"/>
        <v>42543.163194444445</v>
      </c>
      <c r="U3324" s="10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0" t="s">
        <v>8218</v>
      </c>
      <c r="G3325" s="10" t="s">
        <v>8224</v>
      </c>
      <c r="H3325" s="10" t="s">
        <v>8246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t="b">
        <v>1</v>
      </c>
      <c r="N3325" s="10" t="s">
        <v>8269</v>
      </c>
      <c r="O3325" s="15" t="s">
        <v>8315</v>
      </c>
      <c r="P3325" s="10" t="s">
        <v>8316</v>
      </c>
      <c r="Q3325" s="10">
        <f t="shared" si="256"/>
        <v>126</v>
      </c>
      <c r="R3325" s="10">
        <f t="shared" si="255"/>
        <v>25.69</v>
      </c>
      <c r="S3325" s="23">
        <f t="shared" si="257"/>
        <v>42608.36583333333</v>
      </c>
      <c r="T3325" s="23">
        <f t="shared" si="258"/>
        <v>42638.36583333333</v>
      </c>
      <c r="U3325" s="10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0" t="s">
        <v>8218</v>
      </c>
      <c r="G3326" s="10" t="s">
        <v>8240</v>
      </c>
      <c r="H3326" s="10" t="s">
        <v>8248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t="b">
        <v>1</v>
      </c>
      <c r="N3326" s="10" t="s">
        <v>8269</v>
      </c>
      <c r="O3326" s="15" t="s">
        <v>8315</v>
      </c>
      <c r="P3326" s="10" t="s">
        <v>8316</v>
      </c>
      <c r="Q3326" s="10">
        <f t="shared" si="256"/>
        <v>102</v>
      </c>
      <c r="R3326" s="10">
        <f t="shared" si="255"/>
        <v>152.5</v>
      </c>
      <c r="S3326" s="23">
        <f t="shared" si="257"/>
        <v>42512.58321759259</v>
      </c>
      <c r="T3326" s="23">
        <f t="shared" si="258"/>
        <v>42526.58321759259</v>
      </c>
      <c r="U3326" s="10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0" t="s">
        <v>8218</v>
      </c>
      <c r="G3327" s="10" t="s">
        <v>8224</v>
      </c>
      <c r="H3327" s="10" t="s">
        <v>8246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t="b">
        <v>1</v>
      </c>
      <c r="N3327" s="10" t="s">
        <v>8269</v>
      </c>
      <c r="O3327" s="15" t="s">
        <v>8315</v>
      </c>
      <c r="P3327" s="10" t="s">
        <v>8316</v>
      </c>
      <c r="Q3327" s="10">
        <f t="shared" si="256"/>
        <v>113</v>
      </c>
      <c r="R3327" s="10">
        <f t="shared" si="255"/>
        <v>30</v>
      </c>
      <c r="S3327" s="23">
        <f t="shared" si="257"/>
        <v>42064.785613425927</v>
      </c>
      <c r="T3327" s="23">
        <f t="shared" si="258"/>
        <v>42099.743946759263</v>
      </c>
      <c r="U3327" s="10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0" t="s">
        <v>8218</v>
      </c>
      <c r="G3328" s="10" t="s">
        <v>8223</v>
      </c>
      <c r="H3328" s="10" t="s">
        <v>8245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t="b">
        <v>1</v>
      </c>
      <c r="N3328" s="10" t="s">
        <v>8269</v>
      </c>
      <c r="O3328" s="15" t="s">
        <v>8315</v>
      </c>
      <c r="P3328" s="10" t="s">
        <v>8316</v>
      </c>
      <c r="Q3328" s="10">
        <f t="shared" si="256"/>
        <v>101</v>
      </c>
      <c r="R3328" s="10">
        <f t="shared" si="255"/>
        <v>142.28</v>
      </c>
      <c r="S3328" s="23">
        <f t="shared" si="257"/>
        <v>42041.714178240742</v>
      </c>
      <c r="T3328" s="23">
        <f t="shared" si="258"/>
        <v>42071.67251157407</v>
      </c>
      <c r="U3328" s="10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0" t="s">
        <v>8218</v>
      </c>
      <c r="G3329" s="10" t="s">
        <v>8224</v>
      </c>
      <c r="H3329" s="10" t="s">
        <v>8246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t="b">
        <v>1</v>
      </c>
      <c r="N3329" s="10" t="s">
        <v>8269</v>
      </c>
      <c r="O3329" s="15" t="s">
        <v>8315</v>
      </c>
      <c r="P3329" s="10" t="s">
        <v>8316</v>
      </c>
      <c r="Q3329" s="10">
        <f t="shared" si="256"/>
        <v>101</v>
      </c>
      <c r="R3329" s="10">
        <f t="shared" si="255"/>
        <v>24.55</v>
      </c>
      <c r="S3329" s="23">
        <f t="shared" si="257"/>
        <v>42468.374606481477</v>
      </c>
      <c r="T3329" s="23">
        <f t="shared" si="258"/>
        <v>42498.374606481477</v>
      </c>
      <c r="U3329" s="10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0" t="s">
        <v>8218</v>
      </c>
      <c r="G3330" s="10" t="s">
        <v>8223</v>
      </c>
      <c r="H3330" s="10" t="s">
        <v>8245</v>
      </c>
      <c r="I3330" s="10">
        <v>1404522000</v>
      </c>
      <c r="J3330" s="10">
        <v>1404308883</v>
      </c>
      <c r="K3330" s="10" t="b">
        <v>0</v>
      </c>
      <c r="L3330" s="10">
        <v>9</v>
      </c>
      <c r="M3330" t="b">
        <v>1</v>
      </c>
      <c r="N3330" s="10" t="s">
        <v>8269</v>
      </c>
      <c r="O3330" s="15" t="s">
        <v>8315</v>
      </c>
      <c r="P3330" s="10" t="s">
        <v>8316</v>
      </c>
      <c r="Q3330" s="10">
        <f t="shared" si="256"/>
        <v>146</v>
      </c>
      <c r="R3330" s="10">
        <f t="shared" ref="R3330:R3393" si="260">IFERROR(ROUND(E3330/L3330,2),0)</f>
        <v>292.77999999999997</v>
      </c>
      <c r="S3330" s="23">
        <f t="shared" si="257"/>
        <v>41822.57503472222</v>
      </c>
      <c r="T3330" s="23">
        <f t="shared" si="258"/>
        <v>41825.041666666664</v>
      </c>
      <c r="U3330" s="1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0" t="s">
        <v>8218</v>
      </c>
      <c r="G3331" s="10" t="s">
        <v>8224</v>
      </c>
      <c r="H3331" s="10" t="s">
        <v>8246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t="b">
        <v>1</v>
      </c>
      <c r="N3331" s="10" t="s">
        <v>8269</v>
      </c>
      <c r="O3331" s="15" t="s">
        <v>8315</v>
      </c>
      <c r="P3331" s="10" t="s">
        <v>8316</v>
      </c>
      <c r="Q3331" s="10">
        <f t="shared" ref="Q3331:Q3394" si="261">ROUND(E3331/D3331*100,0)</f>
        <v>117</v>
      </c>
      <c r="R3331" s="10">
        <f t="shared" si="260"/>
        <v>44.92</v>
      </c>
      <c r="S3331" s="23">
        <f t="shared" ref="S3331:S3394" si="262">(((J3331/60)/60)/24)+DATE(1970,1,1)</f>
        <v>41837.323009259257</v>
      </c>
      <c r="T3331" s="23">
        <f t="shared" ref="T3331:T3394" si="263">(((I3331/60)/60)/24)+DATE(1970,1,1)</f>
        <v>41847.958333333336</v>
      </c>
      <c r="U3331" s="10">
        <f t="shared" si="259"/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0" t="s">
        <v>8218</v>
      </c>
      <c r="G3332" s="10" t="s">
        <v>8224</v>
      </c>
      <c r="H3332" s="10" t="s">
        <v>8246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t="b">
        <v>1</v>
      </c>
      <c r="N3332" s="10" t="s">
        <v>8269</v>
      </c>
      <c r="O3332" s="15" t="s">
        <v>8315</v>
      </c>
      <c r="P3332" s="10" t="s">
        <v>8316</v>
      </c>
      <c r="Q3332" s="10">
        <f t="shared" si="261"/>
        <v>106</v>
      </c>
      <c r="R3332" s="10">
        <f t="shared" si="260"/>
        <v>23.1</v>
      </c>
      <c r="S3332" s="23">
        <f t="shared" si="262"/>
        <v>42065.887361111112</v>
      </c>
      <c r="T3332" s="23">
        <f t="shared" si="263"/>
        <v>42095.845694444448</v>
      </c>
      <c r="U3332" s="10">
        <f t="shared" si="259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0" t="s">
        <v>8218</v>
      </c>
      <c r="G3333" s="10" t="s">
        <v>8223</v>
      </c>
      <c r="H3333" s="10" t="s">
        <v>8245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t="b">
        <v>1</v>
      </c>
      <c r="N3333" s="10" t="s">
        <v>8269</v>
      </c>
      <c r="O3333" s="15" t="s">
        <v>8315</v>
      </c>
      <c r="P3333" s="10" t="s">
        <v>8316</v>
      </c>
      <c r="Q3333" s="10">
        <f t="shared" si="261"/>
        <v>105</v>
      </c>
      <c r="R3333" s="10">
        <f t="shared" si="260"/>
        <v>80.400000000000006</v>
      </c>
      <c r="S3333" s="23">
        <f t="shared" si="262"/>
        <v>42248.697754629626</v>
      </c>
      <c r="T3333" s="23">
        <f t="shared" si="263"/>
        <v>42283.697754629626</v>
      </c>
      <c r="U3333" s="10">
        <f t="shared" si="259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0" t="s">
        <v>8218</v>
      </c>
      <c r="G3334" s="10" t="s">
        <v>8223</v>
      </c>
      <c r="H3334" s="10" t="s">
        <v>8245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t="b">
        <v>1</v>
      </c>
      <c r="N3334" s="10" t="s">
        <v>8269</v>
      </c>
      <c r="O3334" s="15" t="s">
        <v>8315</v>
      </c>
      <c r="P3334" s="10" t="s">
        <v>8316</v>
      </c>
      <c r="Q3334" s="10">
        <f t="shared" si="261"/>
        <v>100</v>
      </c>
      <c r="R3334" s="10">
        <f t="shared" si="260"/>
        <v>72.290000000000006</v>
      </c>
      <c r="S3334" s="23">
        <f t="shared" si="262"/>
        <v>41809.860300925924</v>
      </c>
      <c r="T3334" s="23">
        <f t="shared" si="263"/>
        <v>41839.860300925924</v>
      </c>
      <c r="U3334" s="10">
        <f t="shared" si="259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0" t="s">
        <v>8218</v>
      </c>
      <c r="G3335" s="10" t="s">
        <v>8223</v>
      </c>
      <c r="H3335" s="10" t="s">
        <v>8245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t="b">
        <v>1</v>
      </c>
      <c r="N3335" s="10" t="s">
        <v>8269</v>
      </c>
      <c r="O3335" s="15" t="s">
        <v>8315</v>
      </c>
      <c r="P3335" s="10" t="s">
        <v>8316</v>
      </c>
      <c r="Q3335" s="10">
        <f t="shared" si="261"/>
        <v>105</v>
      </c>
      <c r="R3335" s="10">
        <f t="shared" si="260"/>
        <v>32.97</v>
      </c>
      <c r="S3335" s="23">
        <f t="shared" si="262"/>
        <v>42148.676851851851</v>
      </c>
      <c r="T3335" s="23">
        <f t="shared" si="263"/>
        <v>42170.676851851851</v>
      </c>
      <c r="U3335" s="10">
        <f t="shared" si="259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0" t="s">
        <v>8218</v>
      </c>
      <c r="G3336" s="10" t="s">
        <v>8223</v>
      </c>
      <c r="H3336" s="10" t="s">
        <v>8245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t="b">
        <v>1</v>
      </c>
      <c r="N3336" s="10" t="s">
        <v>8269</v>
      </c>
      <c r="O3336" s="15" t="s">
        <v>8315</v>
      </c>
      <c r="P3336" s="10" t="s">
        <v>8316</v>
      </c>
      <c r="Q3336" s="10">
        <f t="shared" si="261"/>
        <v>139</v>
      </c>
      <c r="R3336" s="10">
        <f t="shared" si="260"/>
        <v>116.65</v>
      </c>
      <c r="S3336" s="23">
        <f t="shared" si="262"/>
        <v>42185.521087962959</v>
      </c>
      <c r="T3336" s="23">
        <f t="shared" si="263"/>
        <v>42215.521087962959</v>
      </c>
      <c r="U3336" s="10">
        <f t="shared" si="259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0" t="s">
        <v>8218</v>
      </c>
      <c r="G3337" s="10" t="s">
        <v>8224</v>
      </c>
      <c r="H3337" s="10" t="s">
        <v>8246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t="b">
        <v>1</v>
      </c>
      <c r="N3337" s="10" t="s">
        <v>8269</v>
      </c>
      <c r="O3337" s="15" t="s">
        <v>8315</v>
      </c>
      <c r="P3337" s="10" t="s">
        <v>8316</v>
      </c>
      <c r="Q3337" s="10">
        <f t="shared" si="261"/>
        <v>100</v>
      </c>
      <c r="R3337" s="10">
        <f t="shared" si="260"/>
        <v>79.62</v>
      </c>
      <c r="S3337" s="23">
        <f t="shared" si="262"/>
        <v>41827.674143518518</v>
      </c>
      <c r="T3337" s="23">
        <f t="shared" si="263"/>
        <v>41854.958333333336</v>
      </c>
      <c r="U3337" s="10">
        <f t="shared" si="259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0" t="s">
        <v>8218</v>
      </c>
      <c r="G3338" s="10" t="s">
        <v>8224</v>
      </c>
      <c r="H3338" s="10" t="s">
        <v>8246</v>
      </c>
      <c r="I3338" s="10">
        <v>1459845246</v>
      </c>
      <c r="J3338" s="10">
        <v>1457429646</v>
      </c>
      <c r="K3338" s="10" t="b">
        <v>0</v>
      </c>
      <c r="L3338" s="10">
        <v>9</v>
      </c>
      <c r="M3338" t="b">
        <v>1</v>
      </c>
      <c r="N3338" s="10" t="s">
        <v>8269</v>
      </c>
      <c r="O3338" s="15" t="s">
        <v>8315</v>
      </c>
      <c r="P3338" s="10" t="s">
        <v>8316</v>
      </c>
      <c r="Q3338" s="10">
        <f t="shared" si="261"/>
        <v>100</v>
      </c>
      <c r="R3338" s="10">
        <f t="shared" si="260"/>
        <v>27.78</v>
      </c>
      <c r="S3338" s="23">
        <f t="shared" si="262"/>
        <v>42437.398680555561</v>
      </c>
      <c r="T3338" s="23">
        <f t="shared" si="263"/>
        <v>42465.35701388889</v>
      </c>
      <c r="U3338" s="10">
        <f t="shared" si="259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0" t="s">
        <v>8218</v>
      </c>
      <c r="G3339" s="10" t="s">
        <v>8224</v>
      </c>
      <c r="H3339" s="10" t="s">
        <v>8246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t="b">
        <v>1</v>
      </c>
      <c r="N3339" s="10" t="s">
        <v>8269</v>
      </c>
      <c r="O3339" s="15" t="s">
        <v>8315</v>
      </c>
      <c r="P3339" s="10" t="s">
        <v>8316</v>
      </c>
      <c r="Q3339" s="10">
        <f t="shared" si="261"/>
        <v>110</v>
      </c>
      <c r="R3339" s="10">
        <f t="shared" si="260"/>
        <v>81.03</v>
      </c>
      <c r="S3339" s="23">
        <f t="shared" si="262"/>
        <v>41901.282025462962</v>
      </c>
      <c r="T3339" s="23">
        <f t="shared" si="263"/>
        <v>41922.875</v>
      </c>
      <c r="U3339" s="10">
        <f t="shared" si="259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0" t="s">
        <v>8218</v>
      </c>
      <c r="G3340" s="10" t="s">
        <v>8223</v>
      </c>
      <c r="H3340" s="10" t="s">
        <v>8245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t="b">
        <v>1</v>
      </c>
      <c r="N3340" s="10" t="s">
        <v>8269</v>
      </c>
      <c r="O3340" s="15" t="s">
        <v>8315</v>
      </c>
      <c r="P3340" s="10" t="s">
        <v>8316</v>
      </c>
      <c r="Q3340" s="10">
        <f t="shared" si="261"/>
        <v>102</v>
      </c>
      <c r="R3340" s="10">
        <f t="shared" si="260"/>
        <v>136.85</v>
      </c>
      <c r="S3340" s="23">
        <f t="shared" si="262"/>
        <v>42769.574999999997</v>
      </c>
      <c r="T3340" s="23">
        <f t="shared" si="263"/>
        <v>42790.574999999997</v>
      </c>
      <c r="U3340" s="10">
        <f t="shared" si="259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0" t="s">
        <v>8218</v>
      </c>
      <c r="G3341" s="10" t="s">
        <v>8223</v>
      </c>
      <c r="H3341" s="10" t="s">
        <v>8245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t="b">
        <v>1</v>
      </c>
      <c r="N3341" s="10" t="s">
        <v>8269</v>
      </c>
      <c r="O3341" s="15" t="s">
        <v>8315</v>
      </c>
      <c r="P3341" s="10" t="s">
        <v>8316</v>
      </c>
      <c r="Q3341" s="10">
        <f t="shared" si="261"/>
        <v>104</v>
      </c>
      <c r="R3341" s="10">
        <f t="shared" si="260"/>
        <v>177.62</v>
      </c>
      <c r="S3341" s="23">
        <f t="shared" si="262"/>
        <v>42549.665717592594</v>
      </c>
      <c r="T3341" s="23">
        <f t="shared" si="263"/>
        <v>42579.665717592594</v>
      </c>
      <c r="U3341" s="10">
        <f t="shared" si="259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0" t="s">
        <v>8218</v>
      </c>
      <c r="G3342" s="10" t="s">
        <v>8223</v>
      </c>
      <c r="H3342" s="10" t="s">
        <v>8245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t="b">
        <v>1</v>
      </c>
      <c r="N3342" s="10" t="s">
        <v>8269</v>
      </c>
      <c r="O3342" s="15" t="s">
        <v>8315</v>
      </c>
      <c r="P3342" s="10" t="s">
        <v>8316</v>
      </c>
      <c r="Q3342" s="10">
        <f t="shared" si="261"/>
        <v>138</v>
      </c>
      <c r="R3342" s="10">
        <f t="shared" si="260"/>
        <v>109.08</v>
      </c>
      <c r="S3342" s="23">
        <f t="shared" si="262"/>
        <v>42685.974004629628</v>
      </c>
      <c r="T3342" s="23">
        <f t="shared" si="263"/>
        <v>42710.974004629628</v>
      </c>
      <c r="U3342" s="10">
        <f t="shared" si="259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0" t="s">
        <v>8218</v>
      </c>
      <c r="G3343" s="10" t="s">
        <v>8224</v>
      </c>
      <c r="H3343" s="10" t="s">
        <v>8246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t="b">
        <v>1</v>
      </c>
      <c r="N3343" s="10" t="s">
        <v>8269</v>
      </c>
      <c r="O3343" s="15" t="s">
        <v>8315</v>
      </c>
      <c r="P3343" s="10" t="s">
        <v>8316</v>
      </c>
      <c r="Q3343" s="10">
        <f t="shared" si="261"/>
        <v>100</v>
      </c>
      <c r="R3343" s="10">
        <f t="shared" si="260"/>
        <v>119.64</v>
      </c>
      <c r="S3343" s="23">
        <f t="shared" si="262"/>
        <v>42510.798854166671</v>
      </c>
      <c r="T3343" s="23">
        <f t="shared" si="263"/>
        <v>42533.708333333328</v>
      </c>
      <c r="U3343" s="10">
        <f t="shared" ref="U3343:U3406" si="264">YEAR(S:S)</f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0" t="s">
        <v>8218</v>
      </c>
      <c r="G3344" s="10" t="s">
        <v>8223</v>
      </c>
      <c r="H3344" s="10" t="s">
        <v>8245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t="b">
        <v>1</v>
      </c>
      <c r="N3344" s="10" t="s">
        <v>8269</v>
      </c>
      <c r="O3344" s="15" t="s">
        <v>8315</v>
      </c>
      <c r="P3344" s="10" t="s">
        <v>8316</v>
      </c>
      <c r="Q3344" s="10">
        <f t="shared" si="261"/>
        <v>102</v>
      </c>
      <c r="R3344" s="10">
        <f t="shared" si="260"/>
        <v>78.209999999999994</v>
      </c>
      <c r="S3344" s="23">
        <f t="shared" si="262"/>
        <v>42062.296412037031</v>
      </c>
      <c r="T3344" s="23">
        <f t="shared" si="263"/>
        <v>42095.207638888889</v>
      </c>
      <c r="U3344" s="10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0" t="s">
        <v>8218</v>
      </c>
      <c r="G3345" s="10" t="s">
        <v>8224</v>
      </c>
      <c r="H3345" s="10" t="s">
        <v>8246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t="b">
        <v>1</v>
      </c>
      <c r="N3345" s="10" t="s">
        <v>8269</v>
      </c>
      <c r="O3345" s="15" t="s">
        <v>8315</v>
      </c>
      <c r="P3345" s="10" t="s">
        <v>8316</v>
      </c>
      <c r="Q3345" s="10">
        <f t="shared" si="261"/>
        <v>171</v>
      </c>
      <c r="R3345" s="10">
        <f t="shared" si="260"/>
        <v>52.17</v>
      </c>
      <c r="S3345" s="23">
        <f t="shared" si="262"/>
        <v>42452.916481481487</v>
      </c>
      <c r="T3345" s="23">
        <f t="shared" si="263"/>
        <v>42473.554166666669</v>
      </c>
      <c r="U3345" s="10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0" t="s">
        <v>8218</v>
      </c>
      <c r="G3346" s="10" t="s">
        <v>8223</v>
      </c>
      <c r="H3346" s="10" t="s">
        <v>8245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t="b">
        <v>1</v>
      </c>
      <c r="N3346" s="10" t="s">
        <v>8269</v>
      </c>
      <c r="O3346" s="15" t="s">
        <v>8315</v>
      </c>
      <c r="P3346" s="10" t="s">
        <v>8316</v>
      </c>
      <c r="Q3346" s="10">
        <f t="shared" si="261"/>
        <v>101</v>
      </c>
      <c r="R3346" s="10">
        <f t="shared" si="260"/>
        <v>114.13</v>
      </c>
      <c r="S3346" s="23">
        <f t="shared" si="262"/>
        <v>41851.200150462959</v>
      </c>
      <c r="T3346" s="23">
        <f t="shared" si="263"/>
        <v>41881.200150462959</v>
      </c>
      <c r="U3346" s="10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0" t="s">
        <v>8218</v>
      </c>
      <c r="G3347" s="10" t="s">
        <v>8223</v>
      </c>
      <c r="H3347" s="10" t="s">
        <v>8245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t="b">
        <v>1</v>
      </c>
      <c r="N3347" s="10" t="s">
        <v>8269</v>
      </c>
      <c r="O3347" s="15" t="s">
        <v>8315</v>
      </c>
      <c r="P3347" s="10" t="s">
        <v>8316</v>
      </c>
      <c r="Q3347" s="10">
        <f t="shared" si="261"/>
        <v>130</v>
      </c>
      <c r="R3347" s="10">
        <f t="shared" si="260"/>
        <v>50</v>
      </c>
      <c r="S3347" s="23">
        <f t="shared" si="262"/>
        <v>42053.106111111112</v>
      </c>
      <c r="T3347" s="23">
        <f t="shared" si="263"/>
        <v>42112.025694444441</v>
      </c>
      <c r="U3347" s="10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0" t="s">
        <v>8218</v>
      </c>
      <c r="G3348" s="10" t="s">
        <v>8223</v>
      </c>
      <c r="H3348" s="10" t="s">
        <v>8245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t="b">
        <v>1</v>
      </c>
      <c r="N3348" s="10" t="s">
        <v>8269</v>
      </c>
      <c r="O3348" s="15" t="s">
        <v>8315</v>
      </c>
      <c r="P3348" s="10" t="s">
        <v>8316</v>
      </c>
      <c r="Q3348" s="10">
        <f t="shared" si="261"/>
        <v>110</v>
      </c>
      <c r="R3348" s="10">
        <f t="shared" si="260"/>
        <v>91.67</v>
      </c>
      <c r="S3348" s="23">
        <f t="shared" si="262"/>
        <v>42054.024421296301</v>
      </c>
      <c r="T3348" s="23">
        <f t="shared" si="263"/>
        <v>42061.024421296301</v>
      </c>
      <c r="U3348" s="10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0" t="s">
        <v>8218</v>
      </c>
      <c r="G3349" s="10" t="s">
        <v>8224</v>
      </c>
      <c r="H3349" s="10" t="s">
        <v>8246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t="b">
        <v>1</v>
      </c>
      <c r="N3349" s="10" t="s">
        <v>8269</v>
      </c>
      <c r="O3349" s="15" t="s">
        <v>8315</v>
      </c>
      <c r="P3349" s="10" t="s">
        <v>8316</v>
      </c>
      <c r="Q3349" s="10">
        <f t="shared" si="261"/>
        <v>119</v>
      </c>
      <c r="R3349" s="10">
        <f t="shared" si="260"/>
        <v>108.59</v>
      </c>
      <c r="S3349" s="23">
        <f t="shared" si="262"/>
        <v>42484.551550925928</v>
      </c>
      <c r="T3349" s="23">
        <f t="shared" si="263"/>
        <v>42498.875</v>
      </c>
      <c r="U3349" s="10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0" t="s">
        <v>8218</v>
      </c>
      <c r="G3350" s="10" t="s">
        <v>8223</v>
      </c>
      <c r="H3350" s="10" t="s">
        <v>8245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t="b">
        <v>1</v>
      </c>
      <c r="N3350" s="10" t="s">
        <v>8269</v>
      </c>
      <c r="O3350" s="15" t="s">
        <v>8315</v>
      </c>
      <c r="P3350" s="10" t="s">
        <v>8316</v>
      </c>
      <c r="Q3350" s="10">
        <f t="shared" si="261"/>
        <v>100</v>
      </c>
      <c r="R3350" s="10">
        <f t="shared" si="260"/>
        <v>69.819999999999993</v>
      </c>
      <c r="S3350" s="23">
        <f t="shared" si="262"/>
        <v>42466.558796296296</v>
      </c>
      <c r="T3350" s="23">
        <f t="shared" si="263"/>
        <v>42490.165972222225</v>
      </c>
      <c r="U3350" s="1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0" t="s">
        <v>8218</v>
      </c>
      <c r="G3351" s="10" t="s">
        <v>8223</v>
      </c>
      <c r="H3351" s="10" t="s">
        <v>8245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t="b">
        <v>1</v>
      </c>
      <c r="N3351" s="10" t="s">
        <v>8269</v>
      </c>
      <c r="O3351" s="15" t="s">
        <v>8315</v>
      </c>
      <c r="P3351" s="10" t="s">
        <v>8316</v>
      </c>
      <c r="Q3351" s="10">
        <f t="shared" si="261"/>
        <v>153</v>
      </c>
      <c r="R3351" s="10">
        <f t="shared" si="260"/>
        <v>109.57</v>
      </c>
      <c r="S3351" s="23">
        <f t="shared" si="262"/>
        <v>42513.110787037032</v>
      </c>
      <c r="T3351" s="23">
        <f t="shared" si="263"/>
        <v>42534.708333333328</v>
      </c>
      <c r="U3351" s="10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0" t="s">
        <v>8218</v>
      </c>
      <c r="G3352" s="10" t="s">
        <v>8242</v>
      </c>
      <c r="H3352" s="10" t="s">
        <v>8248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t="b">
        <v>1</v>
      </c>
      <c r="N3352" s="10" t="s">
        <v>8269</v>
      </c>
      <c r="O3352" s="15" t="s">
        <v>8315</v>
      </c>
      <c r="P3352" s="10" t="s">
        <v>8316</v>
      </c>
      <c r="Q3352" s="10">
        <f t="shared" si="261"/>
        <v>104</v>
      </c>
      <c r="R3352" s="10">
        <f t="shared" si="260"/>
        <v>71.67</v>
      </c>
      <c r="S3352" s="23">
        <f t="shared" si="262"/>
        <v>42302.701516203699</v>
      </c>
      <c r="T3352" s="23">
        <f t="shared" si="263"/>
        <v>42337.958333333328</v>
      </c>
      <c r="U3352" s="10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0" t="s">
        <v>8218</v>
      </c>
      <c r="G3353" s="10" t="s">
        <v>8224</v>
      </c>
      <c r="H3353" s="10" t="s">
        <v>8246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t="b">
        <v>1</v>
      </c>
      <c r="N3353" s="10" t="s">
        <v>8269</v>
      </c>
      <c r="O3353" s="15" t="s">
        <v>8315</v>
      </c>
      <c r="P3353" s="10" t="s">
        <v>8316</v>
      </c>
      <c r="Q3353" s="10">
        <f t="shared" si="261"/>
        <v>101</v>
      </c>
      <c r="R3353" s="10">
        <f t="shared" si="260"/>
        <v>93.61</v>
      </c>
      <c r="S3353" s="23">
        <f t="shared" si="262"/>
        <v>41806.395428240743</v>
      </c>
      <c r="T3353" s="23">
        <f t="shared" si="263"/>
        <v>41843.458333333336</v>
      </c>
      <c r="U3353" s="10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0" t="s">
        <v>8218</v>
      </c>
      <c r="G3354" s="10" t="s">
        <v>8224</v>
      </c>
      <c r="H3354" s="10" t="s">
        <v>8246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t="b">
        <v>1</v>
      </c>
      <c r="N3354" s="10" t="s">
        <v>8269</v>
      </c>
      <c r="O3354" s="15" t="s">
        <v>8315</v>
      </c>
      <c r="P3354" s="10" t="s">
        <v>8316</v>
      </c>
      <c r="Q3354" s="10">
        <f t="shared" si="261"/>
        <v>108</v>
      </c>
      <c r="R3354" s="10">
        <f t="shared" si="260"/>
        <v>76.8</v>
      </c>
      <c r="S3354" s="23">
        <f t="shared" si="262"/>
        <v>42495.992800925931</v>
      </c>
      <c r="T3354" s="23">
        <f t="shared" si="263"/>
        <v>42552.958333333328</v>
      </c>
      <c r="U3354" s="10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0" t="s">
        <v>8218</v>
      </c>
      <c r="G3355" s="10" t="s">
        <v>8224</v>
      </c>
      <c r="H3355" s="10" t="s">
        <v>8246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t="b">
        <v>1</v>
      </c>
      <c r="N3355" s="10" t="s">
        <v>8269</v>
      </c>
      <c r="O3355" s="15" t="s">
        <v>8315</v>
      </c>
      <c r="P3355" s="10" t="s">
        <v>8316</v>
      </c>
      <c r="Q3355" s="10">
        <f t="shared" si="261"/>
        <v>315</v>
      </c>
      <c r="R3355" s="10">
        <f t="shared" si="260"/>
        <v>35.799999999999997</v>
      </c>
      <c r="S3355" s="23">
        <f t="shared" si="262"/>
        <v>42479.432291666672</v>
      </c>
      <c r="T3355" s="23">
        <f t="shared" si="263"/>
        <v>42492.958333333328</v>
      </c>
      <c r="U3355" s="10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0" t="s">
        <v>8218</v>
      </c>
      <c r="G3356" s="10" t="s">
        <v>8223</v>
      </c>
      <c r="H3356" s="10" t="s">
        <v>8245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t="b">
        <v>1</v>
      </c>
      <c r="N3356" s="10" t="s">
        <v>8269</v>
      </c>
      <c r="O3356" s="15" t="s">
        <v>8315</v>
      </c>
      <c r="P3356" s="10" t="s">
        <v>8316</v>
      </c>
      <c r="Q3356" s="10">
        <f t="shared" si="261"/>
        <v>102</v>
      </c>
      <c r="R3356" s="10">
        <f t="shared" si="260"/>
        <v>55.6</v>
      </c>
      <c r="S3356" s="23">
        <f t="shared" si="262"/>
        <v>42270.7269212963</v>
      </c>
      <c r="T3356" s="23">
        <f t="shared" si="263"/>
        <v>42306.167361111111</v>
      </c>
      <c r="U3356" s="10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0" t="s">
        <v>8218</v>
      </c>
      <c r="G3357" s="10" t="s">
        <v>8224</v>
      </c>
      <c r="H3357" s="10" t="s">
        <v>8246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t="b">
        <v>1</v>
      </c>
      <c r="N3357" s="10" t="s">
        <v>8269</v>
      </c>
      <c r="O3357" s="15" t="s">
        <v>8315</v>
      </c>
      <c r="P3357" s="10" t="s">
        <v>8316</v>
      </c>
      <c r="Q3357" s="10">
        <f t="shared" si="261"/>
        <v>126</v>
      </c>
      <c r="R3357" s="10">
        <f t="shared" si="260"/>
        <v>147.33000000000001</v>
      </c>
      <c r="S3357" s="23">
        <f t="shared" si="262"/>
        <v>42489.619525462964</v>
      </c>
      <c r="T3357" s="23">
        <f t="shared" si="263"/>
        <v>42500.470138888893</v>
      </c>
      <c r="U3357" s="10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0" t="s">
        <v>8218</v>
      </c>
      <c r="G3358" s="10" t="s">
        <v>8224</v>
      </c>
      <c r="H3358" s="10" t="s">
        <v>8246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t="b">
        <v>1</v>
      </c>
      <c r="N3358" s="10" t="s">
        <v>8269</v>
      </c>
      <c r="O3358" s="15" t="s">
        <v>8315</v>
      </c>
      <c r="P3358" s="10" t="s">
        <v>8316</v>
      </c>
      <c r="Q3358" s="10">
        <f t="shared" si="261"/>
        <v>101</v>
      </c>
      <c r="R3358" s="10">
        <f t="shared" si="260"/>
        <v>56.33</v>
      </c>
      <c r="S3358" s="23">
        <f t="shared" si="262"/>
        <v>42536.815648148149</v>
      </c>
      <c r="T3358" s="23">
        <f t="shared" si="263"/>
        <v>42566.815648148149</v>
      </c>
      <c r="U3358" s="10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0" t="s">
        <v>8218</v>
      </c>
      <c r="G3359" s="10" t="s">
        <v>8224</v>
      </c>
      <c r="H3359" s="10" t="s">
        <v>8246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t="b">
        <v>1</v>
      </c>
      <c r="N3359" s="10" t="s">
        <v>8269</v>
      </c>
      <c r="O3359" s="15" t="s">
        <v>8315</v>
      </c>
      <c r="P3359" s="10" t="s">
        <v>8316</v>
      </c>
      <c r="Q3359" s="10">
        <f t="shared" si="261"/>
        <v>101</v>
      </c>
      <c r="R3359" s="10">
        <f t="shared" si="260"/>
        <v>96.19</v>
      </c>
      <c r="S3359" s="23">
        <f t="shared" si="262"/>
        <v>41822.417939814812</v>
      </c>
      <c r="T3359" s="23">
        <f t="shared" si="263"/>
        <v>41852.417939814812</v>
      </c>
      <c r="U3359" s="10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0" t="s">
        <v>8218</v>
      </c>
      <c r="G3360" s="10" t="s">
        <v>8223</v>
      </c>
      <c r="H3360" s="10" t="s">
        <v>8245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t="b">
        <v>1</v>
      </c>
      <c r="N3360" s="10" t="s">
        <v>8269</v>
      </c>
      <c r="O3360" s="15" t="s">
        <v>8315</v>
      </c>
      <c r="P3360" s="10" t="s">
        <v>8316</v>
      </c>
      <c r="Q3360" s="10">
        <f t="shared" si="261"/>
        <v>103</v>
      </c>
      <c r="R3360" s="10">
        <f t="shared" si="260"/>
        <v>63.57</v>
      </c>
      <c r="S3360" s="23">
        <f t="shared" si="262"/>
        <v>41932.311099537037</v>
      </c>
      <c r="T3360" s="23">
        <f t="shared" si="263"/>
        <v>41962.352766203709</v>
      </c>
      <c r="U3360" s="1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0" t="s">
        <v>8218</v>
      </c>
      <c r="G3361" s="10" t="s">
        <v>8223</v>
      </c>
      <c r="H3361" s="10" t="s">
        <v>8245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t="b">
        <v>1</v>
      </c>
      <c r="N3361" s="10" t="s">
        <v>8269</v>
      </c>
      <c r="O3361" s="15" t="s">
        <v>8315</v>
      </c>
      <c r="P3361" s="10" t="s">
        <v>8316</v>
      </c>
      <c r="Q3361" s="10">
        <f t="shared" si="261"/>
        <v>106</v>
      </c>
      <c r="R3361" s="10">
        <f t="shared" si="260"/>
        <v>184.78</v>
      </c>
      <c r="S3361" s="23">
        <f t="shared" si="262"/>
        <v>42746.057106481487</v>
      </c>
      <c r="T3361" s="23">
        <f t="shared" si="263"/>
        <v>42791.057106481487</v>
      </c>
      <c r="U3361" s="10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0" t="s">
        <v>8218</v>
      </c>
      <c r="G3362" s="10" t="s">
        <v>8243</v>
      </c>
      <c r="H3362" s="10" t="s">
        <v>8257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t="b">
        <v>1</v>
      </c>
      <c r="N3362" s="10" t="s">
        <v>8269</v>
      </c>
      <c r="O3362" s="15" t="s">
        <v>8315</v>
      </c>
      <c r="P3362" s="10" t="s">
        <v>8316</v>
      </c>
      <c r="Q3362" s="10">
        <f t="shared" si="261"/>
        <v>101</v>
      </c>
      <c r="R3362" s="10">
        <f t="shared" si="260"/>
        <v>126.72</v>
      </c>
      <c r="S3362" s="23">
        <f t="shared" si="262"/>
        <v>42697.082673611112</v>
      </c>
      <c r="T3362" s="23">
        <f t="shared" si="263"/>
        <v>42718.665972222225</v>
      </c>
      <c r="U3362" s="10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0" t="s">
        <v>8218</v>
      </c>
      <c r="G3363" s="10" t="s">
        <v>8223</v>
      </c>
      <c r="H3363" s="10" t="s">
        <v>8245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t="b">
        <v>1</v>
      </c>
      <c r="N3363" s="10" t="s">
        <v>8269</v>
      </c>
      <c r="O3363" s="15" t="s">
        <v>8315</v>
      </c>
      <c r="P3363" s="10" t="s">
        <v>8316</v>
      </c>
      <c r="Q3363" s="10">
        <f t="shared" si="261"/>
        <v>113</v>
      </c>
      <c r="R3363" s="10">
        <f t="shared" si="260"/>
        <v>83.43</v>
      </c>
      <c r="S3363" s="23">
        <f t="shared" si="262"/>
        <v>41866.025347222225</v>
      </c>
      <c r="T3363" s="23">
        <f t="shared" si="263"/>
        <v>41883.665972222225</v>
      </c>
      <c r="U3363" s="10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0" t="s">
        <v>8218</v>
      </c>
      <c r="G3364" s="10" t="s">
        <v>8223</v>
      </c>
      <c r="H3364" s="10" t="s">
        <v>8245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t="b">
        <v>1</v>
      </c>
      <c r="N3364" s="10" t="s">
        <v>8269</v>
      </c>
      <c r="O3364" s="15" t="s">
        <v>8315</v>
      </c>
      <c r="P3364" s="10" t="s">
        <v>8316</v>
      </c>
      <c r="Q3364" s="10">
        <f t="shared" si="261"/>
        <v>218</v>
      </c>
      <c r="R3364" s="10">
        <f t="shared" si="260"/>
        <v>54.5</v>
      </c>
      <c r="S3364" s="23">
        <f t="shared" si="262"/>
        <v>42056.091631944444</v>
      </c>
      <c r="T3364" s="23">
        <f t="shared" si="263"/>
        <v>42070.204861111109</v>
      </c>
      <c r="U3364" s="10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0" t="s">
        <v>8218</v>
      </c>
      <c r="G3365" s="10" t="s">
        <v>8223</v>
      </c>
      <c r="H3365" s="10" t="s">
        <v>8245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t="b">
        <v>1</v>
      </c>
      <c r="N3365" s="10" t="s">
        <v>8269</v>
      </c>
      <c r="O3365" s="15" t="s">
        <v>8315</v>
      </c>
      <c r="P3365" s="10" t="s">
        <v>8316</v>
      </c>
      <c r="Q3365" s="10">
        <f t="shared" si="261"/>
        <v>101</v>
      </c>
      <c r="R3365" s="10">
        <f t="shared" si="260"/>
        <v>302.31</v>
      </c>
      <c r="S3365" s="23">
        <f t="shared" si="262"/>
        <v>41851.771354166667</v>
      </c>
      <c r="T3365" s="23">
        <f t="shared" si="263"/>
        <v>41870.666666666664</v>
      </c>
      <c r="U3365" s="10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0" t="s">
        <v>8218</v>
      </c>
      <c r="G3366" s="10" t="s">
        <v>8224</v>
      </c>
      <c r="H3366" s="10" t="s">
        <v>8246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t="b">
        <v>1</v>
      </c>
      <c r="N3366" s="10" t="s">
        <v>8269</v>
      </c>
      <c r="O3366" s="15" t="s">
        <v>8315</v>
      </c>
      <c r="P3366" s="10" t="s">
        <v>8316</v>
      </c>
      <c r="Q3366" s="10">
        <f t="shared" si="261"/>
        <v>106</v>
      </c>
      <c r="R3366" s="10">
        <f t="shared" si="260"/>
        <v>44.14</v>
      </c>
      <c r="S3366" s="23">
        <f t="shared" si="262"/>
        <v>42422.977418981478</v>
      </c>
      <c r="T3366" s="23">
        <f t="shared" si="263"/>
        <v>42444.875</v>
      </c>
      <c r="U3366" s="10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0" t="s">
        <v>8218</v>
      </c>
      <c r="G3367" s="10" t="s">
        <v>8223</v>
      </c>
      <c r="H3367" s="10" t="s">
        <v>8245</v>
      </c>
      <c r="I3367" s="10">
        <v>1449973592</v>
      </c>
      <c r="J3367" s="10">
        <v>1447381592</v>
      </c>
      <c r="K3367" s="10" t="b">
        <v>0</v>
      </c>
      <c r="L3367" s="10">
        <v>3</v>
      </c>
      <c r="M3367" t="b">
        <v>1</v>
      </c>
      <c r="N3367" s="10" t="s">
        <v>8269</v>
      </c>
      <c r="O3367" s="15" t="s">
        <v>8315</v>
      </c>
      <c r="P3367" s="10" t="s">
        <v>8316</v>
      </c>
      <c r="Q3367" s="10">
        <f t="shared" si="261"/>
        <v>104</v>
      </c>
      <c r="R3367" s="10">
        <f t="shared" si="260"/>
        <v>866.67</v>
      </c>
      <c r="S3367" s="23">
        <f t="shared" si="262"/>
        <v>42321.101759259262</v>
      </c>
      <c r="T3367" s="23">
        <f t="shared" si="263"/>
        <v>42351.101759259262</v>
      </c>
      <c r="U3367" s="10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0" t="s">
        <v>8218</v>
      </c>
      <c r="G3368" s="10" t="s">
        <v>8223</v>
      </c>
      <c r="H3368" s="10" t="s">
        <v>8245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t="b">
        <v>1</v>
      </c>
      <c r="N3368" s="10" t="s">
        <v>8269</v>
      </c>
      <c r="O3368" s="15" t="s">
        <v>8315</v>
      </c>
      <c r="P3368" s="10" t="s">
        <v>8316</v>
      </c>
      <c r="Q3368" s="10">
        <f t="shared" si="261"/>
        <v>221</v>
      </c>
      <c r="R3368" s="10">
        <f t="shared" si="260"/>
        <v>61.39</v>
      </c>
      <c r="S3368" s="23">
        <f t="shared" si="262"/>
        <v>42107.067557870367</v>
      </c>
      <c r="T3368" s="23">
        <f t="shared" si="263"/>
        <v>42137.067557870367</v>
      </c>
      <c r="U3368" s="10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0" t="s">
        <v>8218</v>
      </c>
      <c r="G3369" s="10" t="s">
        <v>8224</v>
      </c>
      <c r="H3369" s="10" t="s">
        <v>8246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t="b">
        <v>1</v>
      </c>
      <c r="N3369" s="10" t="s">
        <v>8269</v>
      </c>
      <c r="O3369" s="15" t="s">
        <v>8315</v>
      </c>
      <c r="P3369" s="10" t="s">
        <v>8316</v>
      </c>
      <c r="Q3369" s="10">
        <f t="shared" si="261"/>
        <v>119</v>
      </c>
      <c r="R3369" s="10">
        <f t="shared" si="260"/>
        <v>29.67</v>
      </c>
      <c r="S3369" s="23">
        <f t="shared" si="262"/>
        <v>42192.933958333335</v>
      </c>
      <c r="T3369" s="23">
        <f t="shared" si="263"/>
        <v>42217.933958333335</v>
      </c>
      <c r="U3369" s="10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0" t="s">
        <v>8218</v>
      </c>
      <c r="G3370" s="10" t="s">
        <v>8223</v>
      </c>
      <c r="H3370" s="10" t="s">
        <v>8245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t="b">
        <v>1</v>
      </c>
      <c r="N3370" s="10" t="s">
        <v>8269</v>
      </c>
      <c r="O3370" s="15" t="s">
        <v>8315</v>
      </c>
      <c r="P3370" s="10" t="s">
        <v>8316</v>
      </c>
      <c r="Q3370" s="10">
        <f t="shared" si="261"/>
        <v>105</v>
      </c>
      <c r="R3370" s="10">
        <f t="shared" si="260"/>
        <v>45.48</v>
      </c>
      <c r="S3370" s="23">
        <f t="shared" si="262"/>
        <v>41969.199756944443</v>
      </c>
      <c r="T3370" s="23">
        <f t="shared" si="263"/>
        <v>42005.208333333328</v>
      </c>
      <c r="U3370" s="1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0" t="s">
        <v>8218</v>
      </c>
      <c r="G3371" s="10" t="s">
        <v>8240</v>
      </c>
      <c r="H3371" s="10" t="s">
        <v>8248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t="b">
        <v>1</v>
      </c>
      <c r="N3371" s="10" t="s">
        <v>8269</v>
      </c>
      <c r="O3371" s="15" t="s">
        <v>8315</v>
      </c>
      <c r="P3371" s="10" t="s">
        <v>8316</v>
      </c>
      <c r="Q3371" s="10">
        <f t="shared" si="261"/>
        <v>104</v>
      </c>
      <c r="R3371" s="10">
        <f t="shared" si="260"/>
        <v>96.2</v>
      </c>
      <c r="S3371" s="23">
        <f t="shared" si="262"/>
        <v>42690.041435185187</v>
      </c>
      <c r="T3371" s="23">
        <f t="shared" si="263"/>
        <v>42750.041435185187</v>
      </c>
      <c r="U3371" s="10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0" t="s">
        <v>8218</v>
      </c>
      <c r="G3372" s="10" t="s">
        <v>8223</v>
      </c>
      <c r="H3372" s="10" t="s">
        <v>8245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t="b">
        <v>1</v>
      </c>
      <c r="N3372" s="10" t="s">
        <v>8269</v>
      </c>
      <c r="O3372" s="15" t="s">
        <v>8315</v>
      </c>
      <c r="P3372" s="10" t="s">
        <v>8316</v>
      </c>
      <c r="Q3372" s="10">
        <f t="shared" si="261"/>
        <v>118</v>
      </c>
      <c r="R3372" s="10">
        <f t="shared" si="260"/>
        <v>67.92</v>
      </c>
      <c r="S3372" s="23">
        <f t="shared" si="262"/>
        <v>42690.334317129629</v>
      </c>
      <c r="T3372" s="23">
        <f t="shared" si="263"/>
        <v>42721.333333333328</v>
      </c>
      <c r="U3372" s="10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0" t="s">
        <v>8218</v>
      </c>
      <c r="G3373" s="10" t="s">
        <v>8223</v>
      </c>
      <c r="H3373" s="10" t="s">
        <v>8245</v>
      </c>
      <c r="I3373" s="10">
        <v>1449089965</v>
      </c>
      <c r="J3373" s="10">
        <v>1446670765</v>
      </c>
      <c r="K3373" s="10" t="b">
        <v>0</v>
      </c>
      <c r="L3373" s="10">
        <v>9</v>
      </c>
      <c r="M3373" t="b">
        <v>1</v>
      </c>
      <c r="N3373" s="10" t="s">
        <v>8269</v>
      </c>
      <c r="O3373" s="15" t="s">
        <v>8315</v>
      </c>
      <c r="P3373" s="10" t="s">
        <v>8316</v>
      </c>
      <c r="Q3373" s="10">
        <f t="shared" si="261"/>
        <v>139</v>
      </c>
      <c r="R3373" s="10">
        <f t="shared" si="260"/>
        <v>30.78</v>
      </c>
      <c r="S3373" s="23">
        <f t="shared" si="262"/>
        <v>42312.874594907407</v>
      </c>
      <c r="T3373" s="23">
        <f t="shared" si="263"/>
        <v>42340.874594907407</v>
      </c>
      <c r="U3373" s="10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0" t="s">
        <v>8218</v>
      </c>
      <c r="G3374" s="10" t="s">
        <v>8223</v>
      </c>
      <c r="H3374" s="10" t="s">
        <v>8245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t="b">
        <v>1</v>
      </c>
      <c r="N3374" s="10" t="s">
        <v>8269</v>
      </c>
      <c r="O3374" s="15" t="s">
        <v>8315</v>
      </c>
      <c r="P3374" s="10" t="s">
        <v>8316</v>
      </c>
      <c r="Q3374" s="10">
        <f t="shared" si="261"/>
        <v>104</v>
      </c>
      <c r="R3374" s="10">
        <f t="shared" si="260"/>
        <v>38.33</v>
      </c>
      <c r="S3374" s="23">
        <f t="shared" si="262"/>
        <v>41855.548101851848</v>
      </c>
      <c r="T3374" s="23">
        <f t="shared" si="263"/>
        <v>41876.207638888889</v>
      </c>
      <c r="U3374" s="10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0" t="s">
        <v>8218</v>
      </c>
      <c r="G3375" s="10" t="s">
        <v>8224</v>
      </c>
      <c r="H3375" s="10" t="s">
        <v>8246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t="b">
        <v>1</v>
      </c>
      <c r="N3375" s="10" t="s">
        <v>8269</v>
      </c>
      <c r="O3375" s="15" t="s">
        <v>8315</v>
      </c>
      <c r="P3375" s="10" t="s">
        <v>8316</v>
      </c>
      <c r="Q3375" s="10">
        <f t="shared" si="261"/>
        <v>100</v>
      </c>
      <c r="R3375" s="10">
        <f t="shared" si="260"/>
        <v>66.83</v>
      </c>
      <c r="S3375" s="23">
        <f t="shared" si="262"/>
        <v>42179.854629629626</v>
      </c>
      <c r="T3375" s="23">
        <f t="shared" si="263"/>
        <v>42203.666666666672</v>
      </c>
      <c r="U3375" s="10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0" t="s">
        <v>8218</v>
      </c>
      <c r="G3376" s="10" t="s">
        <v>8228</v>
      </c>
      <c r="H3376" s="10" t="s">
        <v>8250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t="b">
        <v>1</v>
      </c>
      <c r="N3376" s="10" t="s">
        <v>8269</v>
      </c>
      <c r="O3376" s="15" t="s">
        <v>8315</v>
      </c>
      <c r="P3376" s="10" t="s">
        <v>8316</v>
      </c>
      <c r="Q3376" s="10">
        <f t="shared" si="261"/>
        <v>107</v>
      </c>
      <c r="R3376" s="10">
        <f t="shared" si="260"/>
        <v>71.73</v>
      </c>
      <c r="S3376" s="23">
        <f t="shared" si="262"/>
        <v>42275.731666666667</v>
      </c>
      <c r="T3376" s="23">
        <f t="shared" si="263"/>
        <v>42305.731666666667</v>
      </c>
      <c r="U3376" s="10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0" t="s">
        <v>8218</v>
      </c>
      <c r="G3377" s="10" t="s">
        <v>8224</v>
      </c>
      <c r="H3377" s="10" t="s">
        <v>8246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t="b">
        <v>1</v>
      </c>
      <c r="N3377" s="10" t="s">
        <v>8269</v>
      </c>
      <c r="O3377" s="15" t="s">
        <v>8315</v>
      </c>
      <c r="P3377" s="10" t="s">
        <v>8316</v>
      </c>
      <c r="Q3377" s="10">
        <f t="shared" si="261"/>
        <v>100</v>
      </c>
      <c r="R3377" s="10">
        <f t="shared" si="260"/>
        <v>176.47</v>
      </c>
      <c r="S3377" s="23">
        <f t="shared" si="262"/>
        <v>41765.610798611109</v>
      </c>
      <c r="T3377" s="23">
        <f t="shared" si="263"/>
        <v>41777.610798611109</v>
      </c>
      <c r="U3377" s="10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0" t="s">
        <v>8218</v>
      </c>
      <c r="G3378" s="10" t="s">
        <v>8223</v>
      </c>
      <c r="H3378" s="10" t="s">
        <v>8245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t="b">
        <v>1</v>
      </c>
      <c r="N3378" s="10" t="s">
        <v>8269</v>
      </c>
      <c r="O3378" s="15" t="s">
        <v>8315</v>
      </c>
      <c r="P3378" s="10" t="s">
        <v>8316</v>
      </c>
      <c r="Q3378" s="10">
        <f t="shared" si="261"/>
        <v>100</v>
      </c>
      <c r="R3378" s="10">
        <f t="shared" si="260"/>
        <v>421.11</v>
      </c>
      <c r="S3378" s="23">
        <f t="shared" si="262"/>
        <v>42059.701319444444</v>
      </c>
      <c r="T3378" s="23">
        <f t="shared" si="263"/>
        <v>42119.659652777773</v>
      </c>
      <c r="U3378" s="10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0" t="s">
        <v>8218</v>
      </c>
      <c r="G3379" s="10" t="s">
        <v>8224</v>
      </c>
      <c r="H3379" s="10" t="s">
        <v>8246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t="b">
        <v>1</v>
      </c>
      <c r="N3379" s="10" t="s">
        <v>8269</v>
      </c>
      <c r="O3379" s="15" t="s">
        <v>8315</v>
      </c>
      <c r="P3379" s="10" t="s">
        <v>8316</v>
      </c>
      <c r="Q3379" s="10">
        <f t="shared" si="261"/>
        <v>101</v>
      </c>
      <c r="R3379" s="10">
        <f t="shared" si="260"/>
        <v>104.99</v>
      </c>
      <c r="S3379" s="23">
        <f t="shared" si="262"/>
        <v>42053.732627314821</v>
      </c>
      <c r="T3379" s="23">
        <f t="shared" si="263"/>
        <v>42083.705555555556</v>
      </c>
      <c r="U3379" s="10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0" t="s">
        <v>8218</v>
      </c>
      <c r="G3380" s="10" t="s">
        <v>8224</v>
      </c>
      <c r="H3380" s="10" t="s">
        <v>8246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t="b">
        <v>1</v>
      </c>
      <c r="N3380" s="10" t="s">
        <v>8269</v>
      </c>
      <c r="O3380" s="15" t="s">
        <v>8315</v>
      </c>
      <c r="P3380" s="10" t="s">
        <v>8316</v>
      </c>
      <c r="Q3380" s="10">
        <f t="shared" si="261"/>
        <v>108</v>
      </c>
      <c r="R3380" s="10">
        <f t="shared" si="260"/>
        <v>28.19</v>
      </c>
      <c r="S3380" s="23">
        <f t="shared" si="262"/>
        <v>41858.355393518519</v>
      </c>
      <c r="T3380" s="23">
        <f t="shared" si="263"/>
        <v>41882.547222222223</v>
      </c>
      <c r="U3380" s="1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0" t="s">
        <v>8218</v>
      </c>
      <c r="G3381" s="10" t="s">
        <v>8224</v>
      </c>
      <c r="H3381" s="10" t="s">
        <v>8246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t="b">
        <v>1</v>
      </c>
      <c r="N3381" s="10" t="s">
        <v>8269</v>
      </c>
      <c r="O3381" s="15" t="s">
        <v>8315</v>
      </c>
      <c r="P3381" s="10" t="s">
        <v>8316</v>
      </c>
      <c r="Q3381" s="10">
        <f t="shared" si="261"/>
        <v>104</v>
      </c>
      <c r="R3381" s="10">
        <f t="shared" si="260"/>
        <v>54.55</v>
      </c>
      <c r="S3381" s="23">
        <f t="shared" si="262"/>
        <v>42225.513888888891</v>
      </c>
      <c r="T3381" s="23">
        <f t="shared" si="263"/>
        <v>42242.958333333328</v>
      </c>
      <c r="U3381" s="10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0" t="s">
        <v>8218</v>
      </c>
      <c r="G3382" s="10" t="s">
        <v>8223</v>
      </c>
      <c r="H3382" s="10" t="s">
        <v>8245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t="b">
        <v>1</v>
      </c>
      <c r="N3382" s="10" t="s">
        <v>8269</v>
      </c>
      <c r="O3382" s="15" t="s">
        <v>8315</v>
      </c>
      <c r="P3382" s="10" t="s">
        <v>8316</v>
      </c>
      <c r="Q3382" s="10">
        <f t="shared" si="261"/>
        <v>104</v>
      </c>
      <c r="R3382" s="10">
        <f t="shared" si="260"/>
        <v>111.89</v>
      </c>
      <c r="S3382" s="23">
        <f t="shared" si="262"/>
        <v>41937.95344907407</v>
      </c>
      <c r="T3382" s="23">
        <f t="shared" si="263"/>
        <v>41972.995115740734</v>
      </c>
      <c r="U3382" s="10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0" t="s">
        <v>8218</v>
      </c>
      <c r="G3383" s="10" t="s">
        <v>8223</v>
      </c>
      <c r="H3383" s="10" t="s">
        <v>8245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t="b">
        <v>1</v>
      </c>
      <c r="N3383" s="10" t="s">
        <v>8269</v>
      </c>
      <c r="O3383" s="15" t="s">
        <v>8315</v>
      </c>
      <c r="P3383" s="10" t="s">
        <v>8316</v>
      </c>
      <c r="Q3383" s="10">
        <f t="shared" si="261"/>
        <v>102</v>
      </c>
      <c r="R3383" s="10">
        <f t="shared" si="260"/>
        <v>85.21</v>
      </c>
      <c r="S3383" s="23">
        <f t="shared" si="262"/>
        <v>42044.184988425928</v>
      </c>
      <c r="T3383" s="23">
        <f t="shared" si="263"/>
        <v>42074.143321759257</v>
      </c>
      <c r="U3383" s="10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0" t="s">
        <v>8218</v>
      </c>
      <c r="G3384" s="10" t="s">
        <v>8224</v>
      </c>
      <c r="H3384" s="10" t="s">
        <v>8246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t="b">
        <v>1</v>
      </c>
      <c r="N3384" s="10" t="s">
        <v>8269</v>
      </c>
      <c r="O3384" s="15" t="s">
        <v>8315</v>
      </c>
      <c r="P3384" s="10" t="s">
        <v>8316</v>
      </c>
      <c r="Q3384" s="10">
        <f t="shared" si="261"/>
        <v>101</v>
      </c>
      <c r="R3384" s="10">
        <f t="shared" si="260"/>
        <v>76.650000000000006</v>
      </c>
      <c r="S3384" s="23">
        <f t="shared" si="262"/>
        <v>42559.431203703702</v>
      </c>
      <c r="T3384" s="23">
        <f t="shared" si="263"/>
        <v>42583.957638888889</v>
      </c>
      <c r="U3384" s="10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0" t="s">
        <v>8218</v>
      </c>
      <c r="G3385" s="10" t="s">
        <v>8223</v>
      </c>
      <c r="H3385" s="10" t="s">
        <v>8245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t="b">
        <v>1</v>
      </c>
      <c r="N3385" s="10" t="s">
        <v>8269</v>
      </c>
      <c r="O3385" s="15" t="s">
        <v>8315</v>
      </c>
      <c r="P3385" s="10" t="s">
        <v>8316</v>
      </c>
      <c r="Q3385" s="10">
        <f t="shared" si="261"/>
        <v>112</v>
      </c>
      <c r="R3385" s="10">
        <f t="shared" si="260"/>
        <v>65.17</v>
      </c>
      <c r="S3385" s="23">
        <f t="shared" si="262"/>
        <v>42524.782638888893</v>
      </c>
      <c r="T3385" s="23">
        <f t="shared" si="263"/>
        <v>42544.782638888893</v>
      </c>
      <c r="U3385" s="10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0" t="s">
        <v>8218</v>
      </c>
      <c r="G3386" s="10" t="s">
        <v>8223</v>
      </c>
      <c r="H3386" s="10" t="s">
        <v>8245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t="b">
        <v>1</v>
      </c>
      <c r="N3386" s="10" t="s">
        <v>8269</v>
      </c>
      <c r="O3386" s="15" t="s">
        <v>8315</v>
      </c>
      <c r="P3386" s="10" t="s">
        <v>8316</v>
      </c>
      <c r="Q3386" s="10">
        <f t="shared" si="261"/>
        <v>100</v>
      </c>
      <c r="R3386" s="10">
        <f t="shared" si="260"/>
        <v>93.76</v>
      </c>
      <c r="S3386" s="23">
        <f t="shared" si="262"/>
        <v>42292.087592592594</v>
      </c>
      <c r="T3386" s="23">
        <f t="shared" si="263"/>
        <v>42329.125</v>
      </c>
      <c r="U3386" s="10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0" t="s">
        <v>8218</v>
      </c>
      <c r="G3387" s="10" t="s">
        <v>8223</v>
      </c>
      <c r="H3387" s="10" t="s">
        <v>8245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t="b">
        <v>1</v>
      </c>
      <c r="N3387" s="10" t="s">
        <v>8269</v>
      </c>
      <c r="O3387" s="15" t="s">
        <v>8315</v>
      </c>
      <c r="P3387" s="10" t="s">
        <v>8316</v>
      </c>
      <c r="Q3387" s="10">
        <f t="shared" si="261"/>
        <v>100</v>
      </c>
      <c r="R3387" s="10">
        <f t="shared" si="260"/>
        <v>133.33000000000001</v>
      </c>
      <c r="S3387" s="23">
        <f t="shared" si="262"/>
        <v>41953.8675</v>
      </c>
      <c r="T3387" s="23">
        <f t="shared" si="263"/>
        <v>41983.8675</v>
      </c>
      <c r="U3387" s="10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0" t="s">
        <v>8218</v>
      </c>
      <c r="G3388" s="10" t="s">
        <v>8223</v>
      </c>
      <c r="H3388" s="10" t="s">
        <v>8245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t="b">
        <v>1</v>
      </c>
      <c r="N3388" s="10" t="s">
        <v>8269</v>
      </c>
      <c r="O3388" s="15" t="s">
        <v>8315</v>
      </c>
      <c r="P3388" s="10" t="s">
        <v>8316</v>
      </c>
      <c r="Q3388" s="10">
        <f t="shared" si="261"/>
        <v>105</v>
      </c>
      <c r="R3388" s="10">
        <f t="shared" si="260"/>
        <v>51.22</v>
      </c>
      <c r="S3388" s="23">
        <f t="shared" si="262"/>
        <v>41946.644745370373</v>
      </c>
      <c r="T3388" s="23">
        <f t="shared" si="263"/>
        <v>41976.644745370373</v>
      </c>
      <c r="U3388" s="10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0" t="s">
        <v>8218</v>
      </c>
      <c r="G3389" s="10" t="s">
        <v>8223</v>
      </c>
      <c r="H3389" s="10" t="s">
        <v>8245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t="b">
        <v>1</v>
      </c>
      <c r="N3389" s="10" t="s">
        <v>8269</v>
      </c>
      <c r="O3389" s="15" t="s">
        <v>8315</v>
      </c>
      <c r="P3389" s="10" t="s">
        <v>8316</v>
      </c>
      <c r="Q3389" s="10">
        <f t="shared" si="261"/>
        <v>117</v>
      </c>
      <c r="R3389" s="10">
        <f t="shared" si="260"/>
        <v>100.17</v>
      </c>
      <c r="S3389" s="23">
        <f t="shared" si="262"/>
        <v>41947.762592592589</v>
      </c>
      <c r="T3389" s="23">
        <f t="shared" si="263"/>
        <v>41987.762592592597</v>
      </c>
      <c r="U3389" s="10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0" t="s">
        <v>8218</v>
      </c>
      <c r="G3390" s="10" t="s">
        <v>8224</v>
      </c>
      <c r="H3390" s="10" t="s">
        <v>8246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t="b">
        <v>1</v>
      </c>
      <c r="N3390" s="10" t="s">
        <v>8269</v>
      </c>
      <c r="O3390" s="15" t="s">
        <v>8315</v>
      </c>
      <c r="P3390" s="10" t="s">
        <v>8316</v>
      </c>
      <c r="Q3390" s="10">
        <f t="shared" si="261"/>
        <v>104</v>
      </c>
      <c r="R3390" s="10">
        <f t="shared" si="260"/>
        <v>34.6</v>
      </c>
      <c r="S3390" s="23">
        <f t="shared" si="262"/>
        <v>42143.461122685185</v>
      </c>
      <c r="T3390" s="23">
        <f t="shared" si="263"/>
        <v>42173.461122685185</v>
      </c>
      <c r="U3390" s="1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0" t="s">
        <v>8218</v>
      </c>
      <c r="G3391" s="10" t="s">
        <v>8223</v>
      </c>
      <c r="H3391" s="10" t="s">
        <v>8245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t="b">
        <v>1</v>
      </c>
      <c r="N3391" s="10" t="s">
        <v>8269</v>
      </c>
      <c r="O3391" s="15" t="s">
        <v>8315</v>
      </c>
      <c r="P3391" s="10" t="s">
        <v>8316</v>
      </c>
      <c r="Q3391" s="10">
        <f t="shared" si="261"/>
        <v>115</v>
      </c>
      <c r="R3391" s="10">
        <f t="shared" si="260"/>
        <v>184.68</v>
      </c>
      <c r="S3391" s="23">
        <f t="shared" si="262"/>
        <v>42494.563449074078</v>
      </c>
      <c r="T3391" s="23">
        <f t="shared" si="263"/>
        <v>42524.563449074078</v>
      </c>
      <c r="U3391" s="10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0" t="s">
        <v>8218</v>
      </c>
      <c r="G3392" s="10" t="s">
        <v>8223</v>
      </c>
      <c r="H3392" s="10" t="s">
        <v>8245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t="b">
        <v>1</v>
      </c>
      <c r="N3392" s="10" t="s">
        <v>8269</v>
      </c>
      <c r="O3392" s="15" t="s">
        <v>8315</v>
      </c>
      <c r="P3392" s="10" t="s">
        <v>8316</v>
      </c>
      <c r="Q3392" s="10">
        <f t="shared" si="261"/>
        <v>102</v>
      </c>
      <c r="R3392" s="10">
        <f t="shared" si="260"/>
        <v>69.819999999999993</v>
      </c>
      <c r="S3392" s="23">
        <f t="shared" si="262"/>
        <v>41815.774826388886</v>
      </c>
      <c r="T3392" s="23">
        <f t="shared" si="263"/>
        <v>41830.774826388886</v>
      </c>
      <c r="U3392" s="10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0" t="s">
        <v>8218</v>
      </c>
      <c r="G3393" s="10" t="s">
        <v>8223</v>
      </c>
      <c r="H3393" s="10" t="s">
        <v>8245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t="b">
        <v>1</v>
      </c>
      <c r="N3393" s="10" t="s">
        <v>8269</v>
      </c>
      <c r="O3393" s="15" t="s">
        <v>8315</v>
      </c>
      <c r="P3393" s="10" t="s">
        <v>8316</v>
      </c>
      <c r="Q3393" s="10">
        <f t="shared" si="261"/>
        <v>223</v>
      </c>
      <c r="R3393" s="10">
        <f t="shared" si="260"/>
        <v>61.94</v>
      </c>
      <c r="S3393" s="23">
        <f t="shared" si="262"/>
        <v>41830.545694444445</v>
      </c>
      <c r="T3393" s="23">
        <f t="shared" si="263"/>
        <v>41859.936111111114</v>
      </c>
      <c r="U3393" s="10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0" t="s">
        <v>8218</v>
      </c>
      <c r="G3394" s="10" t="s">
        <v>8224</v>
      </c>
      <c r="H3394" s="10" t="s">
        <v>8246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t="b">
        <v>1</v>
      </c>
      <c r="N3394" s="10" t="s">
        <v>8269</v>
      </c>
      <c r="O3394" s="15" t="s">
        <v>8315</v>
      </c>
      <c r="P3394" s="10" t="s">
        <v>8316</v>
      </c>
      <c r="Q3394" s="10">
        <f t="shared" si="261"/>
        <v>100</v>
      </c>
      <c r="R3394" s="10">
        <f t="shared" ref="R3394:R3457" si="265">IFERROR(ROUND(E3394/L3394,2),0)</f>
        <v>41.67</v>
      </c>
      <c r="S3394" s="23">
        <f t="shared" si="262"/>
        <v>42446.845543981486</v>
      </c>
      <c r="T3394" s="23">
        <f t="shared" si="263"/>
        <v>42496.845543981486</v>
      </c>
      <c r="U3394" s="10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0" t="s">
        <v>8218</v>
      </c>
      <c r="G3395" s="10" t="s">
        <v>8223</v>
      </c>
      <c r="H3395" s="10" t="s">
        <v>8245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t="b">
        <v>1</v>
      </c>
      <c r="N3395" s="10" t="s">
        <v>8269</v>
      </c>
      <c r="O3395" s="15" t="s">
        <v>8315</v>
      </c>
      <c r="P3395" s="10" t="s">
        <v>8316</v>
      </c>
      <c r="Q3395" s="10">
        <f t="shared" ref="Q3395:Q3458" si="266">ROUND(E3395/D3395*100,0)</f>
        <v>106</v>
      </c>
      <c r="R3395" s="10">
        <f t="shared" si="265"/>
        <v>36.07</v>
      </c>
      <c r="S3395" s="23">
        <f t="shared" ref="S3395:S3458" si="267">(((J3395/60)/60)/24)+DATE(1970,1,1)</f>
        <v>41923.921643518523</v>
      </c>
      <c r="T3395" s="23">
        <f t="shared" ref="T3395:T3458" si="268">(((I3395/60)/60)/24)+DATE(1970,1,1)</f>
        <v>41949.031944444447</v>
      </c>
      <c r="U3395" s="10">
        <f t="shared" si="264"/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0" t="s">
        <v>8218</v>
      </c>
      <c r="G3396" s="10" t="s">
        <v>8224</v>
      </c>
      <c r="H3396" s="10" t="s">
        <v>8246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t="b">
        <v>1</v>
      </c>
      <c r="N3396" s="10" t="s">
        <v>8269</v>
      </c>
      <c r="O3396" s="15" t="s">
        <v>8315</v>
      </c>
      <c r="P3396" s="10" t="s">
        <v>8316</v>
      </c>
      <c r="Q3396" s="10">
        <f t="shared" si="266"/>
        <v>142</v>
      </c>
      <c r="R3396" s="10">
        <f t="shared" si="265"/>
        <v>29</v>
      </c>
      <c r="S3396" s="23">
        <f t="shared" si="267"/>
        <v>41817.59542824074</v>
      </c>
      <c r="T3396" s="23">
        <f t="shared" si="268"/>
        <v>41847.59542824074</v>
      </c>
      <c r="U3396" s="10">
        <f t="shared" si="264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0" t="s">
        <v>8218</v>
      </c>
      <c r="G3397" s="10" t="s">
        <v>8224</v>
      </c>
      <c r="H3397" s="10" t="s">
        <v>8246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t="b">
        <v>1</v>
      </c>
      <c r="N3397" s="10" t="s">
        <v>8269</v>
      </c>
      <c r="O3397" s="15" t="s">
        <v>8315</v>
      </c>
      <c r="P3397" s="10" t="s">
        <v>8316</v>
      </c>
      <c r="Q3397" s="10">
        <f t="shared" si="266"/>
        <v>184</v>
      </c>
      <c r="R3397" s="10">
        <f t="shared" si="265"/>
        <v>24.21</v>
      </c>
      <c r="S3397" s="23">
        <f t="shared" si="267"/>
        <v>42140.712314814817</v>
      </c>
      <c r="T3397" s="23">
        <f t="shared" si="268"/>
        <v>42154.756944444445</v>
      </c>
      <c r="U3397" s="10">
        <f t="shared" si="264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0" t="s">
        <v>8218</v>
      </c>
      <c r="G3398" s="10" t="s">
        <v>8223</v>
      </c>
      <c r="H3398" s="10" t="s">
        <v>8245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t="b">
        <v>1</v>
      </c>
      <c r="N3398" s="10" t="s">
        <v>8269</v>
      </c>
      <c r="O3398" s="15" t="s">
        <v>8315</v>
      </c>
      <c r="P3398" s="10" t="s">
        <v>8316</v>
      </c>
      <c r="Q3398" s="10">
        <f t="shared" si="266"/>
        <v>104</v>
      </c>
      <c r="R3398" s="10">
        <f t="shared" si="265"/>
        <v>55.89</v>
      </c>
      <c r="S3398" s="23">
        <f t="shared" si="267"/>
        <v>41764.44663194444</v>
      </c>
      <c r="T3398" s="23">
        <f t="shared" si="268"/>
        <v>41791.165972222225</v>
      </c>
      <c r="U3398" s="10">
        <f t="shared" si="264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0" t="s">
        <v>8218</v>
      </c>
      <c r="G3399" s="10" t="s">
        <v>8224</v>
      </c>
      <c r="H3399" s="10" t="s">
        <v>8246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t="b">
        <v>1</v>
      </c>
      <c r="N3399" s="10" t="s">
        <v>8269</v>
      </c>
      <c r="O3399" s="15" t="s">
        <v>8315</v>
      </c>
      <c r="P3399" s="10" t="s">
        <v>8316</v>
      </c>
      <c r="Q3399" s="10">
        <f t="shared" si="266"/>
        <v>112</v>
      </c>
      <c r="R3399" s="10">
        <f t="shared" si="265"/>
        <v>11.67</v>
      </c>
      <c r="S3399" s="23">
        <f t="shared" si="267"/>
        <v>42378.478344907402</v>
      </c>
      <c r="T3399" s="23">
        <f t="shared" si="268"/>
        <v>42418.916666666672</v>
      </c>
      <c r="U3399" s="10">
        <f t="shared" si="264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0" t="s">
        <v>8218</v>
      </c>
      <c r="G3400" s="10" t="s">
        <v>8223</v>
      </c>
      <c r="H3400" s="10" t="s">
        <v>8245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t="b">
        <v>1</v>
      </c>
      <c r="N3400" s="10" t="s">
        <v>8269</v>
      </c>
      <c r="O3400" s="15" t="s">
        <v>8315</v>
      </c>
      <c r="P3400" s="10" t="s">
        <v>8316</v>
      </c>
      <c r="Q3400" s="10">
        <f t="shared" si="266"/>
        <v>111</v>
      </c>
      <c r="R3400" s="10">
        <f t="shared" si="265"/>
        <v>68.349999999999994</v>
      </c>
      <c r="S3400" s="23">
        <f t="shared" si="267"/>
        <v>41941.75203703704</v>
      </c>
      <c r="T3400" s="23">
        <f t="shared" si="268"/>
        <v>41964.708333333328</v>
      </c>
      <c r="U3400" s="10">
        <f t="shared" si="264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0" t="s">
        <v>8218</v>
      </c>
      <c r="G3401" s="10" t="s">
        <v>8224</v>
      </c>
      <c r="H3401" s="10" t="s">
        <v>8246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t="b">
        <v>1</v>
      </c>
      <c r="N3401" s="10" t="s">
        <v>8269</v>
      </c>
      <c r="O3401" s="15" t="s">
        <v>8315</v>
      </c>
      <c r="P3401" s="10" t="s">
        <v>8316</v>
      </c>
      <c r="Q3401" s="10">
        <f t="shared" si="266"/>
        <v>104</v>
      </c>
      <c r="R3401" s="10">
        <f t="shared" si="265"/>
        <v>27.07</v>
      </c>
      <c r="S3401" s="23">
        <f t="shared" si="267"/>
        <v>42026.920428240745</v>
      </c>
      <c r="T3401" s="23">
        <f t="shared" si="268"/>
        <v>42056.920428240745</v>
      </c>
      <c r="U3401" s="10">
        <f t="shared" si="264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0" t="s">
        <v>8218</v>
      </c>
      <c r="G3402" s="10" t="s">
        <v>8223</v>
      </c>
      <c r="H3402" s="10" t="s">
        <v>8245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t="b">
        <v>1</v>
      </c>
      <c r="N3402" s="10" t="s">
        <v>8269</v>
      </c>
      <c r="O3402" s="15" t="s">
        <v>8315</v>
      </c>
      <c r="P3402" s="10" t="s">
        <v>8316</v>
      </c>
      <c r="Q3402" s="10">
        <f t="shared" si="266"/>
        <v>100</v>
      </c>
      <c r="R3402" s="10">
        <f t="shared" si="265"/>
        <v>118.13</v>
      </c>
      <c r="S3402" s="23">
        <f t="shared" si="267"/>
        <v>41834.953865740739</v>
      </c>
      <c r="T3402" s="23">
        <f t="shared" si="268"/>
        <v>41879.953865740739</v>
      </c>
      <c r="U3402" s="10">
        <f t="shared" si="264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0" t="s">
        <v>8218</v>
      </c>
      <c r="G3403" s="10" t="s">
        <v>8224</v>
      </c>
      <c r="H3403" s="10" t="s">
        <v>8246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t="b">
        <v>1</v>
      </c>
      <c r="N3403" s="10" t="s">
        <v>8269</v>
      </c>
      <c r="O3403" s="15" t="s">
        <v>8315</v>
      </c>
      <c r="P3403" s="10" t="s">
        <v>8316</v>
      </c>
      <c r="Q3403" s="10">
        <f t="shared" si="266"/>
        <v>102</v>
      </c>
      <c r="R3403" s="10">
        <f t="shared" si="265"/>
        <v>44.76</v>
      </c>
      <c r="S3403" s="23">
        <f t="shared" si="267"/>
        <v>42193.723912037036</v>
      </c>
      <c r="T3403" s="23">
        <f t="shared" si="268"/>
        <v>42223.723912037036</v>
      </c>
      <c r="U3403" s="10">
        <f t="shared" si="264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0" t="s">
        <v>8218</v>
      </c>
      <c r="G3404" s="10" t="s">
        <v>8223</v>
      </c>
      <c r="H3404" s="10" t="s">
        <v>8245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t="b">
        <v>1</v>
      </c>
      <c r="N3404" s="10" t="s">
        <v>8269</v>
      </c>
      <c r="O3404" s="15" t="s">
        <v>8315</v>
      </c>
      <c r="P3404" s="10" t="s">
        <v>8316</v>
      </c>
      <c r="Q3404" s="10">
        <f t="shared" si="266"/>
        <v>110</v>
      </c>
      <c r="R3404" s="10">
        <f t="shared" si="265"/>
        <v>99.79</v>
      </c>
      <c r="S3404" s="23">
        <f t="shared" si="267"/>
        <v>42290.61855324074</v>
      </c>
      <c r="T3404" s="23">
        <f t="shared" si="268"/>
        <v>42320.104861111111</v>
      </c>
      <c r="U3404" s="10">
        <f t="shared" si="264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0" t="s">
        <v>8218</v>
      </c>
      <c r="G3405" s="10" t="s">
        <v>8224</v>
      </c>
      <c r="H3405" s="10" t="s">
        <v>8246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t="b">
        <v>1</v>
      </c>
      <c r="N3405" s="10" t="s">
        <v>8269</v>
      </c>
      <c r="O3405" s="15" t="s">
        <v>8315</v>
      </c>
      <c r="P3405" s="10" t="s">
        <v>8316</v>
      </c>
      <c r="Q3405" s="10">
        <f t="shared" si="266"/>
        <v>100</v>
      </c>
      <c r="R3405" s="10">
        <f t="shared" si="265"/>
        <v>117.65</v>
      </c>
      <c r="S3405" s="23">
        <f t="shared" si="267"/>
        <v>42150.462083333332</v>
      </c>
      <c r="T3405" s="23">
        <f t="shared" si="268"/>
        <v>42180.462083333332</v>
      </c>
      <c r="U3405" s="10">
        <f t="shared" si="264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0" t="s">
        <v>8218</v>
      </c>
      <c r="G3406" s="10" t="s">
        <v>8223</v>
      </c>
      <c r="H3406" s="10" t="s">
        <v>8245</v>
      </c>
      <c r="I3406" s="10">
        <v>1434542702</v>
      </c>
      <c r="J3406" s="10">
        <v>1432814702</v>
      </c>
      <c r="K3406" s="10" t="b">
        <v>0</v>
      </c>
      <c r="L3406" s="10">
        <v>3</v>
      </c>
      <c r="M3406" t="b">
        <v>1</v>
      </c>
      <c r="N3406" s="10" t="s">
        <v>8269</v>
      </c>
      <c r="O3406" s="15" t="s">
        <v>8315</v>
      </c>
      <c r="P3406" s="10" t="s">
        <v>8316</v>
      </c>
      <c r="Q3406" s="10">
        <f t="shared" si="266"/>
        <v>122</v>
      </c>
      <c r="R3406" s="10">
        <f t="shared" si="265"/>
        <v>203.33</v>
      </c>
      <c r="S3406" s="23">
        <f t="shared" si="267"/>
        <v>42152.503495370373</v>
      </c>
      <c r="T3406" s="23">
        <f t="shared" si="268"/>
        <v>42172.503495370373</v>
      </c>
      <c r="U3406" s="10">
        <f t="shared" si="264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0" t="s">
        <v>8218</v>
      </c>
      <c r="G3407" s="10" t="s">
        <v>8224</v>
      </c>
      <c r="H3407" s="10" t="s">
        <v>8246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t="b">
        <v>1</v>
      </c>
      <c r="N3407" s="10" t="s">
        <v>8269</v>
      </c>
      <c r="O3407" s="15" t="s">
        <v>8315</v>
      </c>
      <c r="P3407" s="10" t="s">
        <v>8316</v>
      </c>
      <c r="Q3407" s="10">
        <f t="shared" si="266"/>
        <v>138</v>
      </c>
      <c r="R3407" s="10">
        <f t="shared" si="265"/>
        <v>28.32</v>
      </c>
      <c r="S3407" s="23">
        <f t="shared" si="267"/>
        <v>42410.017199074078</v>
      </c>
      <c r="T3407" s="23">
        <f t="shared" si="268"/>
        <v>42430.999305555553</v>
      </c>
      <c r="U3407" s="10">
        <f t="shared" ref="U3407:U3470" si="269">YEAR(S:S)</f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0" t="s">
        <v>8218</v>
      </c>
      <c r="G3408" s="10" t="s">
        <v>8223</v>
      </c>
      <c r="H3408" s="10" t="s">
        <v>8245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t="b">
        <v>1</v>
      </c>
      <c r="N3408" s="10" t="s">
        <v>8269</v>
      </c>
      <c r="O3408" s="15" t="s">
        <v>8315</v>
      </c>
      <c r="P3408" s="10" t="s">
        <v>8316</v>
      </c>
      <c r="Q3408" s="10">
        <f t="shared" si="266"/>
        <v>100</v>
      </c>
      <c r="R3408" s="10">
        <f t="shared" si="265"/>
        <v>110.23</v>
      </c>
      <c r="S3408" s="23">
        <f t="shared" si="267"/>
        <v>41791.492777777778</v>
      </c>
      <c r="T3408" s="23">
        <f t="shared" si="268"/>
        <v>41836.492777777778</v>
      </c>
      <c r="U3408" s="10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0" t="s">
        <v>8218</v>
      </c>
      <c r="G3409" s="10" t="s">
        <v>8224</v>
      </c>
      <c r="H3409" s="10" t="s">
        <v>8246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t="b">
        <v>1</v>
      </c>
      <c r="N3409" s="10" t="s">
        <v>8269</v>
      </c>
      <c r="O3409" s="15" t="s">
        <v>8315</v>
      </c>
      <c r="P3409" s="10" t="s">
        <v>8316</v>
      </c>
      <c r="Q3409" s="10">
        <f t="shared" si="266"/>
        <v>107</v>
      </c>
      <c r="R3409" s="10">
        <f t="shared" si="265"/>
        <v>31.97</v>
      </c>
      <c r="S3409" s="23">
        <f t="shared" si="267"/>
        <v>41796.422326388885</v>
      </c>
      <c r="T3409" s="23">
        <f t="shared" si="268"/>
        <v>41826.422326388885</v>
      </c>
      <c r="U3409" s="10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0" t="s">
        <v>8218</v>
      </c>
      <c r="G3410" s="10" t="s">
        <v>8223</v>
      </c>
      <c r="H3410" s="10" t="s">
        <v>8245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t="b">
        <v>1</v>
      </c>
      <c r="N3410" s="10" t="s">
        <v>8269</v>
      </c>
      <c r="O3410" s="15" t="s">
        <v>8315</v>
      </c>
      <c r="P3410" s="10" t="s">
        <v>8316</v>
      </c>
      <c r="Q3410" s="10">
        <f t="shared" si="266"/>
        <v>211</v>
      </c>
      <c r="R3410" s="10">
        <f t="shared" si="265"/>
        <v>58.61</v>
      </c>
      <c r="S3410" s="23">
        <f t="shared" si="267"/>
        <v>41808.991944444446</v>
      </c>
      <c r="T3410" s="23">
        <f t="shared" si="268"/>
        <v>41838.991944444446</v>
      </c>
      <c r="U3410" s="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0" t="s">
        <v>8218</v>
      </c>
      <c r="G3411" s="10" t="s">
        <v>8224</v>
      </c>
      <c r="H3411" s="10" t="s">
        <v>8246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t="b">
        <v>1</v>
      </c>
      <c r="N3411" s="10" t="s">
        <v>8269</v>
      </c>
      <c r="O3411" s="15" t="s">
        <v>8315</v>
      </c>
      <c r="P3411" s="10" t="s">
        <v>8316</v>
      </c>
      <c r="Q3411" s="10">
        <f t="shared" si="266"/>
        <v>124</v>
      </c>
      <c r="R3411" s="10">
        <f t="shared" si="265"/>
        <v>29.43</v>
      </c>
      <c r="S3411" s="23">
        <f t="shared" si="267"/>
        <v>42544.814328703709</v>
      </c>
      <c r="T3411" s="23">
        <f t="shared" si="268"/>
        <v>42582.873611111107</v>
      </c>
      <c r="U3411" s="10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0" t="s">
        <v>8218</v>
      </c>
      <c r="G3412" s="10" t="s">
        <v>8223</v>
      </c>
      <c r="H3412" s="10" t="s">
        <v>8245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t="b">
        <v>1</v>
      </c>
      <c r="N3412" s="10" t="s">
        <v>8269</v>
      </c>
      <c r="O3412" s="15" t="s">
        <v>8315</v>
      </c>
      <c r="P3412" s="10" t="s">
        <v>8316</v>
      </c>
      <c r="Q3412" s="10">
        <f t="shared" si="266"/>
        <v>109</v>
      </c>
      <c r="R3412" s="10">
        <f t="shared" si="265"/>
        <v>81.38</v>
      </c>
      <c r="S3412" s="23">
        <f t="shared" si="267"/>
        <v>42500.041550925926</v>
      </c>
      <c r="T3412" s="23">
        <f t="shared" si="268"/>
        <v>42527.291666666672</v>
      </c>
      <c r="U3412" s="10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0" t="s">
        <v>8218</v>
      </c>
      <c r="G3413" s="10" t="s">
        <v>8223</v>
      </c>
      <c r="H3413" s="10" t="s">
        <v>8245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t="b">
        <v>1</v>
      </c>
      <c r="N3413" s="10" t="s">
        <v>8269</v>
      </c>
      <c r="O3413" s="15" t="s">
        <v>8315</v>
      </c>
      <c r="P3413" s="10" t="s">
        <v>8316</v>
      </c>
      <c r="Q3413" s="10">
        <f t="shared" si="266"/>
        <v>104</v>
      </c>
      <c r="R3413" s="10">
        <f t="shared" si="265"/>
        <v>199.17</v>
      </c>
      <c r="S3413" s="23">
        <f t="shared" si="267"/>
        <v>42265.022824074069</v>
      </c>
      <c r="T3413" s="23">
        <f t="shared" si="268"/>
        <v>42285.022824074069</v>
      </c>
      <c r="U3413" s="10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0" t="s">
        <v>8218</v>
      </c>
      <c r="G3414" s="10" t="s">
        <v>8224</v>
      </c>
      <c r="H3414" s="10" t="s">
        <v>8246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t="b">
        <v>1</v>
      </c>
      <c r="N3414" s="10" t="s">
        <v>8269</v>
      </c>
      <c r="O3414" s="15" t="s">
        <v>8315</v>
      </c>
      <c r="P3414" s="10" t="s">
        <v>8316</v>
      </c>
      <c r="Q3414" s="10">
        <f t="shared" si="266"/>
        <v>100</v>
      </c>
      <c r="R3414" s="10">
        <f t="shared" si="265"/>
        <v>115.38</v>
      </c>
      <c r="S3414" s="23">
        <f t="shared" si="267"/>
        <v>41879.959050925929</v>
      </c>
      <c r="T3414" s="23">
        <f t="shared" si="268"/>
        <v>41909.959050925929</v>
      </c>
      <c r="U3414" s="10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0" t="s">
        <v>8218</v>
      </c>
      <c r="G3415" s="10" t="s">
        <v>8223</v>
      </c>
      <c r="H3415" s="10" t="s">
        <v>8245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t="b">
        <v>1</v>
      </c>
      <c r="N3415" s="10" t="s">
        <v>8269</v>
      </c>
      <c r="O3415" s="15" t="s">
        <v>8315</v>
      </c>
      <c r="P3415" s="10" t="s">
        <v>8316</v>
      </c>
      <c r="Q3415" s="10">
        <f t="shared" si="266"/>
        <v>130</v>
      </c>
      <c r="R3415" s="10">
        <f t="shared" si="265"/>
        <v>46.43</v>
      </c>
      <c r="S3415" s="23">
        <f t="shared" si="267"/>
        <v>42053.733078703706</v>
      </c>
      <c r="T3415" s="23">
        <f t="shared" si="268"/>
        <v>42063.207638888889</v>
      </c>
      <c r="U3415" s="10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0" t="s">
        <v>8218</v>
      </c>
      <c r="G3416" s="10" t="s">
        <v>8223</v>
      </c>
      <c r="H3416" s="10" t="s">
        <v>8245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t="b">
        <v>1</v>
      </c>
      <c r="N3416" s="10" t="s">
        <v>8269</v>
      </c>
      <c r="O3416" s="15" t="s">
        <v>8315</v>
      </c>
      <c r="P3416" s="10" t="s">
        <v>8316</v>
      </c>
      <c r="Q3416" s="10">
        <f t="shared" si="266"/>
        <v>104</v>
      </c>
      <c r="R3416" s="10">
        <f t="shared" si="265"/>
        <v>70.569999999999993</v>
      </c>
      <c r="S3416" s="23">
        <f t="shared" si="267"/>
        <v>42675.832465277781</v>
      </c>
      <c r="T3416" s="23">
        <f t="shared" si="268"/>
        <v>42705.332638888889</v>
      </c>
      <c r="U3416" s="10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0" t="s">
        <v>8218</v>
      </c>
      <c r="G3417" s="10" t="s">
        <v>8223</v>
      </c>
      <c r="H3417" s="10" t="s">
        <v>8245</v>
      </c>
      <c r="I3417" s="10">
        <v>1460935800</v>
      </c>
      <c r="J3417" s="10">
        <v>1459999656</v>
      </c>
      <c r="K3417" s="10" t="b">
        <v>0</v>
      </c>
      <c r="L3417" s="10">
        <v>9</v>
      </c>
      <c r="M3417" t="b">
        <v>1</v>
      </c>
      <c r="N3417" s="10" t="s">
        <v>8269</v>
      </c>
      <c r="O3417" s="15" t="s">
        <v>8315</v>
      </c>
      <c r="P3417" s="10" t="s">
        <v>8316</v>
      </c>
      <c r="Q3417" s="10">
        <f t="shared" si="266"/>
        <v>100</v>
      </c>
      <c r="R3417" s="10">
        <f t="shared" si="265"/>
        <v>22.22</v>
      </c>
      <c r="S3417" s="23">
        <f t="shared" si="267"/>
        <v>42467.144166666665</v>
      </c>
      <c r="T3417" s="23">
        <f t="shared" si="268"/>
        <v>42477.979166666672</v>
      </c>
      <c r="U3417" s="10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0" t="s">
        <v>8218</v>
      </c>
      <c r="G3418" s="10" t="s">
        <v>8224</v>
      </c>
      <c r="H3418" s="10" t="s">
        <v>8246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t="b">
        <v>1</v>
      </c>
      <c r="N3418" s="10" t="s">
        <v>8269</v>
      </c>
      <c r="O3418" s="15" t="s">
        <v>8315</v>
      </c>
      <c r="P3418" s="10" t="s">
        <v>8316</v>
      </c>
      <c r="Q3418" s="10">
        <f t="shared" si="266"/>
        <v>120</v>
      </c>
      <c r="R3418" s="10">
        <f t="shared" si="265"/>
        <v>159.47</v>
      </c>
      <c r="S3418" s="23">
        <f t="shared" si="267"/>
        <v>42089.412557870368</v>
      </c>
      <c r="T3418" s="23">
        <f t="shared" si="268"/>
        <v>42117.770833333328</v>
      </c>
      <c r="U3418" s="10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0" t="s">
        <v>8218</v>
      </c>
      <c r="G3419" s="10" t="s">
        <v>8223</v>
      </c>
      <c r="H3419" s="10" t="s">
        <v>8245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t="b">
        <v>1</v>
      </c>
      <c r="N3419" s="10" t="s">
        <v>8269</v>
      </c>
      <c r="O3419" s="15" t="s">
        <v>8315</v>
      </c>
      <c r="P3419" s="10" t="s">
        <v>8316</v>
      </c>
      <c r="Q3419" s="10">
        <f t="shared" si="266"/>
        <v>100</v>
      </c>
      <c r="R3419" s="10">
        <f t="shared" si="265"/>
        <v>37.78</v>
      </c>
      <c r="S3419" s="23">
        <f t="shared" si="267"/>
        <v>41894.91375</v>
      </c>
      <c r="T3419" s="23">
        <f t="shared" si="268"/>
        <v>41938.029861111114</v>
      </c>
      <c r="U3419" s="10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0" t="s">
        <v>8218</v>
      </c>
      <c r="G3420" s="10" t="s">
        <v>8223</v>
      </c>
      <c r="H3420" s="10" t="s">
        <v>8245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t="b">
        <v>1</v>
      </c>
      <c r="N3420" s="10" t="s">
        <v>8269</v>
      </c>
      <c r="O3420" s="15" t="s">
        <v>8315</v>
      </c>
      <c r="P3420" s="10" t="s">
        <v>8316</v>
      </c>
      <c r="Q3420" s="10">
        <f t="shared" si="266"/>
        <v>101</v>
      </c>
      <c r="R3420" s="10">
        <f t="shared" si="265"/>
        <v>72.05</v>
      </c>
      <c r="S3420" s="23">
        <f t="shared" si="267"/>
        <v>41752.83457175926</v>
      </c>
      <c r="T3420" s="23">
        <f t="shared" si="268"/>
        <v>41782.83457175926</v>
      </c>
      <c r="U3420" s="1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0" t="s">
        <v>8218</v>
      </c>
      <c r="G3421" s="10" t="s">
        <v>8240</v>
      </c>
      <c r="H3421" s="10" t="s">
        <v>8248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t="b">
        <v>1</v>
      </c>
      <c r="N3421" s="10" t="s">
        <v>8269</v>
      </c>
      <c r="O3421" s="15" t="s">
        <v>8315</v>
      </c>
      <c r="P3421" s="10" t="s">
        <v>8316</v>
      </c>
      <c r="Q3421" s="10">
        <f t="shared" si="266"/>
        <v>107</v>
      </c>
      <c r="R3421" s="10">
        <f t="shared" si="265"/>
        <v>63.7</v>
      </c>
      <c r="S3421" s="23">
        <f t="shared" si="267"/>
        <v>42448.821585648147</v>
      </c>
      <c r="T3421" s="23">
        <f t="shared" si="268"/>
        <v>42466.895833333328</v>
      </c>
      <c r="U3421" s="10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0" t="s">
        <v>8218</v>
      </c>
      <c r="G3422" s="10" t="s">
        <v>8224</v>
      </c>
      <c r="H3422" s="10" t="s">
        <v>8246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t="b">
        <v>1</v>
      </c>
      <c r="N3422" s="10" t="s">
        <v>8269</v>
      </c>
      <c r="O3422" s="15" t="s">
        <v>8315</v>
      </c>
      <c r="P3422" s="10" t="s">
        <v>8316</v>
      </c>
      <c r="Q3422" s="10">
        <f t="shared" si="266"/>
        <v>138</v>
      </c>
      <c r="R3422" s="10">
        <f t="shared" si="265"/>
        <v>28.41</v>
      </c>
      <c r="S3422" s="23">
        <f t="shared" si="267"/>
        <v>42405.090300925927</v>
      </c>
      <c r="T3422" s="23">
        <f t="shared" si="268"/>
        <v>42414</v>
      </c>
      <c r="U3422" s="10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0" t="s">
        <v>8218</v>
      </c>
      <c r="G3423" s="10" t="s">
        <v>8223</v>
      </c>
      <c r="H3423" s="10" t="s">
        <v>8245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t="b">
        <v>1</v>
      </c>
      <c r="N3423" s="10" t="s">
        <v>8269</v>
      </c>
      <c r="O3423" s="15" t="s">
        <v>8315</v>
      </c>
      <c r="P3423" s="10" t="s">
        <v>8316</v>
      </c>
      <c r="Q3423" s="10">
        <f t="shared" si="266"/>
        <v>101</v>
      </c>
      <c r="R3423" s="10">
        <f t="shared" si="265"/>
        <v>103.21</v>
      </c>
      <c r="S3423" s="23">
        <f t="shared" si="267"/>
        <v>42037.791238425925</v>
      </c>
      <c r="T3423" s="23">
        <f t="shared" si="268"/>
        <v>42067.791238425925</v>
      </c>
      <c r="U3423" s="10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0" t="s">
        <v>8218</v>
      </c>
      <c r="G3424" s="10" t="s">
        <v>8224</v>
      </c>
      <c r="H3424" s="10" t="s">
        <v>8246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t="b">
        <v>1</v>
      </c>
      <c r="N3424" s="10" t="s">
        <v>8269</v>
      </c>
      <c r="O3424" s="15" t="s">
        <v>8315</v>
      </c>
      <c r="P3424" s="10" t="s">
        <v>8316</v>
      </c>
      <c r="Q3424" s="10">
        <f t="shared" si="266"/>
        <v>109</v>
      </c>
      <c r="R3424" s="10">
        <f t="shared" si="265"/>
        <v>71.150000000000006</v>
      </c>
      <c r="S3424" s="23">
        <f t="shared" si="267"/>
        <v>42323.562222222223</v>
      </c>
      <c r="T3424" s="23">
        <f t="shared" si="268"/>
        <v>42352</v>
      </c>
      <c r="U3424" s="10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0" t="s">
        <v>8218</v>
      </c>
      <c r="G3425" s="10" t="s">
        <v>8223</v>
      </c>
      <c r="H3425" s="10" t="s">
        <v>8245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t="b">
        <v>1</v>
      </c>
      <c r="N3425" s="10" t="s">
        <v>8269</v>
      </c>
      <c r="O3425" s="15" t="s">
        <v>8315</v>
      </c>
      <c r="P3425" s="10" t="s">
        <v>8316</v>
      </c>
      <c r="Q3425" s="10">
        <f t="shared" si="266"/>
        <v>140</v>
      </c>
      <c r="R3425" s="10">
        <f t="shared" si="265"/>
        <v>35</v>
      </c>
      <c r="S3425" s="23">
        <f t="shared" si="267"/>
        <v>42088.911354166667</v>
      </c>
      <c r="T3425" s="23">
        <f t="shared" si="268"/>
        <v>42118.911354166667</v>
      </c>
      <c r="U3425" s="10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0" t="s">
        <v>8218</v>
      </c>
      <c r="G3426" s="10" t="s">
        <v>8223</v>
      </c>
      <c r="H3426" s="10" t="s">
        <v>8245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t="b">
        <v>1</v>
      </c>
      <c r="N3426" s="10" t="s">
        <v>8269</v>
      </c>
      <c r="O3426" s="15" t="s">
        <v>8315</v>
      </c>
      <c r="P3426" s="10" t="s">
        <v>8316</v>
      </c>
      <c r="Q3426" s="10">
        <f t="shared" si="266"/>
        <v>104</v>
      </c>
      <c r="R3426" s="10">
        <f t="shared" si="265"/>
        <v>81.78</v>
      </c>
      <c r="S3426" s="23">
        <f t="shared" si="267"/>
        <v>42018.676898148144</v>
      </c>
      <c r="T3426" s="23">
        <f t="shared" si="268"/>
        <v>42040.290972222225</v>
      </c>
      <c r="U3426" s="10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0" t="s">
        <v>8218</v>
      </c>
      <c r="G3427" s="10" t="s">
        <v>8223</v>
      </c>
      <c r="H3427" s="10" t="s">
        <v>8245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t="b">
        <v>1</v>
      </c>
      <c r="N3427" s="10" t="s">
        <v>8269</v>
      </c>
      <c r="O3427" s="15" t="s">
        <v>8315</v>
      </c>
      <c r="P3427" s="10" t="s">
        <v>8316</v>
      </c>
      <c r="Q3427" s="10">
        <f t="shared" si="266"/>
        <v>103</v>
      </c>
      <c r="R3427" s="10">
        <f t="shared" si="265"/>
        <v>297.02999999999997</v>
      </c>
      <c r="S3427" s="23">
        <f t="shared" si="267"/>
        <v>41884.617314814815</v>
      </c>
      <c r="T3427" s="23">
        <f t="shared" si="268"/>
        <v>41916.617314814815</v>
      </c>
      <c r="U3427" s="10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0" t="s">
        <v>8218</v>
      </c>
      <c r="G3428" s="10" t="s">
        <v>8223</v>
      </c>
      <c r="H3428" s="10" t="s">
        <v>8245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t="b">
        <v>1</v>
      </c>
      <c r="N3428" s="10" t="s">
        <v>8269</v>
      </c>
      <c r="O3428" s="15" t="s">
        <v>8315</v>
      </c>
      <c r="P3428" s="10" t="s">
        <v>8316</v>
      </c>
      <c r="Q3428" s="10">
        <f t="shared" si="266"/>
        <v>108</v>
      </c>
      <c r="R3428" s="10">
        <f t="shared" si="265"/>
        <v>46.61</v>
      </c>
      <c r="S3428" s="23">
        <f t="shared" si="267"/>
        <v>41884.056747685187</v>
      </c>
      <c r="T3428" s="23">
        <f t="shared" si="268"/>
        <v>41903.083333333336</v>
      </c>
      <c r="U3428" s="10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0" t="s">
        <v>8218</v>
      </c>
      <c r="G3429" s="10" t="s">
        <v>8224</v>
      </c>
      <c r="H3429" s="10" t="s">
        <v>8246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t="b">
        <v>1</v>
      </c>
      <c r="N3429" s="10" t="s">
        <v>8269</v>
      </c>
      <c r="O3429" s="15" t="s">
        <v>8315</v>
      </c>
      <c r="P3429" s="10" t="s">
        <v>8316</v>
      </c>
      <c r="Q3429" s="10">
        <f t="shared" si="266"/>
        <v>100</v>
      </c>
      <c r="R3429" s="10">
        <f t="shared" si="265"/>
        <v>51.72</v>
      </c>
      <c r="S3429" s="23">
        <f t="shared" si="267"/>
        <v>41792.645277777774</v>
      </c>
      <c r="T3429" s="23">
        <f t="shared" si="268"/>
        <v>41822.645277777774</v>
      </c>
      <c r="U3429" s="10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0" t="s">
        <v>8218</v>
      </c>
      <c r="G3430" s="10" t="s">
        <v>8224</v>
      </c>
      <c r="H3430" s="10" t="s">
        <v>8246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t="b">
        <v>1</v>
      </c>
      <c r="N3430" s="10" t="s">
        <v>8269</v>
      </c>
      <c r="O3430" s="15" t="s">
        <v>8315</v>
      </c>
      <c r="P3430" s="10" t="s">
        <v>8316</v>
      </c>
      <c r="Q3430" s="10">
        <f t="shared" si="266"/>
        <v>103</v>
      </c>
      <c r="R3430" s="10">
        <f t="shared" si="265"/>
        <v>40.29</v>
      </c>
      <c r="S3430" s="23">
        <f t="shared" si="267"/>
        <v>42038.720451388886</v>
      </c>
      <c r="T3430" s="23">
        <f t="shared" si="268"/>
        <v>42063.708333333328</v>
      </c>
      <c r="U3430" s="1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0" t="s">
        <v>8218</v>
      </c>
      <c r="G3431" s="10" t="s">
        <v>8224</v>
      </c>
      <c r="H3431" s="10" t="s">
        <v>8246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t="b">
        <v>1</v>
      </c>
      <c r="N3431" s="10" t="s">
        <v>8269</v>
      </c>
      <c r="O3431" s="15" t="s">
        <v>8315</v>
      </c>
      <c r="P3431" s="10" t="s">
        <v>8316</v>
      </c>
      <c r="Q3431" s="10">
        <f t="shared" si="266"/>
        <v>130</v>
      </c>
      <c r="R3431" s="10">
        <f t="shared" si="265"/>
        <v>16.25</v>
      </c>
      <c r="S3431" s="23">
        <f t="shared" si="267"/>
        <v>42662.021539351852</v>
      </c>
      <c r="T3431" s="23">
        <f t="shared" si="268"/>
        <v>42676.021539351852</v>
      </c>
      <c r="U3431" s="10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0" t="s">
        <v>8218</v>
      </c>
      <c r="G3432" s="10" t="s">
        <v>8224</v>
      </c>
      <c r="H3432" s="10" t="s">
        <v>8246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t="b">
        <v>1</v>
      </c>
      <c r="N3432" s="10" t="s">
        <v>8269</v>
      </c>
      <c r="O3432" s="15" t="s">
        <v>8315</v>
      </c>
      <c r="P3432" s="10" t="s">
        <v>8316</v>
      </c>
      <c r="Q3432" s="10">
        <f t="shared" si="266"/>
        <v>109</v>
      </c>
      <c r="R3432" s="10">
        <f t="shared" si="265"/>
        <v>30.15</v>
      </c>
      <c r="S3432" s="23">
        <f t="shared" si="267"/>
        <v>41820.945613425924</v>
      </c>
      <c r="T3432" s="23">
        <f t="shared" si="268"/>
        <v>41850.945613425924</v>
      </c>
      <c r="U3432" s="10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0" t="s">
        <v>8218</v>
      </c>
      <c r="G3433" s="10" t="s">
        <v>8223</v>
      </c>
      <c r="H3433" s="10" t="s">
        <v>8245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t="b">
        <v>1</v>
      </c>
      <c r="N3433" s="10" t="s">
        <v>8269</v>
      </c>
      <c r="O3433" s="15" t="s">
        <v>8315</v>
      </c>
      <c r="P3433" s="10" t="s">
        <v>8316</v>
      </c>
      <c r="Q3433" s="10">
        <f t="shared" si="266"/>
        <v>100</v>
      </c>
      <c r="R3433" s="10">
        <f t="shared" si="265"/>
        <v>95.24</v>
      </c>
      <c r="S3433" s="23">
        <f t="shared" si="267"/>
        <v>41839.730937500004</v>
      </c>
      <c r="T3433" s="23">
        <f t="shared" si="268"/>
        <v>41869.730937500004</v>
      </c>
      <c r="U3433" s="10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0" t="s">
        <v>8218</v>
      </c>
      <c r="G3434" s="10" t="s">
        <v>8223</v>
      </c>
      <c r="H3434" s="10" t="s">
        <v>8245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t="b">
        <v>1</v>
      </c>
      <c r="N3434" s="10" t="s">
        <v>8269</v>
      </c>
      <c r="O3434" s="15" t="s">
        <v>8315</v>
      </c>
      <c r="P3434" s="10" t="s">
        <v>8316</v>
      </c>
      <c r="Q3434" s="10">
        <f t="shared" si="266"/>
        <v>110</v>
      </c>
      <c r="R3434" s="10">
        <f t="shared" si="265"/>
        <v>52.21</v>
      </c>
      <c r="S3434" s="23">
        <f t="shared" si="267"/>
        <v>42380.581180555557</v>
      </c>
      <c r="T3434" s="23">
        <f t="shared" si="268"/>
        <v>42405.916666666672</v>
      </c>
      <c r="U3434" s="10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0" t="s">
        <v>8218</v>
      </c>
      <c r="G3435" s="10" t="s">
        <v>8223</v>
      </c>
      <c r="H3435" s="10" t="s">
        <v>8245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t="b">
        <v>1</v>
      </c>
      <c r="N3435" s="10" t="s">
        <v>8269</v>
      </c>
      <c r="O3435" s="15" t="s">
        <v>8315</v>
      </c>
      <c r="P3435" s="10" t="s">
        <v>8316</v>
      </c>
      <c r="Q3435" s="10">
        <f t="shared" si="266"/>
        <v>100</v>
      </c>
      <c r="R3435" s="10">
        <f t="shared" si="265"/>
        <v>134.15</v>
      </c>
      <c r="S3435" s="23">
        <f t="shared" si="267"/>
        <v>41776.063136574077</v>
      </c>
      <c r="T3435" s="23">
        <f t="shared" si="268"/>
        <v>41807.125</v>
      </c>
      <c r="U3435" s="10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0" t="s">
        <v>8218</v>
      </c>
      <c r="G3436" s="10" t="s">
        <v>8223</v>
      </c>
      <c r="H3436" s="10" t="s">
        <v>8245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t="b">
        <v>1</v>
      </c>
      <c r="N3436" s="10" t="s">
        <v>8269</v>
      </c>
      <c r="O3436" s="15" t="s">
        <v>8315</v>
      </c>
      <c r="P3436" s="10" t="s">
        <v>8316</v>
      </c>
      <c r="Q3436" s="10">
        <f t="shared" si="266"/>
        <v>106</v>
      </c>
      <c r="R3436" s="10">
        <f t="shared" si="265"/>
        <v>62.83</v>
      </c>
      <c r="S3436" s="23">
        <f t="shared" si="267"/>
        <v>41800.380428240744</v>
      </c>
      <c r="T3436" s="23">
        <f t="shared" si="268"/>
        <v>41830.380428240744</v>
      </c>
      <c r="U3436" s="10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0" t="s">
        <v>8218</v>
      </c>
      <c r="G3437" s="10" t="s">
        <v>8223</v>
      </c>
      <c r="H3437" s="10" t="s">
        <v>8245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t="b">
        <v>1</v>
      </c>
      <c r="N3437" s="10" t="s">
        <v>8269</v>
      </c>
      <c r="O3437" s="15" t="s">
        <v>8315</v>
      </c>
      <c r="P3437" s="10" t="s">
        <v>8316</v>
      </c>
      <c r="Q3437" s="10">
        <f t="shared" si="266"/>
        <v>112</v>
      </c>
      <c r="R3437" s="10">
        <f t="shared" si="265"/>
        <v>58.95</v>
      </c>
      <c r="S3437" s="23">
        <f t="shared" si="267"/>
        <v>42572.61681712963</v>
      </c>
      <c r="T3437" s="23">
        <f t="shared" si="268"/>
        <v>42589.125</v>
      </c>
      <c r="U3437" s="10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0" t="s">
        <v>8218</v>
      </c>
      <c r="G3438" s="10" t="s">
        <v>8223</v>
      </c>
      <c r="H3438" s="10" t="s">
        <v>8245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t="b">
        <v>1</v>
      </c>
      <c r="N3438" s="10" t="s">
        <v>8269</v>
      </c>
      <c r="O3438" s="15" t="s">
        <v>8315</v>
      </c>
      <c r="P3438" s="10" t="s">
        <v>8316</v>
      </c>
      <c r="Q3438" s="10">
        <f t="shared" si="266"/>
        <v>106</v>
      </c>
      <c r="R3438" s="10">
        <f t="shared" si="265"/>
        <v>143.11000000000001</v>
      </c>
      <c r="S3438" s="23">
        <f t="shared" si="267"/>
        <v>41851.541585648149</v>
      </c>
      <c r="T3438" s="23">
        <f t="shared" si="268"/>
        <v>41872.686111111114</v>
      </c>
      <c r="U3438" s="10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0" t="s">
        <v>8218</v>
      </c>
      <c r="G3439" s="10" t="s">
        <v>8223</v>
      </c>
      <c r="H3439" s="10" t="s">
        <v>8245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t="b">
        <v>1</v>
      </c>
      <c r="N3439" s="10" t="s">
        <v>8269</v>
      </c>
      <c r="O3439" s="15" t="s">
        <v>8315</v>
      </c>
      <c r="P3439" s="10" t="s">
        <v>8316</v>
      </c>
      <c r="Q3439" s="10">
        <f t="shared" si="266"/>
        <v>101</v>
      </c>
      <c r="R3439" s="10">
        <f t="shared" si="265"/>
        <v>84.17</v>
      </c>
      <c r="S3439" s="23">
        <f t="shared" si="267"/>
        <v>42205.710879629631</v>
      </c>
      <c r="T3439" s="23">
        <f t="shared" si="268"/>
        <v>42235.710879629631</v>
      </c>
      <c r="U3439" s="10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0" t="s">
        <v>8218</v>
      </c>
      <c r="G3440" s="10" t="s">
        <v>8224</v>
      </c>
      <c r="H3440" s="10" t="s">
        <v>8246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t="b">
        <v>1</v>
      </c>
      <c r="N3440" s="10" t="s">
        <v>8269</v>
      </c>
      <c r="O3440" s="15" t="s">
        <v>8315</v>
      </c>
      <c r="P3440" s="10" t="s">
        <v>8316</v>
      </c>
      <c r="Q3440" s="10">
        <f t="shared" si="266"/>
        <v>104</v>
      </c>
      <c r="R3440" s="10">
        <f t="shared" si="265"/>
        <v>186.07</v>
      </c>
      <c r="S3440" s="23">
        <f t="shared" si="267"/>
        <v>42100.927858796291</v>
      </c>
      <c r="T3440" s="23">
        <f t="shared" si="268"/>
        <v>42126.875</v>
      </c>
      <c r="U3440" s="1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0" t="s">
        <v>8218</v>
      </c>
      <c r="G3441" s="10" t="s">
        <v>8223</v>
      </c>
      <c r="H3441" s="10" t="s">
        <v>8245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t="b">
        <v>1</v>
      </c>
      <c r="N3441" s="10" t="s">
        <v>8269</v>
      </c>
      <c r="O3441" s="15" t="s">
        <v>8315</v>
      </c>
      <c r="P3441" s="10" t="s">
        <v>8316</v>
      </c>
      <c r="Q3441" s="10">
        <f t="shared" si="266"/>
        <v>135</v>
      </c>
      <c r="R3441" s="10">
        <f t="shared" si="265"/>
        <v>89.79</v>
      </c>
      <c r="S3441" s="23">
        <f t="shared" si="267"/>
        <v>42374.911226851851</v>
      </c>
      <c r="T3441" s="23">
        <f t="shared" si="268"/>
        <v>42388.207638888889</v>
      </c>
      <c r="U3441" s="10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0" t="s">
        <v>8218</v>
      </c>
      <c r="G3442" s="10" t="s">
        <v>8223</v>
      </c>
      <c r="H3442" s="10" t="s">
        <v>8245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t="b">
        <v>1</v>
      </c>
      <c r="N3442" s="10" t="s">
        <v>8269</v>
      </c>
      <c r="O3442" s="15" t="s">
        <v>8315</v>
      </c>
      <c r="P3442" s="10" t="s">
        <v>8316</v>
      </c>
      <c r="Q3442" s="10">
        <f t="shared" si="266"/>
        <v>105</v>
      </c>
      <c r="R3442" s="10">
        <f t="shared" si="265"/>
        <v>64.16</v>
      </c>
      <c r="S3442" s="23">
        <f t="shared" si="267"/>
        <v>41809.12300925926</v>
      </c>
      <c r="T3442" s="23">
        <f t="shared" si="268"/>
        <v>41831.677083333336</v>
      </c>
      <c r="U3442" s="10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0" t="s">
        <v>8218</v>
      </c>
      <c r="G3443" s="10" t="s">
        <v>8223</v>
      </c>
      <c r="H3443" s="10" t="s">
        <v>8245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t="b">
        <v>1</v>
      </c>
      <c r="N3443" s="10" t="s">
        <v>8269</v>
      </c>
      <c r="O3443" s="15" t="s">
        <v>8315</v>
      </c>
      <c r="P3443" s="10" t="s">
        <v>8316</v>
      </c>
      <c r="Q3443" s="10">
        <f t="shared" si="266"/>
        <v>103</v>
      </c>
      <c r="R3443" s="10">
        <f t="shared" si="265"/>
        <v>59.65</v>
      </c>
      <c r="S3443" s="23">
        <f t="shared" si="267"/>
        <v>42294.429641203707</v>
      </c>
      <c r="T3443" s="23">
        <f t="shared" si="268"/>
        <v>42321.845138888893</v>
      </c>
      <c r="U3443" s="10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0" t="s">
        <v>8218</v>
      </c>
      <c r="G3444" s="10" t="s">
        <v>8223</v>
      </c>
      <c r="H3444" s="10" t="s">
        <v>8245</v>
      </c>
      <c r="I3444" s="10">
        <v>1433016672</v>
      </c>
      <c r="J3444" s="10">
        <v>1430424672</v>
      </c>
      <c r="K3444" s="10" t="b">
        <v>0</v>
      </c>
      <c r="L3444" s="10">
        <v>8</v>
      </c>
      <c r="M3444" t="b">
        <v>1</v>
      </c>
      <c r="N3444" s="10" t="s">
        <v>8269</v>
      </c>
      <c r="O3444" s="15" t="s">
        <v>8315</v>
      </c>
      <c r="P3444" s="10" t="s">
        <v>8316</v>
      </c>
      <c r="Q3444" s="10">
        <f t="shared" si="266"/>
        <v>100</v>
      </c>
      <c r="R3444" s="10">
        <f t="shared" si="265"/>
        <v>31.25</v>
      </c>
      <c r="S3444" s="23">
        <f t="shared" si="267"/>
        <v>42124.841111111105</v>
      </c>
      <c r="T3444" s="23">
        <f t="shared" si="268"/>
        <v>42154.841111111105</v>
      </c>
      <c r="U3444" s="10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0" t="s">
        <v>8218</v>
      </c>
      <c r="G3445" s="10" t="s">
        <v>8223</v>
      </c>
      <c r="H3445" s="10" t="s">
        <v>8245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t="b">
        <v>1</v>
      </c>
      <c r="N3445" s="10" t="s">
        <v>8269</v>
      </c>
      <c r="O3445" s="15" t="s">
        <v>8315</v>
      </c>
      <c r="P3445" s="10" t="s">
        <v>8316</v>
      </c>
      <c r="Q3445" s="10">
        <f t="shared" si="266"/>
        <v>186</v>
      </c>
      <c r="R3445" s="10">
        <f t="shared" si="265"/>
        <v>41.22</v>
      </c>
      <c r="S3445" s="23">
        <f t="shared" si="267"/>
        <v>41861.524837962963</v>
      </c>
      <c r="T3445" s="23">
        <f t="shared" si="268"/>
        <v>41891.524837962963</v>
      </c>
      <c r="U3445" s="10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0" t="s">
        <v>8218</v>
      </c>
      <c r="G3446" s="10" t="s">
        <v>8225</v>
      </c>
      <c r="H3446" s="10" t="s">
        <v>8247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t="b">
        <v>1</v>
      </c>
      <c r="N3446" s="10" t="s">
        <v>8269</v>
      </c>
      <c r="O3446" s="15" t="s">
        <v>8315</v>
      </c>
      <c r="P3446" s="10" t="s">
        <v>8316</v>
      </c>
      <c r="Q3446" s="10">
        <f t="shared" si="266"/>
        <v>289</v>
      </c>
      <c r="R3446" s="10">
        <f t="shared" si="265"/>
        <v>43.35</v>
      </c>
      <c r="S3446" s="23">
        <f t="shared" si="267"/>
        <v>42521.291504629626</v>
      </c>
      <c r="T3446" s="23">
        <f t="shared" si="268"/>
        <v>42529.582638888889</v>
      </c>
      <c r="U3446" s="10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0" t="s">
        <v>8218</v>
      </c>
      <c r="G3447" s="10" t="s">
        <v>8224</v>
      </c>
      <c r="H3447" s="10" t="s">
        <v>8246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t="b">
        <v>1</v>
      </c>
      <c r="N3447" s="10" t="s">
        <v>8269</v>
      </c>
      <c r="O3447" s="15" t="s">
        <v>8315</v>
      </c>
      <c r="P3447" s="10" t="s">
        <v>8316</v>
      </c>
      <c r="Q3447" s="10">
        <f t="shared" si="266"/>
        <v>100</v>
      </c>
      <c r="R3447" s="10">
        <f t="shared" si="265"/>
        <v>64.52</v>
      </c>
      <c r="S3447" s="23">
        <f t="shared" si="267"/>
        <v>42272.530509259261</v>
      </c>
      <c r="T3447" s="23">
        <f t="shared" si="268"/>
        <v>42300.530509259261</v>
      </c>
      <c r="U3447" s="10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0" t="s">
        <v>8218</v>
      </c>
      <c r="G3448" s="10" t="s">
        <v>8224</v>
      </c>
      <c r="H3448" s="10" t="s">
        <v>8246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t="b">
        <v>1</v>
      </c>
      <c r="N3448" s="10" t="s">
        <v>8269</v>
      </c>
      <c r="O3448" s="15" t="s">
        <v>8315</v>
      </c>
      <c r="P3448" s="10" t="s">
        <v>8316</v>
      </c>
      <c r="Q3448" s="10">
        <f t="shared" si="266"/>
        <v>108</v>
      </c>
      <c r="R3448" s="10">
        <f t="shared" si="265"/>
        <v>43.28</v>
      </c>
      <c r="S3448" s="23">
        <f t="shared" si="267"/>
        <v>42016.832465277781</v>
      </c>
      <c r="T3448" s="23">
        <f t="shared" si="268"/>
        <v>42040.513888888891</v>
      </c>
      <c r="U3448" s="10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0" t="s">
        <v>8218</v>
      </c>
      <c r="G3449" s="10" t="s">
        <v>8223</v>
      </c>
      <c r="H3449" s="10" t="s">
        <v>8245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t="b">
        <v>1</v>
      </c>
      <c r="N3449" s="10" t="s">
        <v>8269</v>
      </c>
      <c r="O3449" s="15" t="s">
        <v>8315</v>
      </c>
      <c r="P3449" s="10" t="s">
        <v>8316</v>
      </c>
      <c r="Q3449" s="10">
        <f t="shared" si="266"/>
        <v>108</v>
      </c>
      <c r="R3449" s="10">
        <f t="shared" si="265"/>
        <v>77</v>
      </c>
      <c r="S3449" s="23">
        <f t="shared" si="267"/>
        <v>42402.889027777783</v>
      </c>
      <c r="T3449" s="23">
        <f t="shared" si="268"/>
        <v>42447.847361111111</v>
      </c>
      <c r="U3449" s="10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0" t="s">
        <v>8218</v>
      </c>
      <c r="G3450" s="10" t="s">
        <v>8223</v>
      </c>
      <c r="H3450" s="10" t="s">
        <v>8245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t="b">
        <v>1</v>
      </c>
      <c r="N3450" s="10" t="s">
        <v>8269</v>
      </c>
      <c r="O3450" s="15" t="s">
        <v>8315</v>
      </c>
      <c r="P3450" s="10" t="s">
        <v>8316</v>
      </c>
      <c r="Q3450" s="10">
        <f t="shared" si="266"/>
        <v>110</v>
      </c>
      <c r="R3450" s="10">
        <f t="shared" si="265"/>
        <v>51.22</v>
      </c>
      <c r="S3450" s="23">
        <f t="shared" si="267"/>
        <v>41960.119085648148</v>
      </c>
      <c r="T3450" s="23">
        <f t="shared" si="268"/>
        <v>41990.119085648148</v>
      </c>
      <c r="U3450" s="1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0" t="s">
        <v>8218</v>
      </c>
      <c r="G3451" s="10" t="s">
        <v>8223</v>
      </c>
      <c r="H3451" s="10" t="s">
        <v>8245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t="b">
        <v>1</v>
      </c>
      <c r="N3451" s="10" t="s">
        <v>8269</v>
      </c>
      <c r="O3451" s="15" t="s">
        <v>8315</v>
      </c>
      <c r="P3451" s="10" t="s">
        <v>8316</v>
      </c>
      <c r="Q3451" s="10">
        <f t="shared" si="266"/>
        <v>171</v>
      </c>
      <c r="R3451" s="10">
        <f t="shared" si="265"/>
        <v>68.25</v>
      </c>
      <c r="S3451" s="23">
        <f t="shared" si="267"/>
        <v>42532.052523148144</v>
      </c>
      <c r="T3451" s="23">
        <f t="shared" si="268"/>
        <v>42560.166666666672</v>
      </c>
      <c r="U3451" s="10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0" t="s">
        <v>8218</v>
      </c>
      <c r="G3452" s="10" t="s">
        <v>8224</v>
      </c>
      <c r="H3452" s="10" t="s">
        <v>8246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t="b">
        <v>1</v>
      </c>
      <c r="N3452" s="10" t="s">
        <v>8269</v>
      </c>
      <c r="O3452" s="15" t="s">
        <v>8315</v>
      </c>
      <c r="P3452" s="10" t="s">
        <v>8316</v>
      </c>
      <c r="Q3452" s="10">
        <f t="shared" si="266"/>
        <v>152</v>
      </c>
      <c r="R3452" s="10">
        <f t="shared" si="265"/>
        <v>19.489999999999998</v>
      </c>
      <c r="S3452" s="23">
        <f t="shared" si="267"/>
        <v>42036.704525462963</v>
      </c>
      <c r="T3452" s="23">
        <f t="shared" si="268"/>
        <v>42096.662858796291</v>
      </c>
      <c r="U3452" s="10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0" t="s">
        <v>8218</v>
      </c>
      <c r="G3453" s="10" t="s">
        <v>8223</v>
      </c>
      <c r="H3453" s="10" t="s">
        <v>8245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t="b">
        <v>1</v>
      </c>
      <c r="N3453" s="10" t="s">
        <v>8269</v>
      </c>
      <c r="O3453" s="15" t="s">
        <v>8315</v>
      </c>
      <c r="P3453" s="10" t="s">
        <v>8316</v>
      </c>
      <c r="Q3453" s="10">
        <f t="shared" si="266"/>
        <v>101</v>
      </c>
      <c r="R3453" s="10">
        <f t="shared" si="265"/>
        <v>41.13</v>
      </c>
      <c r="S3453" s="23">
        <f t="shared" si="267"/>
        <v>42088.723692129628</v>
      </c>
      <c r="T3453" s="23">
        <f t="shared" si="268"/>
        <v>42115.723692129628</v>
      </c>
      <c r="U3453" s="10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0" t="s">
        <v>8218</v>
      </c>
      <c r="G3454" s="10" t="s">
        <v>8223</v>
      </c>
      <c r="H3454" s="10" t="s">
        <v>8245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t="b">
        <v>1</v>
      </c>
      <c r="N3454" s="10" t="s">
        <v>8269</v>
      </c>
      <c r="O3454" s="15" t="s">
        <v>8315</v>
      </c>
      <c r="P3454" s="10" t="s">
        <v>8316</v>
      </c>
      <c r="Q3454" s="10">
        <f t="shared" si="266"/>
        <v>153</v>
      </c>
      <c r="R3454" s="10">
        <f t="shared" si="265"/>
        <v>41.41</v>
      </c>
      <c r="S3454" s="23">
        <f t="shared" si="267"/>
        <v>41820.639189814814</v>
      </c>
      <c r="T3454" s="23">
        <f t="shared" si="268"/>
        <v>41843.165972222225</v>
      </c>
      <c r="U3454" s="10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0" t="s">
        <v>8218</v>
      </c>
      <c r="G3455" s="10" t="s">
        <v>8224</v>
      </c>
      <c r="H3455" s="10" t="s">
        <v>8246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t="b">
        <v>1</v>
      </c>
      <c r="N3455" s="10" t="s">
        <v>8269</v>
      </c>
      <c r="O3455" s="15" t="s">
        <v>8315</v>
      </c>
      <c r="P3455" s="10" t="s">
        <v>8316</v>
      </c>
      <c r="Q3455" s="10">
        <f t="shared" si="266"/>
        <v>128</v>
      </c>
      <c r="R3455" s="10">
        <f t="shared" si="265"/>
        <v>27.5</v>
      </c>
      <c r="S3455" s="23">
        <f t="shared" si="267"/>
        <v>42535.97865740741</v>
      </c>
      <c r="T3455" s="23">
        <f t="shared" si="268"/>
        <v>42595.97865740741</v>
      </c>
      <c r="U3455" s="10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0" t="s">
        <v>8218</v>
      </c>
      <c r="G3456" s="10" t="s">
        <v>8224</v>
      </c>
      <c r="H3456" s="10" t="s">
        <v>8246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t="b">
        <v>1</v>
      </c>
      <c r="N3456" s="10" t="s">
        <v>8269</v>
      </c>
      <c r="O3456" s="15" t="s">
        <v>8315</v>
      </c>
      <c r="P3456" s="10" t="s">
        <v>8316</v>
      </c>
      <c r="Q3456" s="10">
        <f t="shared" si="266"/>
        <v>101</v>
      </c>
      <c r="R3456" s="10">
        <f t="shared" si="265"/>
        <v>33.57</v>
      </c>
      <c r="S3456" s="23">
        <f t="shared" si="267"/>
        <v>41821.698599537034</v>
      </c>
      <c r="T3456" s="23">
        <f t="shared" si="268"/>
        <v>41851.698599537034</v>
      </c>
      <c r="U3456" s="10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0" t="s">
        <v>8218</v>
      </c>
      <c r="G3457" s="10" t="s">
        <v>8223</v>
      </c>
      <c r="H3457" s="10" t="s">
        <v>8245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t="b">
        <v>1</v>
      </c>
      <c r="N3457" s="10" t="s">
        <v>8269</v>
      </c>
      <c r="O3457" s="15" t="s">
        <v>8315</v>
      </c>
      <c r="P3457" s="10" t="s">
        <v>8316</v>
      </c>
      <c r="Q3457" s="10">
        <f t="shared" si="266"/>
        <v>101</v>
      </c>
      <c r="R3457" s="10">
        <f t="shared" si="265"/>
        <v>145.87</v>
      </c>
      <c r="S3457" s="23">
        <f t="shared" si="267"/>
        <v>42626.7503125</v>
      </c>
      <c r="T3457" s="23">
        <f t="shared" si="268"/>
        <v>42656.7503125</v>
      </c>
      <c r="U3457" s="10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0" t="s">
        <v>8218</v>
      </c>
      <c r="G3458" s="10" t="s">
        <v>8223</v>
      </c>
      <c r="H3458" s="10" t="s">
        <v>8245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t="b">
        <v>1</v>
      </c>
      <c r="N3458" s="10" t="s">
        <v>8269</v>
      </c>
      <c r="O3458" s="15" t="s">
        <v>8315</v>
      </c>
      <c r="P3458" s="10" t="s">
        <v>8316</v>
      </c>
      <c r="Q3458" s="10">
        <f t="shared" si="266"/>
        <v>191</v>
      </c>
      <c r="R3458" s="10">
        <f t="shared" ref="R3458:R3521" si="270">IFERROR(ROUND(E3458/L3458,2),0)</f>
        <v>358.69</v>
      </c>
      <c r="S3458" s="23">
        <f t="shared" si="267"/>
        <v>41821.205636574072</v>
      </c>
      <c r="T3458" s="23">
        <f t="shared" si="268"/>
        <v>41852.290972222225</v>
      </c>
      <c r="U3458" s="10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0" t="s">
        <v>8218</v>
      </c>
      <c r="G3459" s="10" t="s">
        <v>8223</v>
      </c>
      <c r="H3459" s="10" t="s">
        <v>8245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t="b">
        <v>1</v>
      </c>
      <c r="N3459" s="10" t="s">
        <v>8269</v>
      </c>
      <c r="O3459" s="15" t="s">
        <v>8315</v>
      </c>
      <c r="P3459" s="10" t="s">
        <v>8316</v>
      </c>
      <c r="Q3459" s="10">
        <f t="shared" ref="Q3459:Q3522" si="271">ROUND(E3459/D3459*100,0)</f>
        <v>140</v>
      </c>
      <c r="R3459" s="10">
        <f t="shared" si="270"/>
        <v>50.98</v>
      </c>
      <c r="S3459" s="23">
        <f t="shared" ref="S3459:S3522" si="272">(((J3459/60)/60)/24)+DATE(1970,1,1)</f>
        <v>42016.706678240742</v>
      </c>
      <c r="T3459" s="23">
        <f t="shared" ref="T3459:T3522" si="273">(((I3459/60)/60)/24)+DATE(1970,1,1)</f>
        <v>42047.249305555553</v>
      </c>
      <c r="U3459" s="10">
        <f t="shared" si="269"/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0" t="s">
        <v>8218</v>
      </c>
      <c r="G3460" s="10" t="s">
        <v>8223</v>
      </c>
      <c r="H3460" s="10" t="s">
        <v>8245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t="b">
        <v>1</v>
      </c>
      <c r="N3460" s="10" t="s">
        <v>8269</v>
      </c>
      <c r="O3460" s="15" t="s">
        <v>8315</v>
      </c>
      <c r="P3460" s="10" t="s">
        <v>8316</v>
      </c>
      <c r="Q3460" s="10">
        <f t="shared" si="271"/>
        <v>124</v>
      </c>
      <c r="R3460" s="10">
        <f t="shared" si="270"/>
        <v>45.04</v>
      </c>
      <c r="S3460" s="23">
        <f t="shared" si="272"/>
        <v>42011.202581018515</v>
      </c>
      <c r="T3460" s="23">
        <f t="shared" si="273"/>
        <v>42038.185416666667</v>
      </c>
      <c r="U3460" s="10">
        <f t="shared" si="269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0" t="s">
        <v>8218</v>
      </c>
      <c r="G3461" s="10" t="s">
        <v>8224</v>
      </c>
      <c r="H3461" s="10" t="s">
        <v>8246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t="b">
        <v>1</v>
      </c>
      <c r="N3461" s="10" t="s">
        <v>8269</v>
      </c>
      <c r="O3461" s="15" t="s">
        <v>8315</v>
      </c>
      <c r="P3461" s="10" t="s">
        <v>8316</v>
      </c>
      <c r="Q3461" s="10">
        <f t="shared" si="271"/>
        <v>126</v>
      </c>
      <c r="R3461" s="10">
        <f t="shared" si="270"/>
        <v>17.53</v>
      </c>
      <c r="S3461" s="23">
        <f t="shared" si="272"/>
        <v>42480.479861111111</v>
      </c>
      <c r="T3461" s="23">
        <f t="shared" si="273"/>
        <v>42510.479861111111</v>
      </c>
      <c r="U3461" s="10">
        <f t="shared" si="269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0" t="s">
        <v>8218</v>
      </c>
      <c r="G3462" s="10" t="s">
        <v>8224</v>
      </c>
      <c r="H3462" s="10" t="s">
        <v>8246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t="b">
        <v>1</v>
      </c>
      <c r="N3462" s="10" t="s">
        <v>8269</v>
      </c>
      <c r="O3462" s="15" t="s">
        <v>8315</v>
      </c>
      <c r="P3462" s="10" t="s">
        <v>8316</v>
      </c>
      <c r="Q3462" s="10">
        <f t="shared" si="271"/>
        <v>190</v>
      </c>
      <c r="R3462" s="10">
        <f t="shared" si="270"/>
        <v>50</v>
      </c>
      <c r="S3462" s="23">
        <f t="shared" si="272"/>
        <v>41852.527222222219</v>
      </c>
      <c r="T3462" s="23">
        <f t="shared" si="273"/>
        <v>41866.527222222219</v>
      </c>
      <c r="U3462" s="10">
        <f t="shared" si="269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0" t="s">
        <v>8218</v>
      </c>
      <c r="G3463" s="10" t="s">
        <v>8223</v>
      </c>
      <c r="H3463" s="10" t="s">
        <v>8245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t="b">
        <v>1</v>
      </c>
      <c r="N3463" s="10" t="s">
        <v>8269</v>
      </c>
      <c r="O3463" s="15" t="s">
        <v>8315</v>
      </c>
      <c r="P3463" s="10" t="s">
        <v>8316</v>
      </c>
      <c r="Q3463" s="10">
        <f t="shared" si="271"/>
        <v>139</v>
      </c>
      <c r="R3463" s="10">
        <f t="shared" si="270"/>
        <v>57.92</v>
      </c>
      <c r="S3463" s="23">
        <f t="shared" si="272"/>
        <v>42643.632858796293</v>
      </c>
      <c r="T3463" s="23">
        <f t="shared" si="273"/>
        <v>42672.125</v>
      </c>
      <c r="U3463" s="10">
        <f t="shared" si="269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0" t="s">
        <v>8218</v>
      </c>
      <c r="G3464" s="10" t="s">
        <v>8223</v>
      </c>
      <c r="H3464" s="10" t="s">
        <v>8245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t="b">
        <v>1</v>
      </c>
      <c r="N3464" s="10" t="s">
        <v>8269</v>
      </c>
      <c r="O3464" s="15" t="s">
        <v>8315</v>
      </c>
      <c r="P3464" s="10" t="s">
        <v>8316</v>
      </c>
      <c r="Q3464" s="10">
        <f t="shared" si="271"/>
        <v>202</v>
      </c>
      <c r="R3464" s="10">
        <f t="shared" si="270"/>
        <v>29.71</v>
      </c>
      <c r="S3464" s="23">
        <f t="shared" si="272"/>
        <v>42179.898472222223</v>
      </c>
      <c r="T3464" s="23">
        <f t="shared" si="273"/>
        <v>42195.75</v>
      </c>
      <c r="U3464" s="10">
        <f t="shared" si="269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0" t="s">
        <v>8218</v>
      </c>
      <c r="G3465" s="10" t="s">
        <v>8228</v>
      </c>
      <c r="H3465" s="10" t="s">
        <v>8250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t="b">
        <v>1</v>
      </c>
      <c r="N3465" s="10" t="s">
        <v>8269</v>
      </c>
      <c r="O3465" s="15" t="s">
        <v>8315</v>
      </c>
      <c r="P3465" s="10" t="s">
        <v>8316</v>
      </c>
      <c r="Q3465" s="10">
        <f t="shared" si="271"/>
        <v>103</v>
      </c>
      <c r="R3465" s="10">
        <f t="shared" si="270"/>
        <v>90.68</v>
      </c>
      <c r="S3465" s="23">
        <f t="shared" si="272"/>
        <v>42612.918807870374</v>
      </c>
      <c r="T3465" s="23">
        <f t="shared" si="273"/>
        <v>42654.165972222225</v>
      </c>
      <c r="U3465" s="10">
        <f t="shared" si="269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0" t="s">
        <v>8218</v>
      </c>
      <c r="G3466" s="10" t="s">
        <v>8223</v>
      </c>
      <c r="H3466" s="10" t="s">
        <v>8245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t="b">
        <v>1</v>
      </c>
      <c r="N3466" s="10" t="s">
        <v>8269</v>
      </c>
      <c r="O3466" s="15" t="s">
        <v>8315</v>
      </c>
      <c r="P3466" s="10" t="s">
        <v>8316</v>
      </c>
      <c r="Q3466" s="10">
        <f t="shared" si="271"/>
        <v>102</v>
      </c>
      <c r="R3466" s="10">
        <f t="shared" si="270"/>
        <v>55.01</v>
      </c>
      <c r="S3466" s="23">
        <f t="shared" si="272"/>
        <v>42575.130057870367</v>
      </c>
      <c r="T3466" s="23">
        <f t="shared" si="273"/>
        <v>42605.130057870367</v>
      </c>
      <c r="U3466" s="10">
        <f t="shared" si="269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0" t="s">
        <v>8218</v>
      </c>
      <c r="G3467" s="10" t="s">
        <v>8224</v>
      </c>
      <c r="H3467" s="10" t="s">
        <v>8246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t="b">
        <v>1</v>
      </c>
      <c r="N3467" s="10" t="s">
        <v>8269</v>
      </c>
      <c r="O3467" s="15" t="s">
        <v>8315</v>
      </c>
      <c r="P3467" s="10" t="s">
        <v>8316</v>
      </c>
      <c r="Q3467" s="10">
        <f t="shared" si="271"/>
        <v>103</v>
      </c>
      <c r="R3467" s="10">
        <f t="shared" si="270"/>
        <v>57.22</v>
      </c>
      <c r="S3467" s="23">
        <f t="shared" si="272"/>
        <v>42200.625833333332</v>
      </c>
      <c r="T3467" s="23">
        <f t="shared" si="273"/>
        <v>42225.666666666672</v>
      </c>
      <c r="U3467" s="10">
        <f t="shared" si="269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0" t="s">
        <v>8218</v>
      </c>
      <c r="G3468" s="10" t="s">
        <v>8223</v>
      </c>
      <c r="H3468" s="10" t="s">
        <v>8245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t="b">
        <v>1</v>
      </c>
      <c r="N3468" s="10" t="s">
        <v>8269</v>
      </c>
      <c r="O3468" s="15" t="s">
        <v>8315</v>
      </c>
      <c r="P3468" s="10" t="s">
        <v>8316</v>
      </c>
      <c r="Q3468" s="10">
        <f t="shared" si="271"/>
        <v>127</v>
      </c>
      <c r="R3468" s="10">
        <f t="shared" si="270"/>
        <v>72.95</v>
      </c>
      <c r="S3468" s="23">
        <f t="shared" si="272"/>
        <v>42420.019097222219</v>
      </c>
      <c r="T3468" s="23">
        <f t="shared" si="273"/>
        <v>42479.977430555555</v>
      </c>
      <c r="U3468" s="10">
        <f t="shared" si="269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0" t="s">
        <v>8218</v>
      </c>
      <c r="G3469" s="10" t="s">
        <v>8223</v>
      </c>
      <c r="H3469" s="10" t="s">
        <v>8245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t="b">
        <v>1</v>
      </c>
      <c r="N3469" s="10" t="s">
        <v>8269</v>
      </c>
      <c r="O3469" s="15" t="s">
        <v>8315</v>
      </c>
      <c r="P3469" s="10" t="s">
        <v>8316</v>
      </c>
      <c r="Q3469" s="10">
        <f t="shared" si="271"/>
        <v>101</v>
      </c>
      <c r="R3469" s="10">
        <f t="shared" si="270"/>
        <v>64.47</v>
      </c>
      <c r="S3469" s="23">
        <f t="shared" si="272"/>
        <v>42053.671666666662</v>
      </c>
      <c r="T3469" s="23">
        <f t="shared" si="273"/>
        <v>42083.630000000005</v>
      </c>
      <c r="U3469" s="10">
        <f t="shared" si="269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0" t="s">
        <v>8218</v>
      </c>
      <c r="G3470" s="10" t="s">
        <v>8223</v>
      </c>
      <c r="H3470" s="10" t="s">
        <v>8245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t="b">
        <v>1</v>
      </c>
      <c r="N3470" s="10" t="s">
        <v>8269</v>
      </c>
      <c r="O3470" s="15" t="s">
        <v>8315</v>
      </c>
      <c r="P3470" s="10" t="s">
        <v>8316</v>
      </c>
      <c r="Q3470" s="10">
        <f t="shared" si="271"/>
        <v>122</v>
      </c>
      <c r="R3470" s="10">
        <f t="shared" si="270"/>
        <v>716.35</v>
      </c>
      <c r="S3470" s="23">
        <f t="shared" si="272"/>
        <v>42605.765381944439</v>
      </c>
      <c r="T3470" s="23">
        <f t="shared" si="273"/>
        <v>42634.125</v>
      </c>
      <c r="U3470" s="10">
        <f t="shared" si="269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0" t="s">
        <v>8218</v>
      </c>
      <c r="G3471" s="10" t="s">
        <v>8223</v>
      </c>
      <c r="H3471" s="10" t="s">
        <v>8245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t="b">
        <v>1</v>
      </c>
      <c r="N3471" s="10" t="s">
        <v>8269</v>
      </c>
      <c r="O3471" s="15" t="s">
        <v>8315</v>
      </c>
      <c r="P3471" s="10" t="s">
        <v>8316</v>
      </c>
      <c r="Q3471" s="10">
        <f t="shared" si="271"/>
        <v>113</v>
      </c>
      <c r="R3471" s="10">
        <f t="shared" si="270"/>
        <v>50.4</v>
      </c>
      <c r="S3471" s="23">
        <f t="shared" si="272"/>
        <v>42458.641724537039</v>
      </c>
      <c r="T3471" s="23">
        <f t="shared" si="273"/>
        <v>42488.641724537039</v>
      </c>
      <c r="U3471" s="10">
        <f t="shared" ref="U3471:U3534" si="274">YEAR(S:S)</f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0" t="s">
        <v>8218</v>
      </c>
      <c r="G3472" s="10" t="s">
        <v>8223</v>
      </c>
      <c r="H3472" s="10" t="s">
        <v>8245</v>
      </c>
      <c r="I3472" s="10">
        <v>1468618680</v>
      </c>
      <c r="J3472" s="10">
        <v>1465345902</v>
      </c>
      <c r="K3472" s="10" t="b">
        <v>0</v>
      </c>
      <c r="L3472" s="10">
        <v>9</v>
      </c>
      <c r="M3472" t="b">
        <v>1</v>
      </c>
      <c r="N3472" s="10" t="s">
        <v>8269</v>
      </c>
      <c r="O3472" s="15" t="s">
        <v>8315</v>
      </c>
      <c r="P3472" s="10" t="s">
        <v>8316</v>
      </c>
      <c r="Q3472" s="10">
        <f t="shared" si="271"/>
        <v>150</v>
      </c>
      <c r="R3472" s="10">
        <f t="shared" si="270"/>
        <v>41.67</v>
      </c>
      <c r="S3472" s="23">
        <f t="shared" si="272"/>
        <v>42529.022013888884</v>
      </c>
      <c r="T3472" s="23">
        <f t="shared" si="273"/>
        <v>42566.901388888888</v>
      </c>
      <c r="U3472" s="10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0" t="s">
        <v>8218</v>
      </c>
      <c r="G3473" s="10" t="s">
        <v>8224</v>
      </c>
      <c r="H3473" s="10" t="s">
        <v>8246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t="b">
        <v>1</v>
      </c>
      <c r="N3473" s="10" t="s">
        <v>8269</v>
      </c>
      <c r="O3473" s="15" t="s">
        <v>8315</v>
      </c>
      <c r="P3473" s="10" t="s">
        <v>8316</v>
      </c>
      <c r="Q3473" s="10">
        <f t="shared" si="271"/>
        <v>215</v>
      </c>
      <c r="R3473" s="10">
        <f t="shared" si="270"/>
        <v>35.770000000000003</v>
      </c>
      <c r="S3473" s="23">
        <f t="shared" si="272"/>
        <v>41841.820486111108</v>
      </c>
      <c r="T3473" s="23">
        <f t="shared" si="273"/>
        <v>41882.833333333336</v>
      </c>
      <c r="U3473" s="10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0" t="s">
        <v>8218</v>
      </c>
      <c r="G3474" s="10" t="s">
        <v>8223</v>
      </c>
      <c r="H3474" s="10" t="s">
        <v>8245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t="b">
        <v>1</v>
      </c>
      <c r="N3474" s="10" t="s">
        <v>8269</v>
      </c>
      <c r="O3474" s="15" t="s">
        <v>8315</v>
      </c>
      <c r="P3474" s="10" t="s">
        <v>8316</v>
      </c>
      <c r="Q3474" s="10">
        <f t="shared" si="271"/>
        <v>102</v>
      </c>
      <c r="R3474" s="10">
        <f t="shared" si="270"/>
        <v>88.74</v>
      </c>
      <c r="S3474" s="23">
        <f t="shared" si="272"/>
        <v>41928.170497685183</v>
      </c>
      <c r="T3474" s="23">
        <f t="shared" si="273"/>
        <v>41949.249305555553</v>
      </c>
      <c r="U3474" s="10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0" t="s">
        <v>8218</v>
      </c>
      <c r="G3475" s="10" t="s">
        <v>8223</v>
      </c>
      <c r="H3475" s="10" t="s">
        <v>8245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t="b">
        <v>1</v>
      </c>
      <c r="N3475" s="10" t="s">
        <v>8269</v>
      </c>
      <c r="O3475" s="15" t="s">
        <v>8315</v>
      </c>
      <c r="P3475" s="10" t="s">
        <v>8316</v>
      </c>
      <c r="Q3475" s="10">
        <f t="shared" si="271"/>
        <v>100</v>
      </c>
      <c r="R3475" s="10">
        <f t="shared" si="270"/>
        <v>148.47999999999999</v>
      </c>
      <c r="S3475" s="23">
        <f t="shared" si="272"/>
        <v>42062.834444444445</v>
      </c>
      <c r="T3475" s="23">
        <f t="shared" si="273"/>
        <v>42083.852083333331</v>
      </c>
      <c r="U3475" s="10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0" t="s">
        <v>8218</v>
      </c>
      <c r="G3476" s="10" t="s">
        <v>8224</v>
      </c>
      <c r="H3476" s="10" t="s">
        <v>8246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t="b">
        <v>1</v>
      </c>
      <c r="N3476" s="10" t="s">
        <v>8269</v>
      </c>
      <c r="O3476" s="15" t="s">
        <v>8315</v>
      </c>
      <c r="P3476" s="10" t="s">
        <v>8316</v>
      </c>
      <c r="Q3476" s="10">
        <f t="shared" si="271"/>
        <v>101</v>
      </c>
      <c r="R3476" s="10">
        <f t="shared" si="270"/>
        <v>51.79</v>
      </c>
      <c r="S3476" s="23">
        <f t="shared" si="272"/>
        <v>42541.501516203702</v>
      </c>
      <c r="T3476" s="23">
        <f t="shared" si="273"/>
        <v>42571.501516203702</v>
      </c>
      <c r="U3476" s="10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0" t="s">
        <v>8218</v>
      </c>
      <c r="G3477" s="10" t="s">
        <v>8224</v>
      </c>
      <c r="H3477" s="10" t="s">
        <v>8246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t="b">
        <v>1</v>
      </c>
      <c r="N3477" s="10" t="s">
        <v>8269</v>
      </c>
      <c r="O3477" s="15" t="s">
        <v>8315</v>
      </c>
      <c r="P3477" s="10" t="s">
        <v>8316</v>
      </c>
      <c r="Q3477" s="10">
        <f t="shared" si="271"/>
        <v>113</v>
      </c>
      <c r="R3477" s="10">
        <f t="shared" si="270"/>
        <v>20</v>
      </c>
      <c r="S3477" s="23">
        <f t="shared" si="272"/>
        <v>41918.880833333329</v>
      </c>
      <c r="T3477" s="23">
        <f t="shared" si="273"/>
        <v>41946</v>
      </c>
      <c r="U3477" s="10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0" t="s">
        <v>8218</v>
      </c>
      <c r="G3478" s="10" t="s">
        <v>8223</v>
      </c>
      <c r="H3478" s="10" t="s">
        <v>8245</v>
      </c>
      <c r="I3478" s="10">
        <v>1414378800</v>
      </c>
      <c r="J3478" s="10">
        <v>1412836990</v>
      </c>
      <c r="K3478" s="10" t="b">
        <v>0</v>
      </c>
      <c r="L3478" s="10">
        <v>6</v>
      </c>
      <c r="M3478" t="b">
        <v>1</v>
      </c>
      <c r="N3478" s="10" t="s">
        <v>8269</v>
      </c>
      <c r="O3478" s="15" t="s">
        <v>8315</v>
      </c>
      <c r="P3478" s="10" t="s">
        <v>8316</v>
      </c>
      <c r="Q3478" s="10">
        <f t="shared" si="271"/>
        <v>104</v>
      </c>
      <c r="R3478" s="10">
        <f t="shared" si="270"/>
        <v>52</v>
      </c>
      <c r="S3478" s="23">
        <f t="shared" si="272"/>
        <v>41921.279976851853</v>
      </c>
      <c r="T3478" s="23">
        <f t="shared" si="273"/>
        <v>41939.125</v>
      </c>
      <c r="U3478" s="10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0" t="s">
        <v>8218</v>
      </c>
      <c r="G3479" s="10" t="s">
        <v>8223</v>
      </c>
      <c r="H3479" s="10" t="s">
        <v>8245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t="b">
        <v>1</v>
      </c>
      <c r="N3479" s="10" t="s">
        <v>8269</v>
      </c>
      <c r="O3479" s="15" t="s">
        <v>8315</v>
      </c>
      <c r="P3479" s="10" t="s">
        <v>8316</v>
      </c>
      <c r="Q3479" s="10">
        <f t="shared" si="271"/>
        <v>115</v>
      </c>
      <c r="R3479" s="10">
        <f t="shared" si="270"/>
        <v>53.23</v>
      </c>
      <c r="S3479" s="23">
        <f t="shared" si="272"/>
        <v>42128.736608796295</v>
      </c>
      <c r="T3479" s="23">
        <f t="shared" si="273"/>
        <v>42141.125</v>
      </c>
      <c r="U3479" s="10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0" t="s">
        <v>8218</v>
      </c>
      <c r="G3480" s="10" t="s">
        <v>8223</v>
      </c>
      <c r="H3480" s="10" t="s">
        <v>8245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t="b">
        <v>1</v>
      </c>
      <c r="N3480" s="10" t="s">
        <v>8269</v>
      </c>
      <c r="O3480" s="15" t="s">
        <v>8315</v>
      </c>
      <c r="P3480" s="10" t="s">
        <v>8316</v>
      </c>
      <c r="Q3480" s="10">
        <f t="shared" si="271"/>
        <v>113</v>
      </c>
      <c r="R3480" s="10">
        <f t="shared" si="270"/>
        <v>39.6</v>
      </c>
      <c r="S3480" s="23">
        <f t="shared" si="272"/>
        <v>42053.916921296302</v>
      </c>
      <c r="T3480" s="23">
        <f t="shared" si="273"/>
        <v>42079.875</v>
      </c>
      <c r="U3480" s="1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0" t="s">
        <v>8218</v>
      </c>
      <c r="G3481" s="10" t="s">
        <v>8224</v>
      </c>
      <c r="H3481" s="10" t="s">
        <v>8246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t="b">
        <v>1</v>
      </c>
      <c r="N3481" s="10" t="s">
        <v>8269</v>
      </c>
      <c r="O3481" s="15" t="s">
        <v>8315</v>
      </c>
      <c r="P3481" s="10" t="s">
        <v>8316</v>
      </c>
      <c r="Q3481" s="10">
        <f t="shared" si="271"/>
        <v>128</v>
      </c>
      <c r="R3481" s="10">
        <f t="shared" si="270"/>
        <v>34.25</v>
      </c>
      <c r="S3481" s="23">
        <f t="shared" si="272"/>
        <v>41781.855092592588</v>
      </c>
      <c r="T3481" s="23">
        <f t="shared" si="273"/>
        <v>41811.855092592588</v>
      </c>
      <c r="U3481" s="10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0" t="s">
        <v>8218</v>
      </c>
      <c r="G3482" s="10" t="s">
        <v>8223</v>
      </c>
      <c r="H3482" s="10" t="s">
        <v>8245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t="b">
        <v>1</v>
      </c>
      <c r="N3482" s="10" t="s">
        <v>8269</v>
      </c>
      <c r="O3482" s="15" t="s">
        <v>8315</v>
      </c>
      <c r="P3482" s="10" t="s">
        <v>8316</v>
      </c>
      <c r="Q3482" s="10">
        <f t="shared" si="271"/>
        <v>143</v>
      </c>
      <c r="R3482" s="10">
        <f t="shared" si="270"/>
        <v>164.62</v>
      </c>
      <c r="S3482" s="23">
        <f t="shared" si="272"/>
        <v>42171.317442129628</v>
      </c>
      <c r="T3482" s="23">
        <f t="shared" si="273"/>
        <v>42195.875</v>
      </c>
      <c r="U3482" s="10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0" t="s">
        <v>8218</v>
      </c>
      <c r="G3483" s="10" t="s">
        <v>8225</v>
      </c>
      <c r="H3483" s="10" t="s">
        <v>8247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t="b">
        <v>1</v>
      </c>
      <c r="N3483" s="10" t="s">
        <v>8269</v>
      </c>
      <c r="O3483" s="15" t="s">
        <v>8315</v>
      </c>
      <c r="P3483" s="10" t="s">
        <v>8316</v>
      </c>
      <c r="Q3483" s="10">
        <f t="shared" si="271"/>
        <v>119</v>
      </c>
      <c r="R3483" s="10">
        <f t="shared" si="270"/>
        <v>125.05</v>
      </c>
      <c r="S3483" s="23">
        <f t="shared" si="272"/>
        <v>41989.24754629629</v>
      </c>
      <c r="T3483" s="23">
        <f t="shared" si="273"/>
        <v>42006.24754629629</v>
      </c>
      <c r="U3483" s="10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0" t="s">
        <v>8218</v>
      </c>
      <c r="G3484" s="10" t="s">
        <v>8224</v>
      </c>
      <c r="H3484" s="10" t="s">
        <v>8246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t="b">
        <v>1</v>
      </c>
      <c r="N3484" s="10" t="s">
        <v>8269</v>
      </c>
      <c r="O3484" s="15" t="s">
        <v>8315</v>
      </c>
      <c r="P3484" s="10" t="s">
        <v>8316</v>
      </c>
      <c r="Q3484" s="10">
        <f t="shared" si="271"/>
        <v>138</v>
      </c>
      <c r="R3484" s="10">
        <f t="shared" si="270"/>
        <v>51.88</v>
      </c>
      <c r="S3484" s="23">
        <f t="shared" si="272"/>
        <v>41796.771597222221</v>
      </c>
      <c r="T3484" s="23">
        <f t="shared" si="273"/>
        <v>41826.771597222221</v>
      </c>
      <c r="U3484" s="10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0" t="s">
        <v>8218</v>
      </c>
      <c r="G3485" s="10" t="s">
        <v>8223</v>
      </c>
      <c r="H3485" s="10" t="s">
        <v>8245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t="b">
        <v>1</v>
      </c>
      <c r="N3485" s="10" t="s">
        <v>8269</v>
      </c>
      <c r="O3485" s="15" t="s">
        <v>8315</v>
      </c>
      <c r="P3485" s="10" t="s">
        <v>8316</v>
      </c>
      <c r="Q3485" s="10">
        <f t="shared" si="271"/>
        <v>160</v>
      </c>
      <c r="R3485" s="10">
        <f t="shared" si="270"/>
        <v>40.29</v>
      </c>
      <c r="S3485" s="23">
        <f t="shared" si="272"/>
        <v>41793.668761574074</v>
      </c>
      <c r="T3485" s="23">
        <f t="shared" si="273"/>
        <v>41823.668761574074</v>
      </c>
      <c r="U3485" s="10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0" t="s">
        <v>8218</v>
      </c>
      <c r="G3486" s="10" t="s">
        <v>8223</v>
      </c>
      <c r="H3486" s="10" t="s">
        <v>8245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t="b">
        <v>1</v>
      </c>
      <c r="N3486" s="10" t="s">
        <v>8269</v>
      </c>
      <c r="O3486" s="15" t="s">
        <v>8315</v>
      </c>
      <c r="P3486" s="10" t="s">
        <v>8316</v>
      </c>
      <c r="Q3486" s="10">
        <f t="shared" si="271"/>
        <v>114</v>
      </c>
      <c r="R3486" s="10">
        <f t="shared" si="270"/>
        <v>64.91</v>
      </c>
      <c r="S3486" s="23">
        <f t="shared" si="272"/>
        <v>42506.760405092587</v>
      </c>
      <c r="T3486" s="23">
        <f t="shared" si="273"/>
        <v>42536.760405092587</v>
      </c>
      <c r="U3486" s="10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0" t="s">
        <v>8218</v>
      </c>
      <c r="G3487" s="10" t="s">
        <v>8223</v>
      </c>
      <c r="H3487" s="10" t="s">
        <v>8245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t="b">
        <v>1</v>
      </c>
      <c r="N3487" s="10" t="s">
        <v>8269</v>
      </c>
      <c r="O3487" s="15" t="s">
        <v>8315</v>
      </c>
      <c r="P3487" s="10" t="s">
        <v>8316</v>
      </c>
      <c r="Q3487" s="10">
        <f t="shared" si="271"/>
        <v>101</v>
      </c>
      <c r="R3487" s="10">
        <f t="shared" si="270"/>
        <v>55.33</v>
      </c>
      <c r="S3487" s="23">
        <f t="shared" si="272"/>
        <v>42372.693055555559</v>
      </c>
      <c r="T3487" s="23">
        <f t="shared" si="273"/>
        <v>42402.693055555559</v>
      </c>
      <c r="U3487" s="10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0" t="s">
        <v>8218</v>
      </c>
      <c r="G3488" s="10" t="s">
        <v>8223</v>
      </c>
      <c r="H3488" s="10" t="s">
        <v>8245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t="b">
        <v>1</v>
      </c>
      <c r="N3488" s="10" t="s">
        <v>8269</v>
      </c>
      <c r="O3488" s="15" t="s">
        <v>8315</v>
      </c>
      <c r="P3488" s="10" t="s">
        <v>8316</v>
      </c>
      <c r="Q3488" s="10">
        <f t="shared" si="271"/>
        <v>155</v>
      </c>
      <c r="R3488" s="10">
        <f t="shared" si="270"/>
        <v>83.14</v>
      </c>
      <c r="S3488" s="23">
        <f t="shared" si="272"/>
        <v>42126.87501157407</v>
      </c>
      <c r="T3488" s="23">
        <f t="shared" si="273"/>
        <v>42158.290972222225</v>
      </c>
      <c r="U3488" s="10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0" t="s">
        <v>8218</v>
      </c>
      <c r="G3489" s="10" t="s">
        <v>8224</v>
      </c>
      <c r="H3489" s="10" t="s">
        <v>8246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t="b">
        <v>1</v>
      </c>
      <c r="N3489" s="10" t="s">
        <v>8269</v>
      </c>
      <c r="O3489" s="15" t="s">
        <v>8315</v>
      </c>
      <c r="P3489" s="10" t="s">
        <v>8316</v>
      </c>
      <c r="Q3489" s="10">
        <f t="shared" si="271"/>
        <v>128</v>
      </c>
      <c r="R3489" s="10">
        <f t="shared" si="270"/>
        <v>38.71</v>
      </c>
      <c r="S3489" s="23">
        <f t="shared" si="272"/>
        <v>42149.940416666665</v>
      </c>
      <c r="T3489" s="23">
        <f t="shared" si="273"/>
        <v>42179.940416666665</v>
      </c>
      <c r="U3489" s="10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0" t="s">
        <v>8218</v>
      </c>
      <c r="G3490" s="10" t="s">
        <v>8223</v>
      </c>
      <c r="H3490" s="10" t="s">
        <v>8245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t="b">
        <v>1</v>
      </c>
      <c r="N3490" s="10" t="s">
        <v>8269</v>
      </c>
      <c r="O3490" s="15" t="s">
        <v>8315</v>
      </c>
      <c r="P3490" s="10" t="s">
        <v>8316</v>
      </c>
      <c r="Q3490" s="10">
        <f t="shared" si="271"/>
        <v>121</v>
      </c>
      <c r="R3490" s="10">
        <f t="shared" si="270"/>
        <v>125.38</v>
      </c>
      <c r="S3490" s="23">
        <f t="shared" si="272"/>
        <v>42087.768055555556</v>
      </c>
      <c r="T3490" s="23">
        <f t="shared" si="273"/>
        <v>42111.666666666672</v>
      </c>
      <c r="U3490" s="1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0" t="s">
        <v>8218</v>
      </c>
      <c r="G3491" s="10" t="s">
        <v>8224</v>
      </c>
      <c r="H3491" s="10" t="s">
        <v>8246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t="b">
        <v>1</v>
      </c>
      <c r="N3491" s="10" t="s">
        <v>8269</v>
      </c>
      <c r="O3491" s="15" t="s">
        <v>8315</v>
      </c>
      <c r="P3491" s="10" t="s">
        <v>8316</v>
      </c>
      <c r="Q3491" s="10">
        <f t="shared" si="271"/>
        <v>113</v>
      </c>
      <c r="R3491" s="10">
        <f t="shared" si="270"/>
        <v>78.260000000000005</v>
      </c>
      <c r="S3491" s="23">
        <f t="shared" si="272"/>
        <v>41753.635775462964</v>
      </c>
      <c r="T3491" s="23">
        <f t="shared" si="273"/>
        <v>41783.875</v>
      </c>
      <c r="U3491" s="10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0" t="s">
        <v>8218</v>
      </c>
      <c r="G3492" s="10" t="s">
        <v>8223</v>
      </c>
      <c r="H3492" s="10" t="s">
        <v>8245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t="b">
        <v>1</v>
      </c>
      <c r="N3492" s="10" t="s">
        <v>8269</v>
      </c>
      <c r="O3492" s="15" t="s">
        <v>8315</v>
      </c>
      <c r="P3492" s="10" t="s">
        <v>8316</v>
      </c>
      <c r="Q3492" s="10">
        <f t="shared" si="271"/>
        <v>128</v>
      </c>
      <c r="R3492" s="10">
        <f t="shared" si="270"/>
        <v>47.22</v>
      </c>
      <c r="S3492" s="23">
        <f t="shared" si="272"/>
        <v>42443.802361111113</v>
      </c>
      <c r="T3492" s="23">
        <f t="shared" si="273"/>
        <v>42473.802361111113</v>
      </c>
      <c r="U3492" s="10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0" t="s">
        <v>8218</v>
      </c>
      <c r="G3493" s="10" t="s">
        <v>8223</v>
      </c>
      <c r="H3493" s="10" t="s">
        <v>8245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t="b">
        <v>1</v>
      </c>
      <c r="N3493" s="10" t="s">
        <v>8269</v>
      </c>
      <c r="O3493" s="15" t="s">
        <v>8315</v>
      </c>
      <c r="P3493" s="10" t="s">
        <v>8316</v>
      </c>
      <c r="Q3493" s="10">
        <f t="shared" si="271"/>
        <v>158</v>
      </c>
      <c r="R3493" s="10">
        <f t="shared" si="270"/>
        <v>79.099999999999994</v>
      </c>
      <c r="S3493" s="23">
        <f t="shared" si="272"/>
        <v>42121.249814814815</v>
      </c>
      <c r="T3493" s="23">
        <f t="shared" si="273"/>
        <v>42142.249814814815</v>
      </c>
      <c r="U3493" s="10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0" t="s">
        <v>8218</v>
      </c>
      <c r="G3494" s="10" t="s">
        <v>8223</v>
      </c>
      <c r="H3494" s="10" t="s">
        <v>8245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t="b">
        <v>1</v>
      </c>
      <c r="N3494" s="10" t="s">
        <v>8269</v>
      </c>
      <c r="O3494" s="15" t="s">
        <v>8315</v>
      </c>
      <c r="P3494" s="10" t="s">
        <v>8316</v>
      </c>
      <c r="Q3494" s="10">
        <f t="shared" si="271"/>
        <v>105</v>
      </c>
      <c r="R3494" s="10">
        <f t="shared" si="270"/>
        <v>114.29</v>
      </c>
      <c r="S3494" s="23">
        <f t="shared" si="272"/>
        <v>42268.009224537032</v>
      </c>
      <c r="T3494" s="23">
        <f t="shared" si="273"/>
        <v>42303.009224537032</v>
      </c>
      <c r="U3494" s="10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0" t="s">
        <v>8218</v>
      </c>
      <c r="G3495" s="10" t="s">
        <v>8223</v>
      </c>
      <c r="H3495" s="10" t="s">
        <v>8245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t="b">
        <v>1</v>
      </c>
      <c r="N3495" s="10" t="s">
        <v>8269</v>
      </c>
      <c r="O3495" s="15" t="s">
        <v>8315</v>
      </c>
      <c r="P3495" s="10" t="s">
        <v>8316</v>
      </c>
      <c r="Q3495" s="10">
        <f t="shared" si="271"/>
        <v>100</v>
      </c>
      <c r="R3495" s="10">
        <f t="shared" si="270"/>
        <v>51.72</v>
      </c>
      <c r="S3495" s="23">
        <f t="shared" si="272"/>
        <v>41848.866157407407</v>
      </c>
      <c r="T3495" s="23">
        <f t="shared" si="273"/>
        <v>41868.21597222222</v>
      </c>
      <c r="U3495" s="10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0" t="s">
        <v>8218</v>
      </c>
      <c r="G3496" s="10" t="s">
        <v>8223</v>
      </c>
      <c r="H3496" s="10" t="s">
        <v>8245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t="b">
        <v>1</v>
      </c>
      <c r="N3496" s="10" t="s">
        <v>8269</v>
      </c>
      <c r="O3496" s="15" t="s">
        <v>8315</v>
      </c>
      <c r="P3496" s="10" t="s">
        <v>8316</v>
      </c>
      <c r="Q3496" s="10">
        <f t="shared" si="271"/>
        <v>100</v>
      </c>
      <c r="R3496" s="10">
        <f t="shared" si="270"/>
        <v>30.77</v>
      </c>
      <c r="S3496" s="23">
        <f t="shared" si="272"/>
        <v>42689.214988425927</v>
      </c>
      <c r="T3496" s="23">
        <f t="shared" si="273"/>
        <v>42700.25</v>
      </c>
      <c r="U3496" s="10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0" t="s">
        <v>8218</v>
      </c>
      <c r="G3497" s="10" t="s">
        <v>8228</v>
      </c>
      <c r="H3497" s="10" t="s">
        <v>8250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t="b">
        <v>1</v>
      </c>
      <c r="N3497" s="10" t="s">
        <v>8269</v>
      </c>
      <c r="O3497" s="15" t="s">
        <v>8315</v>
      </c>
      <c r="P3497" s="10" t="s">
        <v>8316</v>
      </c>
      <c r="Q3497" s="10">
        <f t="shared" si="271"/>
        <v>107</v>
      </c>
      <c r="R3497" s="10">
        <f t="shared" si="270"/>
        <v>74.209999999999994</v>
      </c>
      <c r="S3497" s="23">
        <f t="shared" si="272"/>
        <v>41915.762835648151</v>
      </c>
      <c r="T3497" s="23">
        <f t="shared" si="273"/>
        <v>41944.720833333333</v>
      </c>
      <c r="U3497" s="10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0" t="s">
        <v>8218</v>
      </c>
      <c r="G3498" s="10" t="s">
        <v>8223</v>
      </c>
      <c r="H3498" s="10" t="s">
        <v>8245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t="b">
        <v>1</v>
      </c>
      <c r="N3498" s="10" t="s">
        <v>8269</v>
      </c>
      <c r="O3498" s="15" t="s">
        <v>8315</v>
      </c>
      <c r="P3498" s="10" t="s">
        <v>8316</v>
      </c>
      <c r="Q3498" s="10">
        <f t="shared" si="271"/>
        <v>124</v>
      </c>
      <c r="R3498" s="10">
        <f t="shared" si="270"/>
        <v>47.85</v>
      </c>
      <c r="S3498" s="23">
        <f t="shared" si="272"/>
        <v>42584.846828703703</v>
      </c>
      <c r="T3498" s="23">
        <f t="shared" si="273"/>
        <v>42624.846828703703</v>
      </c>
      <c r="U3498" s="10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0" t="s">
        <v>8218</v>
      </c>
      <c r="G3499" s="10" t="s">
        <v>8223</v>
      </c>
      <c r="H3499" s="10" t="s">
        <v>8245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t="b">
        <v>1</v>
      </c>
      <c r="N3499" s="10" t="s">
        <v>8269</v>
      </c>
      <c r="O3499" s="15" t="s">
        <v>8315</v>
      </c>
      <c r="P3499" s="10" t="s">
        <v>8316</v>
      </c>
      <c r="Q3499" s="10">
        <f t="shared" si="271"/>
        <v>109</v>
      </c>
      <c r="R3499" s="10">
        <f t="shared" si="270"/>
        <v>34.409999999999997</v>
      </c>
      <c r="S3499" s="23">
        <f t="shared" si="272"/>
        <v>42511.741944444439</v>
      </c>
      <c r="T3499" s="23">
        <f t="shared" si="273"/>
        <v>42523.916666666672</v>
      </c>
      <c r="U3499" s="10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0" t="s">
        <v>8218</v>
      </c>
      <c r="G3500" s="10" t="s">
        <v>8228</v>
      </c>
      <c r="H3500" s="10" t="s">
        <v>8250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t="b">
        <v>1</v>
      </c>
      <c r="N3500" s="10" t="s">
        <v>8269</v>
      </c>
      <c r="O3500" s="15" t="s">
        <v>8315</v>
      </c>
      <c r="P3500" s="10" t="s">
        <v>8316</v>
      </c>
      <c r="Q3500" s="10">
        <f t="shared" si="271"/>
        <v>102</v>
      </c>
      <c r="R3500" s="10">
        <f t="shared" si="270"/>
        <v>40.24</v>
      </c>
      <c r="S3500" s="23">
        <f t="shared" si="272"/>
        <v>42459.15861111111</v>
      </c>
      <c r="T3500" s="23">
        <f t="shared" si="273"/>
        <v>42518.905555555553</v>
      </c>
      <c r="U3500" s="1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0" t="s">
        <v>8218</v>
      </c>
      <c r="G3501" s="10" t="s">
        <v>8223</v>
      </c>
      <c r="H3501" s="10" t="s">
        <v>8245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t="b">
        <v>1</v>
      </c>
      <c r="N3501" s="10" t="s">
        <v>8269</v>
      </c>
      <c r="O3501" s="15" t="s">
        <v>8315</v>
      </c>
      <c r="P3501" s="10" t="s">
        <v>8316</v>
      </c>
      <c r="Q3501" s="10">
        <f t="shared" si="271"/>
        <v>106</v>
      </c>
      <c r="R3501" s="10">
        <f t="shared" si="270"/>
        <v>60.29</v>
      </c>
      <c r="S3501" s="23">
        <f t="shared" si="272"/>
        <v>42132.036168981482</v>
      </c>
      <c r="T3501" s="23">
        <f t="shared" si="273"/>
        <v>42186.290972222225</v>
      </c>
      <c r="U3501" s="10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0" t="s">
        <v>8218</v>
      </c>
      <c r="G3502" s="10" t="s">
        <v>8223</v>
      </c>
      <c r="H3502" s="10" t="s">
        <v>8245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t="b">
        <v>1</v>
      </c>
      <c r="N3502" s="10" t="s">
        <v>8269</v>
      </c>
      <c r="O3502" s="15" t="s">
        <v>8315</v>
      </c>
      <c r="P3502" s="10" t="s">
        <v>8316</v>
      </c>
      <c r="Q3502" s="10">
        <f t="shared" si="271"/>
        <v>106</v>
      </c>
      <c r="R3502" s="10">
        <f t="shared" si="270"/>
        <v>25.31</v>
      </c>
      <c r="S3502" s="23">
        <f t="shared" si="272"/>
        <v>42419.91942129629</v>
      </c>
      <c r="T3502" s="23">
        <f t="shared" si="273"/>
        <v>42436.207638888889</v>
      </c>
      <c r="U3502" s="10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0" t="s">
        <v>8218</v>
      </c>
      <c r="G3503" s="10" t="s">
        <v>8224</v>
      </c>
      <c r="H3503" s="10" t="s">
        <v>8246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t="b">
        <v>1</v>
      </c>
      <c r="N3503" s="10" t="s">
        <v>8269</v>
      </c>
      <c r="O3503" s="15" t="s">
        <v>8315</v>
      </c>
      <c r="P3503" s="10" t="s">
        <v>8316</v>
      </c>
      <c r="Q3503" s="10">
        <f t="shared" si="271"/>
        <v>101</v>
      </c>
      <c r="R3503" s="10">
        <f t="shared" si="270"/>
        <v>35.950000000000003</v>
      </c>
      <c r="S3503" s="23">
        <f t="shared" si="272"/>
        <v>42233.763831018514</v>
      </c>
      <c r="T3503" s="23">
        <f t="shared" si="273"/>
        <v>42258.763831018514</v>
      </c>
      <c r="U3503" s="10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0" t="s">
        <v>8218</v>
      </c>
      <c r="G3504" s="10" t="s">
        <v>8223</v>
      </c>
      <c r="H3504" s="10" t="s">
        <v>8245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t="b">
        <v>1</v>
      </c>
      <c r="N3504" s="10" t="s">
        <v>8269</v>
      </c>
      <c r="O3504" s="15" t="s">
        <v>8315</v>
      </c>
      <c r="P3504" s="10" t="s">
        <v>8316</v>
      </c>
      <c r="Q3504" s="10">
        <f t="shared" si="271"/>
        <v>105</v>
      </c>
      <c r="R3504" s="10">
        <f t="shared" si="270"/>
        <v>136</v>
      </c>
      <c r="S3504" s="23">
        <f t="shared" si="272"/>
        <v>42430.839398148149</v>
      </c>
      <c r="T3504" s="23">
        <f t="shared" si="273"/>
        <v>42445.165972222225</v>
      </c>
      <c r="U3504" s="10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0" t="s">
        <v>8218</v>
      </c>
      <c r="G3505" s="10" t="s">
        <v>8224</v>
      </c>
      <c r="H3505" s="10" t="s">
        <v>8246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t="b">
        <v>1</v>
      </c>
      <c r="N3505" s="10" t="s">
        <v>8269</v>
      </c>
      <c r="O3505" s="15" t="s">
        <v>8315</v>
      </c>
      <c r="P3505" s="10" t="s">
        <v>8316</v>
      </c>
      <c r="Q3505" s="10">
        <f t="shared" si="271"/>
        <v>108</v>
      </c>
      <c r="R3505" s="10">
        <f t="shared" si="270"/>
        <v>70.760000000000005</v>
      </c>
      <c r="S3505" s="23">
        <f t="shared" si="272"/>
        <v>42545.478333333333</v>
      </c>
      <c r="T3505" s="23">
        <f t="shared" si="273"/>
        <v>42575.478333333333</v>
      </c>
      <c r="U3505" s="10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0" t="s">
        <v>8218</v>
      </c>
      <c r="G3506" s="10" t="s">
        <v>8223</v>
      </c>
      <c r="H3506" s="10" t="s">
        <v>8245</v>
      </c>
      <c r="I3506" s="10">
        <v>1447959491</v>
      </c>
      <c r="J3506" s="10">
        <v>1445363891</v>
      </c>
      <c r="K3506" s="10" t="b">
        <v>0</v>
      </c>
      <c r="L3506" s="10">
        <v>8</v>
      </c>
      <c r="M3506" t="b">
        <v>1</v>
      </c>
      <c r="N3506" s="10" t="s">
        <v>8269</v>
      </c>
      <c r="O3506" s="15" t="s">
        <v>8315</v>
      </c>
      <c r="P3506" s="10" t="s">
        <v>8316</v>
      </c>
      <c r="Q3506" s="10">
        <f t="shared" si="271"/>
        <v>100</v>
      </c>
      <c r="R3506" s="10">
        <f t="shared" si="270"/>
        <v>125</v>
      </c>
      <c r="S3506" s="23">
        <f t="shared" si="272"/>
        <v>42297.748738425929</v>
      </c>
      <c r="T3506" s="23">
        <f t="shared" si="273"/>
        <v>42327.790405092594</v>
      </c>
      <c r="U3506" s="10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0" t="s">
        <v>8218</v>
      </c>
      <c r="G3507" s="10" t="s">
        <v>8223</v>
      </c>
      <c r="H3507" s="10" t="s">
        <v>8245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t="b">
        <v>1</v>
      </c>
      <c r="N3507" s="10" t="s">
        <v>8269</v>
      </c>
      <c r="O3507" s="15" t="s">
        <v>8315</v>
      </c>
      <c r="P3507" s="10" t="s">
        <v>8316</v>
      </c>
      <c r="Q3507" s="10">
        <f t="shared" si="271"/>
        <v>104</v>
      </c>
      <c r="R3507" s="10">
        <f t="shared" si="270"/>
        <v>66.510000000000005</v>
      </c>
      <c r="S3507" s="23">
        <f t="shared" si="272"/>
        <v>41760.935706018521</v>
      </c>
      <c r="T3507" s="23">
        <f t="shared" si="273"/>
        <v>41772.166666666664</v>
      </c>
      <c r="U3507" s="10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0" t="s">
        <v>8218</v>
      </c>
      <c r="G3508" s="10" t="s">
        <v>8223</v>
      </c>
      <c r="H3508" s="10" t="s">
        <v>8245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t="b">
        <v>1</v>
      </c>
      <c r="N3508" s="10" t="s">
        <v>8269</v>
      </c>
      <c r="O3508" s="15" t="s">
        <v>8315</v>
      </c>
      <c r="P3508" s="10" t="s">
        <v>8316</v>
      </c>
      <c r="Q3508" s="10">
        <f t="shared" si="271"/>
        <v>102</v>
      </c>
      <c r="R3508" s="10">
        <f t="shared" si="270"/>
        <v>105</v>
      </c>
      <c r="S3508" s="23">
        <f t="shared" si="272"/>
        <v>41829.734259259261</v>
      </c>
      <c r="T3508" s="23">
        <f t="shared" si="273"/>
        <v>41874.734259259261</v>
      </c>
      <c r="U3508" s="10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0" t="s">
        <v>8218</v>
      </c>
      <c r="G3509" s="10" t="s">
        <v>8223</v>
      </c>
      <c r="H3509" s="10" t="s">
        <v>8245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t="b">
        <v>1</v>
      </c>
      <c r="N3509" s="10" t="s">
        <v>8269</v>
      </c>
      <c r="O3509" s="15" t="s">
        <v>8315</v>
      </c>
      <c r="P3509" s="10" t="s">
        <v>8316</v>
      </c>
      <c r="Q3509" s="10">
        <f t="shared" si="271"/>
        <v>104</v>
      </c>
      <c r="R3509" s="10">
        <f t="shared" si="270"/>
        <v>145</v>
      </c>
      <c r="S3509" s="23">
        <f t="shared" si="272"/>
        <v>42491.92288194444</v>
      </c>
      <c r="T3509" s="23">
        <f t="shared" si="273"/>
        <v>42521.92288194444</v>
      </c>
      <c r="U3509" s="10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0" t="s">
        <v>8218</v>
      </c>
      <c r="G3510" s="10" t="s">
        <v>8224</v>
      </c>
      <c r="H3510" s="10" t="s">
        <v>8246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t="b">
        <v>1</v>
      </c>
      <c r="N3510" s="10" t="s">
        <v>8269</v>
      </c>
      <c r="O3510" s="15" t="s">
        <v>8315</v>
      </c>
      <c r="P3510" s="10" t="s">
        <v>8316</v>
      </c>
      <c r="Q3510" s="10">
        <f t="shared" si="271"/>
        <v>180</v>
      </c>
      <c r="R3510" s="10">
        <f t="shared" si="270"/>
        <v>12</v>
      </c>
      <c r="S3510" s="23">
        <f t="shared" si="272"/>
        <v>42477.729780092588</v>
      </c>
      <c r="T3510" s="23">
        <f t="shared" si="273"/>
        <v>42500.875</v>
      </c>
      <c r="U3510" s="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0" t="s">
        <v>8218</v>
      </c>
      <c r="G3511" s="10" t="s">
        <v>8223</v>
      </c>
      <c r="H3511" s="10" t="s">
        <v>8245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t="b">
        <v>1</v>
      </c>
      <c r="N3511" s="10" t="s">
        <v>8269</v>
      </c>
      <c r="O3511" s="15" t="s">
        <v>8315</v>
      </c>
      <c r="P3511" s="10" t="s">
        <v>8316</v>
      </c>
      <c r="Q3511" s="10">
        <f t="shared" si="271"/>
        <v>106</v>
      </c>
      <c r="R3511" s="10">
        <f t="shared" si="270"/>
        <v>96.67</v>
      </c>
      <c r="S3511" s="23">
        <f t="shared" si="272"/>
        <v>41950.859560185185</v>
      </c>
      <c r="T3511" s="23">
        <f t="shared" si="273"/>
        <v>41964.204861111109</v>
      </c>
      <c r="U3511" s="10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0" t="s">
        <v>8218</v>
      </c>
      <c r="G3512" s="10" t="s">
        <v>8223</v>
      </c>
      <c r="H3512" s="10" t="s">
        <v>8245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t="b">
        <v>1</v>
      </c>
      <c r="N3512" s="10" t="s">
        <v>8269</v>
      </c>
      <c r="O3512" s="15" t="s">
        <v>8315</v>
      </c>
      <c r="P3512" s="10" t="s">
        <v>8316</v>
      </c>
      <c r="Q3512" s="10">
        <f t="shared" si="271"/>
        <v>101</v>
      </c>
      <c r="R3512" s="10">
        <f t="shared" si="270"/>
        <v>60.33</v>
      </c>
      <c r="S3512" s="23">
        <f t="shared" si="272"/>
        <v>41802.62090277778</v>
      </c>
      <c r="T3512" s="23">
        <f t="shared" si="273"/>
        <v>41822.62090277778</v>
      </c>
      <c r="U3512" s="10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0" t="s">
        <v>8218</v>
      </c>
      <c r="G3513" s="10" t="s">
        <v>8224</v>
      </c>
      <c r="H3513" s="10" t="s">
        <v>8246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t="b">
        <v>1</v>
      </c>
      <c r="N3513" s="10" t="s">
        <v>8269</v>
      </c>
      <c r="O3513" s="15" t="s">
        <v>8315</v>
      </c>
      <c r="P3513" s="10" t="s">
        <v>8316</v>
      </c>
      <c r="Q3513" s="10">
        <f t="shared" si="271"/>
        <v>101</v>
      </c>
      <c r="R3513" s="10">
        <f t="shared" si="270"/>
        <v>79.89</v>
      </c>
      <c r="S3513" s="23">
        <f t="shared" si="272"/>
        <v>41927.873784722222</v>
      </c>
      <c r="T3513" s="23">
        <f t="shared" si="273"/>
        <v>41950.770833333336</v>
      </c>
      <c r="U3513" s="10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0" t="s">
        <v>8218</v>
      </c>
      <c r="G3514" s="10" t="s">
        <v>8224</v>
      </c>
      <c r="H3514" s="10" t="s">
        <v>8246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t="b">
        <v>1</v>
      </c>
      <c r="N3514" s="10" t="s">
        <v>8269</v>
      </c>
      <c r="O3514" s="15" t="s">
        <v>8315</v>
      </c>
      <c r="P3514" s="10" t="s">
        <v>8316</v>
      </c>
      <c r="Q3514" s="10">
        <f t="shared" si="271"/>
        <v>100</v>
      </c>
      <c r="R3514" s="10">
        <f t="shared" si="270"/>
        <v>58.82</v>
      </c>
      <c r="S3514" s="23">
        <f t="shared" si="272"/>
        <v>42057.536944444444</v>
      </c>
      <c r="T3514" s="23">
        <f t="shared" si="273"/>
        <v>42117.49527777778</v>
      </c>
      <c r="U3514" s="10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0" t="s">
        <v>8218</v>
      </c>
      <c r="G3515" s="10" t="s">
        <v>8223</v>
      </c>
      <c r="H3515" s="10" t="s">
        <v>8245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t="b">
        <v>1</v>
      </c>
      <c r="N3515" s="10" t="s">
        <v>8269</v>
      </c>
      <c r="O3515" s="15" t="s">
        <v>8315</v>
      </c>
      <c r="P3515" s="10" t="s">
        <v>8316</v>
      </c>
      <c r="Q3515" s="10">
        <f t="shared" si="271"/>
        <v>118</v>
      </c>
      <c r="R3515" s="10">
        <f t="shared" si="270"/>
        <v>75.34</v>
      </c>
      <c r="S3515" s="23">
        <f t="shared" si="272"/>
        <v>41781.096203703702</v>
      </c>
      <c r="T3515" s="23">
        <f t="shared" si="273"/>
        <v>41794.207638888889</v>
      </c>
      <c r="U3515" s="10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0" t="s">
        <v>8218</v>
      </c>
      <c r="G3516" s="10" t="s">
        <v>8223</v>
      </c>
      <c r="H3516" s="10" t="s">
        <v>8245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t="b">
        <v>1</v>
      </c>
      <c r="N3516" s="10" t="s">
        <v>8269</v>
      </c>
      <c r="O3516" s="15" t="s">
        <v>8315</v>
      </c>
      <c r="P3516" s="10" t="s">
        <v>8316</v>
      </c>
      <c r="Q3516" s="10">
        <f t="shared" si="271"/>
        <v>110</v>
      </c>
      <c r="R3516" s="10">
        <f t="shared" si="270"/>
        <v>55</v>
      </c>
      <c r="S3516" s="23">
        <f t="shared" si="272"/>
        <v>42020.846666666665</v>
      </c>
      <c r="T3516" s="23">
        <f t="shared" si="273"/>
        <v>42037.207638888889</v>
      </c>
      <c r="U3516" s="10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0" t="s">
        <v>8218</v>
      </c>
      <c r="G3517" s="10" t="s">
        <v>8223</v>
      </c>
      <c r="H3517" s="10" t="s">
        <v>8245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t="b">
        <v>1</v>
      </c>
      <c r="N3517" s="10" t="s">
        <v>8269</v>
      </c>
      <c r="O3517" s="15" t="s">
        <v>8315</v>
      </c>
      <c r="P3517" s="10" t="s">
        <v>8316</v>
      </c>
      <c r="Q3517" s="10">
        <f t="shared" si="271"/>
        <v>103</v>
      </c>
      <c r="R3517" s="10">
        <f t="shared" si="270"/>
        <v>66.959999999999994</v>
      </c>
      <c r="S3517" s="23">
        <f t="shared" si="272"/>
        <v>42125.772812499999</v>
      </c>
      <c r="T3517" s="23">
        <f t="shared" si="273"/>
        <v>42155.772812499999</v>
      </c>
      <c r="U3517" s="10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0" t="s">
        <v>8218</v>
      </c>
      <c r="G3518" s="10" t="s">
        <v>8223</v>
      </c>
      <c r="H3518" s="10" t="s">
        <v>8245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t="b">
        <v>1</v>
      </c>
      <c r="N3518" s="10" t="s">
        <v>8269</v>
      </c>
      <c r="O3518" s="15" t="s">
        <v>8315</v>
      </c>
      <c r="P3518" s="10" t="s">
        <v>8316</v>
      </c>
      <c r="Q3518" s="10">
        <f t="shared" si="271"/>
        <v>100</v>
      </c>
      <c r="R3518" s="10">
        <f t="shared" si="270"/>
        <v>227.27</v>
      </c>
      <c r="S3518" s="23">
        <f t="shared" si="272"/>
        <v>41856.010069444441</v>
      </c>
      <c r="T3518" s="23">
        <f t="shared" si="273"/>
        <v>41890.125</v>
      </c>
      <c r="U3518" s="10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0" t="s">
        <v>8218</v>
      </c>
      <c r="G3519" s="10" t="s">
        <v>8224</v>
      </c>
      <c r="H3519" s="10" t="s">
        <v>8246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t="b">
        <v>1</v>
      </c>
      <c r="N3519" s="10" t="s">
        <v>8269</v>
      </c>
      <c r="O3519" s="15" t="s">
        <v>8315</v>
      </c>
      <c r="P3519" s="10" t="s">
        <v>8316</v>
      </c>
      <c r="Q3519" s="10">
        <f t="shared" si="271"/>
        <v>100</v>
      </c>
      <c r="R3519" s="10">
        <f t="shared" si="270"/>
        <v>307.69</v>
      </c>
      <c r="S3519" s="23">
        <f t="shared" si="272"/>
        <v>41794.817523148151</v>
      </c>
      <c r="T3519" s="23">
        <f t="shared" si="273"/>
        <v>41824.458333333336</v>
      </c>
      <c r="U3519" s="10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0" t="s">
        <v>8218</v>
      </c>
      <c r="G3520" s="10" t="s">
        <v>8223</v>
      </c>
      <c r="H3520" s="10" t="s">
        <v>8245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t="b">
        <v>1</v>
      </c>
      <c r="N3520" s="10" t="s">
        <v>8269</v>
      </c>
      <c r="O3520" s="15" t="s">
        <v>8315</v>
      </c>
      <c r="P3520" s="10" t="s">
        <v>8316</v>
      </c>
      <c r="Q3520" s="10">
        <f t="shared" si="271"/>
        <v>110</v>
      </c>
      <c r="R3520" s="10">
        <f t="shared" si="270"/>
        <v>50.02</v>
      </c>
      <c r="S3520" s="23">
        <f t="shared" si="272"/>
        <v>41893.783553240741</v>
      </c>
      <c r="T3520" s="23">
        <f t="shared" si="273"/>
        <v>41914.597916666666</v>
      </c>
      <c r="U3520" s="1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0" t="s">
        <v>8218</v>
      </c>
      <c r="G3521" s="10" t="s">
        <v>8224</v>
      </c>
      <c r="H3521" s="10" t="s">
        <v>8246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t="b">
        <v>1</v>
      </c>
      <c r="N3521" s="10" t="s">
        <v>8269</v>
      </c>
      <c r="O3521" s="15" t="s">
        <v>8315</v>
      </c>
      <c r="P3521" s="10" t="s">
        <v>8316</v>
      </c>
      <c r="Q3521" s="10">
        <f t="shared" si="271"/>
        <v>101</v>
      </c>
      <c r="R3521" s="10">
        <f t="shared" si="270"/>
        <v>72.39</v>
      </c>
      <c r="S3521" s="23">
        <f t="shared" si="272"/>
        <v>42037.598958333328</v>
      </c>
      <c r="T3521" s="23">
        <f t="shared" si="273"/>
        <v>42067.598958333328</v>
      </c>
      <c r="U3521" s="10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0" t="s">
        <v>8218</v>
      </c>
      <c r="G3522" s="10" t="s">
        <v>8224</v>
      </c>
      <c r="H3522" s="10" t="s">
        <v>8246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t="b">
        <v>1</v>
      </c>
      <c r="N3522" s="10" t="s">
        <v>8269</v>
      </c>
      <c r="O3522" s="15" t="s">
        <v>8315</v>
      </c>
      <c r="P3522" s="10" t="s">
        <v>8316</v>
      </c>
      <c r="Q3522" s="10">
        <f t="shared" si="271"/>
        <v>101</v>
      </c>
      <c r="R3522" s="10">
        <f t="shared" ref="R3522:R3585" si="275">IFERROR(ROUND(E3522/L3522,2),0)</f>
        <v>95.95</v>
      </c>
      <c r="S3522" s="23">
        <f t="shared" si="272"/>
        <v>42227.824212962965</v>
      </c>
      <c r="T3522" s="23">
        <f t="shared" si="273"/>
        <v>42253.57430555555</v>
      </c>
      <c r="U3522" s="10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0" t="s">
        <v>8218</v>
      </c>
      <c r="G3523" s="10" t="s">
        <v>8223</v>
      </c>
      <c r="H3523" s="10" t="s">
        <v>8245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t="b">
        <v>1</v>
      </c>
      <c r="N3523" s="10" t="s">
        <v>8269</v>
      </c>
      <c r="O3523" s="15" t="s">
        <v>8315</v>
      </c>
      <c r="P3523" s="10" t="s">
        <v>8316</v>
      </c>
      <c r="Q3523" s="10">
        <f t="shared" ref="Q3523:Q3586" si="276">ROUND(E3523/D3523*100,0)</f>
        <v>169</v>
      </c>
      <c r="R3523" s="10">
        <f t="shared" si="275"/>
        <v>45.62</v>
      </c>
      <c r="S3523" s="23">
        <f t="shared" ref="S3523:S3586" si="277">(((J3523/60)/60)/24)+DATE(1970,1,1)</f>
        <v>41881.361342592594</v>
      </c>
      <c r="T3523" s="23">
        <f t="shared" ref="T3523:T3586" si="278">(((I3523/60)/60)/24)+DATE(1970,1,1)</f>
        <v>41911.361342592594</v>
      </c>
      <c r="U3523" s="10">
        <f t="shared" si="274"/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0" t="s">
        <v>8218</v>
      </c>
      <c r="G3524" s="10" t="s">
        <v>8224</v>
      </c>
      <c r="H3524" s="10" t="s">
        <v>8246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t="b">
        <v>1</v>
      </c>
      <c r="N3524" s="10" t="s">
        <v>8269</v>
      </c>
      <c r="O3524" s="15" t="s">
        <v>8315</v>
      </c>
      <c r="P3524" s="10" t="s">
        <v>8316</v>
      </c>
      <c r="Q3524" s="10">
        <f t="shared" si="276"/>
        <v>100</v>
      </c>
      <c r="R3524" s="10">
        <f t="shared" si="275"/>
        <v>41.03</v>
      </c>
      <c r="S3524" s="23">
        <f t="shared" si="277"/>
        <v>42234.789884259255</v>
      </c>
      <c r="T3524" s="23">
        <f t="shared" si="278"/>
        <v>42262.420833333337</v>
      </c>
      <c r="U3524" s="10">
        <f t="shared" si="274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0" t="s">
        <v>8218</v>
      </c>
      <c r="G3525" s="10" t="s">
        <v>8224</v>
      </c>
      <c r="H3525" s="10" t="s">
        <v>8246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t="b">
        <v>1</v>
      </c>
      <c r="N3525" s="10" t="s">
        <v>8269</v>
      </c>
      <c r="O3525" s="15" t="s">
        <v>8315</v>
      </c>
      <c r="P3525" s="10" t="s">
        <v>8316</v>
      </c>
      <c r="Q3525" s="10">
        <f t="shared" si="276"/>
        <v>114</v>
      </c>
      <c r="R3525" s="10">
        <f t="shared" si="275"/>
        <v>56.83</v>
      </c>
      <c r="S3525" s="23">
        <f t="shared" si="277"/>
        <v>42581.397546296299</v>
      </c>
      <c r="T3525" s="23">
        <f t="shared" si="278"/>
        <v>42638.958333333328</v>
      </c>
      <c r="U3525" s="10">
        <f t="shared" si="274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0" t="s">
        <v>8218</v>
      </c>
      <c r="G3526" s="10" t="s">
        <v>8223</v>
      </c>
      <c r="H3526" s="10" t="s">
        <v>8245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t="b">
        <v>1</v>
      </c>
      <c r="N3526" s="10" t="s">
        <v>8269</v>
      </c>
      <c r="O3526" s="15" t="s">
        <v>8315</v>
      </c>
      <c r="P3526" s="10" t="s">
        <v>8316</v>
      </c>
      <c r="Q3526" s="10">
        <f t="shared" si="276"/>
        <v>102</v>
      </c>
      <c r="R3526" s="10">
        <f t="shared" si="275"/>
        <v>137.24</v>
      </c>
      <c r="S3526" s="23">
        <f t="shared" si="277"/>
        <v>41880.76357638889</v>
      </c>
      <c r="T3526" s="23">
        <f t="shared" si="278"/>
        <v>41895.166666666664</v>
      </c>
      <c r="U3526" s="10">
        <f t="shared" si="274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0" t="s">
        <v>8218</v>
      </c>
      <c r="G3527" s="10" t="s">
        <v>8223</v>
      </c>
      <c r="H3527" s="10" t="s">
        <v>8245</v>
      </c>
      <c r="I3527" s="10">
        <v>1439136000</v>
      </c>
      <c r="J3527" s="10">
        <v>1438188106</v>
      </c>
      <c r="K3527" s="10" t="b">
        <v>0</v>
      </c>
      <c r="L3527" s="10">
        <v>7</v>
      </c>
      <c r="M3527" t="b">
        <v>1</v>
      </c>
      <c r="N3527" s="10" t="s">
        <v>8269</v>
      </c>
      <c r="O3527" s="15" t="s">
        <v>8315</v>
      </c>
      <c r="P3527" s="10" t="s">
        <v>8316</v>
      </c>
      <c r="Q3527" s="10">
        <f t="shared" si="276"/>
        <v>106</v>
      </c>
      <c r="R3527" s="10">
        <f t="shared" si="275"/>
        <v>75.709999999999994</v>
      </c>
      <c r="S3527" s="23">
        <f t="shared" si="277"/>
        <v>42214.6956712963</v>
      </c>
      <c r="T3527" s="23">
        <f t="shared" si="278"/>
        <v>42225.666666666672</v>
      </c>
      <c r="U3527" s="10">
        <f t="shared" si="274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0" t="s">
        <v>8218</v>
      </c>
      <c r="G3528" s="10" t="s">
        <v>8223</v>
      </c>
      <c r="H3528" s="10" t="s">
        <v>8245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t="b">
        <v>1</v>
      </c>
      <c r="N3528" s="10" t="s">
        <v>8269</v>
      </c>
      <c r="O3528" s="15" t="s">
        <v>8315</v>
      </c>
      <c r="P3528" s="10" t="s">
        <v>8316</v>
      </c>
      <c r="Q3528" s="10">
        <f t="shared" si="276"/>
        <v>102</v>
      </c>
      <c r="R3528" s="10">
        <f t="shared" si="275"/>
        <v>99</v>
      </c>
      <c r="S3528" s="23">
        <f t="shared" si="277"/>
        <v>42460.335312499999</v>
      </c>
      <c r="T3528" s="23">
        <f t="shared" si="278"/>
        <v>42488.249305555553</v>
      </c>
      <c r="U3528" s="10">
        <f t="shared" si="274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0" t="s">
        <v>8218</v>
      </c>
      <c r="G3529" s="10" t="s">
        <v>8223</v>
      </c>
      <c r="H3529" s="10" t="s">
        <v>8245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t="b">
        <v>1</v>
      </c>
      <c r="N3529" s="10" t="s">
        <v>8269</v>
      </c>
      <c r="O3529" s="15" t="s">
        <v>8315</v>
      </c>
      <c r="P3529" s="10" t="s">
        <v>8316</v>
      </c>
      <c r="Q3529" s="10">
        <f t="shared" si="276"/>
        <v>117</v>
      </c>
      <c r="R3529" s="10">
        <f t="shared" si="275"/>
        <v>81.569999999999993</v>
      </c>
      <c r="S3529" s="23">
        <f t="shared" si="277"/>
        <v>42167.023206018523</v>
      </c>
      <c r="T3529" s="23">
        <f t="shared" si="278"/>
        <v>42196.165972222225</v>
      </c>
      <c r="U3529" s="10">
        <f t="shared" si="274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0" t="s">
        <v>8218</v>
      </c>
      <c r="G3530" s="10" t="s">
        <v>8224</v>
      </c>
      <c r="H3530" s="10" t="s">
        <v>8246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t="b">
        <v>1</v>
      </c>
      <c r="N3530" s="10" t="s">
        <v>8269</v>
      </c>
      <c r="O3530" s="15" t="s">
        <v>8315</v>
      </c>
      <c r="P3530" s="10" t="s">
        <v>8316</v>
      </c>
      <c r="Q3530" s="10">
        <f t="shared" si="276"/>
        <v>101</v>
      </c>
      <c r="R3530" s="10">
        <f t="shared" si="275"/>
        <v>45.11</v>
      </c>
      <c r="S3530" s="23">
        <f t="shared" si="277"/>
        <v>42733.50136574074</v>
      </c>
      <c r="T3530" s="23">
        <f t="shared" si="278"/>
        <v>42753.50136574074</v>
      </c>
      <c r="U3530" s="10">
        <f t="shared" si="274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0" t="s">
        <v>8218</v>
      </c>
      <c r="G3531" s="10" t="s">
        <v>8223</v>
      </c>
      <c r="H3531" s="10" t="s">
        <v>8245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t="b">
        <v>1</v>
      </c>
      <c r="N3531" s="10" t="s">
        <v>8269</v>
      </c>
      <c r="O3531" s="15" t="s">
        <v>8315</v>
      </c>
      <c r="P3531" s="10" t="s">
        <v>8316</v>
      </c>
      <c r="Q3531" s="10">
        <f t="shared" si="276"/>
        <v>132</v>
      </c>
      <c r="R3531" s="10">
        <f t="shared" si="275"/>
        <v>36.67</v>
      </c>
      <c r="S3531" s="23">
        <f t="shared" si="277"/>
        <v>42177.761782407411</v>
      </c>
      <c r="T3531" s="23">
        <f t="shared" si="278"/>
        <v>42198.041666666672</v>
      </c>
      <c r="U3531" s="10">
        <f t="shared" si="274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0" t="s">
        <v>8218</v>
      </c>
      <c r="G3532" s="10" t="s">
        <v>8224</v>
      </c>
      <c r="H3532" s="10" t="s">
        <v>8246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t="b">
        <v>1</v>
      </c>
      <c r="N3532" s="10" t="s">
        <v>8269</v>
      </c>
      <c r="O3532" s="15" t="s">
        <v>8315</v>
      </c>
      <c r="P3532" s="10" t="s">
        <v>8316</v>
      </c>
      <c r="Q3532" s="10">
        <f t="shared" si="276"/>
        <v>100</v>
      </c>
      <c r="R3532" s="10">
        <f t="shared" si="275"/>
        <v>125</v>
      </c>
      <c r="S3532" s="23">
        <f t="shared" si="277"/>
        <v>42442.623344907406</v>
      </c>
      <c r="T3532" s="23">
        <f t="shared" si="278"/>
        <v>42470.833333333328</v>
      </c>
      <c r="U3532" s="10">
        <f t="shared" si="274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0" t="s">
        <v>8218</v>
      </c>
      <c r="G3533" s="10" t="s">
        <v>8223</v>
      </c>
      <c r="H3533" s="10" t="s">
        <v>8245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t="b">
        <v>1</v>
      </c>
      <c r="N3533" s="10" t="s">
        <v>8269</v>
      </c>
      <c r="O3533" s="15" t="s">
        <v>8315</v>
      </c>
      <c r="P3533" s="10" t="s">
        <v>8316</v>
      </c>
      <c r="Q3533" s="10">
        <f t="shared" si="276"/>
        <v>128</v>
      </c>
      <c r="R3533" s="10">
        <f t="shared" si="275"/>
        <v>49.23</v>
      </c>
      <c r="S3533" s="23">
        <f t="shared" si="277"/>
        <v>42521.654328703706</v>
      </c>
      <c r="T3533" s="23">
        <f t="shared" si="278"/>
        <v>42551.654328703706</v>
      </c>
      <c r="U3533" s="10">
        <f t="shared" si="274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0" t="s">
        <v>8218</v>
      </c>
      <c r="G3534" s="10" t="s">
        <v>8223</v>
      </c>
      <c r="H3534" s="10" t="s">
        <v>8245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t="b">
        <v>1</v>
      </c>
      <c r="N3534" s="10" t="s">
        <v>8269</v>
      </c>
      <c r="O3534" s="15" t="s">
        <v>8315</v>
      </c>
      <c r="P3534" s="10" t="s">
        <v>8316</v>
      </c>
      <c r="Q3534" s="10">
        <f t="shared" si="276"/>
        <v>119</v>
      </c>
      <c r="R3534" s="10">
        <f t="shared" si="275"/>
        <v>42.3</v>
      </c>
      <c r="S3534" s="23">
        <f t="shared" si="277"/>
        <v>41884.599849537037</v>
      </c>
      <c r="T3534" s="23">
        <f t="shared" si="278"/>
        <v>41900.165972222225</v>
      </c>
      <c r="U3534" s="10">
        <f t="shared" si="274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0" t="s">
        <v>8218</v>
      </c>
      <c r="G3535" s="10" t="s">
        <v>8223</v>
      </c>
      <c r="H3535" s="10" t="s">
        <v>8245</v>
      </c>
      <c r="I3535" s="10">
        <v>1447269367</v>
      </c>
      <c r="J3535" s="10">
        <v>1444673767</v>
      </c>
      <c r="K3535" s="10" t="b">
        <v>0</v>
      </c>
      <c r="L3535" s="10">
        <v>8</v>
      </c>
      <c r="M3535" t="b">
        <v>1</v>
      </c>
      <c r="N3535" s="10" t="s">
        <v>8269</v>
      </c>
      <c r="O3535" s="15" t="s">
        <v>8315</v>
      </c>
      <c r="P3535" s="10" t="s">
        <v>8316</v>
      </c>
      <c r="Q3535" s="10">
        <f t="shared" si="276"/>
        <v>126</v>
      </c>
      <c r="R3535" s="10">
        <f t="shared" si="275"/>
        <v>78.88</v>
      </c>
      <c r="S3535" s="23">
        <f t="shared" si="277"/>
        <v>42289.761192129634</v>
      </c>
      <c r="T3535" s="23">
        <f t="shared" si="278"/>
        <v>42319.802858796291</v>
      </c>
      <c r="U3535" s="10">
        <f t="shared" ref="U3535:U3598" si="279">YEAR(S:S)</f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0" t="s">
        <v>8218</v>
      </c>
      <c r="G3536" s="10" t="s">
        <v>8223</v>
      </c>
      <c r="H3536" s="10" t="s">
        <v>8245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t="b">
        <v>1</v>
      </c>
      <c r="N3536" s="10" t="s">
        <v>8269</v>
      </c>
      <c r="O3536" s="15" t="s">
        <v>8315</v>
      </c>
      <c r="P3536" s="10" t="s">
        <v>8316</v>
      </c>
      <c r="Q3536" s="10">
        <f t="shared" si="276"/>
        <v>156</v>
      </c>
      <c r="R3536" s="10">
        <f t="shared" si="275"/>
        <v>38.28</v>
      </c>
      <c r="S3536" s="23">
        <f t="shared" si="277"/>
        <v>42243.6252662037</v>
      </c>
      <c r="T3536" s="23">
        <f t="shared" si="278"/>
        <v>42278.6252662037</v>
      </c>
      <c r="U3536" s="10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0" t="s">
        <v>8218</v>
      </c>
      <c r="G3537" s="10" t="s">
        <v>8224</v>
      </c>
      <c r="H3537" s="10" t="s">
        <v>8246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t="b">
        <v>1</v>
      </c>
      <c r="N3537" s="10" t="s">
        <v>8269</v>
      </c>
      <c r="O3537" s="15" t="s">
        <v>8315</v>
      </c>
      <c r="P3537" s="10" t="s">
        <v>8316</v>
      </c>
      <c r="Q3537" s="10">
        <f t="shared" si="276"/>
        <v>103</v>
      </c>
      <c r="R3537" s="10">
        <f t="shared" si="275"/>
        <v>44.85</v>
      </c>
      <c r="S3537" s="23">
        <f t="shared" si="277"/>
        <v>42248.640162037031</v>
      </c>
      <c r="T3537" s="23">
        <f t="shared" si="278"/>
        <v>42279.75</v>
      </c>
      <c r="U3537" s="10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0" t="s">
        <v>8218</v>
      </c>
      <c r="G3538" s="10" t="s">
        <v>8224</v>
      </c>
      <c r="H3538" s="10" t="s">
        <v>8246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t="b">
        <v>1</v>
      </c>
      <c r="N3538" s="10" t="s">
        <v>8269</v>
      </c>
      <c r="O3538" s="15" t="s">
        <v>8315</v>
      </c>
      <c r="P3538" s="10" t="s">
        <v>8316</v>
      </c>
      <c r="Q3538" s="10">
        <f t="shared" si="276"/>
        <v>153</v>
      </c>
      <c r="R3538" s="10">
        <f t="shared" si="275"/>
        <v>13.53</v>
      </c>
      <c r="S3538" s="23">
        <f t="shared" si="277"/>
        <v>42328.727141203708</v>
      </c>
      <c r="T3538" s="23">
        <f t="shared" si="278"/>
        <v>42358.499305555553</v>
      </c>
      <c r="U3538" s="10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0" t="s">
        <v>8218</v>
      </c>
      <c r="G3539" s="10" t="s">
        <v>8228</v>
      </c>
      <c r="H3539" s="10" t="s">
        <v>8250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t="b">
        <v>1</v>
      </c>
      <c r="N3539" s="10" t="s">
        <v>8269</v>
      </c>
      <c r="O3539" s="15" t="s">
        <v>8315</v>
      </c>
      <c r="P3539" s="10" t="s">
        <v>8316</v>
      </c>
      <c r="Q3539" s="10">
        <f t="shared" si="276"/>
        <v>180</v>
      </c>
      <c r="R3539" s="10">
        <f t="shared" si="275"/>
        <v>43.5</v>
      </c>
      <c r="S3539" s="23">
        <f t="shared" si="277"/>
        <v>41923.354351851849</v>
      </c>
      <c r="T3539" s="23">
        <f t="shared" si="278"/>
        <v>41960.332638888889</v>
      </c>
      <c r="U3539" s="10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0" t="s">
        <v>8218</v>
      </c>
      <c r="G3540" s="10" t="s">
        <v>8224</v>
      </c>
      <c r="H3540" s="10" t="s">
        <v>8246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t="b">
        <v>1</v>
      </c>
      <c r="N3540" s="10" t="s">
        <v>8269</v>
      </c>
      <c r="O3540" s="15" t="s">
        <v>8315</v>
      </c>
      <c r="P3540" s="10" t="s">
        <v>8316</v>
      </c>
      <c r="Q3540" s="10">
        <f t="shared" si="276"/>
        <v>128</v>
      </c>
      <c r="R3540" s="10">
        <f t="shared" si="275"/>
        <v>30.95</v>
      </c>
      <c r="S3540" s="23">
        <f t="shared" si="277"/>
        <v>42571.420601851853</v>
      </c>
      <c r="T3540" s="23">
        <f t="shared" si="278"/>
        <v>42599.420601851853</v>
      </c>
      <c r="U3540" s="1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0" t="s">
        <v>8218</v>
      </c>
      <c r="G3541" s="10" t="s">
        <v>8223</v>
      </c>
      <c r="H3541" s="10" t="s">
        <v>8245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t="b">
        <v>1</v>
      </c>
      <c r="N3541" s="10" t="s">
        <v>8269</v>
      </c>
      <c r="O3541" s="15" t="s">
        <v>8315</v>
      </c>
      <c r="P3541" s="10" t="s">
        <v>8316</v>
      </c>
      <c r="Q3541" s="10">
        <f t="shared" si="276"/>
        <v>120</v>
      </c>
      <c r="R3541" s="10">
        <f t="shared" si="275"/>
        <v>55.23</v>
      </c>
      <c r="S3541" s="23">
        <f t="shared" si="277"/>
        <v>42600.756041666667</v>
      </c>
      <c r="T3541" s="23">
        <f t="shared" si="278"/>
        <v>42621.756041666667</v>
      </c>
      <c r="U3541" s="10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0" t="s">
        <v>8218</v>
      </c>
      <c r="G3542" s="10" t="s">
        <v>8224</v>
      </c>
      <c r="H3542" s="10" t="s">
        <v>8246</v>
      </c>
      <c r="I3542" s="10">
        <v>1466899491</v>
      </c>
      <c r="J3542" s="10">
        <v>1464307491</v>
      </c>
      <c r="K3542" s="10" t="b">
        <v>0</v>
      </c>
      <c r="L3542" s="10">
        <v>8</v>
      </c>
      <c r="M3542" t="b">
        <v>1</v>
      </c>
      <c r="N3542" s="10" t="s">
        <v>8269</v>
      </c>
      <c r="O3542" s="15" t="s">
        <v>8315</v>
      </c>
      <c r="P3542" s="10" t="s">
        <v>8316</v>
      </c>
      <c r="Q3542" s="10">
        <f t="shared" si="276"/>
        <v>123</v>
      </c>
      <c r="R3542" s="10">
        <f t="shared" si="275"/>
        <v>46.13</v>
      </c>
      <c r="S3542" s="23">
        <f t="shared" si="277"/>
        <v>42517.003368055557</v>
      </c>
      <c r="T3542" s="23">
        <f t="shared" si="278"/>
        <v>42547.003368055557</v>
      </c>
      <c r="U3542" s="10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0" t="s">
        <v>8218</v>
      </c>
      <c r="G3543" s="10" t="s">
        <v>8224</v>
      </c>
      <c r="H3543" s="10" t="s">
        <v>8246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t="b">
        <v>1</v>
      </c>
      <c r="N3543" s="10" t="s">
        <v>8269</v>
      </c>
      <c r="O3543" s="15" t="s">
        <v>8315</v>
      </c>
      <c r="P3543" s="10" t="s">
        <v>8316</v>
      </c>
      <c r="Q3543" s="10">
        <f t="shared" si="276"/>
        <v>105</v>
      </c>
      <c r="R3543" s="10">
        <f t="shared" si="275"/>
        <v>39.380000000000003</v>
      </c>
      <c r="S3543" s="23">
        <f t="shared" si="277"/>
        <v>42222.730034722219</v>
      </c>
      <c r="T3543" s="23">
        <f t="shared" si="278"/>
        <v>42247.730034722219</v>
      </c>
      <c r="U3543" s="10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0" t="s">
        <v>8218</v>
      </c>
      <c r="G3544" s="10" t="s">
        <v>8223</v>
      </c>
      <c r="H3544" s="10" t="s">
        <v>8245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t="b">
        <v>1</v>
      </c>
      <c r="N3544" s="10" t="s">
        <v>8269</v>
      </c>
      <c r="O3544" s="15" t="s">
        <v>8315</v>
      </c>
      <c r="P3544" s="10" t="s">
        <v>8316</v>
      </c>
      <c r="Q3544" s="10">
        <f t="shared" si="276"/>
        <v>102</v>
      </c>
      <c r="R3544" s="10">
        <f t="shared" si="275"/>
        <v>66.150000000000006</v>
      </c>
      <c r="S3544" s="23">
        <f t="shared" si="277"/>
        <v>41829.599791666667</v>
      </c>
      <c r="T3544" s="23">
        <f t="shared" si="278"/>
        <v>41889.599791666667</v>
      </c>
      <c r="U3544" s="10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0" t="s">
        <v>8218</v>
      </c>
      <c r="G3545" s="10" t="s">
        <v>8235</v>
      </c>
      <c r="H3545" s="10" t="s">
        <v>8248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t="b">
        <v>1</v>
      </c>
      <c r="N3545" s="10" t="s">
        <v>8269</v>
      </c>
      <c r="O3545" s="15" t="s">
        <v>8315</v>
      </c>
      <c r="P3545" s="10" t="s">
        <v>8316</v>
      </c>
      <c r="Q3545" s="10">
        <f t="shared" si="276"/>
        <v>105</v>
      </c>
      <c r="R3545" s="10">
        <f t="shared" si="275"/>
        <v>54.14</v>
      </c>
      <c r="S3545" s="23">
        <f t="shared" si="277"/>
        <v>42150.755312499998</v>
      </c>
      <c r="T3545" s="23">
        <f t="shared" si="278"/>
        <v>42180.755312499998</v>
      </c>
      <c r="U3545" s="10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0" t="s">
        <v>8218</v>
      </c>
      <c r="G3546" s="10" t="s">
        <v>8223</v>
      </c>
      <c r="H3546" s="10" t="s">
        <v>8245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t="b">
        <v>1</v>
      </c>
      <c r="N3546" s="10" t="s">
        <v>8269</v>
      </c>
      <c r="O3546" s="15" t="s">
        <v>8315</v>
      </c>
      <c r="P3546" s="10" t="s">
        <v>8316</v>
      </c>
      <c r="Q3546" s="10">
        <f t="shared" si="276"/>
        <v>100</v>
      </c>
      <c r="R3546" s="10">
        <f t="shared" si="275"/>
        <v>104.17</v>
      </c>
      <c r="S3546" s="23">
        <f t="shared" si="277"/>
        <v>42040.831678240742</v>
      </c>
      <c r="T3546" s="23">
        <f t="shared" si="278"/>
        <v>42070.831678240742</v>
      </c>
      <c r="U3546" s="10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0" t="s">
        <v>8218</v>
      </c>
      <c r="G3547" s="10" t="s">
        <v>8223</v>
      </c>
      <c r="H3547" s="10" t="s">
        <v>8245</v>
      </c>
      <c r="I3547" s="10">
        <v>1428780159</v>
      </c>
      <c r="J3547" s="10">
        <v>1426188159</v>
      </c>
      <c r="K3547" s="10" t="b">
        <v>0</v>
      </c>
      <c r="L3547" s="10">
        <v>8</v>
      </c>
      <c r="M3547" t="b">
        <v>1</v>
      </c>
      <c r="N3547" s="10" t="s">
        <v>8269</v>
      </c>
      <c r="O3547" s="15" t="s">
        <v>8315</v>
      </c>
      <c r="P3547" s="10" t="s">
        <v>8316</v>
      </c>
      <c r="Q3547" s="10">
        <f t="shared" si="276"/>
        <v>100</v>
      </c>
      <c r="R3547" s="10">
        <f t="shared" si="275"/>
        <v>31.38</v>
      </c>
      <c r="S3547" s="23">
        <f t="shared" si="277"/>
        <v>42075.807395833333</v>
      </c>
      <c r="T3547" s="23">
        <f t="shared" si="278"/>
        <v>42105.807395833333</v>
      </c>
      <c r="U3547" s="10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0" t="s">
        <v>8218</v>
      </c>
      <c r="G3548" s="10" t="s">
        <v>8223</v>
      </c>
      <c r="H3548" s="10" t="s">
        <v>8245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t="b">
        <v>1</v>
      </c>
      <c r="N3548" s="10" t="s">
        <v>8269</v>
      </c>
      <c r="O3548" s="15" t="s">
        <v>8315</v>
      </c>
      <c r="P3548" s="10" t="s">
        <v>8316</v>
      </c>
      <c r="Q3548" s="10">
        <f t="shared" si="276"/>
        <v>102</v>
      </c>
      <c r="R3548" s="10">
        <f t="shared" si="275"/>
        <v>59.21</v>
      </c>
      <c r="S3548" s="23">
        <f t="shared" si="277"/>
        <v>42073.660694444443</v>
      </c>
      <c r="T3548" s="23">
        <f t="shared" si="278"/>
        <v>42095.165972222225</v>
      </c>
      <c r="U3548" s="10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0" t="s">
        <v>8218</v>
      </c>
      <c r="G3549" s="10" t="s">
        <v>8223</v>
      </c>
      <c r="H3549" s="10" t="s">
        <v>8245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t="b">
        <v>1</v>
      </c>
      <c r="N3549" s="10" t="s">
        <v>8269</v>
      </c>
      <c r="O3549" s="15" t="s">
        <v>8315</v>
      </c>
      <c r="P3549" s="10" t="s">
        <v>8316</v>
      </c>
      <c r="Q3549" s="10">
        <f t="shared" si="276"/>
        <v>114</v>
      </c>
      <c r="R3549" s="10">
        <f t="shared" si="275"/>
        <v>119.18</v>
      </c>
      <c r="S3549" s="23">
        <f t="shared" si="277"/>
        <v>42480.078715277778</v>
      </c>
      <c r="T3549" s="23">
        <f t="shared" si="278"/>
        <v>42504.165972222225</v>
      </c>
      <c r="U3549" s="10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0" t="s">
        <v>8218</v>
      </c>
      <c r="G3550" s="10" t="s">
        <v>8223</v>
      </c>
      <c r="H3550" s="10" t="s">
        <v>8245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t="b">
        <v>1</v>
      </c>
      <c r="N3550" s="10" t="s">
        <v>8269</v>
      </c>
      <c r="O3550" s="15" t="s">
        <v>8315</v>
      </c>
      <c r="P3550" s="10" t="s">
        <v>8316</v>
      </c>
      <c r="Q3550" s="10">
        <f t="shared" si="276"/>
        <v>102</v>
      </c>
      <c r="R3550" s="10">
        <f t="shared" si="275"/>
        <v>164.62</v>
      </c>
      <c r="S3550" s="23">
        <f t="shared" si="277"/>
        <v>42411.942291666666</v>
      </c>
      <c r="T3550" s="23">
        <f t="shared" si="278"/>
        <v>42434.041666666672</v>
      </c>
      <c r="U3550" s="1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0" t="s">
        <v>8218</v>
      </c>
      <c r="G3551" s="10" t="s">
        <v>8224</v>
      </c>
      <c r="H3551" s="10" t="s">
        <v>8246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t="b">
        <v>1</v>
      </c>
      <c r="N3551" s="10" t="s">
        <v>8269</v>
      </c>
      <c r="O3551" s="15" t="s">
        <v>8315</v>
      </c>
      <c r="P3551" s="10" t="s">
        <v>8316</v>
      </c>
      <c r="Q3551" s="10">
        <f t="shared" si="276"/>
        <v>102</v>
      </c>
      <c r="R3551" s="10">
        <f t="shared" si="275"/>
        <v>24.29</v>
      </c>
      <c r="S3551" s="23">
        <f t="shared" si="277"/>
        <v>42223.394363425927</v>
      </c>
      <c r="T3551" s="23">
        <f t="shared" si="278"/>
        <v>42251.394363425927</v>
      </c>
      <c r="U3551" s="10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0" t="s">
        <v>8218</v>
      </c>
      <c r="G3552" s="10" t="s">
        <v>8224</v>
      </c>
      <c r="H3552" s="10" t="s">
        <v>8246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t="b">
        <v>1</v>
      </c>
      <c r="N3552" s="10" t="s">
        <v>8269</v>
      </c>
      <c r="O3552" s="15" t="s">
        <v>8315</v>
      </c>
      <c r="P3552" s="10" t="s">
        <v>8316</v>
      </c>
      <c r="Q3552" s="10">
        <f t="shared" si="276"/>
        <v>105</v>
      </c>
      <c r="R3552" s="10">
        <f t="shared" si="275"/>
        <v>40.94</v>
      </c>
      <c r="S3552" s="23">
        <f t="shared" si="277"/>
        <v>42462.893495370372</v>
      </c>
      <c r="T3552" s="23">
        <f t="shared" si="278"/>
        <v>42492.893495370372</v>
      </c>
      <c r="U3552" s="10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0" t="s">
        <v>8218</v>
      </c>
      <c r="G3553" s="10" t="s">
        <v>8223</v>
      </c>
      <c r="H3553" s="10" t="s">
        <v>8245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t="b">
        <v>1</v>
      </c>
      <c r="N3553" s="10" t="s">
        <v>8269</v>
      </c>
      <c r="O3553" s="15" t="s">
        <v>8315</v>
      </c>
      <c r="P3553" s="10" t="s">
        <v>8316</v>
      </c>
      <c r="Q3553" s="10">
        <f t="shared" si="276"/>
        <v>102</v>
      </c>
      <c r="R3553" s="10">
        <f t="shared" si="275"/>
        <v>61.1</v>
      </c>
      <c r="S3553" s="23">
        <f t="shared" si="277"/>
        <v>41753.515856481477</v>
      </c>
      <c r="T3553" s="23">
        <f t="shared" si="278"/>
        <v>41781.921527777777</v>
      </c>
      <c r="U3553" s="10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0" t="s">
        <v>8218</v>
      </c>
      <c r="G3554" s="10" t="s">
        <v>8224</v>
      </c>
      <c r="H3554" s="10" t="s">
        <v>8246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t="b">
        <v>1</v>
      </c>
      <c r="N3554" s="10" t="s">
        <v>8269</v>
      </c>
      <c r="O3554" s="15" t="s">
        <v>8315</v>
      </c>
      <c r="P3554" s="10" t="s">
        <v>8316</v>
      </c>
      <c r="Q3554" s="10">
        <f t="shared" si="276"/>
        <v>100</v>
      </c>
      <c r="R3554" s="10">
        <f t="shared" si="275"/>
        <v>38.65</v>
      </c>
      <c r="S3554" s="23">
        <f t="shared" si="277"/>
        <v>41788.587083333332</v>
      </c>
      <c r="T3554" s="23">
        <f t="shared" si="278"/>
        <v>41818.587083333332</v>
      </c>
      <c r="U3554" s="10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0" t="s">
        <v>8218</v>
      </c>
      <c r="G3555" s="10" t="s">
        <v>8223</v>
      </c>
      <c r="H3555" s="10" t="s">
        <v>8245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t="b">
        <v>1</v>
      </c>
      <c r="N3555" s="10" t="s">
        <v>8269</v>
      </c>
      <c r="O3555" s="15" t="s">
        <v>8315</v>
      </c>
      <c r="P3555" s="10" t="s">
        <v>8316</v>
      </c>
      <c r="Q3555" s="10">
        <f t="shared" si="276"/>
        <v>106</v>
      </c>
      <c r="R3555" s="10">
        <f t="shared" si="275"/>
        <v>56.2</v>
      </c>
      <c r="S3555" s="23">
        <f t="shared" si="277"/>
        <v>42196.028703703705</v>
      </c>
      <c r="T3555" s="23">
        <f t="shared" si="278"/>
        <v>42228</v>
      </c>
      <c r="U3555" s="10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0" t="s">
        <v>8218</v>
      </c>
      <c r="G3556" s="10" t="s">
        <v>8223</v>
      </c>
      <c r="H3556" s="10" t="s">
        <v>8245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t="b">
        <v>1</v>
      </c>
      <c r="N3556" s="10" t="s">
        <v>8269</v>
      </c>
      <c r="O3556" s="15" t="s">
        <v>8315</v>
      </c>
      <c r="P3556" s="10" t="s">
        <v>8316</v>
      </c>
      <c r="Q3556" s="10">
        <f t="shared" si="276"/>
        <v>113</v>
      </c>
      <c r="R3556" s="10">
        <f t="shared" si="275"/>
        <v>107</v>
      </c>
      <c r="S3556" s="23">
        <f t="shared" si="277"/>
        <v>42016.050451388888</v>
      </c>
      <c r="T3556" s="23">
        <f t="shared" si="278"/>
        <v>42046.708333333328</v>
      </c>
      <c r="U3556" s="10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0" t="s">
        <v>8218</v>
      </c>
      <c r="G3557" s="10" t="s">
        <v>8236</v>
      </c>
      <c r="H3557" s="10" t="s">
        <v>8248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t="b">
        <v>1</v>
      </c>
      <c r="N3557" s="10" t="s">
        <v>8269</v>
      </c>
      <c r="O3557" s="15" t="s">
        <v>8315</v>
      </c>
      <c r="P3557" s="10" t="s">
        <v>8316</v>
      </c>
      <c r="Q3557" s="10">
        <f t="shared" si="276"/>
        <v>100</v>
      </c>
      <c r="R3557" s="10">
        <f t="shared" si="275"/>
        <v>171.43</v>
      </c>
      <c r="S3557" s="23">
        <f t="shared" si="277"/>
        <v>42661.442060185189</v>
      </c>
      <c r="T3557" s="23">
        <f t="shared" si="278"/>
        <v>42691.483726851846</v>
      </c>
      <c r="U3557" s="10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0" t="s">
        <v>8218</v>
      </c>
      <c r="G3558" s="10" t="s">
        <v>8224</v>
      </c>
      <c r="H3558" s="10" t="s">
        <v>8246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t="b">
        <v>1</v>
      </c>
      <c r="N3558" s="10" t="s">
        <v>8269</v>
      </c>
      <c r="O3558" s="15" t="s">
        <v>8315</v>
      </c>
      <c r="P3558" s="10" t="s">
        <v>8316</v>
      </c>
      <c r="Q3558" s="10">
        <f t="shared" si="276"/>
        <v>100</v>
      </c>
      <c r="R3558" s="10">
        <f t="shared" si="275"/>
        <v>110.5</v>
      </c>
      <c r="S3558" s="23">
        <f t="shared" si="277"/>
        <v>41808.649583333332</v>
      </c>
      <c r="T3558" s="23">
        <f t="shared" si="278"/>
        <v>41868.649583333332</v>
      </c>
      <c r="U3558" s="10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0" t="s">
        <v>8218</v>
      </c>
      <c r="G3559" s="10" t="s">
        <v>8223</v>
      </c>
      <c r="H3559" s="10" t="s">
        <v>8245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t="b">
        <v>1</v>
      </c>
      <c r="N3559" s="10" t="s">
        <v>8269</v>
      </c>
      <c r="O3559" s="15" t="s">
        <v>8315</v>
      </c>
      <c r="P3559" s="10" t="s">
        <v>8316</v>
      </c>
      <c r="Q3559" s="10">
        <f t="shared" si="276"/>
        <v>100</v>
      </c>
      <c r="R3559" s="10">
        <f t="shared" si="275"/>
        <v>179.28</v>
      </c>
      <c r="S3559" s="23">
        <f t="shared" si="277"/>
        <v>41730.276747685188</v>
      </c>
      <c r="T3559" s="23">
        <f t="shared" si="278"/>
        <v>41764.276747685188</v>
      </c>
      <c r="U3559" s="10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0" t="s">
        <v>8218</v>
      </c>
      <c r="G3560" s="10" t="s">
        <v>8224</v>
      </c>
      <c r="H3560" s="10" t="s">
        <v>8246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t="b">
        <v>1</v>
      </c>
      <c r="N3560" s="10" t="s">
        <v>8269</v>
      </c>
      <c r="O3560" s="15" t="s">
        <v>8315</v>
      </c>
      <c r="P3560" s="10" t="s">
        <v>8316</v>
      </c>
      <c r="Q3560" s="10">
        <f t="shared" si="276"/>
        <v>144</v>
      </c>
      <c r="R3560" s="10">
        <f t="shared" si="275"/>
        <v>22.91</v>
      </c>
      <c r="S3560" s="23">
        <f t="shared" si="277"/>
        <v>42139.816840277781</v>
      </c>
      <c r="T3560" s="23">
        <f t="shared" si="278"/>
        <v>42181.875</v>
      </c>
      <c r="U3560" s="1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0" t="s">
        <v>8218</v>
      </c>
      <c r="G3561" s="10" t="s">
        <v>8225</v>
      </c>
      <c r="H3561" s="10" t="s">
        <v>8247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t="b">
        <v>1</v>
      </c>
      <c r="N3561" s="10" t="s">
        <v>8269</v>
      </c>
      <c r="O3561" s="15" t="s">
        <v>8315</v>
      </c>
      <c r="P3561" s="10" t="s">
        <v>8316</v>
      </c>
      <c r="Q3561" s="10">
        <f t="shared" si="276"/>
        <v>104</v>
      </c>
      <c r="R3561" s="10">
        <f t="shared" si="275"/>
        <v>43.13</v>
      </c>
      <c r="S3561" s="23">
        <f t="shared" si="277"/>
        <v>42194.096157407403</v>
      </c>
      <c r="T3561" s="23">
        <f t="shared" si="278"/>
        <v>42216.373611111107</v>
      </c>
      <c r="U3561" s="10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0" t="s">
        <v>8218</v>
      </c>
      <c r="G3562" s="10" t="s">
        <v>8228</v>
      </c>
      <c r="H3562" s="10" t="s">
        <v>8250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t="b">
        <v>1</v>
      </c>
      <c r="N3562" s="10" t="s">
        <v>8269</v>
      </c>
      <c r="O3562" s="15" t="s">
        <v>8315</v>
      </c>
      <c r="P3562" s="10" t="s">
        <v>8316</v>
      </c>
      <c r="Q3562" s="10">
        <f t="shared" si="276"/>
        <v>108</v>
      </c>
      <c r="R3562" s="10">
        <f t="shared" si="275"/>
        <v>46.89</v>
      </c>
      <c r="S3562" s="23">
        <f t="shared" si="277"/>
        <v>42115.889652777783</v>
      </c>
      <c r="T3562" s="23">
        <f t="shared" si="278"/>
        <v>42151.114583333328</v>
      </c>
      <c r="U3562" s="10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0" t="s">
        <v>8218</v>
      </c>
      <c r="G3563" s="10" t="s">
        <v>8223</v>
      </c>
      <c r="H3563" s="10" t="s">
        <v>8245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t="b">
        <v>1</v>
      </c>
      <c r="N3563" s="10" t="s">
        <v>8269</v>
      </c>
      <c r="O3563" s="15" t="s">
        <v>8315</v>
      </c>
      <c r="P3563" s="10" t="s">
        <v>8316</v>
      </c>
      <c r="Q3563" s="10">
        <f t="shared" si="276"/>
        <v>102</v>
      </c>
      <c r="R3563" s="10">
        <f t="shared" si="275"/>
        <v>47.41</v>
      </c>
      <c r="S3563" s="23">
        <f t="shared" si="277"/>
        <v>42203.680300925931</v>
      </c>
      <c r="T3563" s="23">
        <f t="shared" si="278"/>
        <v>42221.774999999994</v>
      </c>
      <c r="U3563" s="10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0" t="s">
        <v>8218</v>
      </c>
      <c r="G3564" s="10" t="s">
        <v>8224</v>
      </c>
      <c r="H3564" s="10" t="s">
        <v>8246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t="b">
        <v>1</v>
      </c>
      <c r="N3564" s="10" t="s">
        <v>8269</v>
      </c>
      <c r="O3564" s="15" t="s">
        <v>8315</v>
      </c>
      <c r="P3564" s="10" t="s">
        <v>8316</v>
      </c>
      <c r="Q3564" s="10">
        <f t="shared" si="276"/>
        <v>149</v>
      </c>
      <c r="R3564" s="10">
        <f t="shared" si="275"/>
        <v>15.13</v>
      </c>
      <c r="S3564" s="23">
        <f t="shared" si="277"/>
        <v>42433.761886574073</v>
      </c>
      <c r="T3564" s="23">
        <f t="shared" si="278"/>
        <v>42442.916666666672</v>
      </c>
      <c r="U3564" s="10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0" t="s">
        <v>8218</v>
      </c>
      <c r="G3565" s="10" t="s">
        <v>8224</v>
      </c>
      <c r="H3565" s="10" t="s">
        <v>8246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t="b">
        <v>1</v>
      </c>
      <c r="N3565" s="10" t="s">
        <v>8269</v>
      </c>
      <c r="O3565" s="15" t="s">
        <v>8315</v>
      </c>
      <c r="P3565" s="10" t="s">
        <v>8316</v>
      </c>
      <c r="Q3565" s="10">
        <f t="shared" si="276"/>
        <v>105</v>
      </c>
      <c r="R3565" s="10">
        <f t="shared" si="275"/>
        <v>21.1</v>
      </c>
      <c r="S3565" s="23">
        <f t="shared" si="277"/>
        <v>42555.671944444446</v>
      </c>
      <c r="T3565" s="23">
        <f t="shared" si="278"/>
        <v>42583.791666666672</v>
      </c>
      <c r="U3565" s="10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0" t="s">
        <v>8218</v>
      </c>
      <c r="G3566" s="10" t="s">
        <v>8224</v>
      </c>
      <c r="H3566" s="10" t="s">
        <v>8246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t="b">
        <v>1</v>
      </c>
      <c r="N3566" s="10" t="s">
        <v>8269</v>
      </c>
      <c r="O3566" s="15" t="s">
        <v>8315</v>
      </c>
      <c r="P3566" s="10" t="s">
        <v>8316</v>
      </c>
      <c r="Q3566" s="10">
        <f t="shared" si="276"/>
        <v>101</v>
      </c>
      <c r="R3566" s="10">
        <f t="shared" si="275"/>
        <v>59.12</v>
      </c>
      <c r="S3566" s="23">
        <f t="shared" si="277"/>
        <v>42236.623252314821</v>
      </c>
      <c r="T3566" s="23">
        <f t="shared" si="278"/>
        <v>42282.666666666672</v>
      </c>
      <c r="U3566" s="10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0" t="s">
        <v>8218</v>
      </c>
      <c r="G3567" s="10" t="s">
        <v>8223</v>
      </c>
      <c r="H3567" s="10" t="s">
        <v>8245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t="b">
        <v>1</v>
      </c>
      <c r="N3567" s="10" t="s">
        <v>8269</v>
      </c>
      <c r="O3567" s="15" t="s">
        <v>8315</v>
      </c>
      <c r="P3567" s="10" t="s">
        <v>8316</v>
      </c>
      <c r="Q3567" s="10">
        <f t="shared" si="276"/>
        <v>131</v>
      </c>
      <c r="R3567" s="10">
        <f t="shared" si="275"/>
        <v>97.92</v>
      </c>
      <c r="S3567" s="23">
        <f t="shared" si="277"/>
        <v>41974.743148148147</v>
      </c>
      <c r="T3567" s="23">
        <f t="shared" si="278"/>
        <v>42004.743148148147</v>
      </c>
      <c r="U3567" s="10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0" t="s">
        <v>8218</v>
      </c>
      <c r="G3568" s="10" t="s">
        <v>8224</v>
      </c>
      <c r="H3568" s="10" t="s">
        <v>8246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t="b">
        <v>1</v>
      </c>
      <c r="N3568" s="10" t="s">
        <v>8269</v>
      </c>
      <c r="O3568" s="15" t="s">
        <v>8315</v>
      </c>
      <c r="P3568" s="10" t="s">
        <v>8316</v>
      </c>
      <c r="Q3568" s="10">
        <f t="shared" si="276"/>
        <v>105</v>
      </c>
      <c r="R3568" s="10">
        <f t="shared" si="275"/>
        <v>55.13</v>
      </c>
      <c r="S3568" s="23">
        <f t="shared" si="277"/>
        <v>41997.507905092592</v>
      </c>
      <c r="T3568" s="23">
        <f t="shared" si="278"/>
        <v>42027.507905092592</v>
      </c>
      <c r="U3568" s="10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0" t="s">
        <v>8218</v>
      </c>
      <c r="G3569" s="10" t="s">
        <v>8224</v>
      </c>
      <c r="H3569" s="10" t="s">
        <v>8246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t="b">
        <v>1</v>
      </c>
      <c r="N3569" s="10" t="s">
        <v>8269</v>
      </c>
      <c r="O3569" s="15" t="s">
        <v>8315</v>
      </c>
      <c r="P3569" s="10" t="s">
        <v>8316</v>
      </c>
      <c r="Q3569" s="10">
        <f t="shared" si="276"/>
        <v>109</v>
      </c>
      <c r="R3569" s="10">
        <f t="shared" si="275"/>
        <v>26.54</v>
      </c>
      <c r="S3569" s="23">
        <f t="shared" si="277"/>
        <v>42135.810694444444</v>
      </c>
      <c r="T3569" s="23">
        <f t="shared" si="278"/>
        <v>42165.810694444444</v>
      </c>
      <c r="U3569" s="10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0" t="s">
        <v>8218</v>
      </c>
      <c r="G3570" s="10" t="s">
        <v>8223</v>
      </c>
      <c r="H3570" s="10" t="s">
        <v>8245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t="b">
        <v>1</v>
      </c>
      <c r="N3570" s="10" t="s">
        <v>8269</v>
      </c>
      <c r="O3570" s="15" t="s">
        <v>8315</v>
      </c>
      <c r="P3570" s="10" t="s">
        <v>8316</v>
      </c>
      <c r="Q3570" s="10">
        <f t="shared" si="276"/>
        <v>111</v>
      </c>
      <c r="R3570" s="10">
        <f t="shared" si="275"/>
        <v>58.42</v>
      </c>
      <c r="S3570" s="23">
        <f t="shared" si="277"/>
        <v>41869.740671296298</v>
      </c>
      <c r="T3570" s="23">
        <f t="shared" si="278"/>
        <v>41899.740671296298</v>
      </c>
      <c r="U3570" s="1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0" t="s">
        <v>8218</v>
      </c>
      <c r="G3571" s="10" t="s">
        <v>8223</v>
      </c>
      <c r="H3571" s="10" t="s">
        <v>8245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t="b">
        <v>1</v>
      </c>
      <c r="N3571" s="10" t="s">
        <v>8269</v>
      </c>
      <c r="O3571" s="15" t="s">
        <v>8315</v>
      </c>
      <c r="P3571" s="10" t="s">
        <v>8316</v>
      </c>
      <c r="Q3571" s="10">
        <f t="shared" si="276"/>
        <v>100</v>
      </c>
      <c r="R3571" s="10">
        <f t="shared" si="275"/>
        <v>122.54</v>
      </c>
      <c r="S3571" s="23">
        <f t="shared" si="277"/>
        <v>41982.688611111109</v>
      </c>
      <c r="T3571" s="23">
        <f t="shared" si="278"/>
        <v>42012.688611111109</v>
      </c>
      <c r="U3571" s="10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0" t="s">
        <v>8218</v>
      </c>
      <c r="G3572" s="10" t="s">
        <v>8223</v>
      </c>
      <c r="H3572" s="10" t="s">
        <v>8245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t="b">
        <v>1</v>
      </c>
      <c r="N3572" s="10" t="s">
        <v>8269</v>
      </c>
      <c r="O3572" s="15" t="s">
        <v>8315</v>
      </c>
      <c r="P3572" s="10" t="s">
        <v>8316</v>
      </c>
      <c r="Q3572" s="10">
        <f t="shared" si="276"/>
        <v>114</v>
      </c>
      <c r="R3572" s="10">
        <f t="shared" si="275"/>
        <v>87.96</v>
      </c>
      <c r="S3572" s="23">
        <f t="shared" si="277"/>
        <v>41976.331979166673</v>
      </c>
      <c r="T3572" s="23">
        <f t="shared" si="278"/>
        <v>42004.291666666672</v>
      </c>
      <c r="U3572" s="10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0" t="s">
        <v>8218</v>
      </c>
      <c r="G3573" s="10" t="s">
        <v>8224</v>
      </c>
      <c r="H3573" s="10" t="s">
        <v>8246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t="b">
        <v>1</v>
      </c>
      <c r="N3573" s="10" t="s">
        <v>8269</v>
      </c>
      <c r="O3573" s="15" t="s">
        <v>8315</v>
      </c>
      <c r="P3573" s="10" t="s">
        <v>8316</v>
      </c>
      <c r="Q3573" s="10">
        <f t="shared" si="276"/>
        <v>122</v>
      </c>
      <c r="R3573" s="10">
        <f t="shared" si="275"/>
        <v>73.239999999999995</v>
      </c>
      <c r="S3573" s="23">
        <f t="shared" si="277"/>
        <v>41912.858946759261</v>
      </c>
      <c r="T3573" s="23">
        <f t="shared" si="278"/>
        <v>41942.858946759261</v>
      </c>
      <c r="U3573" s="10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0" t="s">
        <v>8218</v>
      </c>
      <c r="G3574" s="10" t="s">
        <v>8224</v>
      </c>
      <c r="H3574" s="10" t="s">
        <v>8246</v>
      </c>
      <c r="I3574" s="10">
        <v>1434894082</v>
      </c>
      <c r="J3574" s="10">
        <v>1432302082</v>
      </c>
      <c r="K3574" s="10" t="b">
        <v>0</v>
      </c>
      <c r="L3574" s="10">
        <v>9</v>
      </c>
      <c r="M3574" t="b">
        <v>1</v>
      </c>
      <c r="N3574" s="10" t="s">
        <v>8269</v>
      </c>
      <c r="O3574" s="15" t="s">
        <v>8315</v>
      </c>
      <c r="P3574" s="10" t="s">
        <v>8316</v>
      </c>
      <c r="Q3574" s="10">
        <f t="shared" si="276"/>
        <v>100</v>
      </c>
      <c r="R3574" s="10">
        <f t="shared" si="275"/>
        <v>55.56</v>
      </c>
      <c r="S3574" s="23">
        <f t="shared" si="277"/>
        <v>42146.570393518516</v>
      </c>
      <c r="T3574" s="23">
        <f t="shared" si="278"/>
        <v>42176.570393518516</v>
      </c>
      <c r="U3574" s="10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0" t="s">
        <v>8218</v>
      </c>
      <c r="G3575" s="10" t="s">
        <v>8224</v>
      </c>
      <c r="H3575" s="10" t="s">
        <v>8246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t="b">
        <v>1</v>
      </c>
      <c r="N3575" s="10" t="s">
        <v>8269</v>
      </c>
      <c r="O3575" s="15" t="s">
        <v>8315</v>
      </c>
      <c r="P3575" s="10" t="s">
        <v>8316</v>
      </c>
      <c r="Q3575" s="10">
        <f t="shared" si="276"/>
        <v>103</v>
      </c>
      <c r="R3575" s="10">
        <f t="shared" si="275"/>
        <v>39.54</v>
      </c>
      <c r="S3575" s="23">
        <f t="shared" si="277"/>
        <v>41921.375532407408</v>
      </c>
      <c r="T3575" s="23">
        <f t="shared" si="278"/>
        <v>41951.417199074072</v>
      </c>
      <c r="U3575" s="10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0" t="s">
        <v>8218</v>
      </c>
      <c r="G3576" s="10" t="s">
        <v>8223</v>
      </c>
      <c r="H3576" s="10" t="s">
        <v>8245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t="b">
        <v>1</v>
      </c>
      <c r="N3576" s="10" t="s">
        <v>8269</v>
      </c>
      <c r="O3576" s="15" t="s">
        <v>8315</v>
      </c>
      <c r="P3576" s="10" t="s">
        <v>8316</v>
      </c>
      <c r="Q3576" s="10">
        <f t="shared" si="276"/>
        <v>106</v>
      </c>
      <c r="R3576" s="10">
        <f t="shared" si="275"/>
        <v>136.78</v>
      </c>
      <c r="S3576" s="23">
        <f t="shared" si="277"/>
        <v>41926.942685185182</v>
      </c>
      <c r="T3576" s="23">
        <f t="shared" si="278"/>
        <v>41956.984351851846</v>
      </c>
      <c r="U3576" s="10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0" t="s">
        <v>8218</v>
      </c>
      <c r="G3577" s="10" t="s">
        <v>8223</v>
      </c>
      <c r="H3577" s="10" t="s">
        <v>8245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t="b">
        <v>1</v>
      </c>
      <c r="N3577" s="10" t="s">
        <v>8269</v>
      </c>
      <c r="O3577" s="15" t="s">
        <v>8315</v>
      </c>
      <c r="P3577" s="10" t="s">
        <v>8316</v>
      </c>
      <c r="Q3577" s="10">
        <f t="shared" si="276"/>
        <v>101</v>
      </c>
      <c r="R3577" s="10">
        <f t="shared" si="275"/>
        <v>99.34</v>
      </c>
      <c r="S3577" s="23">
        <f t="shared" si="277"/>
        <v>42561.783877314811</v>
      </c>
      <c r="T3577" s="23">
        <f t="shared" si="278"/>
        <v>42593.165972222225</v>
      </c>
      <c r="U3577" s="10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0" t="s">
        <v>8218</v>
      </c>
      <c r="G3578" s="10" t="s">
        <v>8223</v>
      </c>
      <c r="H3578" s="10" t="s">
        <v>8245</v>
      </c>
      <c r="I3578" s="10">
        <v>1480947054</v>
      </c>
      <c r="J3578" s="10">
        <v>1475759454</v>
      </c>
      <c r="K3578" s="10" t="b">
        <v>0</v>
      </c>
      <c r="L3578" s="10">
        <v>5</v>
      </c>
      <c r="M3578" t="b">
        <v>1</v>
      </c>
      <c r="N3578" s="10" t="s">
        <v>8269</v>
      </c>
      <c r="O3578" s="15" t="s">
        <v>8315</v>
      </c>
      <c r="P3578" s="10" t="s">
        <v>8316</v>
      </c>
      <c r="Q3578" s="10">
        <f t="shared" si="276"/>
        <v>100</v>
      </c>
      <c r="R3578" s="10">
        <f t="shared" si="275"/>
        <v>20</v>
      </c>
      <c r="S3578" s="23">
        <f t="shared" si="277"/>
        <v>42649.54923611111</v>
      </c>
      <c r="T3578" s="23">
        <f t="shared" si="278"/>
        <v>42709.590902777782</v>
      </c>
      <c r="U3578" s="10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0" t="s">
        <v>8218</v>
      </c>
      <c r="G3579" s="10" t="s">
        <v>8223</v>
      </c>
      <c r="H3579" s="10" t="s">
        <v>8245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t="b">
        <v>1</v>
      </c>
      <c r="N3579" s="10" t="s">
        <v>8269</v>
      </c>
      <c r="O3579" s="15" t="s">
        <v>8315</v>
      </c>
      <c r="P3579" s="10" t="s">
        <v>8316</v>
      </c>
      <c r="Q3579" s="10">
        <f t="shared" si="276"/>
        <v>130</v>
      </c>
      <c r="R3579" s="10">
        <f t="shared" si="275"/>
        <v>28.89</v>
      </c>
      <c r="S3579" s="23">
        <f t="shared" si="277"/>
        <v>42093.786840277782</v>
      </c>
      <c r="T3579" s="23">
        <f t="shared" si="278"/>
        <v>42120.26944444445</v>
      </c>
      <c r="U3579" s="10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0" t="s">
        <v>8218</v>
      </c>
      <c r="G3580" s="10" t="s">
        <v>8224</v>
      </c>
      <c r="H3580" s="10" t="s">
        <v>8246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t="b">
        <v>1</v>
      </c>
      <c r="N3580" s="10" t="s">
        <v>8269</v>
      </c>
      <c r="O3580" s="15" t="s">
        <v>8315</v>
      </c>
      <c r="P3580" s="10" t="s">
        <v>8316</v>
      </c>
      <c r="Q3580" s="10">
        <f t="shared" si="276"/>
        <v>100</v>
      </c>
      <c r="R3580" s="10">
        <f t="shared" si="275"/>
        <v>40.549999999999997</v>
      </c>
      <c r="S3580" s="23">
        <f t="shared" si="277"/>
        <v>42460.733530092592</v>
      </c>
      <c r="T3580" s="23">
        <f t="shared" si="278"/>
        <v>42490.733530092592</v>
      </c>
      <c r="U3580" s="1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0" t="s">
        <v>8218</v>
      </c>
      <c r="G3581" s="10" t="s">
        <v>8224</v>
      </c>
      <c r="H3581" s="10" t="s">
        <v>8246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t="b">
        <v>1</v>
      </c>
      <c r="N3581" s="10" t="s">
        <v>8269</v>
      </c>
      <c r="O3581" s="15" t="s">
        <v>8315</v>
      </c>
      <c r="P3581" s="10" t="s">
        <v>8316</v>
      </c>
      <c r="Q3581" s="10">
        <f t="shared" si="276"/>
        <v>100</v>
      </c>
      <c r="R3581" s="10">
        <f t="shared" si="275"/>
        <v>35.71</v>
      </c>
      <c r="S3581" s="23">
        <f t="shared" si="277"/>
        <v>42430.762222222227</v>
      </c>
      <c r="T3581" s="23">
        <f t="shared" si="278"/>
        <v>42460.720555555556</v>
      </c>
      <c r="U3581" s="10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0" t="s">
        <v>8218</v>
      </c>
      <c r="G3582" s="10" t="s">
        <v>8223</v>
      </c>
      <c r="H3582" s="10" t="s">
        <v>8245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t="b">
        <v>1</v>
      </c>
      <c r="N3582" s="10" t="s">
        <v>8269</v>
      </c>
      <c r="O3582" s="15" t="s">
        <v>8315</v>
      </c>
      <c r="P3582" s="10" t="s">
        <v>8316</v>
      </c>
      <c r="Q3582" s="10">
        <f t="shared" si="276"/>
        <v>114</v>
      </c>
      <c r="R3582" s="10">
        <f t="shared" si="275"/>
        <v>37.96</v>
      </c>
      <c r="S3582" s="23">
        <f t="shared" si="277"/>
        <v>42026.176180555558</v>
      </c>
      <c r="T3582" s="23">
        <f t="shared" si="278"/>
        <v>42064.207638888889</v>
      </c>
      <c r="U3582" s="10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0" t="s">
        <v>8218</v>
      </c>
      <c r="G3583" s="10" t="s">
        <v>8224</v>
      </c>
      <c r="H3583" s="10" t="s">
        <v>8246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t="b">
        <v>1</v>
      </c>
      <c r="N3583" s="10" t="s">
        <v>8269</v>
      </c>
      <c r="O3583" s="15" t="s">
        <v>8315</v>
      </c>
      <c r="P3583" s="10" t="s">
        <v>8316</v>
      </c>
      <c r="Q3583" s="10">
        <f t="shared" si="276"/>
        <v>100</v>
      </c>
      <c r="R3583" s="10">
        <f t="shared" si="275"/>
        <v>33.33</v>
      </c>
      <c r="S3583" s="23">
        <f t="shared" si="277"/>
        <v>41836.471180555556</v>
      </c>
      <c r="T3583" s="23">
        <f t="shared" si="278"/>
        <v>41850.471180555556</v>
      </c>
      <c r="U3583" s="10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0" t="s">
        <v>8218</v>
      </c>
      <c r="G3584" s="10" t="s">
        <v>8223</v>
      </c>
      <c r="H3584" s="10" t="s">
        <v>8245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t="b">
        <v>1</v>
      </c>
      <c r="N3584" s="10" t="s">
        <v>8269</v>
      </c>
      <c r="O3584" s="15" t="s">
        <v>8315</v>
      </c>
      <c r="P3584" s="10" t="s">
        <v>8316</v>
      </c>
      <c r="Q3584" s="10">
        <f t="shared" si="276"/>
        <v>287</v>
      </c>
      <c r="R3584" s="10">
        <f t="shared" si="275"/>
        <v>58.57</v>
      </c>
      <c r="S3584" s="23">
        <f t="shared" si="277"/>
        <v>42451.095856481479</v>
      </c>
      <c r="T3584" s="23">
        <f t="shared" si="278"/>
        <v>42465.095856481479</v>
      </c>
      <c r="U3584" s="10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0" t="s">
        <v>8218</v>
      </c>
      <c r="G3585" s="10" t="s">
        <v>8223</v>
      </c>
      <c r="H3585" s="10" t="s">
        <v>8245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t="b">
        <v>1</v>
      </c>
      <c r="N3585" s="10" t="s">
        <v>8269</v>
      </c>
      <c r="O3585" s="15" t="s">
        <v>8315</v>
      </c>
      <c r="P3585" s="10" t="s">
        <v>8316</v>
      </c>
      <c r="Q3585" s="10">
        <f t="shared" si="276"/>
        <v>109</v>
      </c>
      <c r="R3585" s="10">
        <f t="shared" si="275"/>
        <v>135.63</v>
      </c>
      <c r="S3585" s="23">
        <f t="shared" si="277"/>
        <v>42418.425983796296</v>
      </c>
      <c r="T3585" s="23">
        <f t="shared" si="278"/>
        <v>42478.384317129632</v>
      </c>
      <c r="U3585" s="10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0" t="s">
        <v>8218</v>
      </c>
      <c r="G3586" s="10" t="s">
        <v>8224</v>
      </c>
      <c r="H3586" s="10" t="s">
        <v>8246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t="b">
        <v>1</v>
      </c>
      <c r="N3586" s="10" t="s">
        <v>8269</v>
      </c>
      <c r="O3586" s="15" t="s">
        <v>8315</v>
      </c>
      <c r="P3586" s="10" t="s">
        <v>8316</v>
      </c>
      <c r="Q3586" s="10">
        <f t="shared" si="276"/>
        <v>116</v>
      </c>
      <c r="R3586" s="10">
        <f t="shared" ref="R3586:R3649" si="280">IFERROR(ROUND(E3586/L3586,2),0)</f>
        <v>30.94</v>
      </c>
      <c r="S3586" s="23">
        <f t="shared" si="277"/>
        <v>42168.316481481481</v>
      </c>
      <c r="T3586" s="23">
        <f t="shared" si="278"/>
        <v>42198.316481481481</v>
      </c>
      <c r="U3586" s="10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0" t="s">
        <v>8218</v>
      </c>
      <c r="G3587" s="10" t="s">
        <v>8223</v>
      </c>
      <c r="H3587" s="10" t="s">
        <v>8245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t="b">
        <v>1</v>
      </c>
      <c r="N3587" s="10" t="s">
        <v>8269</v>
      </c>
      <c r="O3587" s="15" t="s">
        <v>8315</v>
      </c>
      <c r="P3587" s="10" t="s">
        <v>8316</v>
      </c>
      <c r="Q3587" s="10">
        <f t="shared" ref="Q3587:Q3650" si="281">ROUND(E3587/D3587*100,0)</f>
        <v>119</v>
      </c>
      <c r="R3587" s="10">
        <f t="shared" si="280"/>
        <v>176.09</v>
      </c>
      <c r="S3587" s="23">
        <f t="shared" ref="S3587:S3650" si="282">(((J3587/60)/60)/24)+DATE(1970,1,1)</f>
        <v>41964.716319444444</v>
      </c>
      <c r="T3587" s="23">
        <f t="shared" ref="T3587:T3650" si="283">(((I3587/60)/60)/24)+DATE(1970,1,1)</f>
        <v>41994.716319444444</v>
      </c>
      <c r="U3587" s="10">
        <f t="shared" si="279"/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0" t="s">
        <v>8218</v>
      </c>
      <c r="G3588" s="10" t="s">
        <v>8223</v>
      </c>
      <c r="H3588" s="10" t="s">
        <v>8245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t="b">
        <v>1</v>
      </c>
      <c r="N3588" s="10" t="s">
        <v>8269</v>
      </c>
      <c r="O3588" s="15" t="s">
        <v>8315</v>
      </c>
      <c r="P3588" s="10" t="s">
        <v>8316</v>
      </c>
      <c r="Q3588" s="10">
        <f t="shared" si="281"/>
        <v>109</v>
      </c>
      <c r="R3588" s="10">
        <f t="shared" si="280"/>
        <v>151.97999999999999</v>
      </c>
      <c r="S3588" s="23">
        <f t="shared" si="282"/>
        <v>42576.697569444441</v>
      </c>
      <c r="T3588" s="23">
        <f t="shared" si="283"/>
        <v>42636.697569444441</v>
      </c>
      <c r="U3588" s="10">
        <f t="shared" si="279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0" t="s">
        <v>8218</v>
      </c>
      <c r="G3589" s="10" t="s">
        <v>8224</v>
      </c>
      <c r="H3589" s="10" t="s">
        <v>8246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t="b">
        <v>1</v>
      </c>
      <c r="N3589" s="10" t="s">
        <v>8269</v>
      </c>
      <c r="O3589" s="15" t="s">
        <v>8315</v>
      </c>
      <c r="P3589" s="10" t="s">
        <v>8316</v>
      </c>
      <c r="Q3589" s="10">
        <f t="shared" si="281"/>
        <v>127</v>
      </c>
      <c r="R3589" s="10">
        <f t="shared" si="280"/>
        <v>22.61</v>
      </c>
      <c r="S3589" s="23">
        <f t="shared" si="282"/>
        <v>42503.539976851855</v>
      </c>
      <c r="T3589" s="23">
        <f t="shared" si="283"/>
        <v>42548.791666666672</v>
      </c>
      <c r="U3589" s="10">
        <f t="shared" si="279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0" t="s">
        <v>8218</v>
      </c>
      <c r="G3590" s="10" t="s">
        <v>8224</v>
      </c>
      <c r="H3590" s="10" t="s">
        <v>8246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t="b">
        <v>1</v>
      </c>
      <c r="N3590" s="10" t="s">
        <v>8269</v>
      </c>
      <c r="O3590" s="15" t="s">
        <v>8315</v>
      </c>
      <c r="P3590" s="10" t="s">
        <v>8316</v>
      </c>
      <c r="Q3590" s="10">
        <f t="shared" si="281"/>
        <v>101</v>
      </c>
      <c r="R3590" s="10">
        <f t="shared" si="280"/>
        <v>18.27</v>
      </c>
      <c r="S3590" s="23">
        <f t="shared" si="282"/>
        <v>42101.828819444447</v>
      </c>
      <c r="T3590" s="23">
        <f t="shared" si="283"/>
        <v>42123.958333333328</v>
      </c>
      <c r="U3590" s="10">
        <f t="shared" si="279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0" t="s">
        <v>8218</v>
      </c>
      <c r="G3591" s="10" t="s">
        <v>8223</v>
      </c>
      <c r="H3591" s="10" t="s">
        <v>8245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t="b">
        <v>1</v>
      </c>
      <c r="N3591" s="10" t="s">
        <v>8269</v>
      </c>
      <c r="O3591" s="15" t="s">
        <v>8315</v>
      </c>
      <c r="P3591" s="10" t="s">
        <v>8316</v>
      </c>
      <c r="Q3591" s="10">
        <f t="shared" si="281"/>
        <v>128</v>
      </c>
      <c r="R3591" s="10">
        <f t="shared" si="280"/>
        <v>82.26</v>
      </c>
      <c r="S3591" s="23">
        <f t="shared" si="282"/>
        <v>42125.647534722222</v>
      </c>
      <c r="T3591" s="23">
        <f t="shared" si="283"/>
        <v>42150.647534722222</v>
      </c>
      <c r="U3591" s="10">
        <f t="shared" si="279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0" t="s">
        <v>8218</v>
      </c>
      <c r="G3592" s="10" t="s">
        <v>8224</v>
      </c>
      <c r="H3592" s="10" t="s">
        <v>8246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t="b">
        <v>1</v>
      </c>
      <c r="N3592" s="10" t="s">
        <v>8269</v>
      </c>
      <c r="O3592" s="15" t="s">
        <v>8315</v>
      </c>
      <c r="P3592" s="10" t="s">
        <v>8316</v>
      </c>
      <c r="Q3592" s="10">
        <f t="shared" si="281"/>
        <v>100</v>
      </c>
      <c r="R3592" s="10">
        <f t="shared" si="280"/>
        <v>68.53</v>
      </c>
      <c r="S3592" s="23">
        <f t="shared" si="282"/>
        <v>41902.333726851852</v>
      </c>
      <c r="T3592" s="23">
        <f t="shared" si="283"/>
        <v>41932.333726851852</v>
      </c>
      <c r="U3592" s="10">
        <f t="shared" si="279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0" t="s">
        <v>8218</v>
      </c>
      <c r="G3593" s="10" t="s">
        <v>8223</v>
      </c>
      <c r="H3593" s="10" t="s">
        <v>8245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t="b">
        <v>1</v>
      </c>
      <c r="N3593" s="10" t="s">
        <v>8269</v>
      </c>
      <c r="O3593" s="15" t="s">
        <v>8315</v>
      </c>
      <c r="P3593" s="10" t="s">
        <v>8316</v>
      </c>
      <c r="Q3593" s="10">
        <f t="shared" si="281"/>
        <v>175</v>
      </c>
      <c r="R3593" s="10">
        <f t="shared" si="280"/>
        <v>68.06</v>
      </c>
      <c r="S3593" s="23">
        <f t="shared" si="282"/>
        <v>42003.948425925926</v>
      </c>
      <c r="T3593" s="23">
        <f t="shared" si="283"/>
        <v>42028.207638888889</v>
      </c>
      <c r="U3593" s="10">
        <f t="shared" si="279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0" t="s">
        <v>8218</v>
      </c>
      <c r="G3594" s="10" t="s">
        <v>8223</v>
      </c>
      <c r="H3594" s="10" t="s">
        <v>8245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t="b">
        <v>1</v>
      </c>
      <c r="N3594" s="10" t="s">
        <v>8269</v>
      </c>
      <c r="O3594" s="15" t="s">
        <v>8315</v>
      </c>
      <c r="P3594" s="10" t="s">
        <v>8316</v>
      </c>
      <c r="Q3594" s="10">
        <f t="shared" si="281"/>
        <v>127</v>
      </c>
      <c r="R3594" s="10">
        <f t="shared" si="280"/>
        <v>72.709999999999994</v>
      </c>
      <c r="S3594" s="23">
        <f t="shared" si="282"/>
        <v>41988.829942129625</v>
      </c>
      <c r="T3594" s="23">
        <f t="shared" si="283"/>
        <v>42046.207638888889</v>
      </c>
      <c r="U3594" s="10">
        <f t="shared" si="279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0" t="s">
        <v>8218</v>
      </c>
      <c r="G3595" s="10" t="s">
        <v>8223</v>
      </c>
      <c r="H3595" s="10" t="s">
        <v>8245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t="b">
        <v>1</v>
      </c>
      <c r="N3595" s="10" t="s">
        <v>8269</v>
      </c>
      <c r="O3595" s="15" t="s">
        <v>8315</v>
      </c>
      <c r="P3595" s="10" t="s">
        <v>8316</v>
      </c>
      <c r="Q3595" s="10">
        <f t="shared" si="281"/>
        <v>111</v>
      </c>
      <c r="R3595" s="10">
        <f t="shared" si="280"/>
        <v>77.19</v>
      </c>
      <c r="S3595" s="23">
        <f t="shared" si="282"/>
        <v>41974.898599537039</v>
      </c>
      <c r="T3595" s="23">
        <f t="shared" si="283"/>
        <v>42009.851388888885</v>
      </c>
      <c r="U3595" s="10">
        <f t="shared" si="279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0" t="s">
        <v>8218</v>
      </c>
      <c r="G3596" s="10" t="s">
        <v>8223</v>
      </c>
      <c r="H3596" s="10" t="s">
        <v>8245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t="b">
        <v>1</v>
      </c>
      <c r="N3596" s="10" t="s">
        <v>8269</v>
      </c>
      <c r="O3596" s="15" t="s">
        <v>8315</v>
      </c>
      <c r="P3596" s="10" t="s">
        <v>8316</v>
      </c>
      <c r="Q3596" s="10">
        <f t="shared" si="281"/>
        <v>126</v>
      </c>
      <c r="R3596" s="10">
        <f t="shared" si="280"/>
        <v>55.97</v>
      </c>
      <c r="S3596" s="23">
        <f t="shared" si="282"/>
        <v>42592.066921296297</v>
      </c>
      <c r="T3596" s="23">
        <f t="shared" si="283"/>
        <v>42617.066921296297</v>
      </c>
      <c r="U3596" s="10">
        <f t="shared" si="279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0" t="s">
        <v>8218</v>
      </c>
      <c r="G3597" s="10" t="s">
        <v>8223</v>
      </c>
      <c r="H3597" s="10" t="s">
        <v>8245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t="b">
        <v>1</v>
      </c>
      <c r="N3597" s="10" t="s">
        <v>8269</v>
      </c>
      <c r="O3597" s="15" t="s">
        <v>8315</v>
      </c>
      <c r="P3597" s="10" t="s">
        <v>8316</v>
      </c>
      <c r="Q3597" s="10">
        <f t="shared" si="281"/>
        <v>119</v>
      </c>
      <c r="R3597" s="10">
        <f t="shared" si="280"/>
        <v>49.69</v>
      </c>
      <c r="S3597" s="23">
        <f t="shared" si="282"/>
        <v>42050.008368055554</v>
      </c>
      <c r="T3597" s="23">
        <f t="shared" si="283"/>
        <v>42076.290972222225</v>
      </c>
      <c r="U3597" s="10">
        <f t="shared" si="279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0" t="s">
        <v>8218</v>
      </c>
      <c r="G3598" s="10" t="s">
        <v>8228</v>
      </c>
      <c r="H3598" s="10" t="s">
        <v>8250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t="b">
        <v>1</v>
      </c>
      <c r="N3598" s="10" t="s">
        <v>8269</v>
      </c>
      <c r="O3598" s="15" t="s">
        <v>8315</v>
      </c>
      <c r="P3598" s="10" t="s">
        <v>8316</v>
      </c>
      <c r="Q3598" s="10">
        <f t="shared" si="281"/>
        <v>108</v>
      </c>
      <c r="R3598" s="10">
        <f t="shared" si="280"/>
        <v>79</v>
      </c>
      <c r="S3598" s="23">
        <f t="shared" si="282"/>
        <v>41856.715069444443</v>
      </c>
      <c r="T3598" s="23">
        <f t="shared" si="283"/>
        <v>41877.715069444443</v>
      </c>
      <c r="U3598" s="10">
        <f t="shared" si="279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0" t="s">
        <v>8218</v>
      </c>
      <c r="G3599" s="10" t="s">
        <v>8223</v>
      </c>
      <c r="H3599" s="10" t="s">
        <v>8245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t="b">
        <v>1</v>
      </c>
      <c r="N3599" s="10" t="s">
        <v>8269</v>
      </c>
      <c r="O3599" s="15" t="s">
        <v>8315</v>
      </c>
      <c r="P3599" s="10" t="s">
        <v>8316</v>
      </c>
      <c r="Q3599" s="10">
        <f t="shared" si="281"/>
        <v>103</v>
      </c>
      <c r="R3599" s="10">
        <f t="shared" si="280"/>
        <v>77.73</v>
      </c>
      <c r="S3599" s="23">
        <f t="shared" si="282"/>
        <v>42417.585532407407</v>
      </c>
      <c r="T3599" s="23">
        <f t="shared" si="283"/>
        <v>42432.249305555553</v>
      </c>
      <c r="U3599" s="10">
        <f t="shared" ref="U3599:U3662" si="284">YEAR(S:S)</f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0" t="s">
        <v>8218</v>
      </c>
      <c r="G3600" s="10" t="s">
        <v>8223</v>
      </c>
      <c r="H3600" s="10" t="s">
        <v>8245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t="b">
        <v>1</v>
      </c>
      <c r="N3600" s="10" t="s">
        <v>8269</v>
      </c>
      <c r="O3600" s="15" t="s">
        <v>8315</v>
      </c>
      <c r="P3600" s="10" t="s">
        <v>8316</v>
      </c>
      <c r="Q3600" s="10">
        <f t="shared" si="281"/>
        <v>110</v>
      </c>
      <c r="R3600" s="10">
        <f t="shared" si="280"/>
        <v>40.78</v>
      </c>
      <c r="S3600" s="23">
        <f t="shared" si="282"/>
        <v>41866.79886574074</v>
      </c>
      <c r="T3600" s="23">
        <f t="shared" si="283"/>
        <v>41885.207638888889</v>
      </c>
      <c r="U3600" s="1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0" t="s">
        <v>8218</v>
      </c>
      <c r="G3601" s="10" t="s">
        <v>8223</v>
      </c>
      <c r="H3601" s="10" t="s">
        <v>8245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t="b">
        <v>1</v>
      </c>
      <c r="N3601" s="10" t="s">
        <v>8269</v>
      </c>
      <c r="O3601" s="15" t="s">
        <v>8315</v>
      </c>
      <c r="P3601" s="10" t="s">
        <v>8316</v>
      </c>
      <c r="Q3601" s="10">
        <f t="shared" si="281"/>
        <v>202</v>
      </c>
      <c r="R3601" s="10">
        <f t="shared" si="280"/>
        <v>59.41</v>
      </c>
      <c r="S3601" s="23">
        <f t="shared" si="282"/>
        <v>42220.79487268519</v>
      </c>
      <c r="T3601" s="23">
        <f t="shared" si="283"/>
        <v>42246</v>
      </c>
      <c r="U3601" s="10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0" t="s">
        <v>8218</v>
      </c>
      <c r="G3602" s="10" t="s">
        <v>8223</v>
      </c>
      <c r="H3602" s="10" t="s">
        <v>8245</v>
      </c>
      <c r="I3602" s="10">
        <v>1476390164</v>
      </c>
      <c r="J3602" s="10">
        <v>1473970964</v>
      </c>
      <c r="K3602" s="10" t="b">
        <v>0</v>
      </c>
      <c r="L3602" s="10">
        <v>4</v>
      </c>
      <c r="M3602" t="b">
        <v>1</v>
      </c>
      <c r="N3602" s="10" t="s">
        <v>8269</v>
      </c>
      <c r="O3602" s="15" t="s">
        <v>8315</v>
      </c>
      <c r="P3602" s="10" t="s">
        <v>8316</v>
      </c>
      <c r="Q3602" s="10">
        <f t="shared" si="281"/>
        <v>130</v>
      </c>
      <c r="R3602" s="10">
        <f t="shared" si="280"/>
        <v>3.25</v>
      </c>
      <c r="S3602" s="23">
        <f t="shared" si="282"/>
        <v>42628.849120370374</v>
      </c>
      <c r="T3602" s="23">
        <f t="shared" si="283"/>
        <v>42656.849120370374</v>
      </c>
      <c r="U3602" s="10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0" t="s">
        <v>8218</v>
      </c>
      <c r="G3603" s="10" t="s">
        <v>8224</v>
      </c>
      <c r="H3603" s="10" t="s">
        <v>8246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t="b">
        <v>1</v>
      </c>
      <c r="N3603" s="10" t="s">
        <v>8269</v>
      </c>
      <c r="O3603" s="15" t="s">
        <v>8315</v>
      </c>
      <c r="P3603" s="10" t="s">
        <v>8316</v>
      </c>
      <c r="Q3603" s="10">
        <f t="shared" si="281"/>
        <v>104</v>
      </c>
      <c r="R3603" s="10">
        <f t="shared" si="280"/>
        <v>39.380000000000003</v>
      </c>
      <c r="S3603" s="23">
        <f t="shared" si="282"/>
        <v>41990.99863425926</v>
      </c>
      <c r="T3603" s="23">
        <f t="shared" si="283"/>
        <v>42020.99863425926</v>
      </c>
      <c r="U3603" s="10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0" t="s">
        <v>8218</v>
      </c>
      <c r="G3604" s="10" t="s">
        <v>8223</v>
      </c>
      <c r="H3604" s="10" t="s">
        <v>8245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t="b">
        <v>1</v>
      </c>
      <c r="N3604" s="10" t="s">
        <v>8269</v>
      </c>
      <c r="O3604" s="15" t="s">
        <v>8315</v>
      </c>
      <c r="P3604" s="10" t="s">
        <v>8316</v>
      </c>
      <c r="Q3604" s="10">
        <f t="shared" si="281"/>
        <v>100</v>
      </c>
      <c r="R3604" s="10">
        <f t="shared" si="280"/>
        <v>81.67</v>
      </c>
      <c r="S3604" s="23">
        <f t="shared" si="282"/>
        <v>42447.894432870366</v>
      </c>
      <c r="T3604" s="23">
        <f t="shared" si="283"/>
        <v>42507.894432870366</v>
      </c>
      <c r="U3604" s="10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0" t="s">
        <v>8218</v>
      </c>
      <c r="G3605" s="10" t="s">
        <v>8223</v>
      </c>
      <c r="H3605" s="10" t="s">
        <v>8245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t="b">
        <v>1</v>
      </c>
      <c r="N3605" s="10" t="s">
        <v>8269</v>
      </c>
      <c r="O3605" s="15" t="s">
        <v>8315</v>
      </c>
      <c r="P3605" s="10" t="s">
        <v>8316</v>
      </c>
      <c r="Q3605" s="10">
        <f t="shared" si="281"/>
        <v>171</v>
      </c>
      <c r="R3605" s="10">
        <f t="shared" si="280"/>
        <v>44.91</v>
      </c>
      <c r="S3605" s="23">
        <f t="shared" si="282"/>
        <v>42283.864351851851</v>
      </c>
      <c r="T3605" s="23">
        <f t="shared" si="283"/>
        <v>42313.906018518523</v>
      </c>
      <c r="U3605" s="10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0" t="s">
        <v>8218</v>
      </c>
      <c r="G3606" s="10" t="s">
        <v>8223</v>
      </c>
      <c r="H3606" s="10" t="s">
        <v>8245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t="b">
        <v>1</v>
      </c>
      <c r="N3606" s="10" t="s">
        <v>8269</v>
      </c>
      <c r="O3606" s="15" t="s">
        <v>8315</v>
      </c>
      <c r="P3606" s="10" t="s">
        <v>8316</v>
      </c>
      <c r="Q3606" s="10">
        <f t="shared" si="281"/>
        <v>113</v>
      </c>
      <c r="R3606" s="10">
        <f t="shared" si="280"/>
        <v>49.06</v>
      </c>
      <c r="S3606" s="23">
        <f t="shared" si="282"/>
        <v>42483.015694444446</v>
      </c>
      <c r="T3606" s="23">
        <f t="shared" si="283"/>
        <v>42489.290972222225</v>
      </c>
      <c r="U3606" s="10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0" t="s">
        <v>8218</v>
      </c>
      <c r="G3607" s="10" t="s">
        <v>8224</v>
      </c>
      <c r="H3607" s="10" t="s">
        <v>8246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t="b">
        <v>1</v>
      </c>
      <c r="N3607" s="10" t="s">
        <v>8269</v>
      </c>
      <c r="O3607" s="15" t="s">
        <v>8315</v>
      </c>
      <c r="P3607" s="10" t="s">
        <v>8316</v>
      </c>
      <c r="Q3607" s="10">
        <f t="shared" si="281"/>
        <v>184</v>
      </c>
      <c r="R3607" s="10">
        <f t="shared" si="280"/>
        <v>30.67</v>
      </c>
      <c r="S3607" s="23">
        <f t="shared" si="282"/>
        <v>42383.793124999997</v>
      </c>
      <c r="T3607" s="23">
        <f t="shared" si="283"/>
        <v>42413.793124999997</v>
      </c>
      <c r="U3607" s="10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0" t="s">
        <v>8218</v>
      </c>
      <c r="G3608" s="10" t="s">
        <v>8224</v>
      </c>
      <c r="H3608" s="10" t="s">
        <v>8246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t="b">
        <v>1</v>
      </c>
      <c r="N3608" s="10" t="s">
        <v>8269</v>
      </c>
      <c r="O3608" s="15" t="s">
        <v>8315</v>
      </c>
      <c r="P3608" s="10" t="s">
        <v>8316</v>
      </c>
      <c r="Q3608" s="10">
        <f t="shared" si="281"/>
        <v>130</v>
      </c>
      <c r="R3608" s="10">
        <f t="shared" si="280"/>
        <v>61.06</v>
      </c>
      <c r="S3608" s="23">
        <f t="shared" si="282"/>
        <v>42566.604826388888</v>
      </c>
      <c r="T3608" s="23">
        <f t="shared" si="283"/>
        <v>42596.604826388888</v>
      </c>
      <c r="U3608" s="10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0" t="s">
        <v>8218</v>
      </c>
      <c r="G3609" s="10" t="s">
        <v>8224</v>
      </c>
      <c r="H3609" s="10" t="s">
        <v>8246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t="b">
        <v>1</v>
      </c>
      <c r="N3609" s="10" t="s">
        <v>8269</v>
      </c>
      <c r="O3609" s="15" t="s">
        <v>8315</v>
      </c>
      <c r="P3609" s="10" t="s">
        <v>8316</v>
      </c>
      <c r="Q3609" s="10">
        <f t="shared" si="281"/>
        <v>105</v>
      </c>
      <c r="R3609" s="10">
        <f t="shared" si="280"/>
        <v>29</v>
      </c>
      <c r="S3609" s="23">
        <f t="shared" si="282"/>
        <v>42338.963912037041</v>
      </c>
      <c r="T3609" s="23">
        <f t="shared" si="283"/>
        <v>42353</v>
      </c>
      <c r="U3609" s="10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0" t="s">
        <v>8218</v>
      </c>
      <c r="G3610" s="10" t="s">
        <v>8224</v>
      </c>
      <c r="H3610" s="10" t="s">
        <v>8246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t="b">
        <v>1</v>
      </c>
      <c r="N3610" s="10" t="s">
        <v>8269</v>
      </c>
      <c r="O3610" s="15" t="s">
        <v>8315</v>
      </c>
      <c r="P3610" s="10" t="s">
        <v>8316</v>
      </c>
      <c r="Q3610" s="10">
        <f t="shared" si="281"/>
        <v>100</v>
      </c>
      <c r="R3610" s="10">
        <f t="shared" si="280"/>
        <v>29.63</v>
      </c>
      <c r="S3610" s="23">
        <f t="shared" si="282"/>
        <v>42506.709375000006</v>
      </c>
      <c r="T3610" s="23">
        <f t="shared" si="283"/>
        <v>42538.583333333328</v>
      </c>
      <c r="U3610" s="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0" t="s">
        <v>8218</v>
      </c>
      <c r="G3611" s="10" t="s">
        <v>8224</v>
      </c>
      <c r="H3611" s="10" t="s">
        <v>8246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t="b">
        <v>1</v>
      </c>
      <c r="N3611" s="10" t="s">
        <v>8269</v>
      </c>
      <c r="O3611" s="15" t="s">
        <v>8315</v>
      </c>
      <c r="P3611" s="10" t="s">
        <v>8316</v>
      </c>
      <c r="Q3611" s="10">
        <f t="shared" si="281"/>
        <v>153</v>
      </c>
      <c r="R3611" s="10">
        <f t="shared" si="280"/>
        <v>143.1</v>
      </c>
      <c r="S3611" s="23">
        <f t="shared" si="282"/>
        <v>42429.991724537031</v>
      </c>
      <c r="T3611" s="23">
        <f t="shared" si="283"/>
        <v>42459.950057870374</v>
      </c>
      <c r="U3611" s="10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0" t="s">
        <v>8218</v>
      </c>
      <c r="G3612" s="10" t="s">
        <v>8224</v>
      </c>
      <c r="H3612" s="10" t="s">
        <v>8246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t="b">
        <v>1</v>
      </c>
      <c r="N3612" s="10" t="s">
        <v>8269</v>
      </c>
      <c r="O3612" s="15" t="s">
        <v>8315</v>
      </c>
      <c r="P3612" s="10" t="s">
        <v>8316</v>
      </c>
      <c r="Q3612" s="10">
        <f t="shared" si="281"/>
        <v>162</v>
      </c>
      <c r="R3612" s="10">
        <f t="shared" si="280"/>
        <v>52.35</v>
      </c>
      <c r="S3612" s="23">
        <f t="shared" si="282"/>
        <v>42203.432129629626</v>
      </c>
      <c r="T3612" s="23">
        <f t="shared" si="283"/>
        <v>42233.432129629626</v>
      </c>
      <c r="U3612" s="10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0" t="s">
        <v>8218</v>
      </c>
      <c r="G3613" s="10" t="s">
        <v>8224</v>
      </c>
      <c r="H3613" s="10" t="s">
        <v>8246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t="b">
        <v>1</v>
      </c>
      <c r="N3613" s="10" t="s">
        <v>8269</v>
      </c>
      <c r="O3613" s="15" t="s">
        <v>8315</v>
      </c>
      <c r="P3613" s="10" t="s">
        <v>8316</v>
      </c>
      <c r="Q3613" s="10">
        <f t="shared" si="281"/>
        <v>136</v>
      </c>
      <c r="R3613" s="10">
        <f t="shared" si="280"/>
        <v>66.67</v>
      </c>
      <c r="S3613" s="23">
        <f t="shared" si="282"/>
        <v>42072.370381944449</v>
      </c>
      <c r="T3613" s="23">
        <f t="shared" si="283"/>
        <v>42102.370381944449</v>
      </c>
      <c r="U3613" s="10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0" t="s">
        <v>8218</v>
      </c>
      <c r="G3614" s="10" t="s">
        <v>8228</v>
      </c>
      <c r="H3614" s="10" t="s">
        <v>8250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t="b">
        <v>1</v>
      </c>
      <c r="N3614" s="10" t="s">
        <v>8269</v>
      </c>
      <c r="O3614" s="15" t="s">
        <v>8315</v>
      </c>
      <c r="P3614" s="10" t="s">
        <v>8316</v>
      </c>
      <c r="Q3614" s="10">
        <f t="shared" si="281"/>
        <v>144</v>
      </c>
      <c r="R3614" s="10">
        <f t="shared" si="280"/>
        <v>126.67</v>
      </c>
      <c r="S3614" s="23">
        <f t="shared" si="282"/>
        <v>41789.726979166669</v>
      </c>
      <c r="T3614" s="23">
        <f t="shared" si="283"/>
        <v>41799.726979166669</v>
      </c>
      <c r="U3614" s="10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0" t="s">
        <v>8218</v>
      </c>
      <c r="G3615" s="10" t="s">
        <v>8223</v>
      </c>
      <c r="H3615" s="10" t="s">
        <v>8245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t="b">
        <v>1</v>
      </c>
      <c r="N3615" s="10" t="s">
        <v>8269</v>
      </c>
      <c r="O3615" s="15" t="s">
        <v>8315</v>
      </c>
      <c r="P3615" s="10" t="s">
        <v>8316</v>
      </c>
      <c r="Q3615" s="10">
        <f t="shared" si="281"/>
        <v>100</v>
      </c>
      <c r="R3615" s="10">
        <f t="shared" si="280"/>
        <v>62.5</v>
      </c>
      <c r="S3615" s="23">
        <f t="shared" si="282"/>
        <v>41788.58997685185</v>
      </c>
      <c r="T3615" s="23">
        <f t="shared" si="283"/>
        <v>41818.58997685185</v>
      </c>
      <c r="U3615" s="10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0" t="s">
        <v>8218</v>
      </c>
      <c r="G3616" s="10" t="s">
        <v>8223</v>
      </c>
      <c r="H3616" s="10" t="s">
        <v>8245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t="b">
        <v>1</v>
      </c>
      <c r="N3616" s="10" t="s">
        <v>8269</v>
      </c>
      <c r="O3616" s="15" t="s">
        <v>8315</v>
      </c>
      <c r="P3616" s="10" t="s">
        <v>8316</v>
      </c>
      <c r="Q3616" s="10">
        <f t="shared" si="281"/>
        <v>101</v>
      </c>
      <c r="R3616" s="10">
        <f t="shared" si="280"/>
        <v>35.49</v>
      </c>
      <c r="S3616" s="23">
        <f t="shared" si="282"/>
        <v>42144.041851851856</v>
      </c>
      <c r="T3616" s="23">
        <f t="shared" si="283"/>
        <v>42174.041851851856</v>
      </c>
      <c r="U3616" s="10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0" t="s">
        <v>8218</v>
      </c>
      <c r="G3617" s="10" t="s">
        <v>8224</v>
      </c>
      <c r="H3617" s="10" t="s">
        <v>8246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t="b">
        <v>1</v>
      </c>
      <c r="N3617" s="10" t="s">
        <v>8269</v>
      </c>
      <c r="O3617" s="15" t="s">
        <v>8315</v>
      </c>
      <c r="P3617" s="10" t="s">
        <v>8316</v>
      </c>
      <c r="Q3617" s="10">
        <f t="shared" si="281"/>
        <v>107</v>
      </c>
      <c r="R3617" s="10">
        <f t="shared" si="280"/>
        <v>37.08</v>
      </c>
      <c r="S3617" s="23">
        <f t="shared" si="282"/>
        <v>42318.593703703707</v>
      </c>
      <c r="T3617" s="23">
        <f t="shared" si="283"/>
        <v>42348.593703703707</v>
      </c>
      <c r="U3617" s="10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0" t="s">
        <v>8218</v>
      </c>
      <c r="G3618" s="10" t="s">
        <v>8224</v>
      </c>
      <c r="H3618" s="10" t="s">
        <v>8246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t="b">
        <v>1</v>
      </c>
      <c r="N3618" s="10" t="s">
        <v>8269</v>
      </c>
      <c r="O3618" s="15" t="s">
        <v>8315</v>
      </c>
      <c r="P3618" s="10" t="s">
        <v>8316</v>
      </c>
      <c r="Q3618" s="10">
        <f t="shared" si="281"/>
        <v>125</v>
      </c>
      <c r="R3618" s="10">
        <f t="shared" si="280"/>
        <v>69.33</v>
      </c>
      <c r="S3618" s="23">
        <f t="shared" si="282"/>
        <v>42052.949814814812</v>
      </c>
      <c r="T3618" s="23">
        <f t="shared" si="283"/>
        <v>42082.908148148148</v>
      </c>
      <c r="U3618" s="10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0" t="s">
        <v>8218</v>
      </c>
      <c r="G3619" s="10" t="s">
        <v>8224</v>
      </c>
      <c r="H3619" s="10" t="s">
        <v>8246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t="b">
        <v>1</v>
      </c>
      <c r="N3619" s="10" t="s">
        <v>8269</v>
      </c>
      <c r="O3619" s="15" t="s">
        <v>8315</v>
      </c>
      <c r="P3619" s="10" t="s">
        <v>8316</v>
      </c>
      <c r="Q3619" s="10">
        <f t="shared" si="281"/>
        <v>119</v>
      </c>
      <c r="R3619" s="10">
        <f t="shared" si="280"/>
        <v>17.25</v>
      </c>
      <c r="S3619" s="23">
        <f t="shared" si="282"/>
        <v>42779.610289351855</v>
      </c>
      <c r="T3619" s="23">
        <f t="shared" si="283"/>
        <v>42794</v>
      </c>
      <c r="U3619" s="10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0" t="s">
        <v>8218</v>
      </c>
      <c r="G3620" s="10" t="s">
        <v>8224</v>
      </c>
      <c r="H3620" s="10" t="s">
        <v>8246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t="b">
        <v>1</v>
      </c>
      <c r="N3620" s="10" t="s">
        <v>8269</v>
      </c>
      <c r="O3620" s="15" t="s">
        <v>8315</v>
      </c>
      <c r="P3620" s="10" t="s">
        <v>8316</v>
      </c>
      <c r="Q3620" s="10">
        <f t="shared" si="281"/>
        <v>101</v>
      </c>
      <c r="R3620" s="10">
        <f t="shared" si="280"/>
        <v>36.07</v>
      </c>
      <c r="S3620" s="23">
        <f t="shared" si="282"/>
        <v>42128.627893518518</v>
      </c>
      <c r="T3620" s="23">
        <f t="shared" si="283"/>
        <v>42158.627893518518</v>
      </c>
      <c r="U3620" s="1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0" t="s">
        <v>8218</v>
      </c>
      <c r="G3621" s="10" t="s">
        <v>8223</v>
      </c>
      <c r="H3621" s="10" t="s">
        <v>8245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t="b">
        <v>1</v>
      </c>
      <c r="N3621" s="10" t="s">
        <v>8269</v>
      </c>
      <c r="O3621" s="15" t="s">
        <v>8315</v>
      </c>
      <c r="P3621" s="10" t="s">
        <v>8316</v>
      </c>
      <c r="Q3621" s="10">
        <f t="shared" si="281"/>
        <v>113</v>
      </c>
      <c r="R3621" s="10">
        <f t="shared" si="280"/>
        <v>66.47</v>
      </c>
      <c r="S3621" s="23">
        <f t="shared" si="282"/>
        <v>42661.132245370376</v>
      </c>
      <c r="T3621" s="23">
        <f t="shared" si="283"/>
        <v>42693.916666666672</v>
      </c>
      <c r="U3621" s="10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0" t="s">
        <v>8218</v>
      </c>
      <c r="G3622" s="10" t="s">
        <v>8223</v>
      </c>
      <c r="H3622" s="10" t="s">
        <v>8245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t="b">
        <v>1</v>
      </c>
      <c r="N3622" s="10" t="s">
        <v>8269</v>
      </c>
      <c r="O3622" s="15" t="s">
        <v>8315</v>
      </c>
      <c r="P3622" s="10" t="s">
        <v>8316</v>
      </c>
      <c r="Q3622" s="10">
        <f t="shared" si="281"/>
        <v>105</v>
      </c>
      <c r="R3622" s="10">
        <f t="shared" si="280"/>
        <v>56.07</v>
      </c>
      <c r="S3622" s="23">
        <f t="shared" si="282"/>
        <v>42037.938206018516</v>
      </c>
      <c r="T3622" s="23">
        <f t="shared" si="283"/>
        <v>42068.166666666672</v>
      </c>
      <c r="U3622" s="10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0" t="s">
        <v>8218</v>
      </c>
      <c r="G3623" s="10" t="s">
        <v>8223</v>
      </c>
      <c r="H3623" s="10" t="s">
        <v>8245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t="b">
        <v>1</v>
      </c>
      <c r="N3623" s="10" t="s">
        <v>8269</v>
      </c>
      <c r="O3623" s="15" t="s">
        <v>8315</v>
      </c>
      <c r="P3623" s="10" t="s">
        <v>8316</v>
      </c>
      <c r="Q3623" s="10">
        <f t="shared" si="281"/>
        <v>110</v>
      </c>
      <c r="R3623" s="10">
        <f t="shared" si="280"/>
        <v>47.03</v>
      </c>
      <c r="S3623" s="23">
        <f t="shared" si="282"/>
        <v>42619.935694444444</v>
      </c>
      <c r="T3623" s="23">
        <f t="shared" si="283"/>
        <v>42643.875</v>
      </c>
      <c r="U3623" s="10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0" t="s">
        <v>8218</v>
      </c>
      <c r="G3624" s="10" t="s">
        <v>8223</v>
      </c>
      <c r="H3624" s="10" t="s">
        <v>8245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t="b">
        <v>1</v>
      </c>
      <c r="N3624" s="10" t="s">
        <v>8269</v>
      </c>
      <c r="O3624" s="15" t="s">
        <v>8315</v>
      </c>
      <c r="P3624" s="10" t="s">
        <v>8316</v>
      </c>
      <c r="Q3624" s="10">
        <f t="shared" si="281"/>
        <v>100</v>
      </c>
      <c r="R3624" s="10">
        <f t="shared" si="280"/>
        <v>47.67</v>
      </c>
      <c r="S3624" s="23">
        <f t="shared" si="282"/>
        <v>41877.221886574072</v>
      </c>
      <c r="T3624" s="23">
        <f t="shared" si="283"/>
        <v>41910.140972222223</v>
      </c>
      <c r="U3624" s="10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0" t="s">
        <v>8218</v>
      </c>
      <c r="G3625" s="10" t="s">
        <v>8223</v>
      </c>
      <c r="H3625" s="10" t="s">
        <v>8245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t="b">
        <v>1</v>
      </c>
      <c r="N3625" s="10" t="s">
        <v>8269</v>
      </c>
      <c r="O3625" s="15" t="s">
        <v>8315</v>
      </c>
      <c r="P3625" s="10" t="s">
        <v>8316</v>
      </c>
      <c r="Q3625" s="10">
        <f t="shared" si="281"/>
        <v>120</v>
      </c>
      <c r="R3625" s="10">
        <f t="shared" si="280"/>
        <v>88.24</v>
      </c>
      <c r="S3625" s="23">
        <f t="shared" si="282"/>
        <v>41828.736921296295</v>
      </c>
      <c r="T3625" s="23">
        <f t="shared" si="283"/>
        <v>41846.291666666664</v>
      </c>
      <c r="U3625" s="10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0" t="s">
        <v>8218</v>
      </c>
      <c r="G3626" s="10" t="s">
        <v>8223</v>
      </c>
      <c r="H3626" s="10" t="s">
        <v>8245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t="b">
        <v>1</v>
      </c>
      <c r="N3626" s="10" t="s">
        <v>8269</v>
      </c>
      <c r="O3626" s="15" t="s">
        <v>8315</v>
      </c>
      <c r="P3626" s="10" t="s">
        <v>8316</v>
      </c>
      <c r="Q3626" s="10">
        <f t="shared" si="281"/>
        <v>105</v>
      </c>
      <c r="R3626" s="10">
        <f t="shared" si="280"/>
        <v>80.72</v>
      </c>
      <c r="S3626" s="23">
        <f t="shared" si="282"/>
        <v>42545.774189814809</v>
      </c>
      <c r="T3626" s="23">
        <f t="shared" si="283"/>
        <v>42605.774189814809</v>
      </c>
      <c r="U3626" s="10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0" t="s">
        <v>8218</v>
      </c>
      <c r="G3627" s="10" t="s">
        <v>8224</v>
      </c>
      <c r="H3627" s="10" t="s">
        <v>8246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t="b">
        <v>1</v>
      </c>
      <c r="N3627" s="10" t="s">
        <v>8269</v>
      </c>
      <c r="O3627" s="15" t="s">
        <v>8315</v>
      </c>
      <c r="P3627" s="10" t="s">
        <v>8316</v>
      </c>
      <c r="Q3627" s="10">
        <f t="shared" si="281"/>
        <v>103</v>
      </c>
      <c r="R3627" s="10">
        <f t="shared" si="280"/>
        <v>39.49</v>
      </c>
      <c r="S3627" s="23">
        <f t="shared" si="282"/>
        <v>42157.652511574073</v>
      </c>
      <c r="T3627" s="23">
        <f t="shared" si="283"/>
        <v>42187.652511574073</v>
      </c>
      <c r="U3627" s="10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0" t="s">
        <v>8218</v>
      </c>
      <c r="G3628" s="10" t="s">
        <v>8224</v>
      </c>
      <c r="H3628" s="10" t="s">
        <v>8246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t="b">
        <v>1</v>
      </c>
      <c r="N3628" s="10" t="s">
        <v>8269</v>
      </c>
      <c r="O3628" s="15" t="s">
        <v>8315</v>
      </c>
      <c r="P3628" s="10" t="s">
        <v>8316</v>
      </c>
      <c r="Q3628" s="10">
        <f t="shared" si="281"/>
        <v>102</v>
      </c>
      <c r="R3628" s="10">
        <f t="shared" si="280"/>
        <v>84.85</v>
      </c>
      <c r="S3628" s="23">
        <f t="shared" si="282"/>
        <v>41846.667326388888</v>
      </c>
      <c r="T3628" s="23">
        <f t="shared" si="283"/>
        <v>41867.667326388888</v>
      </c>
      <c r="U3628" s="10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0" t="s">
        <v>8218</v>
      </c>
      <c r="G3629" s="10" t="s">
        <v>8223</v>
      </c>
      <c r="H3629" s="10" t="s">
        <v>8245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t="b">
        <v>1</v>
      </c>
      <c r="N3629" s="10" t="s">
        <v>8269</v>
      </c>
      <c r="O3629" s="15" t="s">
        <v>8315</v>
      </c>
      <c r="P3629" s="10" t="s">
        <v>8316</v>
      </c>
      <c r="Q3629" s="10">
        <f t="shared" si="281"/>
        <v>100</v>
      </c>
      <c r="R3629" s="10">
        <f t="shared" si="280"/>
        <v>68.97</v>
      </c>
      <c r="S3629" s="23">
        <f t="shared" si="282"/>
        <v>42460.741747685184</v>
      </c>
      <c r="T3629" s="23">
        <f t="shared" si="283"/>
        <v>42511.165972222225</v>
      </c>
      <c r="U3629" s="10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0" t="s">
        <v>8220</v>
      </c>
      <c r="G3630" s="10" t="s">
        <v>8223</v>
      </c>
      <c r="H3630" s="10" t="s">
        <v>8245</v>
      </c>
      <c r="I3630" s="10">
        <v>1450040396</v>
      </c>
      <c r="J3630" s="10">
        <v>1444852796</v>
      </c>
      <c r="K3630" s="10" t="b">
        <v>0</v>
      </c>
      <c r="L3630" s="10">
        <v>0</v>
      </c>
      <c r="M3630" t="b">
        <v>0</v>
      </c>
      <c r="N3630" s="10" t="s">
        <v>8303</v>
      </c>
      <c r="O3630" s="15" t="s">
        <v>8315</v>
      </c>
      <c r="P3630" s="10" t="s">
        <v>8357</v>
      </c>
      <c r="Q3630" s="10">
        <f t="shared" si="281"/>
        <v>0</v>
      </c>
      <c r="R3630" s="10">
        <f t="shared" si="280"/>
        <v>0</v>
      </c>
      <c r="S3630" s="23">
        <f t="shared" si="282"/>
        <v>42291.833287037036</v>
      </c>
      <c r="T3630" s="23">
        <f t="shared" si="283"/>
        <v>42351.874953703707</v>
      </c>
      <c r="U3630" s="1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0" t="s">
        <v>8220</v>
      </c>
      <c r="G3631" s="10" t="s">
        <v>8223</v>
      </c>
      <c r="H3631" s="10" t="s">
        <v>8245</v>
      </c>
      <c r="I3631" s="10">
        <v>1462467600</v>
      </c>
      <c r="J3631" s="10">
        <v>1457403364</v>
      </c>
      <c r="K3631" s="10" t="b">
        <v>0</v>
      </c>
      <c r="L3631" s="10">
        <v>2</v>
      </c>
      <c r="M3631" t="b">
        <v>0</v>
      </c>
      <c r="N3631" s="10" t="s">
        <v>8303</v>
      </c>
      <c r="O3631" s="15" t="s">
        <v>8315</v>
      </c>
      <c r="P3631" s="10" t="s">
        <v>8357</v>
      </c>
      <c r="Q3631" s="10">
        <f t="shared" si="281"/>
        <v>0</v>
      </c>
      <c r="R3631" s="10">
        <f t="shared" si="280"/>
        <v>1</v>
      </c>
      <c r="S3631" s="23">
        <f t="shared" si="282"/>
        <v>42437.094490740739</v>
      </c>
      <c r="T3631" s="23">
        <f t="shared" si="283"/>
        <v>42495.708333333328</v>
      </c>
      <c r="U3631" s="10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0" t="s">
        <v>8220</v>
      </c>
      <c r="G3632" s="10" t="s">
        <v>8224</v>
      </c>
      <c r="H3632" s="10" t="s">
        <v>8246</v>
      </c>
      <c r="I3632" s="10">
        <v>1417295990</v>
      </c>
      <c r="J3632" s="10">
        <v>1414700390</v>
      </c>
      <c r="K3632" s="10" t="b">
        <v>0</v>
      </c>
      <c r="L3632" s="10">
        <v>1</v>
      </c>
      <c r="M3632" t="b">
        <v>0</v>
      </c>
      <c r="N3632" s="10" t="s">
        <v>8303</v>
      </c>
      <c r="O3632" s="15" t="s">
        <v>8315</v>
      </c>
      <c r="P3632" s="10" t="s">
        <v>8357</v>
      </c>
      <c r="Q3632" s="10">
        <f t="shared" si="281"/>
        <v>0</v>
      </c>
      <c r="R3632" s="10">
        <f t="shared" si="280"/>
        <v>1</v>
      </c>
      <c r="S3632" s="23">
        <f t="shared" si="282"/>
        <v>41942.84710648148</v>
      </c>
      <c r="T3632" s="23">
        <f t="shared" si="283"/>
        <v>41972.888773148152</v>
      </c>
      <c r="U3632" s="10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0" t="s">
        <v>8220</v>
      </c>
      <c r="G3633" s="10" t="s">
        <v>8223</v>
      </c>
      <c r="H3633" s="10" t="s">
        <v>8245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t="b">
        <v>0</v>
      </c>
      <c r="N3633" s="10" t="s">
        <v>8303</v>
      </c>
      <c r="O3633" s="15" t="s">
        <v>8315</v>
      </c>
      <c r="P3633" s="10" t="s">
        <v>8357</v>
      </c>
      <c r="Q3633" s="10">
        <f t="shared" si="281"/>
        <v>51</v>
      </c>
      <c r="R3633" s="10">
        <f t="shared" si="280"/>
        <v>147.88</v>
      </c>
      <c r="S3633" s="23">
        <f t="shared" si="282"/>
        <v>41880.753437499996</v>
      </c>
      <c r="T3633" s="23">
        <f t="shared" si="283"/>
        <v>41905.165972222225</v>
      </c>
      <c r="U3633" s="10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0" t="s">
        <v>8220</v>
      </c>
      <c r="G3634" s="10" t="s">
        <v>8224</v>
      </c>
      <c r="H3634" s="10" t="s">
        <v>8246</v>
      </c>
      <c r="I3634" s="10">
        <v>1416781749</v>
      </c>
      <c r="J3634" s="10">
        <v>1415053749</v>
      </c>
      <c r="K3634" s="10" t="b">
        <v>0</v>
      </c>
      <c r="L3634" s="10">
        <v>1</v>
      </c>
      <c r="M3634" t="b">
        <v>0</v>
      </c>
      <c r="N3634" s="10" t="s">
        <v>8303</v>
      </c>
      <c r="O3634" s="15" t="s">
        <v>8315</v>
      </c>
      <c r="P3634" s="10" t="s">
        <v>8357</v>
      </c>
      <c r="Q3634" s="10">
        <f t="shared" si="281"/>
        <v>20</v>
      </c>
      <c r="R3634" s="10">
        <f t="shared" si="280"/>
        <v>100</v>
      </c>
      <c r="S3634" s="23">
        <f t="shared" si="282"/>
        <v>41946.936909722222</v>
      </c>
      <c r="T3634" s="23">
        <f t="shared" si="283"/>
        <v>41966.936909722222</v>
      </c>
      <c r="U3634" s="10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0" t="s">
        <v>8220</v>
      </c>
      <c r="G3635" s="10" t="s">
        <v>8223</v>
      </c>
      <c r="H3635" s="10" t="s">
        <v>8245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t="b">
        <v>0</v>
      </c>
      <c r="N3635" s="10" t="s">
        <v>8303</v>
      </c>
      <c r="O3635" s="15" t="s">
        <v>8315</v>
      </c>
      <c r="P3635" s="10" t="s">
        <v>8357</v>
      </c>
      <c r="Q3635" s="10">
        <f t="shared" si="281"/>
        <v>35</v>
      </c>
      <c r="R3635" s="10">
        <f t="shared" si="280"/>
        <v>56.84</v>
      </c>
      <c r="S3635" s="23">
        <f t="shared" si="282"/>
        <v>42649.623460648145</v>
      </c>
      <c r="T3635" s="23">
        <f t="shared" si="283"/>
        <v>42693.041666666672</v>
      </c>
      <c r="U3635" s="10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0" t="s">
        <v>8220</v>
      </c>
      <c r="G3636" s="10" t="s">
        <v>8228</v>
      </c>
      <c r="H3636" s="10" t="s">
        <v>8250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t="b">
        <v>0</v>
      </c>
      <c r="N3636" s="10" t="s">
        <v>8303</v>
      </c>
      <c r="O3636" s="15" t="s">
        <v>8315</v>
      </c>
      <c r="P3636" s="10" t="s">
        <v>8357</v>
      </c>
      <c r="Q3636" s="10">
        <f t="shared" si="281"/>
        <v>4</v>
      </c>
      <c r="R3636" s="10">
        <f t="shared" si="280"/>
        <v>176.94</v>
      </c>
      <c r="S3636" s="23">
        <f t="shared" si="282"/>
        <v>42701.166365740741</v>
      </c>
      <c r="T3636" s="23">
        <f t="shared" si="283"/>
        <v>42749.165972222225</v>
      </c>
      <c r="U3636" s="10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0" t="s">
        <v>8220</v>
      </c>
      <c r="G3637" s="10" t="s">
        <v>8223</v>
      </c>
      <c r="H3637" s="10" t="s">
        <v>8245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t="b">
        <v>0</v>
      </c>
      <c r="N3637" s="10" t="s">
        <v>8303</v>
      </c>
      <c r="O3637" s="15" t="s">
        <v>8315</v>
      </c>
      <c r="P3637" s="10" t="s">
        <v>8357</v>
      </c>
      <c r="Q3637" s="10">
        <f t="shared" si="281"/>
        <v>36</v>
      </c>
      <c r="R3637" s="10">
        <f t="shared" si="280"/>
        <v>127.6</v>
      </c>
      <c r="S3637" s="23">
        <f t="shared" si="282"/>
        <v>42450.88282407407</v>
      </c>
      <c r="T3637" s="23">
        <f t="shared" si="283"/>
        <v>42480.88282407407</v>
      </c>
      <c r="U3637" s="10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0" t="s">
        <v>8220</v>
      </c>
      <c r="G3638" s="10" t="s">
        <v>8223</v>
      </c>
      <c r="H3638" s="10" t="s">
        <v>8245</v>
      </c>
      <c r="I3638" s="10">
        <v>1442248829</v>
      </c>
      <c r="J3638" s="10">
        <v>1439224829</v>
      </c>
      <c r="K3638" s="10" t="b">
        <v>0</v>
      </c>
      <c r="L3638" s="10">
        <v>0</v>
      </c>
      <c r="M3638" t="b">
        <v>0</v>
      </c>
      <c r="N3638" s="10" t="s">
        <v>8303</v>
      </c>
      <c r="O3638" s="15" t="s">
        <v>8315</v>
      </c>
      <c r="P3638" s="10" t="s">
        <v>8357</v>
      </c>
      <c r="Q3638" s="10">
        <f t="shared" si="281"/>
        <v>0</v>
      </c>
      <c r="R3638" s="10">
        <f t="shared" si="280"/>
        <v>0</v>
      </c>
      <c r="S3638" s="23">
        <f t="shared" si="282"/>
        <v>42226.694780092599</v>
      </c>
      <c r="T3638" s="23">
        <f t="shared" si="283"/>
        <v>42261.694780092599</v>
      </c>
      <c r="U3638" s="10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0" t="s">
        <v>8220</v>
      </c>
      <c r="G3639" s="10" t="s">
        <v>8223</v>
      </c>
      <c r="H3639" s="10" t="s">
        <v>8245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t="b">
        <v>0</v>
      </c>
      <c r="N3639" s="10" t="s">
        <v>8303</v>
      </c>
      <c r="O3639" s="15" t="s">
        <v>8315</v>
      </c>
      <c r="P3639" s="10" t="s">
        <v>8357</v>
      </c>
      <c r="Q3639" s="10">
        <f t="shared" si="281"/>
        <v>31</v>
      </c>
      <c r="R3639" s="10">
        <f t="shared" si="280"/>
        <v>66.14</v>
      </c>
      <c r="S3639" s="23">
        <f t="shared" si="282"/>
        <v>41975.700636574074</v>
      </c>
      <c r="T3639" s="23">
        <f t="shared" si="283"/>
        <v>42005.700636574074</v>
      </c>
      <c r="U3639" s="10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0" t="s">
        <v>8220</v>
      </c>
      <c r="G3640" s="10" t="s">
        <v>8228</v>
      </c>
      <c r="H3640" s="10" t="s">
        <v>8250</v>
      </c>
      <c r="I3640" s="10">
        <v>1429456132</v>
      </c>
      <c r="J3640" s="10">
        <v>1424275732</v>
      </c>
      <c r="K3640" s="10" t="b">
        <v>0</v>
      </c>
      <c r="L3640" s="10">
        <v>2</v>
      </c>
      <c r="M3640" t="b">
        <v>0</v>
      </c>
      <c r="N3640" s="10" t="s">
        <v>8303</v>
      </c>
      <c r="O3640" s="15" t="s">
        <v>8315</v>
      </c>
      <c r="P3640" s="10" t="s">
        <v>8357</v>
      </c>
      <c r="Q3640" s="10">
        <f t="shared" si="281"/>
        <v>7</v>
      </c>
      <c r="R3640" s="10">
        <f t="shared" si="280"/>
        <v>108</v>
      </c>
      <c r="S3640" s="23">
        <f t="shared" si="282"/>
        <v>42053.672824074078</v>
      </c>
      <c r="T3640" s="23">
        <f t="shared" si="283"/>
        <v>42113.631157407406</v>
      </c>
      <c r="U3640" s="1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0" t="s">
        <v>8220</v>
      </c>
      <c r="G3641" s="10" t="s">
        <v>8223</v>
      </c>
      <c r="H3641" s="10" t="s">
        <v>8245</v>
      </c>
      <c r="I3641" s="10">
        <v>1475853060</v>
      </c>
      <c r="J3641" s="10">
        <v>1470672906</v>
      </c>
      <c r="K3641" s="10" t="b">
        <v>0</v>
      </c>
      <c r="L3641" s="10">
        <v>1</v>
      </c>
      <c r="M3641" t="b">
        <v>0</v>
      </c>
      <c r="N3641" s="10" t="s">
        <v>8303</v>
      </c>
      <c r="O3641" s="15" t="s">
        <v>8315</v>
      </c>
      <c r="P3641" s="10" t="s">
        <v>8357</v>
      </c>
      <c r="Q3641" s="10">
        <f t="shared" si="281"/>
        <v>0</v>
      </c>
      <c r="R3641" s="10">
        <f t="shared" si="280"/>
        <v>1</v>
      </c>
      <c r="S3641" s="23">
        <f t="shared" si="282"/>
        <v>42590.677152777775</v>
      </c>
      <c r="T3641" s="23">
        <f t="shared" si="283"/>
        <v>42650.632638888885</v>
      </c>
      <c r="U3641" s="10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0" t="s">
        <v>8220</v>
      </c>
      <c r="G3642" s="10" t="s">
        <v>8223</v>
      </c>
      <c r="H3642" s="10" t="s">
        <v>8245</v>
      </c>
      <c r="I3642" s="10">
        <v>1431283530</v>
      </c>
      <c r="J3642" s="10">
        <v>1428691530</v>
      </c>
      <c r="K3642" s="10" t="b">
        <v>0</v>
      </c>
      <c r="L3642" s="10">
        <v>3</v>
      </c>
      <c r="M3642" t="b">
        <v>0</v>
      </c>
      <c r="N3642" s="10" t="s">
        <v>8303</v>
      </c>
      <c r="O3642" s="15" t="s">
        <v>8315</v>
      </c>
      <c r="P3642" s="10" t="s">
        <v>8357</v>
      </c>
      <c r="Q3642" s="10">
        <f t="shared" si="281"/>
        <v>6</v>
      </c>
      <c r="R3642" s="10">
        <f t="shared" si="280"/>
        <v>18.329999999999998</v>
      </c>
      <c r="S3642" s="23">
        <f t="shared" si="282"/>
        <v>42104.781597222223</v>
      </c>
      <c r="T3642" s="23">
        <f t="shared" si="283"/>
        <v>42134.781597222223</v>
      </c>
      <c r="U3642" s="10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0" t="s">
        <v>8220</v>
      </c>
      <c r="G3643" s="10" t="s">
        <v>8223</v>
      </c>
      <c r="H3643" s="10" t="s">
        <v>8245</v>
      </c>
      <c r="I3643" s="10">
        <v>1412485200</v>
      </c>
      <c r="J3643" s="10">
        <v>1410966179</v>
      </c>
      <c r="K3643" s="10" t="b">
        <v>0</v>
      </c>
      <c r="L3643" s="10">
        <v>0</v>
      </c>
      <c r="M3643" t="b">
        <v>0</v>
      </c>
      <c r="N3643" s="10" t="s">
        <v>8303</v>
      </c>
      <c r="O3643" s="15" t="s">
        <v>8315</v>
      </c>
      <c r="P3643" s="10" t="s">
        <v>8357</v>
      </c>
      <c r="Q3643" s="10">
        <f t="shared" si="281"/>
        <v>0</v>
      </c>
      <c r="R3643" s="10">
        <f t="shared" si="280"/>
        <v>0</v>
      </c>
      <c r="S3643" s="23">
        <f t="shared" si="282"/>
        <v>41899.627071759263</v>
      </c>
      <c r="T3643" s="23">
        <f t="shared" si="283"/>
        <v>41917.208333333336</v>
      </c>
      <c r="U3643" s="10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0" t="s">
        <v>8220</v>
      </c>
      <c r="G3644" s="10" t="s">
        <v>8235</v>
      </c>
      <c r="H3644" s="10" t="s">
        <v>8248</v>
      </c>
      <c r="I3644" s="10">
        <v>1448902800</v>
      </c>
      <c r="J3644" s="10">
        <v>1445369727</v>
      </c>
      <c r="K3644" s="10" t="b">
        <v>0</v>
      </c>
      <c r="L3644" s="10">
        <v>2</v>
      </c>
      <c r="M3644" t="b">
        <v>0</v>
      </c>
      <c r="N3644" s="10" t="s">
        <v>8303</v>
      </c>
      <c r="O3644" s="15" t="s">
        <v>8315</v>
      </c>
      <c r="P3644" s="10" t="s">
        <v>8357</v>
      </c>
      <c r="Q3644" s="10">
        <f t="shared" si="281"/>
        <v>2</v>
      </c>
      <c r="R3644" s="10">
        <f t="shared" si="280"/>
        <v>7.5</v>
      </c>
      <c r="S3644" s="23">
        <f t="shared" si="282"/>
        <v>42297.816284722227</v>
      </c>
      <c r="T3644" s="23">
        <f t="shared" si="283"/>
        <v>42338.708333333328</v>
      </c>
      <c r="U3644" s="10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0" t="s">
        <v>8220</v>
      </c>
      <c r="G3645" s="10" t="s">
        <v>8223</v>
      </c>
      <c r="H3645" s="10" t="s">
        <v>8245</v>
      </c>
      <c r="I3645" s="10">
        <v>1447734439</v>
      </c>
      <c r="J3645" s="10">
        <v>1444274839</v>
      </c>
      <c r="K3645" s="10" t="b">
        <v>0</v>
      </c>
      <c r="L3645" s="10">
        <v>0</v>
      </c>
      <c r="M3645" t="b">
        <v>0</v>
      </c>
      <c r="N3645" s="10" t="s">
        <v>8303</v>
      </c>
      <c r="O3645" s="15" t="s">
        <v>8315</v>
      </c>
      <c r="P3645" s="10" t="s">
        <v>8357</v>
      </c>
      <c r="Q3645" s="10">
        <f t="shared" si="281"/>
        <v>0</v>
      </c>
      <c r="R3645" s="10">
        <f t="shared" si="280"/>
        <v>0</v>
      </c>
      <c r="S3645" s="23">
        <f t="shared" si="282"/>
        <v>42285.143969907411</v>
      </c>
      <c r="T3645" s="23">
        <f t="shared" si="283"/>
        <v>42325.185636574075</v>
      </c>
      <c r="U3645" s="10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0" t="s">
        <v>8220</v>
      </c>
      <c r="G3646" s="10" t="s">
        <v>8223</v>
      </c>
      <c r="H3646" s="10" t="s">
        <v>8245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t="b">
        <v>0</v>
      </c>
      <c r="N3646" s="10" t="s">
        <v>8303</v>
      </c>
      <c r="O3646" s="15" t="s">
        <v>8315</v>
      </c>
      <c r="P3646" s="10" t="s">
        <v>8357</v>
      </c>
      <c r="Q3646" s="10">
        <f t="shared" si="281"/>
        <v>16</v>
      </c>
      <c r="R3646" s="10">
        <f t="shared" si="280"/>
        <v>68.42</v>
      </c>
      <c r="S3646" s="23">
        <f t="shared" si="282"/>
        <v>42409.241747685184</v>
      </c>
      <c r="T3646" s="23">
        <f t="shared" si="283"/>
        <v>42437.207638888889</v>
      </c>
      <c r="U3646" s="10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0" t="s">
        <v>8220</v>
      </c>
      <c r="G3647" s="10" t="s">
        <v>8228</v>
      </c>
      <c r="H3647" s="10" t="s">
        <v>8250</v>
      </c>
      <c r="I3647" s="10">
        <v>1479773838</v>
      </c>
      <c r="J3647" s="10">
        <v>1477178238</v>
      </c>
      <c r="K3647" s="10" t="b">
        <v>0</v>
      </c>
      <c r="L3647" s="10">
        <v>1</v>
      </c>
      <c r="M3647" t="b">
        <v>0</v>
      </c>
      <c r="N3647" s="10" t="s">
        <v>8303</v>
      </c>
      <c r="O3647" s="15" t="s">
        <v>8315</v>
      </c>
      <c r="P3647" s="10" t="s">
        <v>8357</v>
      </c>
      <c r="Q3647" s="10">
        <f t="shared" si="281"/>
        <v>0</v>
      </c>
      <c r="R3647" s="10">
        <f t="shared" si="280"/>
        <v>1</v>
      </c>
      <c r="S3647" s="23">
        <f t="shared" si="282"/>
        <v>42665.970347222217</v>
      </c>
      <c r="T3647" s="23">
        <f t="shared" si="283"/>
        <v>42696.012013888889</v>
      </c>
      <c r="U3647" s="10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0" t="s">
        <v>8220</v>
      </c>
      <c r="G3648" s="10" t="s">
        <v>8223</v>
      </c>
      <c r="H3648" s="10" t="s">
        <v>8245</v>
      </c>
      <c r="I3648" s="10">
        <v>1434497400</v>
      </c>
      <c r="J3648" s="10">
        <v>1431770802</v>
      </c>
      <c r="K3648" s="10" t="b">
        <v>0</v>
      </c>
      <c r="L3648" s="10">
        <v>8</v>
      </c>
      <c r="M3648" t="b">
        <v>0</v>
      </c>
      <c r="N3648" s="10" t="s">
        <v>8303</v>
      </c>
      <c r="O3648" s="15" t="s">
        <v>8315</v>
      </c>
      <c r="P3648" s="10" t="s">
        <v>8357</v>
      </c>
      <c r="Q3648" s="10">
        <f t="shared" si="281"/>
        <v>5</v>
      </c>
      <c r="R3648" s="10">
        <f t="shared" si="280"/>
        <v>60.13</v>
      </c>
      <c r="S3648" s="23">
        <f t="shared" si="282"/>
        <v>42140.421319444446</v>
      </c>
      <c r="T3648" s="23">
        <f t="shared" si="283"/>
        <v>42171.979166666672</v>
      </c>
      <c r="U3648" s="10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0" t="s">
        <v>8220</v>
      </c>
      <c r="G3649" s="10" t="s">
        <v>8224</v>
      </c>
      <c r="H3649" s="10" t="s">
        <v>8246</v>
      </c>
      <c r="I3649" s="10">
        <v>1475258327</v>
      </c>
      <c r="J3649" s="10">
        <v>1471370327</v>
      </c>
      <c r="K3649" s="10" t="b">
        <v>0</v>
      </c>
      <c r="L3649" s="10">
        <v>2</v>
      </c>
      <c r="M3649" t="b">
        <v>0</v>
      </c>
      <c r="N3649" s="10" t="s">
        <v>8303</v>
      </c>
      <c r="O3649" s="15" t="s">
        <v>8315</v>
      </c>
      <c r="P3649" s="10" t="s">
        <v>8357</v>
      </c>
      <c r="Q3649" s="10">
        <f t="shared" si="281"/>
        <v>6</v>
      </c>
      <c r="R3649" s="10">
        <f t="shared" si="280"/>
        <v>15</v>
      </c>
      <c r="S3649" s="23">
        <f t="shared" si="282"/>
        <v>42598.749155092592</v>
      </c>
      <c r="T3649" s="23">
        <f t="shared" si="283"/>
        <v>42643.749155092592</v>
      </c>
      <c r="U3649" s="10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0" t="s">
        <v>8218</v>
      </c>
      <c r="G3650" s="10" t="s">
        <v>8223</v>
      </c>
      <c r="H3650" s="10" t="s">
        <v>8245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t="b">
        <v>1</v>
      </c>
      <c r="N3650" s="10" t="s">
        <v>8269</v>
      </c>
      <c r="O3650" s="15" t="s">
        <v>8315</v>
      </c>
      <c r="P3650" s="10" t="s">
        <v>8316</v>
      </c>
      <c r="Q3650" s="10">
        <f t="shared" si="281"/>
        <v>100</v>
      </c>
      <c r="R3650" s="10">
        <f t="shared" ref="R3650:R3713" si="285">IFERROR(ROUND(E3650/L3650,2),0)</f>
        <v>550.04</v>
      </c>
      <c r="S3650" s="23">
        <f t="shared" si="282"/>
        <v>41887.292187500003</v>
      </c>
      <c r="T3650" s="23">
        <f t="shared" si="283"/>
        <v>41917.292187500003</v>
      </c>
      <c r="U3650" s="1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0" t="s">
        <v>8218</v>
      </c>
      <c r="G3651" s="10" t="s">
        <v>8228</v>
      </c>
      <c r="H3651" s="10" t="s">
        <v>8250</v>
      </c>
      <c r="I3651" s="10">
        <v>1402938394</v>
      </c>
      <c r="J3651" s="10">
        <v>1400691994</v>
      </c>
      <c r="K3651" s="10" t="b">
        <v>0</v>
      </c>
      <c r="L3651" s="10">
        <v>8</v>
      </c>
      <c r="M3651" t="b">
        <v>1</v>
      </c>
      <c r="N3651" s="10" t="s">
        <v>8269</v>
      </c>
      <c r="O3651" s="15" t="s">
        <v>8315</v>
      </c>
      <c r="P3651" s="10" t="s">
        <v>8316</v>
      </c>
      <c r="Q3651" s="10">
        <f t="shared" ref="Q3651:Q3714" si="286">ROUND(E3651/D3651*100,0)</f>
        <v>104</v>
      </c>
      <c r="R3651" s="10">
        <f t="shared" si="285"/>
        <v>97.5</v>
      </c>
      <c r="S3651" s="23">
        <f t="shared" ref="S3651:S3714" si="287">(((J3651/60)/60)/24)+DATE(1970,1,1)</f>
        <v>41780.712893518517</v>
      </c>
      <c r="T3651" s="23">
        <f t="shared" ref="T3651:T3714" si="288">(((I3651/60)/60)/24)+DATE(1970,1,1)</f>
        <v>41806.712893518517</v>
      </c>
      <c r="U3651" s="10">
        <f t="shared" si="284"/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0" t="s">
        <v>8218</v>
      </c>
      <c r="G3652" s="10" t="s">
        <v>8224</v>
      </c>
      <c r="H3652" s="10" t="s">
        <v>8246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t="b">
        <v>1</v>
      </c>
      <c r="N3652" s="10" t="s">
        <v>8269</v>
      </c>
      <c r="O3652" s="15" t="s">
        <v>8315</v>
      </c>
      <c r="P3652" s="10" t="s">
        <v>8316</v>
      </c>
      <c r="Q3652" s="10">
        <f t="shared" si="286"/>
        <v>100</v>
      </c>
      <c r="R3652" s="10">
        <f t="shared" si="285"/>
        <v>29.41</v>
      </c>
      <c r="S3652" s="23">
        <f t="shared" si="287"/>
        <v>42381.478981481487</v>
      </c>
      <c r="T3652" s="23">
        <f t="shared" si="288"/>
        <v>42402.478981481487</v>
      </c>
      <c r="U3652" s="10">
        <f t="shared" si="284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0" t="s">
        <v>8218</v>
      </c>
      <c r="G3653" s="10" t="s">
        <v>8223</v>
      </c>
      <c r="H3653" s="10" t="s">
        <v>8245</v>
      </c>
      <c r="I3653" s="10">
        <v>1407686340</v>
      </c>
      <c r="J3653" s="10">
        <v>1404833442</v>
      </c>
      <c r="K3653" s="10" t="b">
        <v>0</v>
      </c>
      <c r="L3653" s="10">
        <v>9</v>
      </c>
      <c r="M3653" t="b">
        <v>1</v>
      </c>
      <c r="N3653" s="10" t="s">
        <v>8269</v>
      </c>
      <c r="O3653" s="15" t="s">
        <v>8315</v>
      </c>
      <c r="P3653" s="10" t="s">
        <v>8316</v>
      </c>
      <c r="Q3653" s="10">
        <f t="shared" si="286"/>
        <v>104</v>
      </c>
      <c r="R3653" s="10">
        <f t="shared" si="285"/>
        <v>57.78</v>
      </c>
      <c r="S3653" s="23">
        <f t="shared" si="287"/>
        <v>41828.646319444444</v>
      </c>
      <c r="T3653" s="23">
        <f t="shared" si="288"/>
        <v>41861.665972222225</v>
      </c>
      <c r="U3653" s="10">
        <f t="shared" si="284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0" t="s">
        <v>8218</v>
      </c>
      <c r="G3654" s="10" t="s">
        <v>8228</v>
      </c>
      <c r="H3654" s="10" t="s">
        <v>8250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t="b">
        <v>1</v>
      </c>
      <c r="N3654" s="10" t="s">
        <v>8269</v>
      </c>
      <c r="O3654" s="15" t="s">
        <v>8315</v>
      </c>
      <c r="P3654" s="10" t="s">
        <v>8316</v>
      </c>
      <c r="Q3654" s="10">
        <f t="shared" si="286"/>
        <v>251</v>
      </c>
      <c r="R3654" s="10">
        <f t="shared" si="285"/>
        <v>44.24</v>
      </c>
      <c r="S3654" s="23">
        <f t="shared" si="287"/>
        <v>42596.644699074073</v>
      </c>
      <c r="T3654" s="23">
        <f t="shared" si="288"/>
        <v>42607.165972222225</v>
      </c>
      <c r="U3654" s="10">
        <f t="shared" si="284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0" t="s">
        <v>8218</v>
      </c>
      <c r="G3655" s="10" t="s">
        <v>8224</v>
      </c>
      <c r="H3655" s="10" t="s">
        <v>8246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t="b">
        <v>1</v>
      </c>
      <c r="N3655" s="10" t="s">
        <v>8269</v>
      </c>
      <c r="O3655" s="15" t="s">
        <v>8315</v>
      </c>
      <c r="P3655" s="10" t="s">
        <v>8316</v>
      </c>
      <c r="Q3655" s="10">
        <f t="shared" si="286"/>
        <v>101</v>
      </c>
      <c r="R3655" s="10">
        <f t="shared" si="285"/>
        <v>60.91</v>
      </c>
      <c r="S3655" s="23">
        <f t="shared" si="287"/>
        <v>42191.363506944443</v>
      </c>
      <c r="T3655" s="23">
        <f t="shared" si="288"/>
        <v>42221.363506944443</v>
      </c>
      <c r="U3655" s="10">
        <f t="shared" si="284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0" t="s">
        <v>8218</v>
      </c>
      <c r="G3656" s="10" t="s">
        <v>8224</v>
      </c>
      <c r="H3656" s="10" t="s">
        <v>8246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t="b">
        <v>1</v>
      </c>
      <c r="N3656" s="10" t="s">
        <v>8269</v>
      </c>
      <c r="O3656" s="15" t="s">
        <v>8315</v>
      </c>
      <c r="P3656" s="10" t="s">
        <v>8316</v>
      </c>
      <c r="Q3656" s="10">
        <f t="shared" si="286"/>
        <v>174</v>
      </c>
      <c r="R3656" s="10">
        <f t="shared" si="285"/>
        <v>68.84</v>
      </c>
      <c r="S3656" s="23">
        <f t="shared" si="287"/>
        <v>42440.416504629626</v>
      </c>
      <c r="T3656" s="23">
        <f t="shared" si="288"/>
        <v>42463.708333333328</v>
      </c>
      <c r="U3656" s="10">
        <f t="shared" si="284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0" t="s">
        <v>8218</v>
      </c>
      <c r="G3657" s="10" t="s">
        <v>8223</v>
      </c>
      <c r="H3657" s="10" t="s">
        <v>8245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t="b">
        <v>1</v>
      </c>
      <c r="N3657" s="10" t="s">
        <v>8269</v>
      </c>
      <c r="O3657" s="15" t="s">
        <v>8315</v>
      </c>
      <c r="P3657" s="10" t="s">
        <v>8316</v>
      </c>
      <c r="Q3657" s="10">
        <f t="shared" si="286"/>
        <v>116</v>
      </c>
      <c r="R3657" s="10">
        <f t="shared" si="285"/>
        <v>73.58</v>
      </c>
      <c r="S3657" s="23">
        <f t="shared" si="287"/>
        <v>42173.803217592591</v>
      </c>
      <c r="T3657" s="23">
        <f t="shared" si="288"/>
        <v>42203.290972222225</v>
      </c>
      <c r="U3657" s="10">
        <f t="shared" si="284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0" t="s">
        <v>8218</v>
      </c>
      <c r="G3658" s="10" t="s">
        <v>8239</v>
      </c>
      <c r="H3658" s="10" t="s">
        <v>8256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t="b">
        <v>1</v>
      </c>
      <c r="N3658" s="10" t="s">
        <v>8269</v>
      </c>
      <c r="O3658" s="15" t="s">
        <v>8315</v>
      </c>
      <c r="P3658" s="10" t="s">
        <v>8316</v>
      </c>
      <c r="Q3658" s="10">
        <f t="shared" si="286"/>
        <v>106</v>
      </c>
      <c r="R3658" s="10">
        <f t="shared" si="285"/>
        <v>115.02</v>
      </c>
      <c r="S3658" s="23">
        <f t="shared" si="287"/>
        <v>42737.910138888896</v>
      </c>
      <c r="T3658" s="23">
        <f t="shared" si="288"/>
        <v>42767.957638888889</v>
      </c>
      <c r="U3658" s="10">
        <f t="shared" si="284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0" t="s">
        <v>8218</v>
      </c>
      <c r="G3659" s="10" t="s">
        <v>8231</v>
      </c>
      <c r="H3659" s="10" t="s">
        <v>8252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t="b">
        <v>1</v>
      </c>
      <c r="N3659" s="10" t="s">
        <v>8269</v>
      </c>
      <c r="O3659" s="15" t="s">
        <v>8315</v>
      </c>
      <c r="P3659" s="10" t="s">
        <v>8316</v>
      </c>
      <c r="Q3659" s="10">
        <f t="shared" si="286"/>
        <v>111</v>
      </c>
      <c r="R3659" s="10">
        <f t="shared" si="285"/>
        <v>110.75</v>
      </c>
      <c r="S3659" s="23">
        <f t="shared" si="287"/>
        <v>42499.629849537043</v>
      </c>
      <c r="T3659" s="23">
        <f t="shared" si="288"/>
        <v>42522.904166666667</v>
      </c>
      <c r="U3659" s="10">
        <f t="shared" si="284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0" t="s">
        <v>8218</v>
      </c>
      <c r="G3660" s="10" t="s">
        <v>8223</v>
      </c>
      <c r="H3660" s="10" t="s">
        <v>8245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t="b">
        <v>1</v>
      </c>
      <c r="N3660" s="10" t="s">
        <v>8269</v>
      </c>
      <c r="O3660" s="15" t="s">
        <v>8315</v>
      </c>
      <c r="P3660" s="10" t="s">
        <v>8316</v>
      </c>
      <c r="Q3660" s="10">
        <f t="shared" si="286"/>
        <v>101</v>
      </c>
      <c r="R3660" s="10">
        <f t="shared" si="285"/>
        <v>75.5</v>
      </c>
      <c r="S3660" s="23">
        <f t="shared" si="287"/>
        <v>41775.858564814815</v>
      </c>
      <c r="T3660" s="23">
        <f t="shared" si="288"/>
        <v>41822.165972222225</v>
      </c>
      <c r="U3660" s="10">
        <f t="shared" si="284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0" t="s">
        <v>8218</v>
      </c>
      <c r="G3661" s="10" t="s">
        <v>8223</v>
      </c>
      <c r="H3661" s="10" t="s">
        <v>8245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t="b">
        <v>1</v>
      </c>
      <c r="N3661" s="10" t="s">
        <v>8269</v>
      </c>
      <c r="O3661" s="15" t="s">
        <v>8315</v>
      </c>
      <c r="P3661" s="10" t="s">
        <v>8316</v>
      </c>
      <c r="Q3661" s="10">
        <f t="shared" si="286"/>
        <v>102</v>
      </c>
      <c r="R3661" s="10">
        <f t="shared" si="285"/>
        <v>235.46</v>
      </c>
      <c r="S3661" s="23">
        <f t="shared" si="287"/>
        <v>42055.277199074073</v>
      </c>
      <c r="T3661" s="23">
        <f t="shared" si="288"/>
        <v>42082.610416666663</v>
      </c>
      <c r="U3661" s="10">
        <f t="shared" si="284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0" t="s">
        <v>8218</v>
      </c>
      <c r="G3662" s="10" t="s">
        <v>8224</v>
      </c>
      <c r="H3662" s="10" t="s">
        <v>8246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t="b">
        <v>1</v>
      </c>
      <c r="N3662" s="10" t="s">
        <v>8269</v>
      </c>
      <c r="O3662" s="15" t="s">
        <v>8315</v>
      </c>
      <c r="P3662" s="10" t="s">
        <v>8316</v>
      </c>
      <c r="Q3662" s="10">
        <f t="shared" si="286"/>
        <v>100</v>
      </c>
      <c r="R3662" s="10">
        <f t="shared" si="285"/>
        <v>11.36</v>
      </c>
      <c r="S3662" s="23">
        <f t="shared" si="287"/>
        <v>41971.881076388891</v>
      </c>
      <c r="T3662" s="23">
        <f t="shared" si="288"/>
        <v>41996.881076388891</v>
      </c>
      <c r="U3662" s="10">
        <f t="shared" si="284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0" t="s">
        <v>8218</v>
      </c>
      <c r="G3663" s="10" t="s">
        <v>8223</v>
      </c>
      <c r="H3663" s="10" t="s">
        <v>8245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t="b">
        <v>1</v>
      </c>
      <c r="N3663" s="10" t="s">
        <v>8269</v>
      </c>
      <c r="O3663" s="15" t="s">
        <v>8315</v>
      </c>
      <c r="P3663" s="10" t="s">
        <v>8316</v>
      </c>
      <c r="Q3663" s="10">
        <f t="shared" si="286"/>
        <v>111</v>
      </c>
      <c r="R3663" s="10">
        <f t="shared" si="285"/>
        <v>92.5</v>
      </c>
      <c r="S3663" s="23">
        <f t="shared" si="287"/>
        <v>42447.896666666667</v>
      </c>
      <c r="T3663" s="23">
        <f t="shared" si="288"/>
        <v>42470.166666666672</v>
      </c>
      <c r="U3663" s="10">
        <f t="shared" ref="U3663:U3726" si="289">YEAR(S:S)</f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0" t="s">
        <v>8218</v>
      </c>
      <c r="G3664" s="10" t="s">
        <v>8228</v>
      </c>
      <c r="H3664" s="10" t="s">
        <v>8250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t="b">
        <v>1</v>
      </c>
      <c r="N3664" s="10" t="s">
        <v>8269</v>
      </c>
      <c r="O3664" s="15" t="s">
        <v>8315</v>
      </c>
      <c r="P3664" s="10" t="s">
        <v>8316</v>
      </c>
      <c r="Q3664" s="10">
        <f t="shared" si="286"/>
        <v>101</v>
      </c>
      <c r="R3664" s="10">
        <f t="shared" si="285"/>
        <v>202.85</v>
      </c>
      <c r="S3664" s="23">
        <f t="shared" si="287"/>
        <v>42064.220069444447</v>
      </c>
      <c r="T3664" s="23">
        <f t="shared" si="288"/>
        <v>42094.178402777776</v>
      </c>
      <c r="U3664" s="10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0" t="s">
        <v>8218</v>
      </c>
      <c r="G3665" s="10" t="s">
        <v>8224</v>
      </c>
      <c r="H3665" s="10" t="s">
        <v>8246</v>
      </c>
      <c r="I3665" s="10">
        <v>1482321030</v>
      </c>
      <c r="J3665" s="10">
        <v>1477133430</v>
      </c>
      <c r="K3665" s="10" t="b">
        <v>0</v>
      </c>
      <c r="L3665" s="10">
        <v>9</v>
      </c>
      <c r="M3665" t="b">
        <v>1</v>
      </c>
      <c r="N3665" s="10" t="s">
        <v>8269</v>
      </c>
      <c r="O3665" s="15" t="s">
        <v>8315</v>
      </c>
      <c r="P3665" s="10" t="s">
        <v>8316</v>
      </c>
      <c r="Q3665" s="10">
        <f t="shared" si="286"/>
        <v>104</v>
      </c>
      <c r="R3665" s="10">
        <f t="shared" si="285"/>
        <v>26</v>
      </c>
      <c r="S3665" s="23">
        <f t="shared" si="287"/>
        <v>42665.451736111107</v>
      </c>
      <c r="T3665" s="23">
        <f t="shared" si="288"/>
        <v>42725.493402777778</v>
      </c>
      <c r="U3665" s="10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0" t="s">
        <v>8218</v>
      </c>
      <c r="G3666" s="10" t="s">
        <v>8223</v>
      </c>
      <c r="H3666" s="10" t="s">
        <v>8245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t="b">
        <v>1</v>
      </c>
      <c r="N3666" s="10" t="s">
        <v>8269</v>
      </c>
      <c r="O3666" s="15" t="s">
        <v>8315</v>
      </c>
      <c r="P3666" s="10" t="s">
        <v>8316</v>
      </c>
      <c r="Q3666" s="10">
        <f t="shared" si="286"/>
        <v>109</v>
      </c>
      <c r="R3666" s="10">
        <f t="shared" si="285"/>
        <v>46.05</v>
      </c>
      <c r="S3666" s="23">
        <f t="shared" si="287"/>
        <v>42523.248715277776</v>
      </c>
      <c r="T3666" s="23">
        <f t="shared" si="288"/>
        <v>42537.248715277776</v>
      </c>
      <c r="U3666" s="10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0" t="s">
        <v>8218</v>
      </c>
      <c r="G3667" s="10" t="s">
        <v>8229</v>
      </c>
      <c r="H3667" s="10" t="s">
        <v>8248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t="b">
        <v>1</v>
      </c>
      <c r="N3667" s="10" t="s">
        <v>8269</v>
      </c>
      <c r="O3667" s="15" t="s">
        <v>8315</v>
      </c>
      <c r="P3667" s="10" t="s">
        <v>8316</v>
      </c>
      <c r="Q3667" s="10">
        <f t="shared" si="286"/>
        <v>115</v>
      </c>
      <c r="R3667" s="10">
        <f t="shared" si="285"/>
        <v>51</v>
      </c>
      <c r="S3667" s="23">
        <f t="shared" si="287"/>
        <v>42294.808124999996</v>
      </c>
      <c r="T3667" s="23">
        <f t="shared" si="288"/>
        <v>42305.829166666663</v>
      </c>
      <c r="U3667" s="10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0" t="s">
        <v>8218</v>
      </c>
      <c r="G3668" s="10" t="s">
        <v>8223</v>
      </c>
      <c r="H3668" s="10" t="s">
        <v>8245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t="b">
        <v>1</v>
      </c>
      <c r="N3668" s="10" t="s">
        <v>8269</v>
      </c>
      <c r="O3668" s="15" t="s">
        <v>8315</v>
      </c>
      <c r="P3668" s="10" t="s">
        <v>8316</v>
      </c>
      <c r="Q3668" s="10">
        <f t="shared" si="286"/>
        <v>100</v>
      </c>
      <c r="R3668" s="10">
        <f t="shared" si="285"/>
        <v>31.58</v>
      </c>
      <c r="S3668" s="23">
        <f t="shared" si="287"/>
        <v>41822.90488425926</v>
      </c>
      <c r="T3668" s="23">
        <f t="shared" si="288"/>
        <v>41844.291666666664</v>
      </c>
      <c r="U3668" s="10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0" t="s">
        <v>8218</v>
      </c>
      <c r="G3669" s="10" t="s">
        <v>8224</v>
      </c>
      <c r="H3669" s="10" t="s">
        <v>8246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t="b">
        <v>1</v>
      </c>
      <c r="N3669" s="10" t="s">
        <v>8269</v>
      </c>
      <c r="O3669" s="15" t="s">
        <v>8315</v>
      </c>
      <c r="P3669" s="10" t="s">
        <v>8316</v>
      </c>
      <c r="Q3669" s="10">
        <f t="shared" si="286"/>
        <v>103</v>
      </c>
      <c r="R3669" s="10">
        <f t="shared" si="285"/>
        <v>53.36</v>
      </c>
      <c r="S3669" s="23">
        <f t="shared" si="287"/>
        <v>42173.970127314817</v>
      </c>
      <c r="T3669" s="23">
        <f t="shared" si="288"/>
        <v>42203.970127314817</v>
      </c>
      <c r="U3669" s="10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0" t="s">
        <v>8218</v>
      </c>
      <c r="G3670" s="10" t="s">
        <v>8223</v>
      </c>
      <c r="H3670" s="10" t="s">
        <v>8245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t="b">
        <v>1</v>
      </c>
      <c r="N3670" s="10" t="s">
        <v>8269</v>
      </c>
      <c r="O3670" s="15" t="s">
        <v>8315</v>
      </c>
      <c r="P3670" s="10" t="s">
        <v>8316</v>
      </c>
      <c r="Q3670" s="10">
        <f t="shared" si="286"/>
        <v>104</v>
      </c>
      <c r="R3670" s="10">
        <f t="shared" si="285"/>
        <v>36.96</v>
      </c>
      <c r="S3670" s="23">
        <f t="shared" si="287"/>
        <v>42185.556157407409</v>
      </c>
      <c r="T3670" s="23">
        <f t="shared" si="288"/>
        <v>42208.772916666669</v>
      </c>
      <c r="U3670" s="1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0" t="s">
        <v>8218</v>
      </c>
      <c r="G3671" s="10" t="s">
        <v>8224</v>
      </c>
      <c r="H3671" s="10" t="s">
        <v>8246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t="b">
        <v>1</v>
      </c>
      <c r="N3671" s="10" t="s">
        <v>8269</v>
      </c>
      <c r="O3671" s="15" t="s">
        <v>8315</v>
      </c>
      <c r="P3671" s="10" t="s">
        <v>8316</v>
      </c>
      <c r="Q3671" s="10">
        <f t="shared" si="286"/>
        <v>138</v>
      </c>
      <c r="R3671" s="10">
        <f t="shared" si="285"/>
        <v>81.290000000000006</v>
      </c>
      <c r="S3671" s="23">
        <f t="shared" si="287"/>
        <v>42136.675196759257</v>
      </c>
      <c r="T3671" s="23">
        <f t="shared" si="288"/>
        <v>42166.675196759257</v>
      </c>
      <c r="U3671" s="10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0" t="s">
        <v>8218</v>
      </c>
      <c r="G3672" s="10" t="s">
        <v>8224</v>
      </c>
      <c r="H3672" s="10" t="s">
        <v>8246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t="b">
        <v>1</v>
      </c>
      <c r="N3672" s="10" t="s">
        <v>8269</v>
      </c>
      <c r="O3672" s="15" t="s">
        <v>8315</v>
      </c>
      <c r="P3672" s="10" t="s">
        <v>8316</v>
      </c>
      <c r="Q3672" s="10">
        <f t="shared" si="286"/>
        <v>110</v>
      </c>
      <c r="R3672" s="10">
        <f t="shared" si="285"/>
        <v>20.079999999999998</v>
      </c>
      <c r="S3672" s="23">
        <f t="shared" si="287"/>
        <v>42142.514016203699</v>
      </c>
      <c r="T3672" s="23">
        <f t="shared" si="288"/>
        <v>42155.958333333328</v>
      </c>
      <c r="U3672" s="10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0" t="s">
        <v>8218</v>
      </c>
      <c r="G3673" s="10" t="s">
        <v>8223</v>
      </c>
      <c r="H3673" s="10" t="s">
        <v>8245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t="b">
        <v>1</v>
      </c>
      <c r="N3673" s="10" t="s">
        <v>8269</v>
      </c>
      <c r="O3673" s="15" t="s">
        <v>8315</v>
      </c>
      <c r="P3673" s="10" t="s">
        <v>8316</v>
      </c>
      <c r="Q3673" s="10">
        <f t="shared" si="286"/>
        <v>101</v>
      </c>
      <c r="R3673" s="10">
        <f t="shared" si="285"/>
        <v>88.25</v>
      </c>
      <c r="S3673" s="23">
        <f t="shared" si="287"/>
        <v>41820.62809027778</v>
      </c>
      <c r="T3673" s="23">
        <f t="shared" si="288"/>
        <v>41841.165972222225</v>
      </c>
      <c r="U3673" s="10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0" t="s">
        <v>8218</v>
      </c>
      <c r="G3674" s="10" t="s">
        <v>8224</v>
      </c>
      <c r="H3674" s="10" t="s">
        <v>8246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t="b">
        <v>1</v>
      </c>
      <c r="N3674" s="10" t="s">
        <v>8269</v>
      </c>
      <c r="O3674" s="15" t="s">
        <v>8315</v>
      </c>
      <c r="P3674" s="10" t="s">
        <v>8316</v>
      </c>
      <c r="Q3674" s="10">
        <f t="shared" si="286"/>
        <v>102</v>
      </c>
      <c r="R3674" s="10">
        <f t="shared" si="285"/>
        <v>53.44</v>
      </c>
      <c r="S3674" s="23">
        <f t="shared" si="287"/>
        <v>41878.946574074071</v>
      </c>
      <c r="T3674" s="23">
        <f t="shared" si="288"/>
        <v>41908.946574074071</v>
      </c>
      <c r="U3674" s="10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0" t="s">
        <v>8218</v>
      </c>
      <c r="G3675" s="10" t="s">
        <v>8224</v>
      </c>
      <c r="H3675" s="10" t="s">
        <v>8246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t="b">
        <v>1</v>
      </c>
      <c r="N3675" s="10" t="s">
        <v>8269</v>
      </c>
      <c r="O3675" s="15" t="s">
        <v>8315</v>
      </c>
      <c r="P3675" s="10" t="s">
        <v>8316</v>
      </c>
      <c r="Q3675" s="10">
        <f t="shared" si="286"/>
        <v>114</v>
      </c>
      <c r="R3675" s="10">
        <f t="shared" si="285"/>
        <v>39.869999999999997</v>
      </c>
      <c r="S3675" s="23">
        <f t="shared" si="287"/>
        <v>41914.295104166667</v>
      </c>
      <c r="T3675" s="23">
        <f t="shared" si="288"/>
        <v>41948.536111111112</v>
      </c>
      <c r="U3675" s="10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0" t="s">
        <v>8218</v>
      </c>
      <c r="G3676" s="10" t="s">
        <v>8235</v>
      </c>
      <c r="H3676" s="10" t="s">
        <v>8248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t="b">
        <v>1</v>
      </c>
      <c r="N3676" s="10" t="s">
        <v>8269</v>
      </c>
      <c r="O3676" s="15" t="s">
        <v>8315</v>
      </c>
      <c r="P3676" s="10" t="s">
        <v>8316</v>
      </c>
      <c r="Q3676" s="10">
        <f t="shared" si="286"/>
        <v>100</v>
      </c>
      <c r="R3676" s="10">
        <f t="shared" si="285"/>
        <v>145.16</v>
      </c>
      <c r="S3676" s="23">
        <f t="shared" si="287"/>
        <v>42556.873020833329</v>
      </c>
      <c r="T3676" s="23">
        <f t="shared" si="288"/>
        <v>42616.873020833329</v>
      </c>
      <c r="U3676" s="10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0" t="s">
        <v>8218</v>
      </c>
      <c r="G3677" s="10" t="s">
        <v>8224</v>
      </c>
      <c r="H3677" s="10" t="s">
        <v>8246</v>
      </c>
      <c r="I3677" s="10">
        <v>1463353200</v>
      </c>
      <c r="J3677" s="10">
        <v>1462285182</v>
      </c>
      <c r="K3677" s="10" t="b">
        <v>0</v>
      </c>
      <c r="L3677" s="10">
        <v>3</v>
      </c>
      <c r="M3677" t="b">
        <v>1</v>
      </c>
      <c r="N3677" s="10" t="s">
        <v>8269</v>
      </c>
      <c r="O3677" s="15" t="s">
        <v>8315</v>
      </c>
      <c r="P3677" s="10" t="s">
        <v>8316</v>
      </c>
      <c r="Q3677" s="10">
        <f t="shared" si="286"/>
        <v>140</v>
      </c>
      <c r="R3677" s="10">
        <f t="shared" si="285"/>
        <v>23.33</v>
      </c>
      <c r="S3677" s="23">
        <f t="shared" si="287"/>
        <v>42493.597013888888</v>
      </c>
      <c r="T3677" s="23">
        <f t="shared" si="288"/>
        <v>42505.958333333328</v>
      </c>
      <c r="U3677" s="10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0" t="s">
        <v>8218</v>
      </c>
      <c r="G3678" s="10" t="s">
        <v>8223</v>
      </c>
      <c r="H3678" s="10" t="s">
        <v>8245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t="b">
        <v>1</v>
      </c>
      <c r="N3678" s="10" t="s">
        <v>8269</v>
      </c>
      <c r="O3678" s="15" t="s">
        <v>8315</v>
      </c>
      <c r="P3678" s="10" t="s">
        <v>8316</v>
      </c>
      <c r="Q3678" s="10">
        <f t="shared" si="286"/>
        <v>129</v>
      </c>
      <c r="R3678" s="10">
        <f t="shared" si="285"/>
        <v>64.38</v>
      </c>
      <c r="S3678" s="23">
        <f t="shared" si="287"/>
        <v>41876.815787037034</v>
      </c>
      <c r="T3678" s="23">
        <f t="shared" si="288"/>
        <v>41894.815787037034</v>
      </c>
      <c r="U3678" s="10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0" t="s">
        <v>8218</v>
      </c>
      <c r="G3679" s="10" t="s">
        <v>8223</v>
      </c>
      <c r="H3679" s="10" t="s">
        <v>8245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t="b">
        <v>1</v>
      </c>
      <c r="N3679" s="10" t="s">
        <v>8269</v>
      </c>
      <c r="O3679" s="15" t="s">
        <v>8315</v>
      </c>
      <c r="P3679" s="10" t="s">
        <v>8316</v>
      </c>
      <c r="Q3679" s="10">
        <f t="shared" si="286"/>
        <v>103</v>
      </c>
      <c r="R3679" s="10">
        <f t="shared" si="285"/>
        <v>62.05</v>
      </c>
      <c r="S3679" s="23">
        <f t="shared" si="287"/>
        <v>41802.574282407404</v>
      </c>
      <c r="T3679" s="23">
        <f t="shared" si="288"/>
        <v>41823.165972222225</v>
      </c>
      <c r="U3679" s="10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0" t="s">
        <v>8218</v>
      </c>
      <c r="G3680" s="10" t="s">
        <v>8224</v>
      </c>
      <c r="H3680" s="10" t="s">
        <v>8246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t="b">
        <v>1</v>
      </c>
      <c r="N3680" s="10" t="s">
        <v>8269</v>
      </c>
      <c r="O3680" s="15" t="s">
        <v>8315</v>
      </c>
      <c r="P3680" s="10" t="s">
        <v>8316</v>
      </c>
      <c r="Q3680" s="10">
        <f t="shared" si="286"/>
        <v>103</v>
      </c>
      <c r="R3680" s="10">
        <f t="shared" si="285"/>
        <v>66.13</v>
      </c>
      <c r="S3680" s="23">
        <f t="shared" si="287"/>
        <v>42120.531226851846</v>
      </c>
      <c r="T3680" s="23">
        <f t="shared" si="288"/>
        <v>42155.531226851846</v>
      </c>
      <c r="U3680" s="1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0" t="s">
        <v>8218</v>
      </c>
      <c r="G3681" s="10" t="s">
        <v>8223</v>
      </c>
      <c r="H3681" s="10" t="s">
        <v>8245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t="b">
        <v>1</v>
      </c>
      <c r="N3681" s="10" t="s">
        <v>8269</v>
      </c>
      <c r="O3681" s="15" t="s">
        <v>8315</v>
      </c>
      <c r="P3681" s="10" t="s">
        <v>8316</v>
      </c>
      <c r="Q3681" s="10">
        <f t="shared" si="286"/>
        <v>110</v>
      </c>
      <c r="R3681" s="10">
        <f t="shared" si="285"/>
        <v>73.400000000000006</v>
      </c>
      <c r="S3681" s="23">
        <f t="shared" si="287"/>
        <v>41786.761354166665</v>
      </c>
      <c r="T3681" s="23">
        <f t="shared" si="288"/>
        <v>41821.207638888889</v>
      </c>
      <c r="U3681" s="10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0" t="s">
        <v>8218</v>
      </c>
      <c r="G3682" s="10" t="s">
        <v>8223</v>
      </c>
      <c r="H3682" s="10" t="s">
        <v>8245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t="b">
        <v>1</v>
      </c>
      <c r="N3682" s="10" t="s">
        <v>8269</v>
      </c>
      <c r="O3682" s="15" t="s">
        <v>8315</v>
      </c>
      <c r="P3682" s="10" t="s">
        <v>8316</v>
      </c>
      <c r="Q3682" s="10">
        <f t="shared" si="286"/>
        <v>113</v>
      </c>
      <c r="R3682" s="10">
        <f t="shared" si="285"/>
        <v>99.5</v>
      </c>
      <c r="S3682" s="23">
        <f t="shared" si="287"/>
        <v>42627.454097222217</v>
      </c>
      <c r="T3682" s="23">
        <f t="shared" si="288"/>
        <v>42648.454097222217</v>
      </c>
      <c r="U3682" s="10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0" t="s">
        <v>8218</v>
      </c>
      <c r="G3683" s="10" t="s">
        <v>8223</v>
      </c>
      <c r="H3683" s="10" t="s">
        <v>8245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t="b">
        <v>1</v>
      </c>
      <c r="N3683" s="10" t="s">
        <v>8269</v>
      </c>
      <c r="O3683" s="15" t="s">
        <v>8315</v>
      </c>
      <c r="P3683" s="10" t="s">
        <v>8316</v>
      </c>
      <c r="Q3683" s="10">
        <f t="shared" si="286"/>
        <v>112</v>
      </c>
      <c r="R3683" s="10">
        <f t="shared" si="285"/>
        <v>62.17</v>
      </c>
      <c r="S3683" s="23">
        <f t="shared" si="287"/>
        <v>42374.651504629626</v>
      </c>
      <c r="T3683" s="23">
        <f t="shared" si="288"/>
        <v>42384.651504629626</v>
      </c>
      <c r="U3683" s="10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0" t="s">
        <v>8218</v>
      </c>
      <c r="G3684" s="10" t="s">
        <v>8223</v>
      </c>
      <c r="H3684" s="10" t="s">
        <v>8245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t="b">
        <v>1</v>
      </c>
      <c r="N3684" s="10" t="s">
        <v>8269</v>
      </c>
      <c r="O3684" s="15" t="s">
        <v>8315</v>
      </c>
      <c r="P3684" s="10" t="s">
        <v>8316</v>
      </c>
      <c r="Q3684" s="10">
        <f t="shared" si="286"/>
        <v>139</v>
      </c>
      <c r="R3684" s="10">
        <f t="shared" si="285"/>
        <v>62.33</v>
      </c>
      <c r="S3684" s="23">
        <f t="shared" si="287"/>
        <v>41772.685393518521</v>
      </c>
      <c r="T3684" s="23">
        <f t="shared" si="288"/>
        <v>41806.290972222225</v>
      </c>
      <c r="U3684" s="10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0" t="s">
        <v>8218</v>
      </c>
      <c r="G3685" s="10" t="s">
        <v>8223</v>
      </c>
      <c r="H3685" s="10" t="s">
        <v>8245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t="b">
        <v>1</v>
      </c>
      <c r="N3685" s="10" t="s">
        <v>8269</v>
      </c>
      <c r="O3685" s="15" t="s">
        <v>8315</v>
      </c>
      <c r="P3685" s="10" t="s">
        <v>8316</v>
      </c>
      <c r="Q3685" s="10">
        <f t="shared" si="286"/>
        <v>111</v>
      </c>
      <c r="R3685" s="10">
        <f t="shared" si="285"/>
        <v>58.79</v>
      </c>
      <c r="S3685" s="23">
        <f t="shared" si="287"/>
        <v>42633.116851851853</v>
      </c>
      <c r="T3685" s="23">
        <f t="shared" si="288"/>
        <v>42663.116851851853</v>
      </c>
      <c r="U3685" s="10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0" t="s">
        <v>8218</v>
      </c>
      <c r="G3686" s="10" t="s">
        <v>8223</v>
      </c>
      <c r="H3686" s="10" t="s">
        <v>8245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t="b">
        <v>1</v>
      </c>
      <c r="N3686" s="10" t="s">
        <v>8269</v>
      </c>
      <c r="O3686" s="15" t="s">
        <v>8315</v>
      </c>
      <c r="P3686" s="10" t="s">
        <v>8316</v>
      </c>
      <c r="Q3686" s="10">
        <f t="shared" si="286"/>
        <v>139</v>
      </c>
      <c r="R3686" s="10">
        <f t="shared" si="285"/>
        <v>45.35</v>
      </c>
      <c r="S3686" s="23">
        <f t="shared" si="287"/>
        <v>42219.180393518516</v>
      </c>
      <c r="T3686" s="23">
        <f t="shared" si="288"/>
        <v>42249.180393518516</v>
      </c>
      <c r="U3686" s="10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0" t="s">
        <v>8218</v>
      </c>
      <c r="G3687" s="10" t="s">
        <v>8223</v>
      </c>
      <c r="H3687" s="10" t="s">
        <v>8245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t="b">
        <v>1</v>
      </c>
      <c r="N3687" s="10" t="s">
        <v>8269</v>
      </c>
      <c r="O3687" s="15" t="s">
        <v>8315</v>
      </c>
      <c r="P3687" s="10" t="s">
        <v>8316</v>
      </c>
      <c r="Q3687" s="10">
        <f t="shared" si="286"/>
        <v>106</v>
      </c>
      <c r="R3687" s="10">
        <f t="shared" si="285"/>
        <v>41.94</v>
      </c>
      <c r="S3687" s="23">
        <f t="shared" si="287"/>
        <v>41753.593275462961</v>
      </c>
      <c r="T3687" s="23">
        <f t="shared" si="288"/>
        <v>41778.875</v>
      </c>
      <c r="U3687" s="10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0" t="s">
        <v>8218</v>
      </c>
      <c r="G3688" s="10" t="s">
        <v>8223</v>
      </c>
      <c r="H3688" s="10" t="s">
        <v>8245</v>
      </c>
      <c r="I3688" s="10">
        <v>1440820740</v>
      </c>
      <c r="J3688" s="10">
        <v>1439567660</v>
      </c>
      <c r="K3688" s="10" t="b">
        <v>0</v>
      </c>
      <c r="L3688" s="10">
        <v>6</v>
      </c>
      <c r="M3688" t="b">
        <v>1</v>
      </c>
      <c r="N3688" s="10" t="s">
        <v>8269</v>
      </c>
      <c r="O3688" s="15" t="s">
        <v>8315</v>
      </c>
      <c r="P3688" s="10" t="s">
        <v>8316</v>
      </c>
      <c r="Q3688" s="10">
        <f t="shared" si="286"/>
        <v>101</v>
      </c>
      <c r="R3688" s="10">
        <f t="shared" si="285"/>
        <v>59.17</v>
      </c>
      <c r="S3688" s="23">
        <f t="shared" si="287"/>
        <v>42230.662731481483</v>
      </c>
      <c r="T3688" s="23">
        <f t="shared" si="288"/>
        <v>42245.165972222225</v>
      </c>
      <c r="U3688" s="10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0" t="s">
        <v>8218</v>
      </c>
      <c r="G3689" s="10" t="s">
        <v>8223</v>
      </c>
      <c r="H3689" s="10" t="s">
        <v>8245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t="b">
        <v>1</v>
      </c>
      <c r="N3689" s="10" t="s">
        <v>8269</v>
      </c>
      <c r="O3689" s="15" t="s">
        <v>8315</v>
      </c>
      <c r="P3689" s="10" t="s">
        <v>8316</v>
      </c>
      <c r="Q3689" s="10">
        <f t="shared" si="286"/>
        <v>100</v>
      </c>
      <c r="R3689" s="10">
        <f t="shared" si="285"/>
        <v>200.49</v>
      </c>
      <c r="S3689" s="23">
        <f t="shared" si="287"/>
        <v>41787.218229166669</v>
      </c>
      <c r="T3689" s="23">
        <f t="shared" si="288"/>
        <v>41817.218229166669</v>
      </c>
      <c r="U3689" s="10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0" t="s">
        <v>8218</v>
      </c>
      <c r="G3690" s="10" t="s">
        <v>8224</v>
      </c>
      <c r="H3690" s="10" t="s">
        <v>8246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t="b">
        <v>1</v>
      </c>
      <c r="N3690" s="10" t="s">
        <v>8269</v>
      </c>
      <c r="O3690" s="15" t="s">
        <v>8315</v>
      </c>
      <c r="P3690" s="10" t="s">
        <v>8316</v>
      </c>
      <c r="Q3690" s="10">
        <f t="shared" si="286"/>
        <v>109</v>
      </c>
      <c r="R3690" s="10">
        <f t="shared" si="285"/>
        <v>83.97</v>
      </c>
      <c r="S3690" s="23">
        <f t="shared" si="287"/>
        <v>41829.787083333329</v>
      </c>
      <c r="T3690" s="23">
        <f t="shared" si="288"/>
        <v>41859.787083333329</v>
      </c>
      <c r="U3690" s="1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0" t="s">
        <v>8218</v>
      </c>
      <c r="G3691" s="10" t="s">
        <v>8223</v>
      </c>
      <c r="H3691" s="10" t="s">
        <v>8245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t="b">
        <v>1</v>
      </c>
      <c r="N3691" s="10" t="s">
        <v>8269</v>
      </c>
      <c r="O3691" s="15" t="s">
        <v>8315</v>
      </c>
      <c r="P3691" s="10" t="s">
        <v>8316</v>
      </c>
      <c r="Q3691" s="10">
        <f t="shared" si="286"/>
        <v>118</v>
      </c>
      <c r="R3691" s="10">
        <f t="shared" si="285"/>
        <v>57.26</v>
      </c>
      <c r="S3691" s="23">
        <f t="shared" si="287"/>
        <v>42147.826840277776</v>
      </c>
      <c r="T3691" s="23">
        <f t="shared" si="288"/>
        <v>42176.934027777781</v>
      </c>
      <c r="U3691" s="10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0" t="s">
        <v>8218</v>
      </c>
      <c r="G3692" s="10" t="s">
        <v>8223</v>
      </c>
      <c r="H3692" s="10" t="s">
        <v>8245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t="b">
        <v>1</v>
      </c>
      <c r="N3692" s="10" t="s">
        <v>8269</v>
      </c>
      <c r="O3692" s="15" t="s">
        <v>8315</v>
      </c>
      <c r="P3692" s="10" t="s">
        <v>8316</v>
      </c>
      <c r="Q3692" s="10">
        <f t="shared" si="286"/>
        <v>120</v>
      </c>
      <c r="R3692" s="10">
        <f t="shared" si="285"/>
        <v>58.06</v>
      </c>
      <c r="S3692" s="23">
        <f t="shared" si="287"/>
        <v>41940.598182870373</v>
      </c>
      <c r="T3692" s="23">
        <f t="shared" si="288"/>
        <v>41970.639849537038</v>
      </c>
      <c r="U3692" s="10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0" t="s">
        <v>8218</v>
      </c>
      <c r="G3693" s="10" t="s">
        <v>8223</v>
      </c>
      <c r="H3693" s="10" t="s">
        <v>8245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t="b">
        <v>1</v>
      </c>
      <c r="N3693" s="10" t="s">
        <v>8269</v>
      </c>
      <c r="O3693" s="15" t="s">
        <v>8315</v>
      </c>
      <c r="P3693" s="10" t="s">
        <v>8316</v>
      </c>
      <c r="Q3693" s="10">
        <f t="shared" si="286"/>
        <v>128</v>
      </c>
      <c r="R3693" s="10">
        <f t="shared" si="285"/>
        <v>186.8</v>
      </c>
      <c r="S3693" s="23">
        <f t="shared" si="287"/>
        <v>42020.700567129628</v>
      </c>
      <c r="T3693" s="23">
        <f t="shared" si="288"/>
        <v>42065.207638888889</v>
      </c>
      <c r="U3693" s="10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0" t="s">
        <v>8218</v>
      </c>
      <c r="G3694" s="10" t="s">
        <v>8223</v>
      </c>
      <c r="H3694" s="10" t="s">
        <v>8245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t="b">
        <v>1</v>
      </c>
      <c r="N3694" s="10" t="s">
        <v>8269</v>
      </c>
      <c r="O3694" s="15" t="s">
        <v>8315</v>
      </c>
      <c r="P3694" s="10" t="s">
        <v>8316</v>
      </c>
      <c r="Q3694" s="10">
        <f t="shared" si="286"/>
        <v>126</v>
      </c>
      <c r="R3694" s="10">
        <f t="shared" si="285"/>
        <v>74.12</v>
      </c>
      <c r="S3694" s="23">
        <f t="shared" si="287"/>
        <v>41891.96503472222</v>
      </c>
      <c r="T3694" s="23">
        <f t="shared" si="288"/>
        <v>41901</v>
      </c>
      <c r="U3694" s="10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0" t="s">
        <v>8218</v>
      </c>
      <c r="G3695" s="10" t="s">
        <v>8224</v>
      </c>
      <c r="H3695" s="10" t="s">
        <v>8246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t="b">
        <v>1</v>
      </c>
      <c r="N3695" s="10" t="s">
        <v>8269</v>
      </c>
      <c r="O3695" s="15" t="s">
        <v>8315</v>
      </c>
      <c r="P3695" s="10" t="s">
        <v>8316</v>
      </c>
      <c r="Q3695" s="10">
        <f t="shared" si="286"/>
        <v>129</v>
      </c>
      <c r="R3695" s="10">
        <f t="shared" si="285"/>
        <v>30.71</v>
      </c>
      <c r="S3695" s="23">
        <f t="shared" si="287"/>
        <v>42309.191307870366</v>
      </c>
      <c r="T3695" s="23">
        <f t="shared" si="288"/>
        <v>42338.9375</v>
      </c>
      <c r="U3695" s="10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0" t="s">
        <v>8218</v>
      </c>
      <c r="G3696" s="10" t="s">
        <v>8223</v>
      </c>
      <c r="H3696" s="10" t="s">
        <v>8245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t="b">
        <v>1</v>
      </c>
      <c r="N3696" s="10" t="s">
        <v>8269</v>
      </c>
      <c r="O3696" s="15" t="s">
        <v>8315</v>
      </c>
      <c r="P3696" s="10" t="s">
        <v>8316</v>
      </c>
      <c r="Q3696" s="10">
        <f t="shared" si="286"/>
        <v>107</v>
      </c>
      <c r="R3696" s="10">
        <f t="shared" si="285"/>
        <v>62.67</v>
      </c>
      <c r="S3696" s="23">
        <f t="shared" si="287"/>
        <v>42490.133877314816</v>
      </c>
      <c r="T3696" s="23">
        <f t="shared" si="288"/>
        <v>42527.083333333328</v>
      </c>
      <c r="U3696" s="10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0" t="s">
        <v>8218</v>
      </c>
      <c r="G3697" s="10" t="s">
        <v>8223</v>
      </c>
      <c r="H3697" s="10" t="s">
        <v>8245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t="b">
        <v>1</v>
      </c>
      <c r="N3697" s="10" t="s">
        <v>8269</v>
      </c>
      <c r="O3697" s="15" t="s">
        <v>8315</v>
      </c>
      <c r="P3697" s="10" t="s">
        <v>8316</v>
      </c>
      <c r="Q3697" s="10">
        <f t="shared" si="286"/>
        <v>100</v>
      </c>
      <c r="R3697" s="10">
        <f t="shared" si="285"/>
        <v>121.36</v>
      </c>
      <c r="S3697" s="23">
        <f t="shared" si="287"/>
        <v>41995.870486111111</v>
      </c>
      <c r="T3697" s="23">
        <f t="shared" si="288"/>
        <v>42015.870486111111</v>
      </c>
      <c r="U3697" s="10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0" t="s">
        <v>8218</v>
      </c>
      <c r="G3698" s="10" t="s">
        <v>8224</v>
      </c>
      <c r="H3698" s="10" t="s">
        <v>8246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t="b">
        <v>1</v>
      </c>
      <c r="N3698" s="10" t="s">
        <v>8269</v>
      </c>
      <c r="O3698" s="15" t="s">
        <v>8315</v>
      </c>
      <c r="P3698" s="10" t="s">
        <v>8316</v>
      </c>
      <c r="Q3698" s="10">
        <f t="shared" si="286"/>
        <v>155</v>
      </c>
      <c r="R3698" s="10">
        <f t="shared" si="285"/>
        <v>39.74</v>
      </c>
      <c r="S3698" s="23">
        <f t="shared" si="287"/>
        <v>41988.617083333331</v>
      </c>
      <c r="T3698" s="23">
        <f t="shared" si="288"/>
        <v>42048.617083333331</v>
      </c>
      <c r="U3698" s="10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0" t="s">
        <v>8218</v>
      </c>
      <c r="G3699" s="10" t="s">
        <v>8224</v>
      </c>
      <c r="H3699" s="10" t="s">
        <v>8246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t="b">
        <v>1</v>
      </c>
      <c r="N3699" s="10" t="s">
        <v>8269</v>
      </c>
      <c r="O3699" s="15" t="s">
        <v>8315</v>
      </c>
      <c r="P3699" s="10" t="s">
        <v>8316</v>
      </c>
      <c r="Q3699" s="10">
        <f t="shared" si="286"/>
        <v>108</v>
      </c>
      <c r="R3699" s="10">
        <f t="shared" si="285"/>
        <v>72</v>
      </c>
      <c r="S3699" s="23">
        <f t="shared" si="287"/>
        <v>42479.465833333335</v>
      </c>
      <c r="T3699" s="23">
        <f t="shared" si="288"/>
        <v>42500.465833333335</v>
      </c>
      <c r="U3699" s="10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0" t="s">
        <v>8218</v>
      </c>
      <c r="G3700" s="10" t="s">
        <v>8223</v>
      </c>
      <c r="H3700" s="10" t="s">
        <v>8245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t="b">
        <v>1</v>
      </c>
      <c r="N3700" s="10" t="s">
        <v>8269</v>
      </c>
      <c r="O3700" s="15" t="s">
        <v>8315</v>
      </c>
      <c r="P3700" s="10" t="s">
        <v>8316</v>
      </c>
      <c r="Q3700" s="10">
        <f t="shared" si="286"/>
        <v>111</v>
      </c>
      <c r="R3700" s="10">
        <f t="shared" si="285"/>
        <v>40.630000000000003</v>
      </c>
      <c r="S3700" s="23">
        <f t="shared" si="287"/>
        <v>42401.806562500002</v>
      </c>
      <c r="T3700" s="23">
        <f t="shared" si="288"/>
        <v>42431.806562500002</v>
      </c>
      <c r="U3700" s="1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0" t="s">
        <v>8218</v>
      </c>
      <c r="G3701" s="10" t="s">
        <v>8223</v>
      </c>
      <c r="H3701" s="10" t="s">
        <v>8245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t="b">
        <v>1</v>
      </c>
      <c r="N3701" s="10" t="s">
        <v>8269</v>
      </c>
      <c r="O3701" s="15" t="s">
        <v>8315</v>
      </c>
      <c r="P3701" s="10" t="s">
        <v>8316</v>
      </c>
      <c r="Q3701" s="10">
        <f t="shared" si="286"/>
        <v>101</v>
      </c>
      <c r="R3701" s="10">
        <f t="shared" si="285"/>
        <v>63</v>
      </c>
      <c r="S3701" s="23">
        <f t="shared" si="287"/>
        <v>41897.602037037039</v>
      </c>
      <c r="T3701" s="23">
        <f t="shared" si="288"/>
        <v>41927.602037037039</v>
      </c>
      <c r="U3701" s="10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0" t="s">
        <v>8218</v>
      </c>
      <c r="G3702" s="10" t="s">
        <v>8223</v>
      </c>
      <c r="H3702" s="10" t="s">
        <v>8245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t="b">
        <v>1</v>
      </c>
      <c r="N3702" s="10" t="s">
        <v>8269</v>
      </c>
      <c r="O3702" s="15" t="s">
        <v>8315</v>
      </c>
      <c r="P3702" s="10" t="s">
        <v>8316</v>
      </c>
      <c r="Q3702" s="10">
        <f t="shared" si="286"/>
        <v>121</v>
      </c>
      <c r="R3702" s="10">
        <f t="shared" si="285"/>
        <v>33.67</v>
      </c>
      <c r="S3702" s="23">
        <f t="shared" si="287"/>
        <v>41882.585648148146</v>
      </c>
      <c r="T3702" s="23">
        <f t="shared" si="288"/>
        <v>41912.666666666664</v>
      </c>
      <c r="U3702" s="10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0" t="s">
        <v>8218</v>
      </c>
      <c r="G3703" s="10" t="s">
        <v>8224</v>
      </c>
      <c r="H3703" s="10" t="s">
        <v>8246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t="b">
        <v>1</v>
      </c>
      <c r="N3703" s="10" t="s">
        <v>8269</v>
      </c>
      <c r="O3703" s="15" t="s">
        <v>8315</v>
      </c>
      <c r="P3703" s="10" t="s">
        <v>8316</v>
      </c>
      <c r="Q3703" s="10">
        <f t="shared" si="286"/>
        <v>100</v>
      </c>
      <c r="R3703" s="10">
        <f t="shared" si="285"/>
        <v>38.590000000000003</v>
      </c>
      <c r="S3703" s="23">
        <f t="shared" si="287"/>
        <v>42129.541585648149</v>
      </c>
      <c r="T3703" s="23">
        <f t="shared" si="288"/>
        <v>42159.541585648149</v>
      </c>
      <c r="U3703" s="10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0" t="s">
        <v>8218</v>
      </c>
      <c r="G3704" s="10" t="s">
        <v>8224</v>
      </c>
      <c r="H3704" s="10" t="s">
        <v>8246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t="b">
        <v>1</v>
      </c>
      <c r="N3704" s="10" t="s">
        <v>8269</v>
      </c>
      <c r="O3704" s="15" t="s">
        <v>8315</v>
      </c>
      <c r="P3704" s="10" t="s">
        <v>8316</v>
      </c>
      <c r="Q3704" s="10">
        <f t="shared" si="286"/>
        <v>109</v>
      </c>
      <c r="R3704" s="10">
        <f t="shared" si="285"/>
        <v>155.94999999999999</v>
      </c>
      <c r="S3704" s="23">
        <f t="shared" si="287"/>
        <v>42524.53800925926</v>
      </c>
      <c r="T3704" s="23">
        <f t="shared" si="288"/>
        <v>42561.957638888889</v>
      </c>
      <c r="U3704" s="10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0" t="s">
        <v>8218</v>
      </c>
      <c r="G3705" s="10" t="s">
        <v>8223</v>
      </c>
      <c r="H3705" s="10" t="s">
        <v>8245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t="b">
        <v>1</v>
      </c>
      <c r="N3705" s="10" t="s">
        <v>8269</v>
      </c>
      <c r="O3705" s="15" t="s">
        <v>8315</v>
      </c>
      <c r="P3705" s="10" t="s">
        <v>8316</v>
      </c>
      <c r="Q3705" s="10">
        <f t="shared" si="286"/>
        <v>123</v>
      </c>
      <c r="R3705" s="10">
        <f t="shared" si="285"/>
        <v>43.2</v>
      </c>
      <c r="S3705" s="23">
        <f t="shared" si="287"/>
        <v>42556.504490740743</v>
      </c>
      <c r="T3705" s="23">
        <f t="shared" si="288"/>
        <v>42595.290972222225</v>
      </c>
      <c r="U3705" s="10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0" t="s">
        <v>8218</v>
      </c>
      <c r="G3706" s="10" t="s">
        <v>8224</v>
      </c>
      <c r="H3706" s="10" t="s">
        <v>8246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t="b">
        <v>1</v>
      </c>
      <c r="N3706" s="10" t="s">
        <v>8269</v>
      </c>
      <c r="O3706" s="15" t="s">
        <v>8315</v>
      </c>
      <c r="P3706" s="10" t="s">
        <v>8316</v>
      </c>
      <c r="Q3706" s="10">
        <f t="shared" si="286"/>
        <v>136</v>
      </c>
      <c r="R3706" s="10">
        <f t="shared" si="285"/>
        <v>15.15</v>
      </c>
      <c r="S3706" s="23">
        <f t="shared" si="287"/>
        <v>42461.689745370371</v>
      </c>
      <c r="T3706" s="23">
        <f t="shared" si="288"/>
        <v>42521.689745370371</v>
      </c>
      <c r="U3706" s="10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0" t="s">
        <v>8218</v>
      </c>
      <c r="G3707" s="10" t="s">
        <v>8223</v>
      </c>
      <c r="H3707" s="10" t="s">
        <v>8245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t="b">
        <v>1</v>
      </c>
      <c r="N3707" s="10" t="s">
        <v>8269</v>
      </c>
      <c r="O3707" s="15" t="s">
        <v>8315</v>
      </c>
      <c r="P3707" s="10" t="s">
        <v>8316</v>
      </c>
      <c r="Q3707" s="10">
        <f t="shared" si="286"/>
        <v>103</v>
      </c>
      <c r="R3707" s="10">
        <f t="shared" si="285"/>
        <v>83.57</v>
      </c>
      <c r="S3707" s="23">
        <f t="shared" si="287"/>
        <v>41792.542986111112</v>
      </c>
      <c r="T3707" s="23">
        <f t="shared" si="288"/>
        <v>41813.75</v>
      </c>
      <c r="U3707" s="10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0" t="s">
        <v>8218</v>
      </c>
      <c r="G3708" s="10" t="s">
        <v>8223</v>
      </c>
      <c r="H3708" s="10" t="s">
        <v>8245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t="b">
        <v>1</v>
      </c>
      <c r="N3708" s="10" t="s">
        <v>8269</v>
      </c>
      <c r="O3708" s="15" t="s">
        <v>8315</v>
      </c>
      <c r="P3708" s="10" t="s">
        <v>8316</v>
      </c>
      <c r="Q3708" s="10">
        <f t="shared" si="286"/>
        <v>121</v>
      </c>
      <c r="R3708" s="10">
        <f t="shared" si="285"/>
        <v>140</v>
      </c>
      <c r="S3708" s="23">
        <f t="shared" si="287"/>
        <v>41879.913761574076</v>
      </c>
      <c r="T3708" s="23">
        <f t="shared" si="288"/>
        <v>41894.913761574076</v>
      </c>
      <c r="U3708" s="10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0" t="s">
        <v>8218</v>
      </c>
      <c r="G3709" s="10" t="s">
        <v>8223</v>
      </c>
      <c r="H3709" s="10" t="s">
        <v>8245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t="b">
        <v>1</v>
      </c>
      <c r="N3709" s="10" t="s">
        <v>8269</v>
      </c>
      <c r="O3709" s="15" t="s">
        <v>8315</v>
      </c>
      <c r="P3709" s="10" t="s">
        <v>8316</v>
      </c>
      <c r="Q3709" s="10">
        <f t="shared" si="286"/>
        <v>186</v>
      </c>
      <c r="R3709" s="10">
        <f t="shared" si="285"/>
        <v>80.87</v>
      </c>
      <c r="S3709" s="23">
        <f t="shared" si="287"/>
        <v>42552.048356481479</v>
      </c>
      <c r="T3709" s="23">
        <f t="shared" si="288"/>
        <v>42573.226388888885</v>
      </c>
      <c r="U3709" s="10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0" t="s">
        <v>8218</v>
      </c>
      <c r="G3710" s="10" t="s">
        <v>8223</v>
      </c>
      <c r="H3710" s="10" t="s">
        <v>8245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t="b">
        <v>1</v>
      </c>
      <c r="N3710" s="10" t="s">
        <v>8269</v>
      </c>
      <c r="O3710" s="15" t="s">
        <v>8315</v>
      </c>
      <c r="P3710" s="10" t="s">
        <v>8316</v>
      </c>
      <c r="Q3710" s="10">
        <f t="shared" si="286"/>
        <v>300</v>
      </c>
      <c r="R3710" s="10">
        <f t="shared" si="285"/>
        <v>53.85</v>
      </c>
      <c r="S3710" s="23">
        <f t="shared" si="287"/>
        <v>41810.142199074071</v>
      </c>
      <c r="T3710" s="23">
        <f t="shared" si="288"/>
        <v>41824.142199074071</v>
      </c>
      <c r="U3710" s="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0" t="s">
        <v>8218</v>
      </c>
      <c r="G3711" s="10" t="s">
        <v>8224</v>
      </c>
      <c r="H3711" s="10" t="s">
        <v>8246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t="b">
        <v>1</v>
      </c>
      <c r="N3711" s="10" t="s">
        <v>8269</v>
      </c>
      <c r="O3711" s="15" t="s">
        <v>8315</v>
      </c>
      <c r="P3711" s="10" t="s">
        <v>8316</v>
      </c>
      <c r="Q3711" s="10">
        <f t="shared" si="286"/>
        <v>108</v>
      </c>
      <c r="R3711" s="10">
        <f t="shared" si="285"/>
        <v>30.93</v>
      </c>
      <c r="S3711" s="23">
        <f t="shared" si="287"/>
        <v>41785.707708333335</v>
      </c>
      <c r="T3711" s="23">
        <f t="shared" si="288"/>
        <v>41815.707708333335</v>
      </c>
      <c r="U3711" s="10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0" t="s">
        <v>8218</v>
      </c>
      <c r="G3712" s="10" t="s">
        <v>8223</v>
      </c>
      <c r="H3712" s="10" t="s">
        <v>8245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t="b">
        <v>1</v>
      </c>
      <c r="N3712" s="10" t="s">
        <v>8269</v>
      </c>
      <c r="O3712" s="15" t="s">
        <v>8315</v>
      </c>
      <c r="P3712" s="10" t="s">
        <v>8316</v>
      </c>
      <c r="Q3712" s="10">
        <f t="shared" si="286"/>
        <v>141</v>
      </c>
      <c r="R3712" s="10">
        <f t="shared" si="285"/>
        <v>67.959999999999994</v>
      </c>
      <c r="S3712" s="23">
        <f t="shared" si="287"/>
        <v>42072.576249999998</v>
      </c>
      <c r="T3712" s="23">
        <f t="shared" si="288"/>
        <v>42097.576249999998</v>
      </c>
      <c r="U3712" s="10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0" t="s">
        <v>8218</v>
      </c>
      <c r="G3713" s="10" t="s">
        <v>8223</v>
      </c>
      <c r="H3713" s="10" t="s">
        <v>8245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t="b">
        <v>1</v>
      </c>
      <c r="N3713" s="10" t="s">
        <v>8269</v>
      </c>
      <c r="O3713" s="15" t="s">
        <v>8315</v>
      </c>
      <c r="P3713" s="10" t="s">
        <v>8316</v>
      </c>
      <c r="Q3713" s="10">
        <f t="shared" si="286"/>
        <v>114</v>
      </c>
      <c r="R3713" s="10">
        <f t="shared" si="285"/>
        <v>27.14</v>
      </c>
      <c r="S3713" s="23">
        <f t="shared" si="287"/>
        <v>41779.724224537036</v>
      </c>
      <c r="T3713" s="23">
        <f t="shared" si="288"/>
        <v>41805.666666666664</v>
      </c>
      <c r="U3713" s="10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0" t="s">
        <v>8218</v>
      </c>
      <c r="G3714" s="10" t="s">
        <v>8223</v>
      </c>
      <c r="H3714" s="10" t="s">
        <v>8245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t="b">
        <v>1</v>
      </c>
      <c r="N3714" s="10" t="s">
        <v>8269</v>
      </c>
      <c r="O3714" s="15" t="s">
        <v>8315</v>
      </c>
      <c r="P3714" s="10" t="s">
        <v>8316</v>
      </c>
      <c r="Q3714" s="10">
        <f t="shared" si="286"/>
        <v>154</v>
      </c>
      <c r="R3714" s="10">
        <f t="shared" ref="R3714:R3777" si="290">IFERROR(ROUND(E3714/L3714,2),0)</f>
        <v>110.87</v>
      </c>
      <c r="S3714" s="23">
        <f t="shared" si="287"/>
        <v>42134.172071759262</v>
      </c>
      <c r="T3714" s="23">
        <f t="shared" si="288"/>
        <v>42155.290972222225</v>
      </c>
      <c r="U3714" s="10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0" t="s">
        <v>8218</v>
      </c>
      <c r="G3715" s="10" t="s">
        <v>8223</v>
      </c>
      <c r="H3715" s="10" t="s">
        <v>8245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t="b">
        <v>1</v>
      </c>
      <c r="N3715" s="10" t="s">
        <v>8269</v>
      </c>
      <c r="O3715" s="15" t="s">
        <v>8315</v>
      </c>
      <c r="P3715" s="10" t="s">
        <v>8316</v>
      </c>
      <c r="Q3715" s="10">
        <f t="shared" ref="Q3715:Q3778" si="291">ROUND(E3715/D3715*100,0)</f>
        <v>102</v>
      </c>
      <c r="R3715" s="10">
        <f t="shared" si="290"/>
        <v>106.84</v>
      </c>
      <c r="S3715" s="23">
        <f t="shared" ref="S3715:S3778" si="292">(((J3715/60)/60)/24)+DATE(1970,1,1)</f>
        <v>42505.738032407404</v>
      </c>
      <c r="T3715" s="23">
        <f t="shared" ref="T3715:T3778" si="293">(((I3715/60)/60)/24)+DATE(1970,1,1)</f>
        <v>42525.738032407404</v>
      </c>
      <c r="U3715" s="10">
        <f t="shared" si="289"/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0" t="s">
        <v>8218</v>
      </c>
      <c r="G3716" s="10" t="s">
        <v>8223</v>
      </c>
      <c r="H3716" s="10" t="s">
        <v>8245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t="b">
        <v>1</v>
      </c>
      <c r="N3716" s="10" t="s">
        <v>8269</v>
      </c>
      <c r="O3716" s="15" t="s">
        <v>8315</v>
      </c>
      <c r="P3716" s="10" t="s">
        <v>8316</v>
      </c>
      <c r="Q3716" s="10">
        <f t="shared" si="291"/>
        <v>102</v>
      </c>
      <c r="R3716" s="10">
        <f t="shared" si="290"/>
        <v>105.52</v>
      </c>
      <c r="S3716" s="23">
        <f t="shared" si="292"/>
        <v>42118.556331018524</v>
      </c>
      <c r="T3716" s="23">
        <f t="shared" si="293"/>
        <v>42150.165972222225</v>
      </c>
      <c r="U3716" s="10">
        <f t="shared" si="289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0" t="s">
        <v>8218</v>
      </c>
      <c r="G3717" s="10" t="s">
        <v>8224</v>
      </c>
      <c r="H3717" s="10" t="s">
        <v>8246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t="b">
        <v>1</v>
      </c>
      <c r="N3717" s="10" t="s">
        <v>8269</v>
      </c>
      <c r="O3717" s="15" t="s">
        <v>8315</v>
      </c>
      <c r="P3717" s="10" t="s">
        <v>8316</v>
      </c>
      <c r="Q3717" s="10">
        <f t="shared" si="291"/>
        <v>103</v>
      </c>
      <c r="R3717" s="10">
        <f t="shared" si="290"/>
        <v>132.96</v>
      </c>
      <c r="S3717" s="23">
        <f t="shared" si="292"/>
        <v>42036.995590277773</v>
      </c>
      <c r="T3717" s="23">
        <f t="shared" si="293"/>
        <v>42094.536111111112</v>
      </c>
      <c r="U3717" s="10">
        <f t="shared" si="289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0" t="s">
        <v>8218</v>
      </c>
      <c r="G3718" s="10" t="s">
        <v>8223</v>
      </c>
      <c r="H3718" s="10" t="s">
        <v>8245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t="b">
        <v>1</v>
      </c>
      <c r="N3718" s="10" t="s">
        <v>8269</v>
      </c>
      <c r="O3718" s="15" t="s">
        <v>8315</v>
      </c>
      <c r="P3718" s="10" t="s">
        <v>8316</v>
      </c>
      <c r="Q3718" s="10">
        <f t="shared" si="291"/>
        <v>156</v>
      </c>
      <c r="R3718" s="10">
        <f t="shared" si="290"/>
        <v>51.92</v>
      </c>
      <c r="S3718" s="23">
        <f t="shared" si="292"/>
        <v>42360.887835648144</v>
      </c>
      <c r="T3718" s="23">
        <f t="shared" si="293"/>
        <v>42390.887835648144</v>
      </c>
      <c r="U3718" s="10">
        <f t="shared" si="289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0" t="s">
        <v>8218</v>
      </c>
      <c r="G3719" s="10" t="s">
        <v>8224</v>
      </c>
      <c r="H3719" s="10" t="s">
        <v>8246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t="b">
        <v>1</v>
      </c>
      <c r="N3719" s="10" t="s">
        <v>8269</v>
      </c>
      <c r="O3719" s="15" t="s">
        <v>8315</v>
      </c>
      <c r="P3719" s="10" t="s">
        <v>8316</v>
      </c>
      <c r="Q3719" s="10">
        <f t="shared" si="291"/>
        <v>101</v>
      </c>
      <c r="R3719" s="10">
        <f t="shared" si="290"/>
        <v>310</v>
      </c>
      <c r="S3719" s="23">
        <f t="shared" si="292"/>
        <v>42102.866307870368</v>
      </c>
      <c r="T3719" s="23">
        <f t="shared" si="293"/>
        <v>42133.866307870368</v>
      </c>
      <c r="U3719" s="10">
        <f t="shared" si="289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0" t="s">
        <v>8218</v>
      </c>
      <c r="G3720" s="10" t="s">
        <v>8224</v>
      </c>
      <c r="H3720" s="10" t="s">
        <v>8246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t="b">
        <v>1</v>
      </c>
      <c r="N3720" s="10" t="s">
        <v>8269</v>
      </c>
      <c r="O3720" s="15" t="s">
        <v>8315</v>
      </c>
      <c r="P3720" s="10" t="s">
        <v>8316</v>
      </c>
      <c r="Q3720" s="10">
        <f t="shared" si="291"/>
        <v>239</v>
      </c>
      <c r="R3720" s="10">
        <f t="shared" si="290"/>
        <v>26.02</v>
      </c>
      <c r="S3720" s="23">
        <f t="shared" si="292"/>
        <v>42032.716145833328</v>
      </c>
      <c r="T3720" s="23">
        <f t="shared" si="293"/>
        <v>42062.716145833328</v>
      </c>
      <c r="U3720" s="10">
        <f t="shared" si="289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0" t="s">
        <v>8218</v>
      </c>
      <c r="G3721" s="10" t="s">
        <v>8224</v>
      </c>
      <c r="H3721" s="10" t="s">
        <v>8246</v>
      </c>
      <c r="I3721" s="10">
        <v>1434994266</v>
      </c>
      <c r="J3721" s="10">
        <v>1432402266</v>
      </c>
      <c r="K3721" s="10" t="b">
        <v>0</v>
      </c>
      <c r="L3721" s="10">
        <v>4</v>
      </c>
      <c r="M3721" t="b">
        <v>1</v>
      </c>
      <c r="N3721" s="10" t="s">
        <v>8269</v>
      </c>
      <c r="O3721" s="15" t="s">
        <v>8315</v>
      </c>
      <c r="P3721" s="10" t="s">
        <v>8316</v>
      </c>
      <c r="Q3721" s="10">
        <f t="shared" si="291"/>
        <v>210</v>
      </c>
      <c r="R3721" s="10">
        <f t="shared" si="290"/>
        <v>105</v>
      </c>
      <c r="S3721" s="23">
        <f t="shared" si="292"/>
        <v>42147.729930555557</v>
      </c>
      <c r="T3721" s="23">
        <f t="shared" si="293"/>
        <v>42177.729930555557</v>
      </c>
      <c r="U3721" s="10">
        <f t="shared" si="289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0" t="s">
        <v>8218</v>
      </c>
      <c r="G3722" s="10" t="s">
        <v>8223</v>
      </c>
      <c r="H3722" s="10" t="s">
        <v>8245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t="b">
        <v>1</v>
      </c>
      <c r="N3722" s="10" t="s">
        <v>8269</v>
      </c>
      <c r="O3722" s="15" t="s">
        <v>8315</v>
      </c>
      <c r="P3722" s="10" t="s">
        <v>8316</v>
      </c>
      <c r="Q3722" s="10">
        <f t="shared" si="291"/>
        <v>105</v>
      </c>
      <c r="R3722" s="10">
        <f t="shared" si="290"/>
        <v>86.23</v>
      </c>
      <c r="S3722" s="23">
        <f t="shared" si="292"/>
        <v>42165.993125000001</v>
      </c>
      <c r="T3722" s="23">
        <f t="shared" si="293"/>
        <v>42187.993125000001</v>
      </c>
      <c r="U3722" s="10">
        <f t="shared" si="289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0" t="s">
        <v>8218</v>
      </c>
      <c r="G3723" s="10" t="s">
        <v>8223</v>
      </c>
      <c r="H3723" s="10" t="s">
        <v>8245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t="b">
        <v>1</v>
      </c>
      <c r="N3723" s="10" t="s">
        <v>8269</v>
      </c>
      <c r="O3723" s="15" t="s">
        <v>8315</v>
      </c>
      <c r="P3723" s="10" t="s">
        <v>8316</v>
      </c>
      <c r="Q3723" s="10">
        <f t="shared" si="291"/>
        <v>101</v>
      </c>
      <c r="R3723" s="10">
        <f t="shared" si="290"/>
        <v>114.55</v>
      </c>
      <c r="S3723" s="23">
        <f t="shared" si="292"/>
        <v>41927.936157407406</v>
      </c>
      <c r="T3723" s="23">
        <f t="shared" si="293"/>
        <v>41948.977824074071</v>
      </c>
      <c r="U3723" s="10">
        <f t="shared" si="289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0" t="s">
        <v>8218</v>
      </c>
      <c r="G3724" s="10" t="s">
        <v>8228</v>
      </c>
      <c r="H3724" s="10" t="s">
        <v>8250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t="b">
        <v>1</v>
      </c>
      <c r="N3724" s="10" t="s">
        <v>8269</v>
      </c>
      <c r="O3724" s="15" t="s">
        <v>8315</v>
      </c>
      <c r="P3724" s="10" t="s">
        <v>8316</v>
      </c>
      <c r="Q3724" s="10">
        <f t="shared" si="291"/>
        <v>111</v>
      </c>
      <c r="R3724" s="10">
        <f t="shared" si="290"/>
        <v>47.66</v>
      </c>
      <c r="S3724" s="23">
        <f t="shared" si="292"/>
        <v>42381.671840277777</v>
      </c>
      <c r="T3724" s="23">
        <f t="shared" si="293"/>
        <v>42411.957638888889</v>
      </c>
      <c r="U3724" s="10">
        <f t="shared" si="289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0" t="s">
        <v>8218</v>
      </c>
      <c r="G3725" s="10" t="s">
        <v>8224</v>
      </c>
      <c r="H3725" s="10" t="s">
        <v>8246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t="b">
        <v>1</v>
      </c>
      <c r="N3725" s="10" t="s">
        <v>8269</v>
      </c>
      <c r="O3725" s="15" t="s">
        <v>8315</v>
      </c>
      <c r="P3725" s="10" t="s">
        <v>8316</v>
      </c>
      <c r="Q3725" s="10">
        <f t="shared" si="291"/>
        <v>102</v>
      </c>
      <c r="R3725" s="10">
        <f t="shared" si="290"/>
        <v>72.89</v>
      </c>
      <c r="S3725" s="23">
        <f t="shared" si="292"/>
        <v>41943.753032407411</v>
      </c>
      <c r="T3725" s="23">
        <f t="shared" si="293"/>
        <v>41973.794699074075</v>
      </c>
      <c r="U3725" s="10">
        <f t="shared" si="289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0" t="s">
        <v>8218</v>
      </c>
      <c r="G3726" s="10" t="s">
        <v>8224</v>
      </c>
      <c r="H3726" s="10" t="s">
        <v>8246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t="b">
        <v>1</v>
      </c>
      <c r="N3726" s="10" t="s">
        <v>8269</v>
      </c>
      <c r="O3726" s="15" t="s">
        <v>8315</v>
      </c>
      <c r="P3726" s="10" t="s">
        <v>8316</v>
      </c>
      <c r="Q3726" s="10">
        <f t="shared" si="291"/>
        <v>103</v>
      </c>
      <c r="R3726" s="10">
        <f t="shared" si="290"/>
        <v>49.55</v>
      </c>
      <c r="S3726" s="23">
        <f t="shared" si="292"/>
        <v>42465.491435185191</v>
      </c>
      <c r="T3726" s="23">
        <f t="shared" si="293"/>
        <v>42494.958333333328</v>
      </c>
      <c r="U3726" s="10">
        <f t="shared" si="289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0" t="s">
        <v>8218</v>
      </c>
      <c r="G3727" s="10" t="s">
        <v>8224</v>
      </c>
      <c r="H3727" s="10" t="s">
        <v>8246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t="b">
        <v>1</v>
      </c>
      <c r="N3727" s="10" t="s">
        <v>8269</v>
      </c>
      <c r="O3727" s="15" t="s">
        <v>8315</v>
      </c>
      <c r="P3727" s="10" t="s">
        <v>8316</v>
      </c>
      <c r="Q3727" s="10">
        <f t="shared" si="291"/>
        <v>127</v>
      </c>
      <c r="R3727" s="10">
        <f t="shared" si="290"/>
        <v>25.4</v>
      </c>
      <c r="S3727" s="23">
        <f t="shared" si="292"/>
        <v>42401.945219907408</v>
      </c>
      <c r="T3727" s="23">
        <f t="shared" si="293"/>
        <v>42418.895833333328</v>
      </c>
      <c r="U3727" s="10">
        <f t="shared" ref="U3727:U3790" si="294">YEAR(S:S)</f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0" t="s">
        <v>8218</v>
      </c>
      <c r="G3728" s="10" t="s">
        <v>8223</v>
      </c>
      <c r="H3728" s="10" t="s">
        <v>8245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t="b">
        <v>1</v>
      </c>
      <c r="N3728" s="10" t="s">
        <v>8269</v>
      </c>
      <c r="O3728" s="15" t="s">
        <v>8315</v>
      </c>
      <c r="P3728" s="10" t="s">
        <v>8316</v>
      </c>
      <c r="Q3728" s="10">
        <f t="shared" si="291"/>
        <v>339</v>
      </c>
      <c r="R3728" s="10">
        <f t="shared" si="290"/>
        <v>62.59</v>
      </c>
      <c r="S3728" s="23">
        <f t="shared" si="292"/>
        <v>42462.140868055561</v>
      </c>
      <c r="T3728" s="23">
        <f t="shared" si="293"/>
        <v>42489.875</v>
      </c>
      <c r="U3728" s="10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0" t="s">
        <v>8218</v>
      </c>
      <c r="G3729" s="10" t="s">
        <v>8223</v>
      </c>
      <c r="H3729" s="10" t="s">
        <v>8245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t="b">
        <v>1</v>
      </c>
      <c r="N3729" s="10" t="s">
        <v>8269</v>
      </c>
      <c r="O3729" s="15" t="s">
        <v>8315</v>
      </c>
      <c r="P3729" s="10" t="s">
        <v>8316</v>
      </c>
      <c r="Q3729" s="10">
        <f t="shared" si="291"/>
        <v>101</v>
      </c>
      <c r="R3729" s="10">
        <f t="shared" si="290"/>
        <v>61.06</v>
      </c>
      <c r="S3729" s="23">
        <f t="shared" si="292"/>
        <v>42632.348310185189</v>
      </c>
      <c r="T3729" s="23">
        <f t="shared" si="293"/>
        <v>42663.204861111109</v>
      </c>
      <c r="U3729" s="10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0" t="s">
        <v>8220</v>
      </c>
      <c r="G3730" s="10" t="s">
        <v>8223</v>
      </c>
      <c r="H3730" s="10" t="s">
        <v>8245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t="b">
        <v>0</v>
      </c>
      <c r="N3730" s="10" t="s">
        <v>8269</v>
      </c>
      <c r="O3730" s="15" t="s">
        <v>8315</v>
      </c>
      <c r="P3730" s="10" t="s">
        <v>8316</v>
      </c>
      <c r="Q3730" s="10">
        <f t="shared" si="291"/>
        <v>9</v>
      </c>
      <c r="R3730" s="10">
        <f t="shared" si="290"/>
        <v>60.06</v>
      </c>
      <c r="S3730" s="23">
        <f t="shared" si="292"/>
        <v>42205.171018518522</v>
      </c>
      <c r="T3730" s="23">
        <f t="shared" si="293"/>
        <v>42235.171018518522</v>
      </c>
      <c r="U3730" s="1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0" t="s">
        <v>8220</v>
      </c>
      <c r="G3731" s="10" t="s">
        <v>8223</v>
      </c>
      <c r="H3731" s="10" t="s">
        <v>8245</v>
      </c>
      <c r="I3731" s="10">
        <v>1427082912</v>
      </c>
      <c r="J3731" s="10">
        <v>1423198512</v>
      </c>
      <c r="K3731" s="10" t="b">
        <v>0</v>
      </c>
      <c r="L3731" s="10">
        <v>5</v>
      </c>
      <c r="M3731" t="b">
        <v>0</v>
      </c>
      <c r="N3731" s="10" t="s">
        <v>8269</v>
      </c>
      <c r="O3731" s="15" t="s">
        <v>8315</v>
      </c>
      <c r="P3731" s="10" t="s">
        <v>8316</v>
      </c>
      <c r="Q3731" s="10">
        <f t="shared" si="291"/>
        <v>7</v>
      </c>
      <c r="R3731" s="10">
        <f t="shared" si="290"/>
        <v>72.400000000000006</v>
      </c>
      <c r="S3731" s="23">
        <f t="shared" si="292"/>
        <v>42041.205000000002</v>
      </c>
      <c r="T3731" s="23">
        <f t="shared" si="293"/>
        <v>42086.16333333333</v>
      </c>
      <c r="U3731" s="10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0" t="s">
        <v>8220</v>
      </c>
      <c r="G3732" s="10" t="s">
        <v>8223</v>
      </c>
      <c r="H3732" s="10" t="s">
        <v>8245</v>
      </c>
      <c r="I3732" s="10">
        <v>1439828159</v>
      </c>
      <c r="J3732" s="10">
        <v>1437236159</v>
      </c>
      <c r="K3732" s="10" t="b">
        <v>0</v>
      </c>
      <c r="L3732" s="10">
        <v>1</v>
      </c>
      <c r="M3732" t="b">
        <v>0</v>
      </c>
      <c r="N3732" s="10" t="s">
        <v>8269</v>
      </c>
      <c r="O3732" s="15" t="s">
        <v>8315</v>
      </c>
      <c r="P3732" s="10" t="s">
        <v>8316</v>
      </c>
      <c r="Q3732" s="10">
        <f t="shared" si="291"/>
        <v>10</v>
      </c>
      <c r="R3732" s="10">
        <f t="shared" si="290"/>
        <v>100</v>
      </c>
      <c r="S3732" s="23">
        <f t="shared" si="292"/>
        <v>42203.677766203706</v>
      </c>
      <c r="T3732" s="23">
        <f t="shared" si="293"/>
        <v>42233.677766203706</v>
      </c>
      <c r="U3732" s="10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0" t="s">
        <v>8220</v>
      </c>
      <c r="G3733" s="10" t="s">
        <v>8223</v>
      </c>
      <c r="H3733" s="10" t="s">
        <v>8245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t="b">
        <v>0</v>
      </c>
      <c r="N3733" s="10" t="s">
        <v>8269</v>
      </c>
      <c r="O3733" s="15" t="s">
        <v>8315</v>
      </c>
      <c r="P3733" s="10" t="s">
        <v>8316</v>
      </c>
      <c r="Q3733" s="10">
        <f t="shared" si="291"/>
        <v>11</v>
      </c>
      <c r="R3733" s="10">
        <f t="shared" si="290"/>
        <v>51.67</v>
      </c>
      <c r="S3733" s="23">
        <f t="shared" si="292"/>
        <v>41983.752847222218</v>
      </c>
      <c r="T3733" s="23">
        <f t="shared" si="293"/>
        <v>42014.140972222223</v>
      </c>
      <c r="U3733" s="10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0" t="s">
        <v>8220</v>
      </c>
      <c r="G3734" s="10" t="s">
        <v>8232</v>
      </c>
      <c r="H3734" s="10" t="s">
        <v>8248</v>
      </c>
      <c r="I3734" s="10">
        <v>1422100800</v>
      </c>
      <c r="J3734" s="10">
        <v>1416932133</v>
      </c>
      <c r="K3734" s="10" t="b">
        <v>0</v>
      </c>
      <c r="L3734" s="10">
        <v>4</v>
      </c>
      <c r="M3734" t="b">
        <v>0</v>
      </c>
      <c r="N3734" s="10" t="s">
        <v>8269</v>
      </c>
      <c r="O3734" s="15" t="s">
        <v>8315</v>
      </c>
      <c r="P3734" s="10" t="s">
        <v>8316</v>
      </c>
      <c r="Q3734" s="10">
        <f t="shared" si="291"/>
        <v>15</v>
      </c>
      <c r="R3734" s="10">
        <f t="shared" si="290"/>
        <v>32.75</v>
      </c>
      <c r="S3734" s="23">
        <f t="shared" si="292"/>
        <v>41968.677465277782</v>
      </c>
      <c r="T3734" s="23">
        <f t="shared" si="293"/>
        <v>42028.5</v>
      </c>
      <c r="U3734" s="10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0" t="s">
        <v>8220</v>
      </c>
      <c r="G3735" s="10" t="s">
        <v>8223</v>
      </c>
      <c r="H3735" s="10" t="s">
        <v>8245</v>
      </c>
      <c r="I3735" s="10">
        <v>1429396200</v>
      </c>
      <c r="J3735" s="10">
        <v>1428539708</v>
      </c>
      <c r="K3735" s="10" t="b">
        <v>0</v>
      </c>
      <c r="L3735" s="10">
        <v>0</v>
      </c>
      <c r="M3735" t="b">
        <v>0</v>
      </c>
      <c r="N3735" s="10" t="s">
        <v>8269</v>
      </c>
      <c r="O3735" s="15" t="s">
        <v>8315</v>
      </c>
      <c r="P3735" s="10" t="s">
        <v>8316</v>
      </c>
      <c r="Q3735" s="10">
        <f t="shared" si="291"/>
        <v>0</v>
      </c>
      <c r="R3735" s="10">
        <f t="shared" si="290"/>
        <v>0</v>
      </c>
      <c r="S3735" s="23">
        <f t="shared" si="292"/>
        <v>42103.024398148147</v>
      </c>
      <c r="T3735" s="23">
        <f t="shared" si="293"/>
        <v>42112.9375</v>
      </c>
      <c r="U3735" s="10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0" t="s">
        <v>8220</v>
      </c>
      <c r="G3736" s="10" t="s">
        <v>8223</v>
      </c>
      <c r="H3736" s="10" t="s">
        <v>8245</v>
      </c>
      <c r="I3736" s="10">
        <v>1432589896</v>
      </c>
      <c r="J3736" s="10">
        <v>1427405896</v>
      </c>
      <c r="K3736" s="10" t="b">
        <v>0</v>
      </c>
      <c r="L3736" s="10">
        <v>7</v>
      </c>
      <c r="M3736" t="b">
        <v>0</v>
      </c>
      <c r="N3736" s="10" t="s">
        <v>8269</v>
      </c>
      <c r="O3736" s="15" t="s">
        <v>8315</v>
      </c>
      <c r="P3736" s="10" t="s">
        <v>8316</v>
      </c>
      <c r="Q3736" s="10">
        <f t="shared" si="291"/>
        <v>28</v>
      </c>
      <c r="R3736" s="10">
        <f t="shared" si="290"/>
        <v>61</v>
      </c>
      <c r="S3736" s="23">
        <f t="shared" si="292"/>
        <v>42089.901574074072</v>
      </c>
      <c r="T3736" s="23">
        <f t="shared" si="293"/>
        <v>42149.901574074072</v>
      </c>
      <c r="U3736" s="10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0" t="s">
        <v>8220</v>
      </c>
      <c r="G3737" s="10" t="s">
        <v>8224</v>
      </c>
      <c r="H3737" s="10" t="s">
        <v>8246</v>
      </c>
      <c r="I3737" s="10">
        <v>1432831089</v>
      </c>
      <c r="J3737" s="10">
        <v>1430239089</v>
      </c>
      <c r="K3737" s="10" t="b">
        <v>0</v>
      </c>
      <c r="L3737" s="10">
        <v>2</v>
      </c>
      <c r="M3737" t="b">
        <v>0</v>
      </c>
      <c r="N3737" s="10" t="s">
        <v>8269</v>
      </c>
      <c r="O3737" s="15" t="s">
        <v>8315</v>
      </c>
      <c r="P3737" s="10" t="s">
        <v>8316</v>
      </c>
      <c r="Q3737" s="10">
        <f t="shared" si="291"/>
        <v>13</v>
      </c>
      <c r="R3737" s="10">
        <f t="shared" si="290"/>
        <v>10</v>
      </c>
      <c r="S3737" s="23">
        <f t="shared" si="292"/>
        <v>42122.693159722221</v>
      </c>
      <c r="T3737" s="23">
        <f t="shared" si="293"/>
        <v>42152.693159722221</v>
      </c>
      <c r="U3737" s="10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0" t="s">
        <v>8220</v>
      </c>
      <c r="G3738" s="10" t="s">
        <v>8224</v>
      </c>
      <c r="H3738" s="10" t="s">
        <v>8246</v>
      </c>
      <c r="I3738" s="10">
        <v>1427133600</v>
      </c>
      <c r="J3738" s="10">
        <v>1423847093</v>
      </c>
      <c r="K3738" s="10" t="b">
        <v>0</v>
      </c>
      <c r="L3738" s="10">
        <v>1</v>
      </c>
      <c r="M3738" t="b">
        <v>0</v>
      </c>
      <c r="N3738" s="10" t="s">
        <v>8269</v>
      </c>
      <c r="O3738" s="15" t="s">
        <v>8315</v>
      </c>
      <c r="P3738" s="10" t="s">
        <v>8316</v>
      </c>
      <c r="Q3738" s="10">
        <f t="shared" si="291"/>
        <v>1</v>
      </c>
      <c r="R3738" s="10">
        <f t="shared" si="290"/>
        <v>10</v>
      </c>
      <c r="S3738" s="23">
        <f t="shared" si="292"/>
        <v>42048.711724537032</v>
      </c>
      <c r="T3738" s="23">
        <f t="shared" si="293"/>
        <v>42086.75</v>
      </c>
      <c r="U3738" s="10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0" t="s">
        <v>8220</v>
      </c>
      <c r="G3739" s="10" t="s">
        <v>8223</v>
      </c>
      <c r="H3739" s="10" t="s">
        <v>8245</v>
      </c>
      <c r="I3739" s="10">
        <v>1447311540</v>
      </c>
      <c r="J3739" s="10">
        <v>1445358903</v>
      </c>
      <c r="K3739" s="10" t="b">
        <v>0</v>
      </c>
      <c r="L3739" s="10">
        <v>4</v>
      </c>
      <c r="M3739" t="b">
        <v>0</v>
      </c>
      <c r="N3739" s="10" t="s">
        <v>8269</v>
      </c>
      <c r="O3739" s="15" t="s">
        <v>8315</v>
      </c>
      <c r="P3739" s="10" t="s">
        <v>8316</v>
      </c>
      <c r="Q3739" s="10">
        <f t="shared" si="291"/>
        <v>21</v>
      </c>
      <c r="R3739" s="10">
        <f t="shared" si="290"/>
        <v>37.5</v>
      </c>
      <c r="S3739" s="23">
        <f t="shared" si="292"/>
        <v>42297.691006944442</v>
      </c>
      <c r="T3739" s="23">
        <f t="shared" si="293"/>
        <v>42320.290972222225</v>
      </c>
      <c r="U3739" s="10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0" t="s">
        <v>8220</v>
      </c>
      <c r="G3740" s="10" t="s">
        <v>8224</v>
      </c>
      <c r="H3740" s="10" t="s">
        <v>8246</v>
      </c>
      <c r="I3740" s="10">
        <v>1405461600</v>
      </c>
      <c r="J3740" s="10">
        <v>1403562705</v>
      </c>
      <c r="K3740" s="10" t="b">
        <v>0</v>
      </c>
      <c r="L3740" s="10">
        <v>6</v>
      </c>
      <c r="M3740" t="b">
        <v>0</v>
      </c>
      <c r="N3740" s="10" t="s">
        <v>8269</v>
      </c>
      <c r="O3740" s="15" t="s">
        <v>8315</v>
      </c>
      <c r="P3740" s="10" t="s">
        <v>8316</v>
      </c>
      <c r="Q3740" s="10">
        <f t="shared" si="291"/>
        <v>18</v>
      </c>
      <c r="R3740" s="10">
        <f t="shared" si="290"/>
        <v>45</v>
      </c>
      <c r="S3740" s="23">
        <f t="shared" si="292"/>
        <v>41813.938715277778</v>
      </c>
      <c r="T3740" s="23">
        <f t="shared" si="293"/>
        <v>41835.916666666664</v>
      </c>
      <c r="U3740" s="1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0" t="s">
        <v>8220</v>
      </c>
      <c r="G3741" s="10" t="s">
        <v>8224</v>
      </c>
      <c r="H3741" s="10" t="s">
        <v>8246</v>
      </c>
      <c r="I3741" s="10">
        <v>1468752468</v>
      </c>
      <c r="J3741" s="10">
        <v>1467024468</v>
      </c>
      <c r="K3741" s="10" t="b">
        <v>0</v>
      </c>
      <c r="L3741" s="10">
        <v>8</v>
      </c>
      <c r="M3741" t="b">
        <v>0</v>
      </c>
      <c r="N3741" s="10" t="s">
        <v>8269</v>
      </c>
      <c r="O3741" s="15" t="s">
        <v>8315</v>
      </c>
      <c r="P3741" s="10" t="s">
        <v>8316</v>
      </c>
      <c r="Q3741" s="10">
        <f t="shared" si="291"/>
        <v>20</v>
      </c>
      <c r="R3741" s="10">
        <f t="shared" si="290"/>
        <v>100.63</v>
      </c>
      <c r="S3741" s="23">
        <f t="shared" si="292"/>
        <v>42548.449861111112</v>
      </c>
      <c r="T3741" s="23">
        <f t="shared" si="293"/>
        <v>42568.449861111112</v>
      </c>
      <c r="U3741" s="10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0" t="s">
        <v>8220</v>
      </c>
      <c r="G3742" s="10" t="s">
        <v>8223</v>
      </c>
      <c r="H3742" s="10" t="s">
        <v>8245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t="b">
        <v>0</v>
      </c>
      <c r="N3742" s="10" t="s">
        <v>8269</v>
      </c>
      <c r="O3742" s="15" t="s">
        <v>8315</v>
      </c>
      <c r="P3742" s="10" t="s">
        <v>8316</v>
      </c>
      <c r="Q3742" s="10">
        <f t="shared" si="291"/>
        <v>18</v>
      </c>
      <c r="R3742" s="10">
        <f t="shared" si="290"/>
        <v>25.57</v>
      </c>
      <c r="S3742" s="23">
        <f t="shared" si="292"/>
        <v>41833.089756944442</v>
      </c>
      <c r="T3742" s="23">
        <f t="shared" si="293"/>
        <v>41863.079143518517</v>
      </c>
      <c r="U3742" s="10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0" t="s">
        <v>8220</v>
      </c>
      <c r="G3743" s="10" t="s">
        <v>8223</v>
      </c>
      <c r="H3743" s="10" t="s">
        <v>8245</v>
      </c>
      <c r="I3743" s="10">
        <v>1450389950</v>
      </c>
      <c r="J3743" s="10">
        <v>1447797950</v>
      </c>
      <c r="K3743" s="10" t="b">
        <v>0</v>
      </c>
      <c r="L3743" s="10">
        <v>0</v>
      </c>
      <c r="M3743" t="b">
        <v>0</v>
      </c>
      <c r="N3743" s="10" t="s">
        <v>8269</v>
      </c>
      <c r="O3743" s="15" t="s">
        <v>8315</v>
      </c>
      <c r="P3743" s="10" t="s">
        <v>8316</v>
      </c>
      <c r="Q3743" s="10">
        <f t="shared" si="291"/>
        <v>0</v>
      </c>
      <c r="R3743" s="10">
        <f t="shared" si="290"/>
        <v>0</v>
      </c>
      <c r="S3743" s="23">
        <f t="shared" si="292"/>
        <v>42325.920717592591</v>
      </c>
      <c r="T3743" s="23">
        <f t="shared" si="293"/>
        <v>42355.920717592591</v>
      </c>
      <c r="U3743" s="10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0" t="s">
        <v>8220</v>
      </c>
      <c r="G3744" s="10" t="s">
        <v>8223</v>
      </c>
      <c r="H3744" s="10" t="s">
        <v>8245</v>
      </c>
      <c r="I3744" s="10">
        <v>1409980144</v>
      </c>
      <c r="J3744" s="10">
        <v>1407388144</v>
      </c>
      <c r="K3744" s="10" t="b">
        <v>0</v>
      </c>
      <c r="L3744" s="10">
        <v>4</v>
      </c>
      <c r="M3744" t="b">
        <v>0</v>
      </c>
      <c r="N3744" s="10" t="s">
        <v>8269</v>
      </c>
      <c r="O3744" s="15" t="s">
        <v>8315</v>
      </c>
      <c r="P3744" s="10" t="s">
        <v>8316</v>
      </c>
      <c r="Q3744" s="10">
        <f t="shared" si="291"/>
        <v>2</v>
      </c>
      <c r="R3744" s="10">
        <f t="shared" si="290"/>
        <v>25</v>
      </c>
      <c r="S3744" s="23">
        <f t="shared" si="292"/>
        <v>41858.214629629627</v>
      </c>
      <c r="T3744" s="23">
        <f t="shared" si="293"/>
        <v>41888.214629629627</v>
      </c>
      <c r="U3744" s="10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0" t="s">
        <v>8220</v>
      </c>
      <c r="G3745" s="10" t="s">
        <v>8223</v>
      </c>
      <c r="H3745" s="10" t="s">
        <v>8245</v>
      </c>
      <c r="I3745" s="10">
        <v>1404406964</v>
      </c>
      <c r="J3745" s="10">
        <v>1401814964</v>
      </c>
      <c r="K3745" s="10" t="b">
        <v>0</v>
      </c>
      <c r="L3745" s="10">
        <v>0</v>
      </c>
      <c r="M3745" t="b">
        <v>0</v>
      </c>
      <c r="N3745" s="10" t="s">
        <v>8269</v>
      </c>
      <c r="O3745" s="15" t="s">
        <v>8315</v>
      </c>
      <c r="P3745" s="10" t="s">
        <v>8316</v>
      </c>
      <c r="Q3745" s="10">
        <f t="shared" si="291"/>
        <v>0</v>
      </c>
      <c r="R3745" s="10">
        <f t="shared" si="290"/>
        <v>0</v>
      </c>
      <c r="S3745" s="23">
        <f t="shared" si="292"/>
        <v>41793.710231481484</v>
      </c>
      <c r="T3745" s="23">
        <f t="shared" si="293"/>
        <v>41823.710231481484</v>
      </c>
      <c r="U3745" s="10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0" t="s">
        <v>8220</v>
      </c>
      <c r="G3746" s="10" t="s">
        <v>8223</v>
      </c>
      <c r="H3746" s="10" t="s">
        <v>8245</v>
      </c>
      <c r="I3746" s="10">
        <v>1404532740</v>
      </c>
      <c r="J3746" s="10">
        <v>1401823952</v>
      </c>
      <c r="K3746" s="10" t="b">
        <v>0</v>
      </c>
      <c r="L3746" s="10">
        <v>0</v>
      </c>
      <c r="M3746" t="b">
        <v>0</v>
      </c>
      <c r="N3746" s="10" t="s">
        <v>8269</v>
      </c>
      <c r="O3746" s="15" t="s">
        <v>8315</v>
      </c>
      <c r="P3746" s="10" t="s">
        <v>8316</v>
      </c>
      <c r="Q3746" s="10">
        <f t="shared" si="291"/>
        <v>0</v>
      </c>
      <c r="R3746" s="10">
        <f t="shared" si="290"/>
        <v>0</v>
      </c>
      <c r="S3746" s="23">
        <f t="shared" si="292"/>
        <v>41793.814259259263</v>
      </c>
      <c r="T3746" s="23">
        <f t="shared" si="293"/>
        <v>41825.165972222225</v>
      </c>
      <c r="U3746" s="10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0" t="s">
        <v>8220</v>
      </c>
      <c r="G3747" s="10" t="s">
        <v>8223</v>
      </c>
      <c r="H3747" s="10" t="s">
        <v>8245</v>
      </c>
      <c r="I3747" s="10">
        <v>1407689102</v>
      </c>
      <c r="J3747" s="10">
        <v>1405097102</v>
      </c>
      <c r="K3747" s="10" t="b">
        <v>0</v>
      </c>
      <c r="L3747" s="10">
        <v>1</v>
      </c>
      <c r="M3747" t="b">
        <v>0</v>
      </c>
      <c r="N3747" s="10" t="s">
        <v>8269</v>
      </c>
      <c r="O3747" s="15" t="s">
        <v>8315</v>
      </c>
      <c r="P3747" s="10" t="s">
        <v>8316</v>
      </c>
      <c r="Q3747" s="10">
        <f t="shared" si="291"/>
        <v>10</v>
      </c>
      <c r="R3747" s="10">
        <f t="shared" si="290"/>
        <v>10</v>
      </c>
      <c r="S3747" s="23">
        <f t="shared" si="292"/>
        <v>41831.697939814818</v>
      </c>
      <c r="T3747" s="23">
        <f t="shared" si="293"/>
        <v>41861.697939814818</v>
      </c>
      <c r="U3747" s="10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0" t="s">
        <v>8220</v>
      </c>
      <c r="G3748" s="10" t="s">
        <v>8223</v>
      </c>
      <c r="H3748" s="10" t="s">
        <v>8245</v>
      </c>
      <c r="I3748" s="10">
        <v>1475918439</v>
      </c>
      <c r="J3748" s="10">
        <v>1473326439</v>
      </c>
      <c r="K3748" s="10" t="b">
        <v>0</v>
      </c>
      <c r="L3748" s="10">
        <v>1</v>
      </c>
      <c r="M3748" t="b">
        <v>0</v>
      </c>
      <c r="N3748" s="10" t="s">
        <v>8269</v>
      </c>
      <c r="O3748" s="15" t="s">
        <v>8315</v>
      </c>
      <c r="P3748" s="10" t="s">
        <v>8316</v>
      </c>
      <c r="Q3748" s="10">
        <f t="shared" si="291"/>
        <v>2</v>
      </c>
      <c r="R3748" s="10">
        <f t="shared" si="290"/>
        <v>202</v>
      </c>
      <c r="S3748" s="23">
        <f t="shared" si="292"/>
        <v>42621.389340277776</v>
      </c>
      <c r="T3748" s="23">
        <f t="shared" si="293"/>
        <v>42651.389340277776</v>
      </c>
      <c r="U3748" s="10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0" t="s">
        <v>8220</v>
      </c>
      <c r="G3749" s="10" t="s">
        <v>8224</v>
      </c>
      <c r="H3749" s="10" t="s">
        <v>8246</v>
      </c>
      <c r="I3749" s="10">
        <v>1436137140</v>
      </c>
      <c r="J3749" s="10">
        <v>1433833896</v>
      </c>
      <c r="K3749" s="10" t="b">
        <v>0</v>
      </c>
      <c r="L3749" s="10">
        <v>1</v>
      </c>
      <c r="M3749" t="b">
        <v>0</v>
      </c>
      <c r="N3749" s="10" t="s">
        <v>8269</v>
      </c>
      <c r="O3749" s="15" t="s">
        <v>8315</v>
      </c>
      <c r="P3749" s="10" t="s">
        <v>8316</v>
      </c>
      <c r="Q3749" s="10">
        <f t="shared" si="291"/>
        <v>1</v>
      </c>
      <c r="R3749" s="10">
        <f t="shared" si="290"/>
        <v>25</v>
      </c>
      <c r="S3749" s="23">
        <f t="shared" si="292"/>
        <v>42164.299722222218</v>
      </c>
      <c r="T3749" s="23">
        <f t="shared" si="293"/>
        <v>42190.957638888889</v>
      </c>
      <c r="U3749" s="10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0" t="s">
        <v>8218</v>
      </c>
      <c r="G3750" s="10" t="s">
        <v>8223</v>
      </c>
      <c r="H3750" s="10" t="s">
        <v>8245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t="b">
        <v>1</v>
      </c>
      <c r="N3750" s="10" t="s">
        <v>8303</v>
      </c>
      <c r="O3750" s="15" t="s">
        <v>8315</v>
      </c>
      <c r="P3750" s="10" t="s">
        <v>8357</v>
      </c>
      <c r="Q3750" s="10">
        <f t="shared" si="291"/>
        <v>104</v>
      </c>
      <c r="R3750" s="10">
        <f t="shared" si="290"/>
        <v>99.54</v>
      </c>
      <c r="S3750" s="23">
        <f t="shared" si="292"/>
        <v>42395.706435185188</v>
      </c>
      <c r="T3750" s="23">
        <f t="shared" si="293"/>
        <v>42416.249305555553</v>
      </c>
      <c r="U3750" s="1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0" t="s">
        <v>8218</v>
      </c>
      <c r="G3751" s="10" t="s">
        <v>8223</v>
      </c>
      <c r="H3751" s="10" t="s">
        <v>8245</v>
      </c>
      <c r="I3751" s="10">
        <v>1461902340</v>
      </c>
      <c r="J3751" s="10">
        <v>1459220588</v>
      </c>
      <c r="K3751" s="10" t="b">
        <v>0</v>
      </c>
      <c r="L3751" s="10">
        <v>7</v>
      </c>
      <c r="M3751" t="b">
        <v>1</v>
      </c>
      <c r="N3751" s="10" t="s">
        <v>8303</v>
      </c>
      <c r="O3751" s="15" t="s">
        <v>8315</v>
      </c>
      <c r="P3751" s="10" t="s">
        <v>8357</v>
      </c>
      <c r="Q3751" s="10">
        <f t="shared" si="291"/>
        <v>105</v>
      </c>
      <c r="R3751" s="10">
        <f t="shared" si="290"/>
        <v>75</v>
      </c>
      <c r="S3751" s="23">
        <f t="shared" si="292"/>
        <v>42458.127175925925</v>
      </c>
      <c r="T3751" s="23">
        <f t="shared" si="293"/>
        <v>42489.165972222225</v>
      </c>
      <c r="U3751" s="10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0" t="s">
        <v>8218</v>
      </c>
      <c r="G3752" s="10" t="s">
        <v>8223</v>
      </c>
      <c r="H3752" s="10" t="s">
        <v>8245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t="b">
        <v>1</v>
      </c>
      <c r="N3752" s="10" t="s">
        <v>8303</v>
      </c>
      <c r="O3752" s="15" t="s">
        <v>8315</v>
      </c>
      <c r="P3752" s="10" t="s">
        <v>8357</v>
      </c>
      <c r="Q3752" s="10">
        <f t="shared" si="291"/>
        <v>100</v>
      </c>
      <c r="R3752" s="10">
        <f t="shared" si="290"/>
        <v>215.25</v>
      </c>
      <c r="S3752" s="23">
        <f t="shared" si="292"/>
        <v>42016.981574074074</v>
      </c>
      <c r="T3752" s="23">
        <f t="shared" si="293"/>
        <v>42045.332638888889</v>
      </c>
      <c r="U3752" s="10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0" t="s">
        <v>8218</v>
      </c>
      <c r="G3753" s="10" t="s">
        <v>8223</v>
      </c>
      <c r="H3753" s="10" t="s">
        <v>8245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t="b">
        <v>1</v>
      </c>
      <c r="N3753" s="10" t="s">
        <v>8303</v>
      </c>
      <c r="O3753" s="15" t="s">
        <v>8315</v>
      </c>
      <c r="P3753" s="10" t="s">
        <v>8357</v>
      </c>
      <c r="Q3753" s="10">
        <f t="shared" si="291"/>
        <v>133</v>
      </c>
      <c r="R3753" s="10">
        <f t="shared" si="290"/>
        <v>120.55</v>
      </c>
      <c r="S3753" s="23">
        <f t="shared" si="292"/>
        <v>42403.035567129627</v>
      </c>
      <c r="T3753" s="23">
        <f t="shared" si="293"/>
        <v>42462.993900462956</v>
      </c>
      <c r="U3753" s="10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0" t="s">
        <v>8218</v>
      </c>
      <c r="G3754" s="10" t="s">
        <v>8224</v>
      </c>
      <c r="H3754" s="10" t="s">
        <v>8246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t="b">
        <v>1</v>
      </c>
      <c r="N3754" s="10" t="s">
        <v>8303</v>
      </c>
      <c r="O3754" s="15" t="s">
        <v>8315</v>
      </c>
      <c r="P3754" s="10" t="s">
        <v>8357</v>
      </c>
      <c r="Q3754" s="10">
        <f t="shared" si="291"/>
        <v>113</v>
      </c>
      <c r="R3754" s="10">
        <f t="shared" si="290"/>
        <v>37.67</v>
      </c>
      <c r="S3754" s="23">
        <f t="shared" si="292"/>
        <v>42619.802488425921</v>
      </c>
      <c r="T3754" s="23">
        <f t="shared" si="293"/>
        <v>42659.875</v>
      </c>
      <c r="U3754" s="10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0" t="s">
        <v>8218</v>
      </c>
      <c r="G3755" s="10" t="s">
        <v>8223</v>
      </c>
      <c r="H3755" s="10" t="s">
        <v>8245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t="b">
        <v>1</v>
      </c>
      <c r="N3755" s="10" t="s">
        <v>8303</v>
      </c>
      <c r="O3755" s="15" t="s">
        <v>8315</v>
      </c>
      <c r="P3755" s="10" t="s">
        <v>8357</v>
      </c>
      <c r="Q3755" s="10">
        <f t="shared" si="291"/>
        <v>103</v>
      </c>
      <c r="R3755" s="10">
        <f t="shared" si="290"/>
        <v>172.23</v>
      </c>
      <c r="S3755" s="23">
        <f t="shared" si="292"/>
        <v>42128.824074074073</v>
      </c>
      <c r="T3755" s="23">
        <f t="shared" si="293"/>
        <v>42158</v>
      </c>
      <c r="U3755" s="10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0" t="s">
        <v>8218</v>
      </c>
      <c r="G3756" s="10" t="s">
        <v>8223</v>
      </c>
      <c r="H3756" s="10" t="s">
        <v>8245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t="b">
        <v>1</v>
      </c>
      <c r="N3756" s="10" t="s">
        <v>8303</v>
      </c>
      <c r="O3756" s="15" t="s">
        <v>8315</v>
      </c>
      <c r="P3756" s="10" t="s">
        <v>8357</v>
      </c>
      <c r="Q3756" s="10">
        <f t="shared" si="291"/>
        <v>120</v>
      </c>
      <c r="R3756" s="10">
        <f t="shared" si="290"/>
        <v>111.11</v>
      </c>
      <c r="S3756" s="23">
        <f t="shared" si="292"/>
        <v>41808.881215277775</v>
      </c>
      <c r="T3756" s="23">
        <f t="shared" si="293"/>
        <v>41846.207638888889</v>
      </c>
      <c r="U3756" s="10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0" t="s">
        <v>8218</v>
      </c>
      <c r="G3757" s="10" t="s">
        <v>8224</v>
      </c>
      <c r="H3757" s="10" t="s">
        <v>8246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t="b">
        <v>1</v>
      </c>
      <c r="N3757" s="10" t="s">
        <v>8303</v>
      </c>
      <c r="O3757" s="15" t="s">
        <v>8315</v>
      </c>
      <c r="P3757" s="10" t="s">
        <v>8357</v>
      </c>
      <c r="Q3757" s="10">
        <f t="shared" si="291"/>
        <v>130</v>
      </c>
      <c r="R3757" s="10">
        <f t="shared" si="290"/>
        <v>25.46</v>
      </c>
      <c r="S3757" s="23">
        <f t="shared" si="292"/>
        <v>42445.866979166662</v>
      </c>
      <c r="T3757" s="23">
        <f t="shared" si="293"/>
        <v>42475.866979166662</v>
      </c>
      <c r="U3757" s="10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0" t="s">
        <v>8218</v>
      </c>
      <c r="G3758" s="10" t="s">
        <v>8223</v>
      </c>
      <c r="H3758" s="10" t="s">
        <v>8245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t="b">
        <v>1</v>
      </c>
      <c r="N3758" s="10" t="s">
        <v>8303</v>
      </c>
      <c r="O3758" s="15" t="s">
        <v>8315</v>
      </c>
      <c r="P3758" s="10" t="s">
        <v>8357</v>
      </c>
      <c r="Q3758" s="10">
        <f t="shared" si="291"/>
        <v>101</v>
      </c>
      <c r="R3758" s="10">
        <f t="shared" si="290"/>
        <v>267.64999999999998</v>
      </c>
      <c r="S3758" s="23">
        <f t="shared" si="292"/>
        <v>41771.814791666664</v>
      </c>
      <c r="T3758" s="23">
        <f t="shared" si="293"/>
        <v>41801.814791666664</v>
      </c>
      <c r="U3758" s="10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0" t="s">
        <v>8218</v>
      </c>
      <c r="G3759" s="10" t="s">
        <v>8223</v>
      </c>
      <c r="H3759" s="10" t="s">
        <v>8245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t="b">
        <v>1</v>
      </c>
      <c r="N3759" s="10" t="s">
        <v>8303</v>
      </c>
      <c r="O3759" s="15" t="s">
        <v>8315</v>
      </c>
      <c r="P3759" s="10" t="s">
        <v>8357</v>
      </c>
      <c r="Q3759" s="10">
        <f t="shared" si="291"/>
        <v>109</v>
      </c>
      <c r="R3759" s="10">
        <f t="shared" si="290"/>
        <v>75.959999999999994</v>
      </c>
      <c r="S3759" s="23">
        <f t="shared" si="292"/>
        <v>41954.850868055553</v>
      </c>
      <c r="T3759" s="23">
        <f t="shared" si="293"/>
        <v>41974.850868055553</v>
      </c>
      <c r="U3759" s="10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0" t="s">
        <v>8218</v>
      </c>
      <c r="G3760" s="10" t="s">
        <v>8223</v>
      </c>
      <c r="H3760" s="10" t="s">
        <v>8245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t="b">
        <v>1</v>
      </c>
      <c r="N3760" s="10" t="s">
        <v>8303</v>
      </c>
      <c r="O3760" s="15" t="s">
        <v>8315</v>
      </c>
      <c r="P3760" s="10" t="s">
        <v>8357</v>
      </c>
      <c r="Q3760" s="10">
        <f t="shared" si="291"/>
        <v>102</v>
      </c>
      <c r="R3760" s="10">
        <f t="shared" si="290"/>
        <v>59.04</v>
      </c>
      <c r="S3760" s="23">
        <f t="shared" si="292"/>
        <v>41747.471504629626</v>
      </c>
      <c r="T3760" s="23">
        <f t="shared" si="293"/>
        <v>41778.208333333336</v>
      </c>
      <c r="U3760" s="1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0" t="s">
        <v>8218</v>
      </c>
      <c r="G3761" s="10" t="s">
        <v>8223</v>
      </c>
      <c r="H3761" s="10" t="s">
        <v>8245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t="b">
        <v>1</v>
      </c>
      <c r="N3761" s="10" t="s">
        <v>8303</v>
      </c>
      <c r="O3761" s="15" t="s">
        <v>8315</v>
      </c>
      <c r="P3761" s="10" t="s">
        <v>8357</v>
      </c>
      <c r="Q3761" s="10">
        <f t="shared" si="291"/>
        <v>110</v>
      </c>
      <c r="R3761" s="10">
        <f t="shared" si="290"/>
        <v>50.11</v>
      </c>
      <c r="S3761" s="23">
        <f t="shared" si="292"/>
        <v>42182.108252314814</v>
      </c>
      <c r="T3761" s="23">
        <f t="shared" si="293"/>
        <v>42242.108252314814</v>
      </c>
      <c r="U3761" s="10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0" t="s">
        <v>8218</v>
      </c>
      <c r="G3762" s="10" t="s">
        <v>8223</v>
      </c>
      <c r="H3762" s="10" t="s">
        <v>8245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t="b">
        <v>1</v>
      </c>
      <c r="N3762" s="10" t="s">
        <v>8303</v>
      </c>
      <c r="O3762" s="15" t="s">
        <v>8315</v>
      </c>
      <c r="P3762" s="10" t="s">
        <v>8357</v>
      </c>
      <c r="Q3762" s="10">
        <f t="shared" si="291"/>
        <v>101</v>
      </c>
      <c r="R3762" s="10">
        <f t="shared" si="290"/>
        <v>55.5</v>
      </c>
      <c r="S3762" s="23">
        <f t="shared" si="292"/>
        <v>41739.525300925925</v>
      </c>
      <c r="T3762" s="23">
        <f t="shared" si="293"/>
        <v>41764.525300925925</v>
      </c>
      <c r="U3762" s="10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0" t="s">
        <v>8218</v>
      </c>
      <c r="G3763" s="10" t="s">
        <v>8224</v>
      </c>
      <c r="H3763" s="10" t="s">
        <v>8246</v>
      </c>
      <c r="I3763" s="10">
        <v>1439247600</v>
      </c>
      <c r="J3763" s="10">
        <v>1434625937</v>
      </c>
      <c r="K3763" s="10" t="b">
        <v>0</v>
      </c>
      <c r="L3763" s="10">
        <v>3</v>
      </c>
      <c r="M3763" t="b">
        <v>1</v>
      </c>
      <c r="N3763" s="10" t="s">
        <v>8303</v>
      </c>
      <c r="O3763" s="15" t="s">
        <v>8315</v>
      </c>
      <c r="P3763" s="10" t="s">
        <v>8357</v>
      </c>
      <c r="Q3763" s="10">
        <f t="shared" si="291"/>
        <v>100</v>
      </c>
      <c r="R3763" s="10">
        <f t="shared" si="290"/>
        <v>166.67</v>
      </c>
      <c r="S3763" s="23">
        <f t="shared" si="292"/>
        <v>42173.466863425929</v>
      </c>
      <c r="T3763" s="23">
        <f t="shared" si="293"/>
        <v>42226.958333333328</v>
      </c>
      <c r="U3763" s="10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0" t="s">
        <v>8218</v>
      </c>
      <c r="G3764" s="10" t="s">
        <v>8224</v>
      </c>
      <c r="H3764" s="10" t="s">
        <v>8246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t="b">
        <v>1</v>
      </c>
      <c r="N3764" s="10" t="s">
        <v>8303</v>
      </c>
      <c r="O3764" s="15" t="s">
        <v>8315</v>
      </c>
      <c r="P3764" s="10" t="s">
        <v>8357</v>
      </c>
      <c r="Q3764" s="10">
        <f t="shared" si="291"/>
        <v>106</v>
      </c>
      <c r="R3764" s="10">
        <f t="shared" si="290"/>
        <v>47.43</v>
      </c>
      <c r="S3764" s="23">
        <f t="shared" si="292"/>
        <v>42193.813530092593</v>
      </c>
      <c r="T3764" s="23">
        <f t="shared" si="293"/>
        <v>42218.813530092593</v>
      </c>
      <c r="U3764" s="10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0" t="s">
        <v>8218</v>
      </c>
      <c r="G3765" s="10" t="s">
        <v>8223</v>
      </c>
      <c r="H3765" s="10" t="s">
        <v>8245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t="b">
        <v>1</v>
      </c>
      <c r="N3765" s="10" t="s">
        <v>8303</v>
      </c>
      <c r="O3765" s="15" t="s">
        <v>8315</v>
      </c>
      <c r="P3765" s="10" t="s">
        <v>8357</v>
      </c>
      <c r="Q3765" s="10">
        <f t="shared" si="291"/>
        <v>100</v>
      </c>
      <c r="R3765" s="10">
        <f t="shared" si="290"/>
        <v>64.94</v>
      </c>
      <c r="S3765" s="23">
        <f t="shared" si="292"/>
        <v>42065.750300925924</v>
      </c>
      <c r="T3765" s="23">
        <f t="shared" si="293"/>
        <v>42095.708634259259</v>
      </c>
      <c r="U3765" s="10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0" t="s">
        <v>8218</v>
      </c>
      <c r="G3766" s="10" t="s">
        <v>8223</v>
      </c>
      <c r="H3766" s="10" t="s">
        <v>8245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t="b">
        <v>1</v>
      </c>
      <c r="N3766" s="10" t="s">
        <v>8303</v>
      </c>
      <c r="O3766" s="15" t="s">
        <v>8315</v>
      </c>
      <c r="P3766" s="10" t="s">
        <v>8357</v>
      </c>
      <c r="Q3766" s="10">
        <f t="shared" si="291"/>
        <v>100</v>
      </c>
      <c r="R3766" s="10">
        <f t="shared" si="290"/>
        <v>55.56</v>
      </c>
      <c r="S3766" s="23">
        <f t="shared" si="292"/>
        <v>42499.842962962968</v>
      </c>
      <c r="T3766" s="23">
        <f t="shared" si="293"/>
        <v>42519.024999999994</v>
      </c>
      <c r="U3766" s="10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0" t="s">
        <v>8218</v>
      </c>
      <c r="G3767" s="10" t="s">
        <v>8223</v>
      </c>
      <c r="H3767" s="10" t="s">
        <v>8245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t="b">
        <v>1</v>
      </c>
      <c r="N3767" s="10" t="s">
        <v>8303</v>
      </c>
      <c r="O3767" s="15" t="s">
        <v>8315</v>
      </c>
      <c r="P3767" s="10" t="s">
        <v>8357</v>
      </c>
      <c r="Q3767" s="10">
        <f t="shared" si="291"/>
        <v>113</v>
      </c>
      <c r="R3767" s="10">
        <f t="shared" si="290"/>
        <v>74.22</v>
      </c>
      <c r="S3767" s="23">
        <f t="shared" si="292"/>
        <v>41820.776412037041</v>
      </c>
      <c r="T3767" s="23">
        <f t="shared" si="293"/>
        <v>41850.776412037041</v>
      </c>
      <c r="U3767" s="10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0" t="s">
        <v>8218</v>
      </c>
      <c r="G3768" s="10" t="s">
        <v>8223</v>
      </c>
      <c r="H3768" s="10" t="s">
        <v>8245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t="b">
        <v>1</v>
      </c>
      <c r="N3768" s="10" t="s">
        <v>8303</v>
      </c>
      <c r="O3768" s="15" t="s">
        <v>8315</v>
      </c>
      <c r="P3768" s="10" t="s">
        <v>8357</v>
      </c>
      <c r="Q3768" s="10">
        <f t="shared" si="291"/>
        <v>103</v>
      </c>
      <c r="R3768" s="10">
        <f t="shared" si="290"/>
        <v>106.93</v>
      </c>
      <c r="S3768" s="23">
        <f t="shared" si="292"/>
        <v>41788.167187500003</v>
      </c>
      <c r="T3768" s="23">
        <f t="shared" si="293"/>
        <v>41823.167187500003</v>
      </c>
      <c r="U3768" s="10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0" t="s">
        <v>8218</v>
      </c>
      <c r="G3769" s="10" t="s">
        <v>8223</v>
      </c>
      <c r="H3769" s="10" t="s">
        <v>8245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t="b">
        <v>1</v>
      </c>
      <c r="N3769" s="10" t="s">
        <v>8303</v>
      </c>
      <c r="O3769" s="15" t="s">
        <v>8315</v>
      </c>
      <c r="P3769" s="10" t="s">
        <v>8357</v>
      </c>
      <c r="Q3769" s="10">
        <f t="shared" si="291"/>
        <v>117</v>
      </c>
      <c r="R3769" s="10">
        <f t="shared" si="290"/>
        <v>41.7</v>
      </c>
      <c r="S3769" s="23">
        <f t="shared" si="292"/>
        <v>42050.019641203704</v>
      </c>
      <c r="T3769" s="23">
        <f t="shared" si="293"/>
        <v>42064.207638888889</v>
      </c>
      <c r="U3769" s="10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0" t="s">
        <v>8218</v>
      </c>
      <c r="G3770" s="10" t="s">
        <v>8223</v>
      </c>
      <c r="H3770" s="10" t="s">
        <v>8245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t="b">
        <v>1</v>
      </c>
      <c r="N3770" s="10" t="s">
        <v>8303</v>
      </c>
      <c r="O3770" s="15" t="s">
        <v>8315</v>
      </c>
      <c r="P3770" s="10" t="s">
        <v>8357</v>
      </c>
      <c r="Q3770" s="10">
        <f t="shared" si="291"/>
        <v>108</v>
      </c>
      <c r="R3770" s="10">
        <f t="shared" si="290"/>
        <v>74.239999999999995</v>
      </c>
      <c r="S3770" s="23">
        <f t="shared" si="292"/>
        <v>41772.727893518517</v>
      </c>
      <c r="T3770" s="23">
        <f t="shared" si="293"/>
        <v>41802.727893518517</v>
      </c>
      <c r="U3770" s="1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0" t="s">
        <v>8218</v>
      </c>
      <c r="G3771" s="10" t="s">
        <v>8223</v>
      </c>
      <c r="H3771" s="10" t="s">
        <v>8245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t="b">
        <v>1</v>
      </c>
      <c r="N3771" s="10" t="s">
        <v>8303</v>
      </c>
      <c r="O3771" s="15" t="s">
        <v>8315</v>
      </c>
      <c r="P3771" s="10" t="s">
        <v>8357</v>
      </c>
      <c r="Q3771" s="10">
        <f t="shared" si="291"/>
        <v>100</v>
      </c>
      <c r="R3771" s="10">
        <f t="shared" si="290"/>
        <v>73.33</v>
      </c>
      <c r="S3771" s="23">
        <f t="shared" si="292"/>
        <v>42445.598136574074</v>
      </c>
      <c r="T3771" s="23">
        <f t="shared" si="293"/>
        <v>42475.598136574074</v>
      </c>
      <c r="U3771" s="10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0" t="s">
        <v>8218</v>
      </c>
      <c r="G3772" s="10" t="s">
        <v>8224</v>
      </c>
      <c r="H3772" s="10" t="s">
        <v>8246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t="b">
        <v>1</v>
      </c>
      <c r="N3772" s="10" t="s">
        <v>8303</v>
      </c>
      <c r="O3772" s="15" t="s">
        <v>8315</v>
      </c>
      <c r="P3772" s="10" t="s">
        <v>8357</v>
      </c>
      <c r="Q3772" s="10">
        <f t="shared" si="291"/>
        <v>100</v>
      </c>
      <c r="R3772" s="10">
        <f t="shared" si="290"/>
        <v>100</v>
      </c>
      <c r="S3772" s="23">
        <f t="shared" si="292"/>
        <v>42138.930671296301</v>
      </c>
      <c r="T3772" s="23">
        <f t="shared" si="293"/>
        <v>42168.930671296301</v>
      </c>
      <c r="U3772" s="10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0" t="s">
        <v>8218</v>
      </c>
      <c r="G3773" s="10" t="s">
        <v>8223</v>
      </c>
      <c r="H3773" s="10" t="s">
        <v>8245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t="b">
        <v>1</v>
      </c>
      <c r="N3773" s="10" t="s">
        <v>8303</v>
      </c>
      <c r="O3773" s="15" t="s">
        <v>8315</v>
      </c>
      <c r="P3773" s="10" t="s">
        <v>8357</v>
      </c>
      <c r="Q3773" s="10">
        <f t="shared" si="291"/>
        <v>146</v>
      </c>
      <c r="R3773" s="10">
        <f t="shared" si="290"/>
        <v>38.42</v>
      </c>
      <c r="S3773" s="23">
        <f t="shared" si="292"/>
        <v>42493.857083333336</v>
      </c>
      <c r="T3773" s="23">
        <f t="shared" si="293"/>
        <v>42508</v>
      </c>
      <c r="U3773" s="10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0" t="s">
        <v>8218</v>
      </c>
      <c r="G3774" s="10" t="s">
        <v>8223</v>
      </c>
      <c r="H3774" s="10" t="s">
        <v>8245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t="b">
        <v>1</v>
      </c>
      <c r="N3774" s="10" t="s">
        <v>8303</v>
      </c>
      <c r="O3774" s="15" t="s">
        <v>8315</v>
      </c>
      <c r="P3774" s="10" t="s">
        <v>8357</v>
      </c>
      <c r="Q3774" s="10">
        <f t="shared" si="291"/>
        <v>110</v>
      </c>
      <c r="R3774" s="10">
        <f t="shared" si="290"/>
        <v>166.97</v>
      </c>
      <c r="S3774" s="23">
        <f t="shared" si="292"/>
        <v>42682.616967592592</v>
      </c>
      <c r="T3774" s="23">
        <f t="shared" si="293"/>
        <v>42703.25</v>
      </c>
      <c r="U3774" s="10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0" t="s">
        <v>8218</v>
      </c>
      <c r="G3775" s="10" t="s">
        <v>8223</v>
      </c>
      <c r="H3775" s="10" t="s">
        <v>8245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t="b">
        <v>1</v>
      </c>
      <c r="N3775" s="10" t="s">
        <v>8303</v>
      </c>
      <c r="O3775" s="15" t="s">
        <v>8315</v>
      </c>
      <c r="P3775" s="10" t="s">
        <v>8357</v>
      </c>
      <c r="Q3775" s="10">
        <f t="shared" si="291"/>
        <v>108</v>
      </c>
      <c r="R3775" s="10">
        <f t="shared" si="290"/>
        <v>94.91</v>
      </c>
      <c r="S3775" s="23">
        <f t="shared" si="292"/>
        <v>42656.005173611105</v>
      </c>
      <c r="T3775" s="23">
        <f t="shared" si="293"/>
        <v>42689.088888888888</v>
      </c>
      <c r="U3775" s="10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0" t="s">
        <v>8218</v>
      </c>
      <c r="G3776" s="10" t="s">
        <v>8228</v>
      </c>
      <c r="H3776" s="10" t="s">
        <v>8250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t="b">
        <v>1</v>
      </c>
      <c r="N3776" s="10" t="s">
        <v>8303</v>
      </c>
      <c r="O3776" s="15" t="s">
        <v>8315</v>
      </c>
      <c r="P3776" s="10" t="s">
        <v>8357</v>
      </c>
      <c r="Q3776" s="10">
        <f t="shared" si="291"/>
        <v>100</v>
      </c>
      <c r="R3776" s="10">
        <f t="shared" si="290"/>
        <v>100</v>
      </c>
      <c r="S3776" s="23">
        <f t="shared" si="292"/>
        <v>42087.792303240742</v>
      </c>
      <c r="T3776" s="23">
        <f t="shared" si="293"/>
        <v>42103.792303240742</v>
      </c>
      <c r="U3776" s="10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0" t="s">
        <v>8218</v>
      </c>
      <c r="G3777" s="10" t="s">
        <v>8223</v>
      </c>
      <c r="H3777" s="10" t="s">
        <v>8245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t="b">
        <v>1</v>
      </c>
      <c r="N3777" s="10" t="s">
        <v>8303</v>
      </c>
      <c r="O3777" s="15" t="s">
        <v>8315</v>
      </c>
      <c r="P3777" s="10" t="s">
        <v>8357</v>
      </c>
      <c r="Q3777" s="10">
        <f t="shared" si="291"/>
        <v>100</v>
      </c>
      <c r="R3777" s="10">
        <f t="shared" si="290"/>
        <v>143.21</v>
      </c>
      <c r="S3777" s="23">
        <f t="shared" si="292"/>
        <v>42075.942627314813</v>
      </c>
      <c r="T3777" s="23">
        <f t="shared" si="293"/>
        <v>42103.166666666672</v>
      </c>
      <c r="U3777" s="10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0" t="s">
        <v>8218</v>
      </c>
      <c r="G3778" s="10" t="s">
        <v>8223</v>
      </c>
      <c r="H3778" s="10" t="s">
        <v>8245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t="b">
        <v>1</v>
      </c>
      <c r="N3778" s="10" t="s">
        <v>8303</v>
      </c>
      <c r="O3778" s="15" t="s">
        <v>8315</v>
      </c>
      <c r="P3778" s="10" t="s">
        <v>8357</v>
      </c>
      <c r="Q3778" s="10">
        <f t="shared" si="291"/>
        <v>107</v>
      </c>
      <c r="R3778" s="10">
        <f t="shared" ref="R3778:R3841" si="295">IFERROR(ROUND(E3778/L3778,2),0)</f>
        <v>90.82</v>
      </c>
      <c r="S3778" s="23">
        <f t="shared" si="292"/>
        <v>41814.367800925924</v>
      </c>
      <c r="T3778" s="23">
        <f t="shared" si="293"/>
        <v>41852.041666666664</v>
      </c>
      <c r="U3778" s="10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0" t="s">
        <v>8218</v>
      </c>
      <c r="G3779" s="10" t="s">
        <v>8223</v>
      </c>
      <c r="H3779" s="10" t="s">
        <v>8245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t="b">
        <v>1</v>
      </c>
      <c r="N3779" s="10" t="s">
        <v>8303</v>
      </c>
      <c r="O3779" s="15" t="s">
        <v>8315</v>
      </c>
      <c r="P3779" s="10" t="s">
        <v>8357</v>
      </c>
      <c r="Q3779" s="10">
        <f t="shared" ref="Q3779:Q3842" si="296">ROUND(E3779/D3779*100,0)</f>
        <v>143</v>
      </c>
      <c r="R3779" s="10">
        <f t="shared" si="295"/>
        <v>48.54</v>
      </c>
      <c r="S3779" s="23">
        <f t="shared" ref="S3779:S3842" si="297">(((J3779/60)/60)/24)+DATE(1970,1,1)</f>
        <v>41887.111354166671</v>
      </c>
      <c r="T3779" s="23">
        <f t="shared" ref="T3779:T3842" si="298">(((I3779/60)/60)/24)+DATE(1970,1,1)</f>
        <v>41909.166666666664</v>
      </c>
      <c r="U3779" s="10">
        <f t="shared" si="294"/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0" t="s">
        <v>8218</v>
      </c>
      <c r="G3780" s="10" t="s">
        <v>8223</v>
      </c>
      <c r="H3780" s="10" t="s">
        <v>8245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t="b">
        <v>1</v>
      </c>
      <c r="N3780" s="10" t="s">
        <v>8303</v>
      </c>
      <c r="O3780" s="15" t="s">
        <v>8315</v>
      </c>
      <c r="P3780" s="10" t="s">
        <v>8357</v>
      </c>
      <c r="Q3780" s="10">
        <f t="shared" si="296"/>
        <v>105</v>
      </c>
      <c r="R3780" s="10">
        <f t="shared" si="295"/>
        <v>70.03</v>
      </c>
      <c r="S3780" s="23">
        <f t="shared" si="297"/>
        <v>41989.819212962961</v>
      </c>
      <c r="T3780" s="23">
        <f t="shared" si="298"/>
        <v>42049.819212962961</v>
      </c>
      <c r="U3780" s="10">
        <f t="shared" si="294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0" t="s">
        <v>8218</v>
      </c>
      <c r="G3781" s="10" t="s">
        <v>8223</v>
      </c>
      <c r="H3781" s="10" t="s">
        <v>8245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t="b">
        <v>1</v>
      </c>
      <c r="N3781" s="10" t="s">
        <v>8303</v>
      </c>
      <c r="O3781" s="15" t="s">
        <v>8315</v>
      </c>
      <c r="P3781" s="10" t="s">
        <v>8357</v>
      </c>
      <c r="Q3781" s="10">
        <f t="shared" si="296"/>
        <v>104</v>
      </c>
      <c r="R3781" s="10">
        <f t="shared" si="295"/>
        <v>135.63</v>
      </c>
      <c r="S3781" s="23">
        <f t="shared" si="297"/>
        <v>42425.735416666663</v>
      </c>
      <c r="T3781" s="23">
        <f t="shared" si="298"/>
        <v>42455.693750000006</v>
      </c>
      <c r="U3781" s="10">
        <f t="shared" si="294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0" t="s">
        <v>8218</v>
      </c>
      <c r="G3782" s="10" t="s">
        <v>8223</v>
      </c>
      <c r="H3782" s="10" t="s">
        <v>8245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t="b">
        <v>1</v>
      </c>
      <c r="N3782" s="10" t="s">
        <v>8303</v>
      </c>
      <c r="O3782" s="15" t="s">
        <v>8315</v>
      </c>
      <c r="P3782" s="10" t="s">
        <v>8357</v>
      </c>
      <c r="Q3782" s="10">
        <f t="shared" si="296"/>
        <v>120</v>
      </c>
      <c r="R3782" s="10">
        <f t="shared" si="295"/>
        <v>100</v>
      </c>
      <c r="S3782" s="23">
        <f t="shared" si="297"/>
        <v>42166.219733796301</v>
      </c>
      <c r="T3782" s="23">
        <f t="shared" si="298"/>
        <v>42198.837499999994</v>
      </c>
      <c r="U3782" s="10">
        <f t="shared" si="294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0" t="s">
        <v>8218</v>
      </c>
      <c r="G3783" s="10" t="s">
        <v>8223</v>
      </c>
      <c r="H3783" s="10" t="s">
        <v>8245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t="b">
        <v>1</v>
      </c>
      <c r="N3783" s="10" t="s">
        <v>8303</v>
      </c>
      <c r="O3783" s="15" t="s">
        <v>8315</v>
      </c>
      <c r="P3783" s="10" t="s">
        <v>8357</v>
      </c>
      <c r="Q3783" s="10">
        <f t="shared" si="296"/>
        <v>110</v>
      </c>
      <c r="R3783" s="10">
        <f t="shared" si="295"/>
        <v>94.9</v>
      </c>
      <c r="S3783" s="23">
        <f t="shared" si="297"/>
        <v>41865.882928240739</v>
      </c>
      <c r="T3783" s="23">
        <f t="shared" si="298"/>
        <v>41890.882928240739</v>
      </c>
      <c r="U3783" s="10">
        <f t="shared" si="294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0" t="s">
        <v>8218</v>
      </c>
      <c r="G3784" s="10" t="s">
        <v>8224</v>
      </c>
      <c r="H3784" s="10" t="s">
        <v>8246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t="b">
        <v>1</v>
      </c>
      <c r="N3784" s="10" t="s">
        <v>8303</v>
      </c>
      <c r="O3784" s="15" t="s">
        <v>8315</v>
      </c>
      <c r="P3784" s="10" t="s">
        <v>8357</v>
      </c>
      <c r="Q3784" s="10">
        <f t="shared" si="296"/>
        <v>102</v>
      </c>
      <c r="R3784" s="10">
        <f t="shared" si="295"/>
        <v>75.37</v>
      </c>
      <c r="S3784" s="23">
        <f t="shared" si="297"/>
        <v>42546.862233796302</v>
      </c>
      <c r="T3784" s="23">
        <f t="shared" si="298"/>
        <v>42575.958333333328</v>
      </c>
      <c r="U3784" s="10">
        <f t="shared" si="294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0" t="s">
        <v>8218</v>
      </c>
      <c r="G3785" s="10" t="s">
        <v>8223</v>
      </c>
      <c r="H3785" s="10" t="s">
        <v>8245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t="b">
        <v>1</v>
      </c>
      <c r="N3785" s="10" t="s">
        <v>8303</v>
      </c>
      <c r="O3785" s="15" t="s">
        <v>8315</v>
      </c>
      <c r="P3785" s="10" t="s">
        <v>8357</v>
      </c>
      <c r="Q3785" s="10">
        <f t="shared" si="296"/>
        <v>129</v>
      </c>
      <c r="R3785" s="10">
        <f t="shared" si="295"/>
        <v>64.459999999999994</v>
      </c>
      <c r="S3785" s="23">
        <f t="shared" si="297"/>
        <v>42420.140277777777</v>
      </c>
      <c r="T3785" s="23">
        <f t="shared" si="298"/>
        <v>42444.666666666672</v>
      </c>
      <c r="U3785" s="10">
        <f t="shared" si="294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0" t="s">
        <v>8218</v>
      </c>
      <c r="G3786" s="10" t="s">
        <v>8228</v>
      </c>
      <c r="H3786" s="10" t="s">
        <v>8250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t="b">
        <v>1</v>
      </c>
      <c r="N3786" s="10" t="s">
        <v>8303</v>
      </c>
      <c r="O3786" s="15" t="s">
        <v>8315</v>
      </c>
      <c r="P3786" s="10" t="s">
        <v>8357</v>
      </c>
      <c r="Q3786" s="10">
        <f t="shared" si="296"/>
        <v>115</v>
      </c>
      <c r="R3786" s="10">
        <f t="shared" si="295"/>
        <v>115</v>
      </c>
      <c r="S3786" s="23">
        <f t="shared" si="297"/>
        <v>42531.980694444443</v>
      </c>
      <c r="T3786" s="23">
        <f t="shared" si="298"/>
        <v>42561.980694444443</v>
      </c>
      <c r="U3786" s="10">
        <f t="shared" si="294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0" t="s">
        <v>8218</v>
      </c>
      <c r="G3787" s="10" t="s">
        <v>8224</v>
      </c>
      <c r="H3787" s="10" t="s">
        <v>8246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t="b">
        <v>1</v>
      </c>
      <c r="N3787" s="10" t="s">
        <v>8303</v>
      </c>
      <c r="O3787" s="15" t="s">
        <v>8315</v>
      </c>
      <c r="P3787" s="10" t="s">
        <v>8357</v>
      </c>
      <c r="Q3787" s="10">
        <f t="shared" si="296"/>
        <v>151</v>
      </c>
      <c r="R3787" s="10">
        <f t="shared" si="295"/>
        <v>100.5</v>
      </c>
      <c r="S3787" s="23">
        <f t="shared" si="297"/>
        <v>42548.63853009259</v>
      </c>
      <c r="T3787" s="23">
        <f t="shared" si="298"/>
        <v>42584.418749999997</v>
      </c>
      <c r="U3787" s="10">
        <f t="shared" si="294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0" t="s">
        <v>8218</v>
      </c>
      <c r="G3788" s="10" t="s">
        <v>8223</v>
      </c>
      <c r="H3788" s="10" t="s">
        <v>8245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t="b">
        <v>1</v>
      </c>
      <c r="N3788" s="10" t="s">
        <v>8303</v>
      </c>
      <c r="O3788" s="15" t="s">
        <v>8315</v>
      </c>
      <c r="P3788" s="10" t="s">
        <v>8357</v>
      </c>
      <c r="Q3788" s="10">
        <f t="shared" si="296"/>
        <v>111</v>
      </c>
      <c r="R3788" s="10">
        <f t="shared" si="295"/>
        <v>93.77</v>
      </c>
      <c r="S3788" s="23">
        <f t="shared" si="297"/>
        <v>42487.037905092591</v>
      </c>
      <c r="T3788" s="23">
        <f t="shared" si="298"/>
        <v>42517.037905092591</v>
      </c>
      <c r="U3788" s="10">
        <f t="shared" si="294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0" t="s">
        <v>8218</v>
      </c>
      <c r="G3789" s="10" t="s">
        <v>8223</v>
      </c>
      <c r="H3789" s="10" t="s">
        <v>8245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t="b">
        <v>1</v>
      </c>
      <c r="N3789" s="10" t="s">
        <v>8303</v>
      </c>
      <c r="O3789" s="15" t="s">
        <v>8315</v>
      </c>
      <c r="P3789" s="10" t="s">
        <v>8357</v>
      </c>
      <c r="Q3789" s="10">
        <f t="shared" si="296"/>
        <v>100</v>
      </c>
      <c r="R3789" s="10">
        <f t="shared" si="295"/>
        <v>35.1</v>
      </c>
      <c r="S3789" s="23">
        <f t="shared" si="297"/>
        <v>42167.534791666665</v>
      </c>
      <c r="T3789" s="23">
        <f t="shared" si="298"/>
        <v>42196.165972222225</v>
      </c>
      <c r="U3789" s="10">
        <f t="shared" si="294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0" t="s">
        <v>8220</v>
      </c>
      <c r="G3790" s="10" t="s">
        <v>8223</v>
      </c>
      <c r="H3790" s="10" t="s">
        <v>8245</v>
      </c>
      <c r="I3790" s="10">
        <v>1450887480</v>
      </c>
      <c r="J3790" s="10">
        <v>1448469719</v>
      </c>
      <c r="K3790" s="10" t="b">
        <v>0</v>
      </c>
      <c r="L3790" s="10">
        <v>1</v>
      </c>
      <c r="M3790" t="b">
        <v>0</v>
      </c>
      <c r="N3790" s="10" t="s">
        <v>8303</v>
      </c>
      <c r="O3790" s="15" t="s">
        <v>8315</v>
      </c>
      <c r="P3790" s="10" t="s">
        <v>8357</v>
      </c>
      <c r="Q3790" s="10">
        <f t="shared" si="296"/>
        <v>1</v>
      </c>
      <c r="R3790" s="10">
        <f t="shared" si="295"/>
        <v>500</v>
      </c>
      <c r="S3790" s="23">
        <f t="shared" si="297"/>
        <v>42333.695821759262</v>
      </c>
      <c r="T3790" s="23">
        <f t="shared" si="298"/>
        <v>42361.679166666669</v>
      </c>
      <c r="U3790" s="10">
        <f t="shared" si="294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0" t="s">
        <v>8220</v>
      </c>
      <c r="G3791" s="10" t="s">
        <v>8224</v>
      </c>
      <c r="H3791" s="10" t="s">
        <v>8246</v>
      </c>
      <c r="I3791" s="10">
        <v>1434395418</v>
      </c>
      <c r="J3791" s="10">
        <v>1431630618</v>
      </c>
      <c r="K3791" s="10" t="b">
        <v>0</v>
      </c>
      <c r="L3791" s="10">
        <v>4</v>
      </c>
      <c r="M3791" t="b">
        <v>0</v>
      </c>
      <c r="N3791" s="10" t="s">
        <v>8303</v>
      </c>
      <c r="O3791" s="15" t="s">
        <v>8315</v>
      </c>
      <c r="P3791" s="10" t="s">
        <v>8357</v>
      </c>
      <c r="Q3791" s="10">
        <f t="shared" si="296"/>
        <v>3</v>
      </c>
      <c r="R3791" s="10">
        <f t="shared" si="295"/>
        <v>29</v>
      </c>
      <c r="S3791" s="23">
        <f t="shared" si="297"/>
        <v>42138.798819444448</v>
      </c>
      <c r="T3791" s="23">
        <f t="shared" si="298"/>
        <v>42170.798819444448</v>
      </c>
      <c r="U3791" s="10">
        <f t="shared" ref="U3791:U3854" si="299">YEAR(S:S)</f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0" t="s">
        <v>8220</v>
      </c>
      <c r="G3792" s="10" t="s">
        <v>8223</v>
      </c>
      <c r="H3792" s="10" t="s">
        <v>8245</v>
      </c>
      <c r="I3792" s="10">
        <v>1479834023</v>
      </c>
      <c r="J3792" s="10">
        <v>1477238423</v>
      </c>
      <c r="K3792" s="10" t="b">
        <v>0</v>
      </c>
      <c r="L3792" s="10">
        <v>0</v>
      </c>
      <c r="M3792" t="b">
        <v>0</v>
      </c>
      <c r="N3792" s="10" t="s">
        <v>8303</v>
      </c>
      <c r="O3792" s="15" t="s">
        <v>8315</v>
      </c>
      <c r="P3792" s="10" t="s">
        <v>8357</v>
      </c>
      <c r="Q3792" s="10">
        <f t="shared" si="296"/>
        <v>0</v>
      </c>
      <c r="R3792" s="10">
        <f t="shared" si="295"/>
        <v>0</v>
      </c>
      <c r="S3792" s="23">
        <f t="shared" si="297"/>
        <v>42666.666932870372</v>
      </c>
      <c r="T3792" s="23">
        <f t="shared" si="298"/>
        <v>42696.708599537036</v>
      </c>
      <c r="U3792" s="10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0" t="s">
        <v>8220</v>
      </c>
      <c r="G3793" s="10" t="s">
        <v>8223</v>
      </c>
      <c r="H3793" s="10" t="s">
        <v>8245</v>
      </c>
      <c r="I3793" s="10">
        <v>1404664592</v>
      </c>
      <c r="J3793" s="10">
        <v>1399480592</v>
      </c>
      <c r="K3793" s="10" t="b">
        <v>0</v>
      </c>
      <c r="L3793" s="10">
        <v>0</v>
      </c>
      <c r="M3793" t="b">
        <v>0</v>
      </c>
      <c r="N3793" s="10" t="s">
        <v>8303</v>
      </c>
      <c r="O3793" s="15" t="s">
        <v>8315</v>
      </c>
      <c r="P3793" s="10" t="s">
        <v>8357</v>
      </c>
      <c r="Q3793" s="10">
        <f t="shared" si="296"/>
        <v>0</v>
      </c>
      <c r="R3793" s="10">
        <f t="shared" si="295"/>
        <v>0</v>
      </c>
      <c r="S3793" s="23">
        <f t="shared" si="297"/>
        <v>41766.692037037035</v>
      </c>
      <c r="T3793" s="23">
        <f t="shared" si="298"/>
        <v>41826.692037037035</v>
      </c>
      <c r="U3793" s="10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0" t="s">
        <v>8220</v>
      </c>
      <c r="G3794" s="10" t="s">
        <v>8223</v>
      </c>
      <c r="H3794" s="10" t="s">
        <v>8245</v>
      </c>
      <c r="I3794" s="10">
        <v>1436957022</v>
      </c>
      <c r="J3794" s="10">
        <v>1434365022</v>
      </c>
      <c r="K3794" s="10" t="b">
        <v>0</v>
      </c>
      <c r="L3794" s="10">
        <v>2</v>
      </c>
      <c r="M3794" t="b">
        <v>0</v>
      </c>
      <c r="N3794" s="10" t="s">
        <v>8303</v>
      </c>
      <c r="O3794" s="15" t="s">
        <v>8315</v>
      </c>
      <c r="P3794" s="10" t="s">
        <v>8357</v>
      </c>
      <c r="Q3794" s="10">
        <f t="shared" si="296"/>
        <v>0</v>
      </c>
      <c r="R3794" s="10">
        <f t="shared" si="295"/>
        <v>17.5</v>
      </c>
      <c r="S3794" s="23">
        <f t="shared" si="297"/>
        <v>42170.447013888886</v>
      </c>
      <c r="T3794" s="23">
        <f t="shared" si="298"/>
        <v>42200.447013888886</v>
      </c>
      <c r="U3794" s="10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0" t="s">
        <v>8220</v>
      </c>
      <c r="G3795" s="10" t="s">
        <v>8223</v>
      </c>
      <c r="H3795" s="10" t="s">
        <v>8245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t="b">
        <v>0</v>
      </c>
      <c r="N3795" s="10" t="s">
        <v>8303</v>
      </c>
      <c r="O3795" s="15" t="s">
        <v>8315</v>
      </c>
      <c r="P3795" s="10" t="s">
        <v>8357</v>
      </c>
      <c r="Q3795" s="10">
        <f t="shared" si="296"/>
        <v>60</v>
      </c>
      <c r="R3795" s="10">
        <f t="shared" si="295"/>
        <v>174</v>
      </c>
      <c r="S3795" s="23">
        <f t="shared" si="297"/>
        <v>41968.938993055555</v>
      </c>
      <c r="T3795" s="23">
        <f t="shared" si="298"/>
        <v>41989.938993055555</v>
      </c>
      <c r="U3795" s="10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0" t="s">
        <v>8220</v>
      </c>
      <c r="G3796" s="10" t="s">
        <v>8224</v>
      </c>
      <c r="H3796" s="10" t="s">
        <v>8246</v>
      </c>
      <c r="I3796" s="10">
        <v>1433685354</v>
      </c>
      <c r="J3796" s="10">
        <v>1431093354</v>
      </c>
      <c r="K3796" s="10" t="b">
        <v>0</v>
      </c>
      <c r="L3796" s="10">
        <v>1</v>
      </c>
      <c r="M3796" t="b">
        <v>0</v>
      </c>
      <c r="N3796" s="10" t="s">
        <v>8303</v>
      </c>
      <c r="O3796" s="15" t="s">
        <v>8315</v>
      </c>
      <c r="P3796" s="10" t="s">
        <v>8357</v>
      </c>
      <c r="Q3796" s="10">
        <f t="shared" si="296"/>
        <v>1</v>
      </c>
      <c r="R3796" s="10">
        <f t="shared" si="295"/>
        <v>50</v>
      </c>
      <c r="S3796" s="23">
        <f t="shared" si="297"/>
        <v>42132.58048611111</v>
      </c>
      <c r="T3796" s="23">
        <f t="shared" si="298"/>
        <v>42162.58048611111</v>
      </c>
      <c r="U3796" s="10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0" t="s">
        <v>8220</v>
      </c>
      <c r="G3797" s="10" t="s">
        <v>8224</v>
      </c>
      <c r="H3797" s="10" t="s">
        <v>8246</v>
      </c>
      <c r="I3797" s="10">
        <v>1440801000</v>
      </c>
      <c r="J3797" s="10">
        <v>1437042490</v>
      </c>
      <c r="K3797" s="10" t="b">
        <v>0</v>
      </c>
      <c r="L3797" s="10">
        <v>2</v>
      </c>
      <c r="M3797" t="b">
        <v>0</v>
      </c>
      <c r="N3797" s="10" t="s">
        <v>8303</v>
      </c>
      <c r="O3797" s="15" t="s">
        <v>8315</v>
      </c>
      <c r="P3797" s="10" t="s">
        <v>8357</v>
      </c>
      <c r="Q3797" s="10">
        <f t="shared" si="296"/>
        <v>2</v>
      </c>
      <c r="R3797" s="10">
        <f t="shared" si="295"/>
        <v>5</v>
      </c>
      <c r="S3797" s="23">
        <f t="shared" si="297"/>
        <v>42201.436226851853</v>
      </c>
      <c r="T3797" s="23">
        <f t="shared" si="298"/>
        <v>42244.9375</v>
      </c>
      <c r="U3797" s="10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0" t="s">
        <v>8220</v>
      </c>
      <c r="G3798" s="10" t="s">
        <v>8223</v>
      </c>
      <c r="H3798" s="10" t="s">
        <v>8245</v>
      </c>
      <c r="I3798" s="10">
        <v>1484354556</v>
      </c>
      <c r="J3798" s="10">
        <v>1479170556</v>
      </c>
      <c r="K3798" s="10" t="b">
        <v>0</v>
      </c>
      <c r="L3798" s="10">
        <v>1</v>
      </c>
      <c r="M3798" t="b">
        <v>0</v>
      </c>
      <c r="N3798" s="10" t="s">
        <v>8303</v>
      </c>
      <c r="O3798" s="15" t="s">
        <v>8315</v>
      </c>
      <c r="P3798" s="10" t="s">
        <v>8357</v>
      </c>
      <c r="Q3798" s="10">
        <f t="shared" si="296"/>
        <v>0</v>
      </c>
      <c r="R3798" s="10">
        <f t="shared" si="295"/>
        <v>1</v>
      </c>
      <c r="S3798" s="23">
        <f t="shared" si="297"/>
        <v>42689.029583333337</v>
      </c>
      <c r="T3798" s="23">
        <f t="shared" si="298"/>
        <v>42749.029583333337</v>
      </c>
      <c r="U3798" s="10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0" t="s">
        <v>8220</v>
      </c>
      <c r="G3799" s="10" t="s">
        <v>8223</v>
      </c>
      <c r="H3799" s="10" t="s">
        <v>8245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t="b">
        <v>0</v>
      </c>
      <c r="N3799" s="10" t="s">
        <v>8303</v>
      </c>
      <c r="O3799" s="15" t="s">
        <v>8315</v>
      </c>
      <c r="P3799" s="10" t="s">
        <v>8357</v>
      </c>
      <c r="Q3799" s="10">
        <f t="shared" si="296"/>
        <v>90</v>
      </c>
      <c r="R3799" s="10">
        <f t="shared" si="295"/>
        <v>145.41</v>
      </c>
      <c r="S3799" s="23">
        <f t="shared" si="297"/>
        <v>42084.881539351853</v>
      </c>
      <c r="T3799" s="23">
        <f t="shared" si="298"/>
        <v>42114.881539351853</v>
      </c>
      <c r="U3799" s="10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0" t="s">
        <v>8220</v>
      </c>
      <c r="G3800" s="10" t="s">
        <v>8223</v>
      </c>
      <c r="H3800" s="10" t="s">
        <v>8245</v>
      </c>
      <c r="I3800" s="10">
        <v>1407691248</v>
      </c>
      <c r="J3800" s="10">
        <v>1405099248</v>
      </c>
      <c r="K3800" s="10" t="b">
        <v>0</v>
      </c>
      <c r="L3800" s="10">
        <v>5</v>
      </c>
      <c r="M3800" t="b">
        <v>0</v>
      </c>
      <c r="N3800" s="10" t="s">
        <v>8303</v>
      </c>
      <c r="O3800" s="15" t="s">
        <v>8315</v>
      </c>
      <c r="P3800" s="10" t="s">
        <v>8357</v>
      </c>
      <c r="Q3800" s="10">
        <f t="shared" si="296"/>
        <v>1</v>
      </c>
      <c r="R3800" s="10">
        <f t="shared" si="295"/>
        <v>205</v>
      </c>
      <c r="S3800" s="23">
        <f t="shared" si="297"/>
        <v>41831.722777777781</v>
      </c>
      <c r="T3800" s="23">
        <f t="shared" si="298"/>
        <v>41861.722777777781</v>
      </c>
      <c r="U3800" s="1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0" t="s">
        <v>8220</v>
      </c>
      <c r="G3801" s="10" t="s">
        <v>8223</v>
      </c>
      <c r="H3801" s="10" t="s">
        <v>8245</v>
      </c>
      <c r="I3801" s="10">
        <v>1457734843</v>
      </c>
      <c r="J3801" s="10">
        <v>1455142843</v>
      </c>
      <c r="K3801" s="10" t="b">
        <v>0</v>
      </c>
      <c r="L3801" s="10">
        <v>4</v>
      </c>
      <c r="M3801" t="b">
        <v>0</v>
      </c>
      <c r="N3801" s="10" t="s">
        <v>8303</v>
      </c>
      <c r="O3801" s="15" t="s">
        <v>8315</v>
      </c>
      <c r="P3801" s="10" t="s">
        <v>8357</v>
      </c>
      <c r="Q3801" s="10">
        <f t="shared" si="296"/>
        <v>4</v>
      </c>
      <c r="R3801" s="10">
        <f t="shared" si="295"/>
        <v>100.5</v>
      </c>
      <c r="S3801" s="23">
        <f t="shared" si="297"/>
        <v>42410.93105324074</v>
      </c>
      <c r="T3801" s="23">
        <f t="shared" si="298"/>
        <v>42440.93105324074</v>
      </c>
      <c r="U3801" s="10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0" t="s">
        <v>8220</v>
      </c>
      <c r="G3802" s="10" t="s">
        <v>8223</v>
      </c>
      <c r="H3802" s="10" t="s">
        <v>8245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t="b">
        <v>0</v>
      </c>
      <c r="N3802" s="10" t="s">
        <v>8303</v>
      </c>
      <c r="O3802" s="15" t="s">
        <v>8315</v>
      </c>
      <c r="P3802" s="10" t="s">
        <v>8357</v>
      </c>
      <c r="Q3802" s="10">
        <f t="shared" si="296"/>
        <v>4</v>
      </c>
      <c r="R3802" s="10">
        <f t="shared" si="295"/>
        <v>55.06</v>
      </c>
      <c r="S3802" s="23">
        <f t="shared" si="297"/>
        <v>41982.737071759257</v>
      </c>
      <c r="T3802" s="23">
        <f t="shared" si="298"/>
        <v>42015.207638888889</v>
      </c>
      <c r="U3802" s="10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0" t="s">
        <v>8220</v>
      </c>
      <c r="G3803" s="10" t="s">
        <v>8223</v>
      </c>
      <c r="H3803" s="10" t="s">
        <v>8245</v>
      </c>
      <c r="I3803" s="10">
        <v>1420215216</v>
      </c>
      <c r="J3803" s="10">
        <v>1417536816</v>
      </c>
      <c r="K3803" s="10" t="b">
        <v>0</v>
      </c>
      <c r="L3803" s="10">
        <v>9</v>
      </c>
      <c r="M3803" t="b">
        <v>0</v>
      </c>
      <c r="N3803" s="10" t="s">
        <v>8303</v>
      </c>
      <c r="O3803" s="15" t="s">
        <v>8315</v>
      </c>
      <c r="P3803" s="10" t="s">
        <v>8357</v>
      </c>
      <c r="Q3803" s="10">
        <f t="shared" si="296"/>
        <v>9</v>
      </c>
      <c r="R3803" s="10">
        <f t="shared" si="295"/>
        <v>47.33</v>
      </c>
      <c r="S3803" s="23">
        <f t="shared" si="297"/>
        <v>41975.676111111112</v>
      </c>
      <c r="T3803" s="23">
        <f t="shared" si="298"/>
        <v>42006.676111111112</v>
      </c>
      <c r="U3803" s="10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0" t="s">
        <v>8220</v>
      </c>
      <c r="G3804" s="10" t="s">
        <v>8223</v>
      </c>
      <c r="H3804" s="10" t="s">
        <v>8245</v>
      </c>
      <c r="I3804" s="10">
        <v>1445482906</v>
      </c>
      <c r="J3804" s="10">
        <v>1442890906</v>
      </c>
      <c r="K3804" s="10" t="b">
        <v>0</v>
      </c>
      <c r="L3804" s="10">
        <v>0</v>
      </c>
      <c r="M3804" t="b">
        <v>0</v>
      </c>
      <c r="N3804" s="10" t="s">
        <v>8303</v>
      </c>
      <c r="O3804" s="15" t="s">
        <v>8315</v>
      </c>
      <c r="P3804" s="10" t="s">
        <v>8357</v>
      </c>
      <c r="Q3804" s="10">
        <f t="shared" si="296"/>
        <v>0</v>
      </c>
      <c r="R3804" s="10">
        <f t="shared" si="295"/>
        <v>0</v>
      </c>
      <c r="S3804" s="23">
        <f t="shared" si="297"/>
        <v>42269.126226851848</v>
      </c>
      <c r="T3804" s="23">
        <f t="shared" si="298"/>
        <v>42299.126226851848</v>
      </c>
      <c r="U3804" s="10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0" t="s">
        <v>8220</v>
      </c>
      <c r="G3805" s="10" t="s">
        <v>8223</v>
      </c>
      <c r="H3805" s="10" t="s">
        <v>8245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t="b">
        <v>0</v>
      </c>
      <c r="N3805" s="10" t="s">
        <v>8303</v>
      </c>
      <c r="O3805" s="15" t="s">
        <v>8315</v>
      </c>
      <c r="P3805" s="10" t="s">
        <v>8357</v>
      </c>
      <c r="Q3805" s="10">
        <f t="shared" si="296"/>
        <v>20</v>
      </c>
      <c r="R3805" s="10">
        <f t="shared" si="295"/>
        <v>58.95</v>
      </c>
      <c r="S3805" s="23">
        <f t="shared" si="297"/>
        <v>42403.971851851849</v>
      </c>
      <c r="T3805" s="23">
        <f t="shared" si="298"/>
        <v>42433.971851851849</v>
      </c>
      <c r="U3805" s="10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0" t="s">
        <v>8220</v>
      </c>
      <c r="G3806" s="10" t="s">
        <v>8223</v>
      </c>
      <c r="H3806" s="10" t="s">
        <v>8245</v>
      </c>
      <c r="I3806" s="10">
        <v>1469948400</v>
      </c>
      <c r="J3806" s="10">
        <v>1465172024</v>
      </c>
      <c r="K3806" s="10" t="b">
        <v>0</v>
      </c>
      <c r="L3806" s="10">
        <v>0</v>
      </c>
      <c r="M3806" t="b">
        <v>0</v>
      </c>
      <c r="N3806" s="10" t="s">
        <v>8303</v>
      </c>
      <c r="O3806" s="15" t="s">
        <v>8315</v>
      </c>
      <c r="P3806" s="10" t="s">
        <v>8357</v>
      </c>
      <c r="Q3806" s="10">
        <f t="shared" si="296"/>
        <v>0</v>
      </c>
      <c r="R3806" s="10">
        <f t="shared" si="295"/>
        <v>0</v>
      </c>
      <c r="S3806" s="23">
        <f t="shared" si="297"/>
        <v>42527.00953703704</v>
      </c>
      <c r="T3806" s="23">
        <f t="shared" si="298"/>
        <v>42582.291666666672</v>
      </c>
      <c r="U3806" s="10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0" t="s">
        <v>8220</v>
      </c>
      <c r="G3807" s="10" t="s">
        <v>8223</v>
      </c>
      <c r="H3807" s="10" t="s">
        <v>8245</v>
      </c>
      <c r="I3807" s="10">
        <v>1411852640</v>
      </c>
      <c r="J3807" s="10">
        <v>1406668640</v>
      </c>
      <c r="K3807" s="10" t="b">
        <v>0</v>
      </c>
      <c r="L3807" s="10">
        <v>2</v>
      </c>
      <c r="M3807" t="b">
        <v>0</v>
      </c>
      <c r="N3807" s="10" t="s">
        <v>8303</v>
      </c>
      <c r="O3807" s="15" t="s">
        <v>8315</v>
      </c>
      <c r="P3807" s="10" t="s">
        <v>8357</v>
      </c>
      <c r="Q3807" s="10">
        <f t="shared" si="296"/>
        <v>0</v>
      </c>
      <c r="R3807" s="10">
        <f t="shared" si="295"/>
        <v>1.5</v>
      </c>
      <c r="S3807" s="23">
        <f t="shared" si="297"/>
        <v>41849.887037037035</v>
      </c>
      <c r="T3807" s="23">
        <f t="shared" si="298"/>
        <v>41909.887037037035</v>
      </c>
      <c r="U3807" s="10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0" t="s">
        <v>8220</v>
      </c>
      <c r="G3808" s="10" t="s">
        <v>8225</v>
      </c>
      <c r="H3808" s="10" t="s">
        <v>8247</v>
      </c>
      <c r="I3808" s="10">
        <v>1404022381</v>
      </c>
      <c r="J3808" s="10">
        <v>1402294381</v>
      </c>
      <c r="K3808" s="10" t="b">
        <v>0</v>
      </c>
      <c r="L3808" s="10">
        <v>1</v>
      </c>
      <c r="M3808" t="b">
        <v>0</v>
      </c>
      <c r="N3808" s="10" t="s">
        <v>8303</v>
      </c>
      <c r="O3808" s="15" t="s">
        <v>8315</v>
      </c>
      <c r="P3808" s="10" t="s">
        <v>8357</v>
      </c>
      <c r="Q3808" s="10">
        <f t="shared" si="296"/>
        <v>0</v>
      </c>
      <c r="R3808" s="10">
        <f t="shared" si="295"/>
        <v>5</v>
      </c>
      <c r="S3808" s="23">
        <f t="shared" si="297"/>
        <v>41799.259039351848</v>
      </c>
      <c r="T3808" s="23">
        <f t="shared" si="298"/>
        <v>41819.259039351848</v>
      </c>
      <c r="U3808" s="10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0" t="s">
        <v>8220</v>
      </c>
      <c r="G3809" s="10" t="s">
        <v>8223</v>
      </c>
      <c r="H3809" s="10" t="s">
        <v>8245</v>
      </c>
      <c r="I3809" s="10">
        <v>1428097739</v>
      </c>
      <c r="J3809" s="10">
        <v>1427492939</v>
      </c>
      <c r="K3809" s="10" t="b">
        <v>0</v>
      </c>
      <c r="L3809" s="10">
        <v>9</v>
      </c>
      <c r="M3809" t="b">
        <v>0</v>
      </c>
      <c r="N3809" s="10" t="s">
        <v>8303</v>
      </c>
      <c r="O3809" s="15" t="s">
        <v>8315</v>
      </c>
      <c r="P3809" s="10" t="s">
        <v>8357</v>
      </c>
      <c r="Q3809" s="10">
        <f t="shared" si="296"/>
        <v>30</v>
      </c>
      <c r="R3809" s="10">
        <f t="shared" si="295"/>
        <v>50.56</v>
      </c>
      <c r="S3809" s="23">
        <f t="shared" si="297"/>
        <v>42090.909016203703</v>
      </c>
      <c r="T3809" s="23">
        <f t="shared" si="298"/>
        <v>42097.909016203703</v>
      </c>
      <c r="U3809" s="10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0" t="s">
        <v>8218</v>
      </c>
      <c r="G3810" s="10" t="s">
        <v>8224</v>
      </c>
      <c r="H3810" s="10" t="s">
        <v>8246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t="b">
        <v>1</v>
      </c>
      <c r="N3810" s="10" t="s">
        <v>8269</v>
      </c>
      <c r="O3810" s="15" t="s">
        <v>8315</v>
      </c>
      <c r="P3810" s="10" t="s">
        <v>8316</v>
      </c>
      <c r="Q3810" s="10">
        <f t="shared" si="296"/>
        <v>100</v>
      </c>
      <c r="R3810" s="10">
        <f t="shared" si="295"/>
        <v>41.67</v>
      </c>
      <c r="S3810" s="23">
        <f t="shared" si="297"/>
        <v>42059.453923611116</v>
      </c>
      <c r="T3810" s="23">
        <f t="shared" si="298"/>
        <v>42119.412256944444</v>
      </c>
      <c r="U3810" s="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0" t="s">
        <v>8218</v>
      </c>
      <c r="G3811" s="10" t="s">
        <v>8224</v>
      </c>
      <c r="H3811" s="10" t="s">
        <v>8246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t="b">
        <v>1</v>
      </c>
      <c r="N3811" s="10" t="s">
        <v>8269</v>
      </c>
      <c r="O3811" s="15" t="s">
        <v>8315</v>
      </c>
      <c r="P3811" s="10" t="s">
        <v>8316</v>
      </c>
      <c r="Q3811" s="10">
        <f t="shared" si="296"/>
        <v>101</v>
      </c>
      <c r="R3811" s="10">
        <f t="shared" si="295"/>
        <v>53.29</v>
      </c>
      <c r="S3811" s="23">
        <f t="shared" si="297"/>
        <v>41800.526701388888</v>
      </c>
      <c r="T3811" s="23">
        <f t="shared" si="298"/>
        <v>41850.958333333336</v>
      </c>
      <c r="U3811" s="10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0" t="s">
        <v>8218</v>
      </c>
      <c r="G3812" s="10" t="s">
        <v>8223</v>
      </c>
      <c r="H3812" s="10" t="s">
        <v>8245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t="b">
        <v>1</v>
      </c>
      <c r="N3812" s="10" t="s">
        <v>8269</v>
      </c>
      <c r="O3812" s="15" t="s">
        <v>8315</v>
      </c>
      <c r="P3812" s="10" t="s">
        <v>8316</v>
      </c>
      <c r="Q3812" s="10">
        <f t="shared" si="296"/>
        <v>122</v>
      </c>
      <c r="R3812" s="10">
        <f t="shared" si="295"/>
        <v>70.23</v>
      </c>
      <c r="S3812" s="23">
        <f t="shared" si="297"/>
        <v>42054.849050925928</v>
      </c>
      <c r="T3812" s="23">
        <f t="shared" si="298"/>
        <v>42084.807384259257</v>
      </c>
      <c r="U3812" s="10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0" t="s">
        <v>8218</v>
      </c>
      <c r="G3813" s="10" t="s">
        <v>8224</v>
      </c>
      <c r="H3813" s="10" t="s">
        <v>8246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t="b">
        <v>1</v>
      </c>
      <c r="N3813" s="10" t="s">
        <v>8269</v>
      </c>
      <c r="O3813" s="15" t="s">
        <v>8315</v>
      </c>
      <c r="P3813" s="10" t="s">
        <v>8316</v>
      </c>
      <c r="Q3813" s="10">
        <f t="shared" si="296"/>
        <v>330</v>
      </c>
      <c r="R3813" s="10">
        <f t="shared" si="295"/>
        <v>43.42</v>
      </c>
      <c r="S3813" s="23">
        <f t="shared" si="297"/>
        <v>42487.62700231481</v>
      </c>
      <c r="T3813" s="23">
        <f t="shared" si="298"/>
        <v>42521.458333333328</v>
      </c>
      <c r="U3813" s="10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0" t="s">
        <v>8218</v>
      </c>
      <c r="G3814" s="10" t="s">
        <v>8228</v>
      </c>
      <c r="H3814" s="10" t="s">
        <v>8250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t="b">
        <v>1</v>
      </c>
      <c r="N3814" s="10" t="s">
        <v>8269</v>
      </c>
      <c r="O3814" s="15" t="s">
        <v>8315</v>
      </c>
      <c r="P3814" s="10" t="s">
        <v>8316</v>
      </c>
      <c r="Q3814" s="10">
        <f t="shared" si="296"/>
        <v>110</v>
      </c>
      <c r="R3814" s="10">
        <f t="shared" si="295"/>
        <v>199.18</v>
      </c>
      <c r="S3814" s="23">
        <f t="shared" si="297"/>
        <v>42109.751250000001</v>
      </c>
      <c r="T3814" s="23">
        <f t="shared" si="298"/>
        <v>42156.165972222225</v>
      </c>
      <c r="U3814" s="10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0" t="s">
        <v>8218</v>
      </c>
      <c r="G3815" s="10" t="s">
        <v>8223</v>
      </c>
      <c r="H3815" s="10" t="s">
        <v>8245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t="b">
        <v>1</v>
      </c>
      <c r="N3815" s="10" t="s">
        <v>8269</v>
      </c>
      <c r="O3815" s="15" t="s">
        <v>8315</v>
      </c>
      <c r="P3815" s="10" t="s">
        <v>8316</v>
      </c>
      <c r="Q3815" s="10">
        <f t="shared" si="296"/>
        <v>101</v>
      </c>
      <c r="R3815" s="10">
        <f t="shared" si="295"/>
        <v>78.52</v>
      </c>
      <c r="S3815" s="23">
        <f t="shared" si="297"/>
        <v>42497.275706018518</v>
      </c>
      <c r="T3815" s="23">
        <f t="shared" si="298"/>
        <v>42535.904861111107</v>
      </c>
      <c r="U3815" s="10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0" t="s">
        <v>8218</v>
      </c>
      <c r="G3816" s="10" t="s">
        <v>8223</v>
      </c>
      <c r="H3816" s="10" t="s">
        <v>8245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t="b">
        <v>1</v>
      </c>
      <c r="N3816" s="10" t="s">
        <v>8269</v>
      </c>
      <c r="O3816" s="15" t="s">
        <v>8315</v>
      </c>
      <c r="P3816" s="10" t="s">
        <v>8316</v>
      </c>
      <c r="Q3816" s="10">
        <f t="shared" si="296"/>
        <v>140</v>
      </c>
      <c r="R3816" s="10">
        <f t="shared" si="295"/>
        <v>61.82</v>
      </c>
      <c r="S3816" s="23">
        <f t="shared" si="297"/>
        <v>42058.904074074075</v>
      </c>
      <c r="T3816" s="23">
        <f t="shared" si="298"/>
        <v>42095.165972222225</v>
      </c>
      <c r="U3816" s="10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0" t="s">
        <v>8218</v>
      </c>
      <c r="G3817" s="10" t="s">
        <v>8224</v>
      </c>
      <c r="H3817" s="10" t="s">
        <v>8246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t="b">
        <v>1</v>
      </c>
      <c r="N3817" s="10" t="s">
        <v>8269</v>
      </c>
      <c r="O3817" s="15" t="s">
        <v>8315</v>
      </c>
      <c r="P3817" s="10" t="s">
        <v>8316</v>
      </c>
      <c r="Q3817" s="10">
        <f t="shared" si="296"/>
        <v>100</v>
      </c>
      <c r="R3817" s="10">
        <f t="shared" si="295"/>
        <v>50</v>
      </c>
      <c r="S3817" s="23">
        <f t="shared" si="297"/>
        <v>42207.259918981479</v>
      </c>
      <c r="T3817" s="23">
        <f t="shared" si="298"/>
        <v>42236.958333333328</v>
      </c>
      <c r="U3817" s="10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0" t="s">
        <v>8218</v>
      </c>
      <c r="G3818" s="10" t="s">
        <v>8223</v>
      </c>
      <c r="H3818" s="10" t="s">
        <v>8245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t="b">
        <v>1</v>
      </c>
      <c r="N3818" s="10" t="s">
        <v>8269</v>
      </c>
      <c r="O3818" s="15" t="s">
        <v>8315</v>
      </c>
      <c r="P3818" s="10" t="s">
        <v>8316</v>
      </c>
      <c r="Q3818" s="10">
        <f t="shared" si="296"/>
        <v>119</v>
      </c>
      <c r="R3818" s="10">
        <f t="shared" si="295"/>
        <v>48.34</v>
      </c>
      <c r="S3818" s="23">
        <f t="shared" si="297"/>
        <v>41807.690081018518</v>
      </c>
      <c r="T3818" s="23">
        <f t="shared" si="298"/>
        <v>41837.690081018518</v>
      </c>
      <c r="U3818" s="10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0" t="s">
        <v>8218</v>
      </c>
      <c r="G3819" s="10" t="s">
        <v>8223</v>
      </c>
      <c r="H3819" s="10" t="s">
        <v>8245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t="b">
        <v>1</v>
      </c>
      <c r="N3819" s="10" t="s">
        <v>8269</v>
      </c>
      <c r="O3819" s="15" t="s">
        <v>8315</v>
      </c>
      <c r="P3819" s="10" t="s">
        <v>8316</v>
      </c>
      <c r="Q3819" s="10">
        <f t="shared" si="296"/>
        <v>107</v>
      </c>
      <c r="R3819" s="10">
        <f t="shared" si="295"/>
        <v>107.25</v>
      </c>
      <c r="S3819" s="23">
        <f t="shared" si="297"/>
        <v>42284.69694444444</v>
      </c>
      <c r="T3819" s="23">
        <f t="shared" si="298"/>
        <v>42301.165972222225</v>
      </c>
      <c r="U3819" s="10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0" t="s">
        <v>8218</v>
      </c>
      <c r="G3820" s="10" t="s">
        <v>8223</v>
      </c>
      <c r="H3820" s="10" t="s">
        <v>8245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t="b">
        <v>1</v>
      </c>
      <c r="N3820" s="10" t="s">
        <v>8269</v>
      </c>
      <c r="O3820" s="15" t="s">
        <v>8315</v>
      </c>
      <c r="P3820" s="10" t="s">
        <v>8316</v>
      </c>
      <c r="Q3820" s="10">
        <f t="shared" si="296"/>
        <v>228</v>
      </c>
      <c r="R3820" s="10">
        <f t="shared" si="295"/>
        <v>57</v>
      </c>
      <c r="S3820" s="23">
        <f t="shared" si="297"/>
        <v>42045.84238425926</v>
      </c>
      <c r="T3820" s="23">
        <f t="shared" si="298"/>
        <v>42075.800717592589</v>
      </c>
      <c r="U3820" s="1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0" t="s">
        <v>8218</v>
      </c>
      <c r="G3821" s="10" t="s">
        <v>8223</v>
      </c>
      <c r="H3821" s="10" t="s">
        <v>8245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t="b">
        <v>1</v>
      </c>
      <c r="N3821" s="10" t="s">
        <v>8269</v>
      </c>
      <c r="O3821" s="15" t="s">
        <v>8315</v>
      </c>
      <c r="P3821" s="10" t="s">
        <v>8316</v>
      </c>
      <c r="Q3821" s="10">
        <f t="shared" si="296"/>
        <v>106</v>
      </c>
      <c r="R3821" s="10">
        <f t="shared" si="295"/>
        <v>40.92</v>
      </c>
      <c r="S3821" s="23">
        <f t="shared" si="297"/>
        <v>42184.209537037037</v>
      </c>
      <c r="T3821" s="23">
        <f t="shared" si="298"/>
        <v>42202.876388888893</v>
      </c>
      <c r="U3821" s="10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0" t="s">
        <v>8218</v>
      </c>
      <c r="G3822" s="10" t="s">
        <v>8224</v>
      </c>
      <c r="H3822" s="10" t="s">
        <v>8246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t="b">
        <v>1</v>
      </c>
      <c r="N3822" s="10" t="s">
        <v>8269</v>
      </c>
      <c r="O3822" s="15" t="s">
        <v>8315</v>
      </c>
      <c r="P3822" s="10" t="s">
        <v>8316</v>
      </c>
      <c r="Q3822" s="10">
        <f t="shared" si="296"/>
        <v>143</v>
      </c>
      <c r="R3822" s="10">
        <f t="shared" si="295"/>
        <v>21.5</v>
      </c>
      <c r="S3822" s="23">
        <f t="shared" si="297"/>
        <v>42160.651817129634</v>
      </c>
      <c r="T3822" s="23">
        <f t="shared" si="298"/>
        <v>42190.651817129634</v>
      </c>
      <c r="U3822" s="10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0" t="s">
        <v>8218</v>
      </c>
      <c r="G3823" s="10" t="s">
        <v>8223</v>
      </c>
      <c r="H3823" s="10" t="s">
        <v>8245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t="b">
        <v>1</v>
      </c>
      <c r="N3823" s="10" t="s">
        <v>8269</v>
      </c>
      <c r="O3823" s="15" t="s">
        <v>8315</v>
      </c>
      <c r="P3823" s="10" t="s">
        <v>8316</v>
      </c>
      <c r="Q3823" s="10">
        <f t="shared" si="296"/>
        <v>105</v>
      </c>
      <c r="R3823" s="10">
        <f t="shared" si="295"/>
        <v>79.540000000000006</v>
      </c>
      <c r="S3823" s="23">
        <f t="shared" si="297"/>
        <v>42341.180636574078</v>
      </c>
      <c r="T3823" s="23">
        <f t="shared" si="298"/>
        <v>42373.180636574078</v>
      </c>
      <c r="U3823" s="10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0" t="s">
        <v>8218</v>
      </c>
      <c r="G3824" s="10" t="s">
        <v>8235</v>
      </c>
      <c r="H3824" s="10" t="s">
        <v>8248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t="b">
        <v>1</v>
      </c>
      <c r="N3824" s="10" t="s">
        <v>8269</v>
      </c>
      <c r="O3824" s="15" t="s">
        <v>8315</v>
      </c>
      <c r="P3824" s="10" t="s">
        <v>8316</v>
      </c>
      <c r="Q3824" s="10">
        <f t="shared" si="296"/>
        <v>110</v>
      </c>
      <c r="R3824" s="10">
        <f t="shared" si="295"/>
        <v>72.38</v>
      </c>
      <c r="S3824" s="23">
        <f t="shared" si="297"/>
        <v>42329.838159722218</v>
      </c>
      <c r="T3824" s="23">
        <f t="shared" si="298"/>
        <v>42388.957638888889</v>
      </c>
      <c r="U3824" s="10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0" t="s">
        <v>8218</v>
      </c>
      <c r="G3825" s="10" t="s">
        <v>8223</v>
      </c>
      <c r="H3825" s="10" t="s">
        <v>8245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t="b">
        <v>1</v>
      </c>
      <c r="N3825" s="10" t="s">
        <v>8269</v>
      </c>
      <c r="O3825" s="15" t="s">
        <v>8315</v>
      </c>
      <c r="P3825" s="10" t="s">
        <v>8316</v>
      </c>
      <c r="Q3825" s="10">
        <f t="shared" si="296"/>
        <v>106</v>
      </c>
      <c r="R3825" s="10">
        <f t="shared" si="295"/>
        <v>64.63</v>
      </c>
      <c r="S3825" s="23">
        <f t="shared" si="297"/>
        <v>42170.910231481481</v>
      </c>
      <c r="T3825" s="23">
        <f t="shared" si="298"/>
        <v>42205.165972222225</v>
      </c>
      <c r="U3825" s="10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0" t="s">
        <v>8218</v>
      </c>
      <c r="G3826" s="10" t="s">
        <v>8224</v>
      </c>
      <c r="H3826" s="10" t="s">
        <v>8246</v>
      </c>
      <c r="I3826" s="10">
        <v>1470058860</v>
      </c>
      <c r="J3826" s="10">
        <v>1469026903</v>
      </c>
      <c r="K3826" s="10" t="b">
        <v>0</v>
      </c>
      <c r="L3826" s="10">
        <v>7</v>
      </c>
      <c r="M3826" t="b">
        <v>1</v>
      </c>
      <c r="N3826" s="10" t="s">
        <v>8269</v>
      </c>
      <c r="O3826" s="15" t="s">
        <v>8315</v>
      </c>
      <c r="P3826" s="10" t="s">
        <v>8316</v>
      </c>
      <c r="Q3826" s="10">
        <f t="shared" si="296"/>
        <v>108</v>
      </c>
      <c r="R3826" s="10">
        <f t="shared" si="295"/>
        <v>38.57</v>
      </c>
      <c r="S3826" s="23">
        <f t="shared" si="297"/>
        <v>42571.626192129625</v>
      </c>
      <c r="T3826" s="23">
        <f t="shared" si="298"/>
        <v>42583.570138888885</v>
      </c>
      <c r="U3826" s="10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0" t="s">
        <v>8218</v>
      </c>
      <c r="G3827" s="10" t="s">
        <v>8223</v>
      </c>
      <c r="H3827" s="10" t="s">
        <v>8245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t="b">
        <v>1</v>
      </c>
      <c r="N3827" s="10" t="s">
        <v>8269</v>
      </c>
      <c r="O3827" s="15" t="s">
        <v>8315</v>
      </c>
      <c r="P3827" s="10" t="s">
        <v>8316</v>
      </c>
      <c r="Q3827" s="10">
        <f t="shared" si="296"/>
        <v>105</v>
      </c>
      <c r="R3827" s="10">
        <f t="shared" si="295"/>
        <v>107.57</v>
      </c>
      <c r="S3827" s="23">
        <f t="shared" si="297"/>
        <v>42151.069606481484</v>
      </c>
      <c r="T3827" s="23">
        <f t="shared" si="298"/>
        <v>42172.069606481484</v>
      </c>
      <c r="U3827" s="10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0" t="s">
        <v>8218</v>
      </c>
      <c r="G3828" s="10" t="s">
        <v>8224</v>
      </c>
      <c r="H3828" s="10" t="s">
        <v>8246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t="b">
        <v>1</v>
      </c>
      <c r="N3828" s="10" t="s">
        <v>8269</v>
      </c>
      <c r="O3828" s="15" t="s">
        <v>8315</v>
      </c>
      <c r="P3828" s="10" t="s">
        <v>8316</v>
      </c>
      <c r="Q3828" s="10">
        <f t="shared" si="296"/>
        <v>119</v>
      </c>
      <c r="R3828" s="10">
        <f t="shared" si="295"/>
        <v>27.5</v>
      </c>
      <c r="S3828" s="23">
        <f t="shared" si="297"/>
        <v>42101.423541666663</v>
      </c>
      <c r="T3828" s="23">
        <f t="shared" si="298"/>
        <v>42131.423541666663</v>
      </c>
      <c r="U3828" s="10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0" t="s">
        <v>8218</v>
      </c>
      <c r="G3829" s="10" t="s">
        <v>8224</v>
      </c>
      <c r="H3829" s="10" t="s">
        <v>8246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t="b">
        <v>1</v>
      </c>
      <c r="N3829" s="10" t="s">
        <v>8269</v>
      </c>
      <c r="O3829" s="15" t="s">
        <v>8315</v>
      </c>
      <c r="P3829" s="10" t="s">
        <v>8316</v>
      </c>
      <c r="Q3829" s="10">
        <f t="shared" si="296"/>
        <v>153</v>
      </c>
      <c r="R3829" s="10">
        <f t="shared" si="295"/>
        <v>70.459999999999994</v>
      </c>
      <c r="S3829" s="23">
        <f t="shared" si="297"/>
        <v>42034.928252314814</v>
      </c>
      <c r="T3829" s="23">
        <f t="shared" si="298"/>
        <v>42090</v>
      </c>
      <c r="U3829" s="10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0" t="s">
        <v>8218</v>
      </c>
      <c r="G3830" s="10" t="s">
        <v>8223</v>
      </c>
      <c r="H3830" s="10" t="s">
        <v>8245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t="b">
        <v>1</v>
      </c>
      <c r="N3830" s="10" t="s">
        <v>8269</v>
      </c>
      <c r="O3830" s="15" t="s">
        <v>8315</v>
      </c>
      <c r="P3830" s="10" t="s">
        <v>8316</v>
      </c>
      <c r="Q3830" s="10">
        <f t="shared" si="296"/>
        <v>100</v>
      </c>
      <c r="R3830" s="10">
        <f t="shared" si="295"/>
        <v>178.57</v>
      </c>
      <c r="S3830" s="23">
        <f t="shared" si="297"/>
        <v>41944.527627314819</v>
      </c>
      <c r="T3830" s="23">
        <f t="shared" si="298"/>
        <v>42004.569293981483</v>
      </c>
      <c r="U3830" s="1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0" t="s">
        <v>8218</v>
      </c>
      <c r="G3831" s="10" t="s">
        <v>8223</v>
      </c>
      <c r="H3831" s="10" t="s">
        <v>8245</v>
      </c>
      <c r="I3831" s="10">
        <v>1472676371</v>
      </c>
      <c r="J3831" s="10">
        <v>1470948371</v>
      </c>
      <c r="K3831" s="10" t="b">
        <v>0</v>
      </c>
      <c r="L3831" s="10">
        <v>8</v>
      </c>
      <c r="M3831" t="b">
        <v>1</v>
      </c>
      <c r="N3831" s="10" t="s">
        <v>8269</v>
      </c>
      <c r="O3831" s="15" t="s">
        <v>8315</v>
      </c>
      <c r="P3831" s="10" t="s">
        <v>8316</v>
      </c>
      <c r="Q3831" s="10">
        <f t="shared" si="296"/>
        <v>100</v>
      </c>
      <c r="R3831" s="10">
        <f t="shared" si="295"/>
        <v>62.63</v>
      </c>
      <c r="S3831" s="23">
        <f t="shared" si="297"/>
        <v>42593.865405092598</v>
      </c>
      <c r="T3831" s="23">
        <f t="shared" si="298"/>
        <v>42613.865405092598</v>
      </c>
      <c r="U3831" s="10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0" t="s">
        <v>8218</v>
      </c>
      <c r="G3832" s="10" t="s">
        <v>8223</v>
      </c>
      <c r="H3832" s="10" t="s">
        <v>8245</v>
      </c>
      <c r="I3832" s="10">
        <v>1464371211</v>
      </c>
      <c r="J3832" s="10">
        <v>1463161611</v>
      </c>
      <c r="K3832" s="10" t="b">
        <v>0</v>
      </c>
      <c r="L3832" s="10">
        <v>3</v>
      </c>
      <c r="M3832" t="b">
        <v>1</v>
      </c>
      <c r="N3832" s="10" t="s">
        <v>8269</v>
      </c>
      <c r="O3832" s="15" t="s">
        <v>8315</v>
      </c>
      <c r="P3832" s="10" t="s">
        <v>8316</v>
      </c>
      <c r="Q3832" s="10">
        <f t="shared" si="296"/>
        <v>225</v>
      </c>
      <c r="R3832" s="10">
        <f t="shared" si="295"/>
        <v>75</v>
      </c>
      <c r="S3832" s="23">
        <f t="shared" si="297"/>
        <v>42503.740868055553</v>
      </c>
      <c r="T3832" s="23">
        <f t="shared" si="298"/>
        <v>42517.740868055553</v>
      </c>
      <c r="U3832" s="10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0" t="s">
        <v>8218</v>
      </c>
      <c r="G3833" s="10" t="s">
        <v>8223</v>
      </c>
      <c r="H3833" s="10" t="s">
        <v>8245</v>
      </c>
      <c r="I3833" s="10">
        <v>1415222545</v>
      </c>
      <c r="J3833" s="10">
        <v>1413404545</v>
      </c>
      <c r="K3833" s="10" t="b">
        <v>0</v>
      </c>
      <c r="L3833" s="10">
        <v>9</v>
      </c>
      <c r="M3833" t="b">
        <v>1</v>
      </c>
      <c r="N3833" s="10" t="s">
        <v>8269</v>
      </c>
      <c r="O3833" s="15" t="s">
        <v>8315</v>
      </c>
      <c r="P3833" s="10" t="s">
        <v>8316</v>
      </c>
      <c r="Q3833" s="10">
        <f t="shared" si="296"/>
        <v>106</v>
      </c>
      <c r="R3833" s="10">
        <f t="shared" si="295"/>
        <v>58.9</v>
      </c>
      <c r="S3833" s="23">
        <f t="shared" si="297"/>
        <v>41927.848900462966</v>
      </c>
      <c r="T3833" s="23">
        <f t="shared" si="298"/>
        <v>41948.890567129631</v>
      </c>
      <c r="U3833" s="10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0" t="s">
        <v>8218</v>
      </c>
      <c r="G3834" s="10" t="s">
        <v>8223</v>
      </c>
      <c r="H3834" s="10" t="s">
        <v>8245</v>
      </c>
      <c r="I3834" s="10">
        <v>1455936335</v>
      </c>
      <c r="J3834" s="10">
        <v>1452048335</v>
      </c>
      <c r="K3834" s="10" t="b">
        <v>0</v>
      </c>
      <c r="L3834" s="10">
        <v>9</v>
      </c>
      <c r="M3834" t="b">
        <v>1</v>
      </c>
      <c r="N3834" s="10" t="s">
        <v>8269</v>
      </c>
      <c r="O3834" s="15" t="s">
        <v>8315</v>
      </c>
      <c r="P3834" s="10" t="s">
        <v>8316</v>
      </c>
      <c r="Q3834" s="10">
        <f t="shared" si="296"/>
        <v>105</v>
      </c>
      <c r="R3834" s="10">
        <f t="shared" si="295"/>
        <v>139.56</v>
      </c>
      <c r="S3834" s="23">
        <f t="shared" si="297"/>
        <v>42375.114988425921</v>
      </c>
      <c r="T3834" s="23">
        <f t="shared" si="298"/>
        <v>42420.114988425921</v>
      </c>
      <c r="U3834" s="10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0" t="s">
        <v>8218</v>
      </c>
      <c r="G3835" s="10" t="s">
        <v>8228</v>
      </c>
      <c r="H3835" s="10" t="s">
        <v>8250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t="b">
        <v>1</v>
      </c>
      <c r="N3835" s="10" t="s">
        <v>8269</v>
      </c>
      <c r="O3835" s="15" t="s">
        <v>8315</v>
      </c>
      <c r="P3835" s="10" t="s">
        <v>8316</v>
      </c>
      <c r="Q3835" s="10">
        <f t="shared" si="296"/>
        <v>117</v>
      </c>
      <c r="R3835" s="10">
        <f t="shared" si="295"/>
        <v>70</v>
      </c>
      <c r="S3835" s="23">
        <f t="shared" si="297"/>
        <v>41963.872361111105</v>
      </c>
      <c r="T3835" s="23">
        <f t="shared" si="298"/>
        <v>41974.797916666663</v>
      </c>
      <c r="U3835" s="10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0" t="s">
        <v>8218</v>
      </c>
      <c r="G3836" s="10" t="s">
        <v>8224</v>
      </c>
      <c r="H3836" s="10" t="s">
        <v>8246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t="b">
        <v>1</v>
      </c>
      <c r="N3836" s="10" t="s">
        <v>8269</v>
      </c>
      <c r="O3836" s="15" t="s">
        <v>8315</v>
      </c>
      <c r="P3836" s="10" t="s">
        <v>8316</v>
      </c>
      <c r="Q3836" s="10">
        <f t="shared" si="296"/>
        <v>109</v>
      </c>
      <c r="R3836" s="10">
        <f t="shared" si="295"/>
        <v>57.39</v>
      </c>
      <c r="S3836" s="23">
        <f t="shared" si="297"/>
        <v>42143.445219907408</v>
      </c>
      <c r="T3836" s="23">
        <f t="shared" si="298"/>
        <v>42173.445219907408</v>
      </c>
      <c r="U3836" s="10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0" t="s">
        <v>8218</v>
      </c>
      <c r="G3837" s="10" t="s">
        <v>8224</v>
      </c>
      <c r="H3837" s="10" t="s">
        <v>8246</v>
      </c>
      <c r="I3837" s="10">
        <v>1461278208</v>
      </c>
      <c r="J3837" s="10">
        <v>1459463808</v>
      </c>
      <c r="K3837" s="10" t="b">
        <v>0</v>
      </c>
      <c r="L3837" s="10">
        <v>8</v>
      </c>
      <c r="M3837" t="b">
        <v>1</v>
      </c>
      <c r="N3837" s="10" t="s">
        <v>8269</v>
      </c>
      <c r="O3837" s="15" t="s">
        <v>8315</v>
      </c>
      <c r="P3837" s="10" t="s">
        <v>8316</v>
      </c>
      <c r="Q3837" s="10">
        <f t="shared" si="296"/>
        <v>160</v>
      </c>
      <c r="R3837" s="10">
        <f t="shared" si="295"/>
        <v>40</v>
      </c>
      <c r="S3837" s="23">
        <f t="shared" si="297"/>
        <v>42460.94222222222</v>
      </c>
      <c r="T3837" s="23">
        <f t="shared" si="298"/>
        <v>42481.94222222222</v>
      </c>
      <c r="U3837" s="10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0" t="s">
        <v>8218</v>
      </c>
      <c r="G3838" s="10" t="s">
        <v>8223</v>
      </c>
      <c r="H3838" s="10" t="s">
        <v>8245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t="b">
        <v>1</v>
      </c>
      <c r="N3838" s="10" t="s">
        <v>8269</v>
      </c>
      <c r="O3838" s="15" t="s">
        <v>8315</v>
      </c>
      <c r="P3838" s="10" t="s">
        <v>8316</v>
      </c>
      <c r="Q3838" s="10">
        <f t="shared" si="296"/>
        <v>113</v>
      </c>
      <c r="R3838" s="10">
        <f t="shared" si="295"/>
        <v>64.290000000000006</v>
      </c>
      <c r="S3838" s="23">
        <f t="shared" si="297"/>
        <v>42553.926527777774</v>
      </c>
      <c r="T3838" s="23">
        <f t="shared" si="298"/>
        <v>42585.172916666663</v>
      </c>
      <c r="U3838" s="10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0" t="s">
        <v>8218</v>
      </c>
      <c r="G3839" s="10" t="s">
        <v>8224</v>
      </c>
      <c r="H3839" s="10" t="s">
        <v>8246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t="b">
        <v>1</v>
      </c>
      <c r="N3839" s="10" t="s">
        <v>8269</v>
      </c>
      <c r="O3839" s="15" t="s">
        <v>8315</v>
      </c>
      <c r="P3839" s="10" t="s">
        <v>8316</v>
      </c>
      <c r="Q3839" s="10">
        <f t="shared" si="296"/>
        <v>102</v>
      </c>
      <c r="R3839" s="10">
        <f t="shared" si="295"/>
        <v>120.12</v>
      </c>
      <c r="S3839" s="23">
        <f t="shared" si="297"/>
        <v>42152.765717592592</v>
      </c>
      <c r="T3839" s="23">
        <f t="shared" si="298"/>
        <v>42188.765717592592</v>
      </c>
      <c r="U3839" s="10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0" t="s">
        <v>8218</v>
      </c>
      <c r="G3840" s="10" t="s">
        <v>8234</v>
      </c>
      <c r="H3840" s="10" t="s">
        <v>8254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t="b">
        <v>1</v>
      </c>
      <c r="N3840" s="10" t="s">
        <v>8269</v>
      </c>
      <c r="O3840" s="15" t="s">
        <v>8315</v>
      </c>
      <c r="P3840" s="10" t="s">
        <v>8316</v>
      </c>
      <c r="Q3840" s="10">
        <f t="shared" si="296"/>
        <v>101</v>
      </c>
      <c r="R3840" s="10">
        <f t="shared" si="295"/>
        <v>1008.24</v>
      </c>
      <c r="S3840" s="23">
        <f t="shared" si="297"/>
        <v>42116.710752314815</v>
      </c>
      <c r="T3840" s="23">
        <f t="shared" si="298"/>
        <v>42146.710752314815</v>
      </c>
      <c r="U3840" s="1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0" t="s">
        <v>8218</v>
      </c>
      <c r="G3841" s="10" t="s">
        <v>8223</v>
      </c>
      <c r="H3841" s="10" t="s">
        <v>8245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t="b">
        <v>1</v>
      </c>
      <c r="N3841" s="10" t="s">
        <v>8269</v>
      </c>
      <c r="O3841" s="15" t="s">
        <v>8315</v>
      </c>
      <c r="P3841" s="10" t="s">
        <v>8316</v>
      </c>
      <c r="Q3841" s="10">
        <f t="shared" si="296"/>
        <v>101</v>
      </c>
      <c r="R3841" s="10">
        <f t="shared" si="295"/>
        <v>63.28</v>
      </c>
      <c r="S3841" s="23">
        <f t="shared" si="297"/>
        <v>42155.142638888887</v>
      </c>
      <c r="T3841" s="23">
        <f t="shared" si="298"/>
        <v>42215.142638888887</v>
      </c>
      <c r="U3841" s="10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0" t="s">
        <v>8218</v>
      </c>
      <c r="G3842" s="10" t="s">
        <v>8224</v>
      </c>
      <c r="H3842" s="10" t="s">
        <v>8246</v>
      </c>
      <c r="I3842" s="10">
        <v>1459180229</v>
      </c>
      <c r="J3842" s="10">
        <v>1457023829</v>
      </c>
      <c r="K3842" s="10" t="b">
        <v>0</v>
      </c>
      <c r="L3842" s="10">
        <v>3</v>
      </c>
      <c r="M3842" t="b">
        <v>1</v>
      </c>
      <c r="N3842" s="10" t="s">
        <v>8269</v>
      </c>
      <c r="O3842" s="15" t="s">
        <v>8315</v>
      </c>
      <c r="P3842" s="10" t="s">
        <v>8316</v>
      </c>
      <c r="Q3842" s="10">
        <f t="shared" si="296"/>
        <v>6500</v>
      </c>
      <c r="R3842" s="10">
        <f t="shared" ref="R3842:R3905" si="300">IFERROR(ROUND(E3842/L3842,2),0)</f>
        <v>21.67</v>
      </c>
      <c r="S3842" s="23">
        <f t="shared" si="297"/>
        <v>42432.701724537037</v>
      </c>
      <c r="T3842" s="23">
        <f t="shared" si="298"/>
        <v>42457.660057870366</v>
      </c>
      <c r="U3842" s="10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0" t="s">
        <v>8220</v>
      </c>
      <c r="G3843" s="10" t="s">
        <v>8223</v>
      </c>
      <c r="H3843" s="10" t="s">
        <v>8245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t="b">
        <v>0</v>
      </c>
      <c r="N3843" s="10" t="s">
        <v>8269</v>
      </c>
      <c r="O3843" s="15" t="s">
        <v>8315</v>
      </c>
      <c r="P3843" s="10" t="s">
        <v>8316</v>
      </c>
      <c r="Q3843" s="10">
        <f t="shared" ref="Q3843:Q3906" si="301">ROUND(E3843/D3843*100,0)</f>
        <v>9</v>
      </c>
      <c r="R3843" s="10">
        <f t="shared" si="300"/>
        <v>25.65</v>
      </c>
      <c r="S3843" s="23">
        <f t="shared" ref="S3843:S3906" si="302">(((J3843/60)/60)/24)+DATE(1970,1,1)</f>
        <v>41780.785729166666</v>
      </c>
      <c r="T3843" s="23">
        <f t="shared" ref="T3843:T3906" si="303">(((I3843/60)/60)/24)+DATE(1970,1,1)</f>
        <v>41840.785729166666</v>
      </c>
      <c r="U3843" s="10">
        <f t="shared" si="299"/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0" t="s">
        <v>8220</v>
      </c>
      <c r="G3844" s="10" t="s">
        <v>8224</v>
      </c>
      <c r="H3844" s="10" t="s">
        <v>8246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t="b">
        <v>0</v>
      </c>
      <c r="N3844" s="10" t="s">
        <v>8269</v>
      </c>
      <c r="O3844" s="15" t="s">
        <v>8315</v>
      </c>
      <c r="P3844" s="10" t="s">
        <v>8316</v>
      </c>
      <c r="Q3844" s="10">
        <f t="shared" si="301"/>
        <v>22</v>
      </c>
      <c r="R3844" s="10">
        <f t="shared" si="300"/>
        <v>47.7</v>
      </c>
      <c r="S3844" s="23">
        <f t="shared" si="302"/>
        <v>41740.493657407409</v>
      </c>
      <c r="T3844" s="23">
        <f t="shared" si="303"/>
        <v>41770.493657407409</v>
      </c>
      <c r="U3844" s="10">
        <f t="shared" si="299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0" t="s">
        <v>8220</v>
      </c>
      <c r="G3845" s="10" t="s">
        <v>8223</v>
      </c>
      <c r="H3845" s="10" t="s">
        <v>8245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t="b">
        <v>0</v>
      </c>
      <c r="N3845" s="10" t="s">
        <v>8269</v>
      </c>
      <c r="O3845" s="15" t="s">
        <v>8315</v>
      </c>
      <c r="P3845" s="10" t="s">
        <v>8316</v>
      </c>
      <c r="Q3845" s="10">
        <f t="shared" si="301"/>
        <v>21</v>
      </c>
      <c r="R3845" s="10">
        <f t="shared" si="300"/>
        <v>56.05</v>
      </c>
      <c r="S3845" s="23">
        <f t="shared" si="302"/>
        <v>41766.072500000002</v>
      </c>
      <c r="T3845" s="23">
        <f t="shared" si="303"/>
        <v>41791.072500000002</v>
      </c>
      <c r="U3845" s="10">
        <f t="shared" si="299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0" t="s">
        <v>8220</v>
      </c>
      <c r="G3846" s="10" t="s">
        <v>8223</v>
      </c>
      <c r="H3846" s="10" t="s">
        <v>8245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t="b">
        <v>0</v>
      </c>
      <c r="N3846" s="10" t="s">
        <v>8269</v>
      </c>
      <c r="O3846" s="15" t="s">
        <v>8315</v>
      </c>
      <c r="P3846" s="10" t="s">
        <v>8316</v>
      </c>
      <c r="Q3846" s="10">
        <f t="shared" si="301"/>
        <v>41</v>
      </c>
      <c r="R3846" s="10">
        <f t="shared" si="300"/>
        <v>81.319999999999993</v>
      </c>
      <c r="S3846" s="23">
        <f t="shared" si="302"/>
        <v>41766.617291666669</v>
      </c>
      <c r="T3846" s="23">
        <f t="shared" si="303"/>
        <v>41793.290972222225</v>
      </c>
      <c r="U3846" s="10">
        <f t="shared" si="299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0" t="s">
        <v>8220</v>
      </c>
      <c r="G3847" s="10" t="s">
        <v>8223</v>
      </c>
      <c r="H3847" s="10" t="s">
        <v>8245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t="b">
        <v>0</v>
      </c>
      <c r="N3847" s="10" t="s">
        <v>8269</v>
      </c>
      <c r="O3847" s="15" t="s">
        <v>8315</v>
      </c>
      <c r="P3847" s="10" t="s">
        <v>8316</v>
      </c>
      <c r="Q3847" s="10">
        <f t="shared" si="301"/>
        <v>2</v>
      </c>
      <c r="R3847" s="10">
        <f t="shared" si="300"/>
        <v>70.17</v>
      </c>
      <c r="S3847" s="23">
        <f t="shared" si="302"/>
        <v>42248.627013888887</v>
      </c>
      <c r="T3847" s="23">
        <f t="shared" si="303"/>
        <v>42278.627013888887</v>
      </c>
      <c r="U3847" s="10">
        <f t="shared" si="299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0" t="s">
        <v>8220</v>
      </c>
      <c r="G3848" s="10" t="s">
        <v>8223</v>
      </c>
      <c r="H3848" s="10" t="s">
        <v>8245</v>
      </c>
      <c r="I3848" s="10">
        <v>1412405940</v>
      </c>
      <c r="J3848" s="10">
        <v>1409721542</v>
      </c>
      <c r="K3848" s="10" t="b">
        <v>1</v>
      </c>
      <c r="L3848" s="10">
        <v>8</v>
      </c>
      <c r="M3848" t="b">
        <v>0</v>
      </c>
      <c r="N3848" s="10" t="s">
        <v>8269</v>
      </c>
      <c r="O3848" s="15" t="s">
        <v>8315</v>
      </c>
      <c r="P3848" s="10" t="s">
        <v>8316</v>
      </c>
      <c r="Q3848" s="10">
        <f t="shared" si="301"/>
        <v>3</v>
      </c>
      <c r="R3848" s="10">
        <f t="shared" si="300"/>
        <v>23.63</v>
      </c>
      <c r="S3848" s="23">
        <f t="shared" si="302"/>
        <v>41885.221550925926</v>
      </c>
      <c r="T3848" s="23">
        <f t="shared" si="303"/>
        <v>41916.290972222225</v>
      </c>
      <c r="U3848" s="10">
        <f t="shared" si="299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0" t="s">
        <v>8220</v>
      </c>
      <c r="G3849" s="10" t="s">
        <v>8223</v>
      </c>
      <c r="H3849" s="10" t="s">
        <v>8245</v>
      </c>
      <c r="I3849" s="10">
        <v>1437283391</v>
      </c>
      <c r="J3849" s="10">
        <v>1433395391</v>
      </c>
      <c r="K3849" s="10" t="b">
        <v>1</v>
      </c>
      <c r="L3849" s="10">
        <v>9</v>
      </c>
      <c r="M3849" t="b">
        <v>0</v>
      </c>
      <c r="N3849" s="10" t="s">
        <v>8269</v>
      </c>
      <c r="O3849" s="15" t="s">
        <v>8315</v>
      </c>
      <c r="P3849" s="10" t="s">
        <v>8316</v>
      </c>
      <c r="Q3849" s="10">
        <f t="shared" si="301"/>
        <v>16</v>
      </c>
      <c r="R3849" s="10">
        <f t="shared" si="300"/>
        <v>188.56</v>
      </c>
      <c r="S3849" s="23">
        <f t="shared" si="302"/>
        <v>42159.224432870367</v>
      </c>
      <c r="T3849" s="23">
        <f t="shared" si="303"/>
        <v>42204.224432870367</v>
      </c>
      <c r="U3849" s="10">
        <f t="shared" si="299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0" t="s">
        <v>8220</v>
      </c>
      <c r="G3850" s="10" t="s">
        <v>8223</v>
      </c>
      <c r="H3850" s="10" t="s">
        <v>8245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t="b">
        <v>0</v>
      </c>
      <c r="N3850" s="10" t="s">
        <v>8269</v>
      </c>
      <c r="O3850" s="15" t="s">
        <v>8315</v>
      </c>
      <c r="P3850" s="10" t="s">
        <v>8316</v>
      </c>
      <c r="Q3850" s="10">
        <f t="shared" si="301"/>
        <v>16</v>
      </c>
      <c r="R3850" s="10">
        <f t="shared" si="300"/>
        <v>49.51</v>
      </c>
      <c r="S3850" s="23">
        <f t="shared" si="302"/>
        <v>42265.817002314812</v>
      </c>
      <c r="T3850" s="23">
        <f t="shared" si="303"/>
        <v>42295.817002314812</v>
      </c>
      <c r="U3850" s="10">
        <f t="shared" si="299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0" t="s">
        <v>8220</v>
      </c>
      <c r="G3851" s="10" t="s">
        <v>8235</v>
      </c>
      <c r="H3851" s="10" t="s">
        <v>8248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t="b">
        <v>0</v>
      </c>
      <c r="N3851" s="10" t="s">
        <v>8269</v>
      </c>
      <c r="O3851" s="15" t="s">
        <v>8315</v>
      </c>
      <c r="P3851" s="10" t="s">
        <v>8316</v>
      </c>
      <c r="Q3851" s="10">
        <f t="shared" si="301"/>
        <v>7</v>
      </c>
      <c r="R3851" s="10">
        <f t="shared" si="300"/>
        <v>75.459999999999994</v>
      </c>
      <c r="S3851" s="23">
        <f t="shared" si="302"/>
        <v>42136.767175925925</v>
      </c>
      <c r="T3851" s="23">
        <f t="shared" si="303"/>
        <v>42166.767175925925</v>
      </c>
      <c r="U3851" s="10">
        <f t="shared" si="299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0" t="s">
        <v>8220</v>
      </c>
      <c r="G3852" s="10" t="s">
        <v>8223</v>
      </c>
      <c r="H3852" s="10" t="s">
        <v>8245</v>
      </c>
      <c r="I3852" s="10">
        <v>1420081143</v>
      </c>
      <c r="J3852" s="10">
        <v>1417489143</v>
      </c>
      <c r="K3852" s="10" t="b">
        <v>1</v>
      </c>
      <c r="L3852" s="10">
        <v>4</v>
      </c>
      <c r="M3852" t="b">
        <v>0</v>
      </c>
      <c r="N3852" s="10" t="s">
        <v>8269</v>
      </c>
      <c r="O3852" s="15" t="s">
        <v>8315</v>
      </c>
      <c r="P3852" s="10" t="s">
        <v>8316</v>
      </c>
      <c r="Q3852" s="10">
        <f t="shared" si="301"/>
        <v>4</v>
      </c>
      <c r="R3852" s="10">
        <f t="shared" si="300"/>
        <v>9.5</v>
      </c>
      <c r="S3852" s="23">
        <f t="shared" si="302"/>
        <v>41975.124340277776</v>
      </c>
      <c r="T3852" s="23">
        <f t="shared" si="303"/>
        <v>42005.124340277776</v>
      </c>
      <c r="U3852" s="10">
        <f t="shared" si="299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0" t="s">
        <v>8220</v>
      </c>
      <c r="G3853" s="10" t="s">
        <v>8224</v>
      </c>
      <c r="H3853" s="10" t="s">
        <v>8246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t="b">
        <v>0</v>
      </c>
      <c r="N3853" s="10" t="s">
        <v>8269</v>
      </c>
      <c r="O3853" s="15" t="s">
        <v>8315</v>
      </c>
      <c r="P3853" s="10" t="s">
        <v>8316</v>
      </c>
      <c r="Q3853" s="10">
        <f t="shared" si="301"/>
        <v>34</v>
      </c>
      <c r="R3853" s="10">
        <f t="shared" si="300"/>
        <v>35.5</v>
      </c>
      <c r="S3853" s="23">
        <f t="shared" si="302"/>
        <v>42172.439571759256</v>
      </c>
      <c r="T3853" s="23">
        <f t="shared" si="303"/>
        <v>42202.439571759256</v>
      </c>
      <c r="U3853" s="10">
        <f t="shared" si="299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0" t="s">
        <v>8220</v>
      </c>
      <c r="G3854" s="10" t="s">
        <v>8223</v>
      </c>
      <c r="H3854" s="10" t="s">
        <v>8245</v>
      </c>
      <c r="I3854" s="10">
        <v>1427427276</v>
      </c>
      <c r="J3854" s="10">
        <v>1425270876</v>
      </c>
      <c r="K3854" s="10" t="b">
        <v>0</v>
      </c>
      <c r="L3854" s="10">
        <v>2</v>
      </c>
      <c r="M3854" t="b">
        <v>0</v>
      </c>
      <c r="N3854" s="10" t="s">
        <v>8269</v>
      </c>
      <c r="O3854" s="15" t="s">
        <v>8315</v>
      </c>
      <c r="P3854" s="10" t="s">
        <v>8316</v>
      </c>
      <c r="Q3854" s="10">
        <f t="shared" si="301"/>
        <v>0</v>
      </c>
      <c r="R3854" s="10">
        <f t="shared" si="300"/>
        <v>10</v>
      </c>
      <c r="S3854" s="23">
        <f t="shared" si="302"/>
        <v>42065.190694444449</v>
      </c>
      <c r="T3854" s="23">
        <f t="shared" si="303"/>
        <v>42090.149027777778</v>
      </c>
      <c r="U3854" s="10">
        <f t="shared" si="299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0" t="s">
        <v>8220</v>
      </c>
      <c r="G3855" s="10" t="s">
        <v>8223</v>
      </c>
      <c r="H3855" s="10" t="s">
        <v>8245</v>
      </c>
      <c r="I3855" s="10">
        <v>1409602178</v>
      </c>
      <c r="J3855" s="10">
        <v>1406578178</v>
      </c>
      <c r="K3855" s="10" t="b">
        <v>0</v>
      </c>
      <c r="L3855" s="10">
        <v>2</v>
      </c>
      <c r="M3855" t="b">
        <v>0</v>
      </c>
      <c r="N3855" s="10" t="s">
        <v>8269</v>
      </c>
      <c r="O3855" s="15" t="s">
        <v>8315</v>
      </c>
      <c r="P3855" s="10" t="s">
        <v>8316</v>
      </c>
      <c r="Q3855" s="10">
        <f t="shared" si="301"/>
        <v>0</v>
      </c>
      <c r="R3855" s="10">
        <f t="shared" si="300"/>
        <v>13</v>
      </c>
      <c r="S3855" s="23">
        <f t="shared" si="302"/>
        <v>41848.84002314815</v>
      </c>
      <c r="T3855" s="23">
        <f t="shared" si="303"/>
        <v>41883.84002314815</v>
      </c>
      <c r="U3855" s="10">
        <f t="shared" ref="U3855:U3918" si="304">YEAR(S:S)</f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0" t="s">
        <v>8220</v>
      </c>
      <c r="G3856" s="10" t="s">
        <v>8223</v>
      </c>
      <c r="H3856" s="10" t="s">
        <v>8245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t="b">
        <v>0</v>
      </c>
      <c r="N3856" s="10" t="s">
        <v>8269</v>
      </c>
      <c r="O3856" s="15" t="s">
        <v>8315</v>
      </c>
      <c r="P3856" s="10" t="s">
        <v>8316</v>
      </c>
      <c r="Q3856" s="10">
        <f t="shared" si="301"/>
        <v>16</v>
      </c>
      <c r="R3856" s="10">
        <f t="shared" si="300"/>
        <v>89.4</v>
      </c>
      <c r="S3856" s="23">
        <f t="shared" si="302"/>
        <v>42103.884930555556</v>
      </c>
      <c r="T3856" s="23">
        <f t="shared" si="303"/>
        <v>42133.884930555556</v>
      </c>
      <c r="U3856" s="10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0" t="s">
        <v>8220</v>
      </c>
      <c r="G3857" s="10" t="s">
        <v>8223</v>
      </c>
      <c r="H3857" s="10" t="s">
        <v>8245</v>
      </c>
      <c r="I3857" s="10">
        <v>1427408271</v>
      </c>
      <c r="J3857" s="10">
        <v>1424819871</v>
      </c>
      <c r="K3857" s="10" t="b">
        <v>0</v>
      </c>
      <c r="L3857" s="10">
        <v>1</v>
      </c>
      <c r="M3857" t="b">
        <v>0</v>
      </c>
      <c r="N3857" s="10" t="s">
        <v>8269</v>
      </c>
      <c r="O3857" s="15" t="s">
        <v>8315</v>
      </c>
      <c r="P3857" s="10" t="s">
        <v>8316</v>
      </c>
      <c r="Q3857" s="10">
        <f t="shared" si="301"/>
        <v>3</v>
      </c>
      <c r="R3857" s="10">
        <f t="shared" si="300"/>
        <v>25</v>
      </c>
      <c r="S3857" s="23">
        <f t="shared" si="302"/>
        <v>42059.970729166671</v>
      </c>
      <c r="T3857" s="23">
        <f t="shared" si="303"/>
        <v>42089.929062499999</v>
      </c>
      <c r="U3857" s="10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0" t="s">
        <v>8220</v>
      </c>
      <c r="G3858" s="10" t="s">
        <v>8223</v>
      </c>
      <c r="H3858" s="10" t="s">
        <v>8245</v>
      </c>
      <c r="I3858" s="10">
        <v>1425833403</v>
      </c>
      <c r="J3858" s="10">
        <v>1423245003</v>
      </c>
      <c r="K3858" s="10" t="b">
        <v>0</v>
      </c>
      <c r="L3858" s="10">
        <v>1</v>
      </c>
      <c r="M3858" t="b">
        <v>0</v>
      </c>
      <c r="N3858" s="10" t="s">
        <v>8269</v>
      </c>
      <c r="O3858" s="15" t="s">
        <v>8315</v>
      </c>
      <c r="P3858" s="10" t="s">
        <v>8316</v>
      </c>
      <c r="Q3858" s="10">
        <f t="shared" si="301"/>
        <v>0</v>
      </c>
      <c r="R3858" s="10">
        <f t="shared" si="300"/>
        <v>1</v>
      </c>
      <c r="S3858" s="23">
        <f t="shared" si="302"/>
        <v>42041.743090277778</v>
      </c>
      <c r="T3858" s="23">
        <f t="shared" si="303"/>
        <v>42071.701423611114</v>
      </c>
      <c r="U3858" s="10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0" t="s">
        <v>8220</v>
      </c>
      <c r="G3859" s="10" t="s">
        <v>8223</v>
      </c>
      <c r="H3859" s="10" t="s">
        <v>8245</v>
      </c>
      <c r="I3859" s="10">
        <v>1406913120</v>
      </c>
      <c r="J3859" s="10">
        <v>1404927690</v>
      </c>
      <c r="K3859" s="10" t="b">
        <v>0</v>
      </c>
      <c r="L3859" s="10">
        <v>4</v>
      </c>
      <c r="M3859" t="b">
        <v>0</v>
      </c>
      <c r="N3859" s="10" t="s">
        <v>8269</v>
      </c>
      <c r="O3859" s="15" t="s">
        <v>8315</v>
      </c>
      <c r="P3859" s="10" t="s">
        <v>8316</v>
      </c>
      <c r="Q3859" s="10">
        <f t="shared" si="301"/>
        <v>5</v>
      </c>
      <c r="R3859" s="10">
        <f t="shared" si="300"/>
        <v>65</v>
      </c>
      <c r="S3859" s="23">
        <f t="shared" si="302"/>
        <v>41829.73715277778</v>
      </c>
      <c r="T3859" s="23">
        <f t="shared" si="303"/>
        <v>41852.716666666667</v>
      </c>
      <c r="U3859" s="10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0" t="s">
        <v>8220</v>
      </c>
      <c r="G3860" s="10" t="s">
        <v>8224</v>
      </c>
      <c r="H3860" s="10" t="s">
        <v>8246</v>
      </c>
      <c r="I3860" s="10">
        <v>1432328400</v>
      </c>
      <c r="J3860" s="10">
        <v>1430734844</v>
      </c>
      <c r="K3860" s="10" t="b">
        <v>0</v>
      </c>
      <c r="L3860" s="10">
        <v>1</v>
      </c>
      <c r="M3860" t="b">
        <v>0</v>
      </c>
      <c r="N3860" s="10" t="s">
        <v>8269</v>
      </c>
      <c r="O3860" s="15" t="s">
        <v>8315</v>
      </c>
      <c r="P3860" s="10" t="s">
        <v>8316</v>
      </c>
      <c r="Q3860" s="10">
        <f t="shared" si="301"/>
        <v>2</v>
      </c>
      <c r="R3860" s="10">
        <f t="shared" si="300"/>
        <v>10</v>
      </c>
      <c r="S3860" s="23">
        <f t="shared" si="302"/>
        <v>42128.431064814817</v>
      </c>
      <c r="T3860" s="23">
        <f t="shared" si="303"/>
        <v>42146.875</v>
      </c>
      <c r="U3860" s="1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0" t="s">
        <v>8220</v>
      </c>
      <c r="G3861" s="10" t="s">
        <v>8223</v>
      </c>
      <c r="H3861" s="10" t="s">
        <v>8245</v>
      </c>
      <c r="I3861" s="10">
        <v>1403730000</v>
      </c>
      <c r="J3861" s="10">
        <v>1401485207</v>
      </c>
      <c r="K3861" s="10" t="b">
        <v>0</v>
      </c>
      <c r="L3861" s="10">
        <v>1</v>
      </c>
      <c r="M3861" t="b">
        <v>0</v>
      </c>
      <c r="N3861" s="10" t="s">
        <v>8269</v>
      </c>
      <c r="O3861" s="15" t="s">
        <v>8315</v>
      </c>
      <c r="P3861" s="10" t="s">
        <v>8316</v>
      </c>
      <c r="Q3861" s="10">
        <f t="shared" si="301"/>
        <v>0</v>
      </c>
      <c r="R3861" s="10">
        <f t="shared" si="300"/>
        <v>1</v>
      </c>
      <c r="S3861" s="23">
        <f t="shared" si="302"/>
        <v>41789.893599537041</v>
      </c>
      <c r="T3861" s="23">
        <f t="shared" si="303"/>
        <v>41815.875</v>
      </c>
      <c r="U3861" s="10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0" t="s">
        <v>8220</v>
      </c>
      <c r="G3862" s="10" t="s">
        <v>8223</v>
      </c>
      <c r="H3862" s="10" t="s">
        <v>8245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t="b">
        <v>0</v>
      </c>
      <c r="N3862" s="10" t="s">
        <v>8269</v>
      </c>
      <c r="O3862" s="15" t="s">
        <v>8315</v>
      </c>
      <c r="P3862" s="10" t="s">
        <v>8316</v>
      </c>
      <c r="Q3862" s="10">
        <f t="shared" si="301"/>
        <v>18</v>
      </c>
      <c r="R3862" s="10">
        <f t="shared" si="300"/>
        <v>81.540000000000006</v>
      </c>
      <c r="S3862" s="23">
        <f t="shared" si="302"/>
        <v>41833.660995370366</v>
      </c>
      <c r="T3862" s="23">
        <f t="shared" si="303"/>
        <v>41863.660995370366</v>
      </c>
      <c r="U3862" s="10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0" t="s">
        <v>8220</v>
      </c>
      <c r="G3863" s="10" t="s">
        <v>8223</v>
      </c>
      <c r="H3863" s="10" t="s">
        <v>8245</v>
      </c>
      <c r="I3863" s="10">
        <v>1415828820</v>
      </c>
      <c r="J3863" s="10">
        <v>1412258977</v>
      </c>
      <c r="K3863" s="10" t="b">
        <v>0</v>
      </c>
      <c r="L3863" s="10">
        <v>1</v>
      </c>
      <c r="M3863" t="b">
        <v>0</v>
      </c>
      <c r="N3863" s="10" t="s">
        <v>8269</v>
      </c>
      <c r="O3863" s="15" t="s">
        <v>8315</v>
      </c>
      <c r="P3863" s="10" t="s">
        <v>8316</v>
      </c>
      <c r="Q3863" s="10">
        <f t="shared" si="301"/>
        <v>5</v>
      </c>
      <c r="R3863" s="10">
        <f t="shared" si="300"/>
        <v>100</v>
      </c>
      <c r="S3863" s="23">
        <f t="shared" si="302"/>
        <v>41914.590011574073</v>
      </c>
      <c r="T3863" s="23">
        <f t="shared" si="303"/>
        <v>41955.907638888893</v>
      </c>
      <c r="U3863" s="10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0" t="s">
        <v>8220</v>
      </c>
      <c r="G3864" s="10" t="s">
        <v>8223</v>
      </c>
      <c r="H3864" s="10" t="s">
        <v>8245</v>
      </c>
      <c r="I3864" s="10">
        <v>1473699540</v>
      </c>
      <c r="J3864" s="10">
        <v>1472451356</v>
      </c>
      <c r="K3864" s="10" t="b">
        <v>0</v>
      </c>
      <c r="L3864" s="10">
        <v>1</v>
      </c>
      <c r="M3864" t="b">
        <v>0</v>
      </c>
      <c r="N3864" s="10" t="s">
        <v>8269</v>
      </c>
      <c r="O3864" s="15" t="s">
        <v>8315</v>
      </c>
      <c r="P3864" s="10" t="s">
        <v>8316</v>
      </c>
      <c r="Q3864" s="10">
        <f t="shared" si="301"/>
        <v>0</v>
      </c>
      <c r="R3864" s="10">
        <f t="shared" si="300"/>
        <v>1</v>
      </c>
      <c r="S3864" s="23">
        <f t="shared" si="302"/>
        <v>42611.261064814811</v>
      </c>
      <c r="T3864" s="23">
        <f t="shared" si="303"/>
        <v>42625.707638888889</v>
      </c>
      <c r="U3864" s="10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0" t="s">
        <v>8220</v>
      </c>
      <c r="G3865" s="10" t="s">
        <v>8223</v>
      </c>
      <c r="H3865" s="10" t="s">
        <v>8245</v>
      </c>
      <c r="I3865" s="10">
        <v>1446739905</v>
      </c>
      <c r="J3865" s="10">
        <v>1441552305</v>
      </c>
      <c r="K3865" s="10" t="b">
        <v>0</v>
      </c>
      <c r="L3865" s="10">
        <v>0</v>
      </c>
      <c r="M3865" t="b">
        <v>0</v>
      </c>
      <c r="N3865" s="10" t="s">
        <v>8269</v>
      </c>
      <c r="O3865" s="15" t="s">
        <v>8315</v>
      </c>
      <c r="P3865" s="10" t="s">
        <v>8316</v>
      </c>
      <c r="Q3865" s="10">
        <f t="shared" si="301"/>
        <v>0</v>
      </c>
      <c r="R3865" s="10">
        <f t="shared" si="300"/>
        <v>0</v>
      </c>
      <c r="S3865" s="23">
        <f t="shared" si="302"/>
        <v>42253.633159722223</v>
      </c>
      <c r="T3865" s="23">
        <f t="shared" si="303"/>
        <v>42313.674826388888</v>
      </c>
      <c r="U3865" s="10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0" t="s">
        <v>8220</v>
      </c>
      <c r="G3866" s="10" t="s">
        <v>8223</v>
      </c>
      <c r="H3866" s="10" t="s">
        <v>8245</v>
      </c>
      <c r="I3866" s="10">
        <v>1447799054</v>
      </c>
      <c r="J3866" s="10">
        <v>1445203454</v>
      </c>
      <c r="K3866" s="10" t="b">
        <v>0</v>
      </c>
      <c r="L3866" s="10">
        <v>3</v>
      </c>
      <c r="M3866" t="b">
        <v>0</v>
      </c>
      <c r="N3866" s="10" t="s">
        <v>8269</v>
      </c>
      <c r="O3866" s="15" t="s">
        <v>8315</v>
      </c>
      <c r="P3866" s="10" t="s">
        <v>8316</v>
      </c>
      <c r="Q3866" s="10">
        <f t="shared" si="301"/>
        <v>1</v>
      </c>
      <c r="R3866" s="10">
        <f t="shared" si="300"/>
        <v>20</v>
      </c>
      <c r="S3866" s="23">
        <f t="shared" si="302"/>
        <v>42295.891828703709</v>
      </c>
      <c r="T3866" s="23">
        <f t="shared" si="303"/>
        <v>42325.933495370366</v>
      </c>
      <c r="U3866" s="10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0" t="s">
        <v>8220</v>
      </c>
      <c r="G3867" s="10" t="s">
        <v>8228</v>
      </c>
      <c r="H3867" s="10" t="s">
        <v>8250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t="b">
        <v>0</v>
      </c>
      <c r="N3867" s="10" t="s">
        <v>8269</v>
      </c>
      <c r="O3867" s="15" t="s">
        <v>8315</v>
      </c>
      <c r="P3867" s="10" t="s">
        <v>8316</v>
      </c>
      <c r="Q3867" s="10">
        <f t="shared" si="301"/>
        <v>27</v>
      </c>
      <c r="R3867" s="10">
        <f t="shared" si="300"/>
        <v>46.43</v>
      </c>
      <c r="S3867" s="23">
        <f t="shared" si="302"/>
        <v>41841.651597222226</v>
      </c>
      <c r="T3867" s="23">
        <f t="shared" si="303"/>
        <v>41881.229166666664</v>
      </c>
      <c r="U3867" s="10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0" t="s">
        <v>8220</v>
      </c>
      <c r="G3868" s="10" t="s">
        <v>8223</v>
      </c>
      <c r="H3868" s="10" t="s">
        <v>8245</v>
      </c>
      <c r="I3868" s="10">
        <v>1458703740</v>
      </c>
      <c r="J3868" s="10">
        <v>1454453021</v>
      </c>
      <c r="K3868" s="10" t="b">
        <v>0</v>
      </c>
      <c r="L3868" s="10">
        <v>2</v>
      </c>
      <c r="M3868" t="b">
        <v>0</v>
      </c>
      <c r="N3868" s="10" t="s">
        <v>8269</v>
      </c>
      <c r="O3868" s="15" t="s">
        <v>8315</v>
      </c>
      <c r="P3868" s="10" t="s">
        <v>8316</v>
      </c>
      <c r="Q3868" s="10">
        <f t="shared" si="301"/>
        <v>1</v>
      </c>
      <c r="R3868" s="10">
        <f t="shared" si="300"/>
        <v>5.5</v>
      </c>
      <c r="S3868" s="23">
        <f t="shared" si="302"/>
        <v>42402.947002314817</v>
      </c>
      <c r="T3868" s="23">
        <f t="shared" si="303"/>
        <v>42452.145138888889</v>
      </c>
      <c r="U3868" s="10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0" t="s">
        <v>8220</v>
      </c>
      <c r="G3869" s="10" t="s">
        <v>8223</v>
      </c>
      <c r="H3869" s="10" t="s">
        <v>8245</v>
      </c>
      <c r="I3869" s="10">
        <v>1466278339</v>
      </c>
      <c r="J3869" s="10">
        <v>1463686339</v>
      </c>
      <c r="K3869" s="10" t="b">
        <v>0</v>
      </c>
      <c r="L3869" s="10">
        <v>5</v>
      </c>
      <c r="M3869" t="b">
        <v>0</v>
      </c>
      <c r="N3869" s="10" t="s">
        <v>8269</v>
      </c>
      <c r="O3869" s="15" t="s">
        <v>8315</v>
      </c>
      <c r="P3869" s="10" t="s">
        <v>8316</v>
      </c>
      <c r="Q3869" s="10">
        <f t="shared" si="301"/>
        <v>13</v>
      </c>
      <c r="R3869" s="10">
        <f t="shared" si="300"/>
        <v>50.2</v>
      </c>
      <c r="S3869" s="23">
        <f t="shared" si="302"/>
        <v>42509.814108796301</v>
      </c>
      <c r="T3869" s="23">
        <f t="shared" si="303"/>
        <v>42539.814108796301</v>
      </c>
      <c r="U3869" s="10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0" t="s">
        <v>8219</v>
      </c>
      <c r="G3870" s="10" t="s">
        <v>8224</v>
      </c>
      <c r="H3870" s="10" t="s">
        <v>8246</v>
      </c>
      <c r="I3870" s="10">
        <v>1410191405</v>
      </c>
      <c r="J3870" s="10">
        <v>1408031405</v>
      </c>
      <c r="K3870" s="10" t="b">
        <v>0</v>
      </c>
      <c r="L3870" s="10">
        <v>1</v>
      </c>
      <c r="M3870" t="b">
        <v>0</v>
      </c>
      <c r="N3870" s="10" t="s">
        <v>8303</v>
      </c>
      <c r="O3870" s="15" t="s">
        <v>8315</v>
      </c>
      <c r="P3870" s="10" t="s">
        <v>8357</v>
      </c>
      <c r="Q3870" s="10">
        <f t="shared" si="301"/>
        <v>0</v>
      </c>
      <c r="R3870" s="10">
        <f t="shared" si="300"/>
        <v>10</v>
      </c>
      <c r="S3870" s="23">
        <f t="shared" si="302"/>
        <v>41865.659780092588</v>
      </c>
      <c r="T3870" s="23">
        <f t="shared" si="303"/>
        <v>41890.659780092588</v>
      </c>
      <c r="U3870" s="1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0" t="s">
        <v>8219</v>
      </c>
      <c r="G3871" s="10" t="s">
        <v>8223</v>
      </c>
      <c r="H3871" s="10" t="s">
        <v>8245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t="b">
        <v>0</v>
      </c>
      <c r="N3871" s="10" t="s">
        <v>8303</v>
      </c>
      <c r="O3871" s="15" t="s">
        <v>8315</v>
      </c>
      <c r="P3871" s="10" t="s">
        <v>8357</v>
      </c>
      <c r="Q3871" s="10">
        <f t="shared" si="301"/>
        <v>3</v>
      </c>
      <c r="R3871" s="10">
        <f t="shared" si="300"/>
        <v>30.13</v>
      </c>
      <c r="S3871" s="23">
        <f t="shared" si="302"/>
        <v>42047.724444444444</v>
      </c>
      <c r="T3871" s="23">
        <f t="shared" si="303"/>
        <v>42077.132638888885</v>
      </c>
      <c r="U3871" s="10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0" t="s">
        <v>8219</v>
      </c>
      <c r="G3872" s="10" t="s">
        <v>8223</v>
      </c>
      <c r="H3872" s="10" t="s">
        <v>8245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t="b">
        <v>0</v>
      </c>
      <c r="N3872" s="10" t="s">
        <v>8303</v>
      </c>
      <c r="O3872" s="15" t="s">
        <v>8315</v>
      </c>
      <c r="P3872" s="10" t="s">
        <v>8357</v>
      </c>
      <c r="Q3872" s="10">
        <f t="shared" si="301"/>
        <v>15</v>
      </c>
      <c r="R3872" s="10">
        <f t="shared" si="300"/>
        <v>150</v>
      </c>
      <c r="S3872" s="23">
        <f t="shared" si="302"/>
        <v>41793.17219907407</v>
      </c>
      <c r="T3872" s="23">
        <f t="shared" si="303"/>
        <v>41823.17219907407</v>
      </c>
      <c r="U3872" s="10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0" t="s">
        <v>8219</v>
      </c>
      <c r="G3873" s="10" t="s">
        <v>8223</v>
      </c>
      <c r="H3873" s="10" t="s">
        <v>8245</v>
      </c>
      <c r="I3873" s="10">
        <v>1490809450</v>
      </c>
      <c r="J3873" s="10">
        <v>1485629050</v>
      </c>
      <c r="K3873" s="10" t="b">
        <v>0</v>
      </c>
      <c r="L3873" s="10">
        <v>3</v>
      </c>
      <c r="M3873" t="b">
        <v>0</v>
      </c>
      <c r="N3873" s="10" t="s">
        <v>8303</v>
      </c>
      <c r="O3873" s="15" t="s">
        <v>8315</v>
      </c>
      <c r="P3873" s="10" t="s">
        <v>8357</v>
      </c>
      <c r="Q3873" s="10">
        <f t="shared" si="301"/>
        <v>3</v>
      </c>
      <c r="R3873" s="10">
        <f t="shared" si="300"/>
        <v>13.33</v>
      </c>
      <c r="S3873" s="23">
        <f t="shared" si="302"/>
        <v>42763.780671296292</v>
      </c>
      <c r="T3873" s="23">
        <f t="shared" si="303"/>
        <v>42823.739004629635</v>
      </c>
      <c r="U3873" s="10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0" t="s">
        <v>8219</v>
      </c>
      <c r="G3874" s="10" t="s">
        <v>8223</v>
      </c>
      <c r="H3874" s="10" t="s">
        <v>8245</v>
      </c>
      <c r="I3874" s="10">
        <v>1439522996</v>
      </c>
      <c r="J3874" s="10">
        <v>1435202996</v>
      </c>
      <c r="K3874" s="10" t="b">
        <v>0</v>
      </c>
      <c r="L3874" s="10">
        <v>0</v>
      </c>
      <c r="M3874" t="b">
        <v>0</v>
      </c>
      <c r="N3874" s="10" t="s">
        <v>8303</v>
      </c>
      <c r="O3874" s="15" t="s">
        <v>8315</v>
      </c>
      <c r="P3874" s="10" t="s">
        <v>8357</v>
      </c>
      <c r="Q3874" s="10">
        <f t="shared" si="301"/>
        <v>0</v>
      </c>
      <c r="R3874" s="10">
        <f t="shared" si="300"/>
        <v>0</v>
      </c>
      <c r="S3874" s="23">
        <f t="shared" si="302"/>
        <v>42180.145787037036</v>
      </c>
      <c r="T3874" s="23">
        <f t="shared" si="303"/>
        <v>42230.145787037036</v>
      </c>
      <c r="U3874" s="10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0" t="s">
        <v>8219</v>
      </c>
      <c r="G3875" s="10" t="s">
        <v>8223</v>
      </c>
      <c r="H3875" s="10" t="s">
        <v>8245</v>
      </c>
      <c r="I3875" s="10">
        <v>1444322535</v>
      </c>
      <c r="J3875" s="10">
        <v>1441730535</v>
      </c>
      <c r="K3875" s="10" t="b">
        <v>0</v>
      </c>
      <c r="L3875" s="10">
        <v>0</v>
      </c>
      <c r="M3875" t="b">
        <v>0</v>
      </c>
      <c r="N3875" s="10" t="s">
        <v>8303</v>
      </c>
      <c r="O3875" s="15" t="s">
        <v>8315</v>
      </c>
      <c r="P3875" s="10" t="s">
        <v>8357</v>
      </c>
      <c r="Q3875" s="10">
        <f t="shared" si="301"/>
        <v>0</v>
      </c>
      <c r="R3875" s="10">
        <f t="shared" si="300"/>
        <v>0</v>
      </c>
      <c r="S3875" s="23">
        <f t="shared" si="302"/>
        <v>42255.696006944447</v>
      </c>
      <c r="T3875" s="23">
        <f t="shared" si="303"/>
        <v>42285.696006944447</v>
      </c>
      <c r="U3875" s="10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0" t="s">
        <v>8219</v>
      </c>
      <c r="G3876" s="10" t="s">
        <v>8227</v>
      </c>
      <c r="H3876" s="10" t="s">
        <v>8249</v>
      </c>
      <c r="I3876" s="10">
        <v>1422061200</v>
      </c>
      <c r="J3876" s="10">
        <v>1420244622</v>
      </c>
      <c r="K3876" s="10" t="b">
        <v>0</v>
      </c>
      <c r="L3876" s="10">
        <v>0</v>
      </c>
      <c r="M3876" t="b">
        <v>0</v>
      </c>
      <c r="N3876" s="10" t="s">
        <v>8303</v>
      </c>
      <c r="O3876" s="15" t="s">
        <v>8315</v>
      </c>
      <c r="P3876" s="10" t="s">
        <v>8357</v>
      </c>
      <c r="Q3876" s="10">
        <f t="shared" si="301"/>
        <v>0</v>
      </c>
      <c r="R3876" s="10">
        <f t="shared" si="300"/>
        <v>0</v>
      </c>
      <c r="S3876" s="23">
        <f t="shared" si="302"/>
        <v>42007.016458333332</v>
      </c>
      <c r="T3876" s="23">
        <f t="shared" si="303"/>
        <v>42028.041666666672</v>
      </c>
      <c r="U3876" s="10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0" t="s">
        <v>8219</v>
      </c>
      <c r="G3877" s="10" t="s">
        <v>8231</v>
      </c>
      <c r="H3877" s="10" t="s">
        <v>8252</v>
      </c>
      <c r="I3877" s="10">
        <v>1472896800</v>
      </c>
      <c r="J3877" s="10">
        <v>1472804365</v>
      </c>
      <c r="K3877" s="10" t="b">
        <v>0</v>
      </c>
      <c r="L3877" s="10">
        <v>0</v>
      </c>
      <c r="M3877" t="b">
        <v>0</v>
      </c>
      <c r="N3877" s="10" t="s">
        <v>8303</v>
      </c>
      <c r="O3877" s="15" t="s">
        <v>8315</v>
      </c>
      <c r="P3877" s="10" t="s">
        <v>8357</v>
      </c>
      <c r="Q3877" s="10">
        <f t="shared" si="301"/>
        <v>0</v>
      </c>
      <c r="R3877" s="10">
        <f t="shared" si="300"/>
        <v>0</v>
      </c>
      <c r="S3877" s="23">
        <f t="shared" si="302"/>
        <v>42615.346817129626</v>
      </c>
      <c r="T3877" s="23">
        <f t="shared" si="303"/>
        <v>42616.416666666672</v>
      </c>
      <c r="U3877" s="10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0" t="s">
        <v>8219</v>
      </c>
      <c r="G3878" s="10" t="s">
        <v>8224</v>
      </c>
      <c r="H3878" s="10" t="s">
        <v>8246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t="b">
        <v>0</v>
      </c>
      <c r="N3878" s="10" t="s">
        <v>8303</v>
      </c>
      <c r="O3878" s="15" t="s">
        <v>8315</v>
      </c>
      <c r="P3878" s="10" t="s">
        <v>8357</v>
      </c>
      <c r="Q3878" s="10">
        <f t="shared" si="301"/>
        <v>53</v>
      </c>
      <c r="R3878" s="10">
        <f t="shared" si="300"/>
        <v>44.76</v>
      </c>
      <c r="S3878" s="23">
        <f t="shared" si="302"/>
        <v>42372.624166666668</v>
      </c>
      <c r="T3878" s="23">
        <f t="shared" si="303"/>
        <v>42402.624166666668</v>
      </c>
      <c r="U3878" s="10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0" t="s">
        <v>8219</v>
      </c>
      <c r="G3879" s="10" t="s">
        <v>8223</v>
      </c>
      <c r="H3879" s="10" t="s">
        <v>8245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t="b">
        <v>0</v>
      </c>
      <c r="N3879" s="10" t="s">
        <v>8303</v>
      </c>
      <c r="O3879" s="15" t="s">
        <v>8315</v>
      </c>
      <c r="P3879" s="10" t="s">
        <v>8357</v>
      </c>
      <c r="Q3879" s="10">
        <f t="shared" si="301"/>
        <v>5</v>
      </c>
      <c r="R3879" s="10">
        <f t="shared" si="300"/>
        <v>88.64</v>
      </c>
      <c r="S3879" s="23">
        <f t="shared" si="302"/>
        <v>42682.67768518519</v>
      </c>
      <c r="T3879" s="23">
        <f t="shared" si="303"/>
        <v>42712.67768518519</v>
      </c>
      <c r="U3879" s="10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0" t="s">
        <v>8219</v>
      </c>
      <c r="G3880" s="10" t="s">
        <v>8223</v>
      </c>
      <c r="H3880" s="10" t="s">
        <v>8245</v>
      </c>
      <c r="I3880" s="10">
        <v>1435636740</v>
      </c>
      <c r="J3880" s="10">
        <v>1433014746</v>
      </c>
      <c r="K3880" s="10" t="b">
        <v>0</v>
      </c>
      <c r="L3880" s="10">
        <v>1</v>
      </c>
      <c r="M3880" t="b">
        <v>0</v>
      </c>
      <c r="N3880" s="10" t="s">
        <v>8303</v>
      </c>
      <c r="O3880" s="15" t="s">
        <v>8315</v>
      </c>
      <c r="P3880" s="10" t="s">
        <v>8357</v>
      </c>
      <c r="Q3880" s="10">
        <f t="shared" si="301"/>
        <v>0</v>
      </c>
      <c r="R3880" s="10">
        <f t="shared" si="300"/>
        <v>10</v>
      </c>
      <c r="S3880" s="23">
        <f t="shared" si="302"/>
        <v>42154.818819444445</v>
      </c>
      <c r="T3880" s="23">
        <f t="shared" si="303"/>
        <v>42185.165972222225</v>
      </c>
      <c r="U3880" s="1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0" t="s">
        <v>8219</v>
      </c>
      <c r="G3881" s="10" t="s">
        <v>8224</v>
      </c>
      <c r="H3881" s="10" t="s">
        <v>8246</v>
      </c>
      <c r="I3881" s="10">
        <v>1422218396</v>
      </c>
      <c r="J3881" s="10">
        <v>1419626396</v>
      </c>
      <c r="K3881" s="10" t="b">
        <v>0</v>
      </c>
      <c r="L3881" s="10">
        <v>0</v>
      </c>
      <c r="M3881" t="b">
        <v>0</v>
      </c>
      <c r="N3881" s="10" t="s">
        <v>8303</v>
      </c>
      <c r="O3881" s="15" t="s">
        <v>8315</v>
      </c>
      <c r="P3881" s="10" t="s">
        <v>8357</v>
      </c>
      <c r="Q3881" s="10">
        <f t="shared" si="301"/>
        <v>0</v>
      </c>
      <c r="R3881" s="10">
        <f t="shared" si="300"/>
        <v>0</v>
      </c>
      <c r="S3881" s="23">
        <f t="shared" si="302"/>
        <v>41999.861064814817</v>
      </c>
      <c r="T3881" s="23">
        <f t="shared" si="303"/>
        <v>42029.861064814817</v>
      </c>
      <c r="U3881" s="10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0" t="s">
        <v>8219</v>
      </c>
      <c r="G3882" s="10" t="s">
        <v>8224</v>
      </c>
      <c r="H3882" s="10" t="s">
        <v>8246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t="b">
        <v>0</v>
      </c>
      <c r="N3882" s="10" t="s">
        <v>8303</v>
      </c>
      <c r="O3882" s="15" t="s">
        <v>8315</v>
      </c>
      <c r="P3882" s="10" t="s">
        <v>8357</v>
      </c>
      <c r="Q3882" s="10">
        <f t="shared" si="301"/>
        <v>13</v>
      </c>
      <c r="R3882" s="10">
        <f t="shared" si="300"/>
        <v>57.65</v>
      </c>
      <c r="S3882" s="23">
        <f t="shared" si="302"/>
        <v>41815.815046296295</v>
      </c>
      <c r="T3882" s="23">
        <f t="shared" si="303"/>
        <v>41850.958333333336</v>
      </c>
      <c r="U3882" s="10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0" t="s">
        <v>8219</v>
      </c>
      <c r="G3883" s="10" t="s">
        <v>8223</v>
      </c>
      <c r="H3883" s="10" t="s">
        <v>8245</v>
      </c>
      <c r="I3883" s="10">
        <v>1487550399</v>
      </c>
      <c r="J3883" s="10">
        <v>1484958399</v>
      </c>
      <c r="K3883" s="10" t="b">
        <v>0</v>
      </c>
      <c r="L3883" s="10">
        <v>1</v>
      </c>
      <c r="M3883" t="b">
        <v>0</v>
      </c>
      <c r="N3883" s="10" t="s">
        <v>8303</v>
      </c>
      <c r="O3883" s="15" t="s">
        <v>8315</v>
      </c>
      <c r="P3883" s="10" t="s">
        <v>8357</v>
      </c>
      <c r="Q3883" s="10">
        <f t="shared" si="301"/>
        <v>5</v>
      </c>
      <c r="R3883" s="10">
        <f t="shared" si="300"/>
        <v>25</v>
      </c>
      <c r="S3883" s="23">
        <f t="shared" si="302"/>
        <v>42756.018506944441</v>
      </c>
      <c r="T3883" s="23">
        <f t="shared" si="303"/>
        <v>42786.018506944441</v>
      </c>
      <c r="U3883" s="10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0" t="s">
        <v>8219</v>
      </c>
      <c r="G3884" s="10" t="s">
        <v>8225</v>
      </c>
      <c r="H3884" s="10" t="s">
        <v>8247</v>
      </c>
      <c r="I3884" s="10">
        <v>1454281380</v>
      </c>
      <c r="J3884" s="10">
        <v>1451950570</v>
      </c>
      <c r="K3884" s="10" t="b">
        <v>0</v>
      </c>
      <c r="L3884" s="10">
        <v>0</v>
      </c>
      <c r="M3884" t="b">
        <v>0</v>
      </c>
      <c r="N3884" s="10" t="s">
        <v>8303</v>
      </c>
      <c r="O3884" s="15" t="s">
        <v>8315</v>
      </c>
      <c r="P3884" s="10" t="s">
        <v>8357</v>
      </c>
      <c r="Q3884" s="10">
        <f t="shared" si="301"/>
        <v>0</v>
      </c>
      <c r="R3884" s="10">
        <f t="shared" si="300"/>
        <v>0</v>
      </c>
      <c r="S3884" s="23">
        <f t="shared" si="302"/>
        <v>42373.983449074076</v>
      </c>
      <c r="T3884" s="23">
        <f t="shared" si="303"/>
        <v>42400.960416666669</v>
      </c>
      <c r="U3884" s="10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0" t="s">
        <v>8219</v>
      </c>
      <c r="G3885" s="10" t="s">
        <v>8224</v>
      </c>
      <c r="H3885" s="10" t="s">
        <v>8246</v>
      </c>
      <c r="I3885" s="10">
        <v>1409668069</v>
      </c>
      <c r="J3885" s="10">
        <v>1407076069</v>
      </c>
      <c r="K3885" s="10" t="b">
        <v>0</v>
      </c>
      <c r="L3885" s="10">
        <v>0</v>
      </c>
      <c r="M3885" t="b">
        <v>0</v>
      </c>
      <c r="N3885" s="10" t="s">
        <v>8303</v>
      </c>
      <c r="O3885" s="15" t="s">
        <v>8315</v>
      </c>
      <c r="P3885" s="10" t="s">
        <v>8357</v>
      </c>
      <c r="Q3885" s="10">
        <f t="shared" si="301"/>
        <v>0</v>
      </c>
      <c r="R3885" s="10">
        <f t="shared" si="300"/>
        <v>0</v>
      </c>
      <c r="S3885" s="23">
        <f t="shared" si="302"/>
        <v>41854.602650462963</v>
      </c>
      <c r="T3885" s="23">
        <f t="shared" si="303"/>
        <v>41884.602650462963</v>
      </c>
      <c r="U3885" s="10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0" t="s">
        <v>8219</v>
      </c>
      <c r="G3886" s="10" t="s">
        <v>8223</v>
      </c>
      <c r="H3886" s="10" t="s">
        <v>8245</v>
      </c>
      <c r="I3886" s="10">
        <v>1427479192</v>
      </c>
      <c r="J3886" s="10">
        <v>1425322792</v>
      </c>
      <c r="K3886" s="10" t="b">
        <v>0</v>
      </c>
      <c r="L3886" s="10">
        <v>0</v>
      </c>
      <c r="M3886" t="b">
        <v>0</v>
      </c>
      <c r="N3886" s="10" t="s">
        <v>8303</v>
      </c>
      <c r="O3886" s="15" t="s">
        <v>8315</v>
      </c>
      <c r="P3886" s="10" t="s">
        <v>8357</v>
      </c>
      <c r="Q3886" s="10">
        <f t="shared" si="301"/>
        <v>0</v>
      </c>
      <c r="R3886" s="10">
        <f t="shared" si="300"/>
        <v>0</v>
      </c>
      <c r="S3886" s="23">
        <f t="shared" si="302"/>
        <v>42065.791574074072</v>
      </c>
      <c r="T3886" s="23">
        <f t="shared" si="303"/>
        <v>42090.749907407408</v>
      </c>
      <c r="U3886" s="10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0" t="s">
        <v>8219</v>
      </c>
      <c r="G3887" s="10" t="s">
        <v>8223</v>
      </c>
      <c r="H3887" s="10" t="s">
        <v>8245</v>
      </c>
      <c r="I3887" s="10">
        <v>1462834191</v>
      </c>
      <c r="J3887" s="10">
        <v>1460242191</v>
      </c>
      <c r="K3887" s="10" t="b">
        <v>0</v>
      </c>
      <c r="L3887" s="10">
        <v>0</v>
      </c>
      <c r="M3887" t="b">
        <v>0</v>
      </c>
      <c r="N3887" s="10" t="s">
        <v>8303</v>
      </c>
      <c r="O3887" s="15" t="s">
        <v>8315</v>
      </c>
      <c r="P3887" s="10" t="s">
        <v>8357</v>
      </c>
      <c r="Q3887" s="10">
        <f t="shared" si="301"/>
        <v>0</v>
      </c>
      <c r="R3887" s="10">
        <f t="shared" si="300"/>
        <v>0</v>
      </c>
      <c r="S3887" s="23">
        <f t="shared" si="302"/>
        <v>42469.951284722221</v>
      </c>
      <c r="T3887" s="23">
        <f t="shared" si="303"/>
        <v>42499.951284722221</v>
      </c>
      <c r="U3887" s="10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0" t="s">
        <v>8219</v>
      </c>
      <c r="G3888" s="10" t="s">
        <v>8225</v>
      </c>
      <c r="H3888" s="10" t="s">
        <v>8247</v>
      </c>
      <c r="I3888" s="10">
        <v>1418275702</v>
      </c>
      <c r="J3888" s="10">
        <v>1415683702</v>
      </c>
      <c r="K3888" s="10" t="b">
        <v>0</v>
      </c>
      <c r="L3888" s="10">
        <v>0</v>
      </c>
      <c r="M3888" t="b">
        <v>0</v>
      </c>
      <c r="N3888" s="10" t="s">
        <v>8303</v>
      </c>
      <c r="O3888" s="15" t="s">
        <v>8315</v>
      </c>
      <c r="P3888" s="10" t="s">
        <v>8357</v>
      </c>
      <c r="Q3888" s="10">
        <f t="shared" si="301"/>
        <v>0</v>
      </c>
      <c r="R3888" s="10">
        <f t="shared" si="300"/>
        <v>0</v>
      </c>
      <c r="S3888" s="23">
        <f t="shared" si="302"/>
        <v>41954.228032407409</v>
      </c>
      <c r="T3888" s="23">
        <f t="shared" si="303"/>
        <v>41984.228032407409</v>
      </c>
      <c r="U3888" s="10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0" t="s">
        <v>8219</v>
      </c>
      <c r="G3889" s="10" t="s">
        <v>8223</v>
      </c>
      <c r="H3889" s="10" t="s">
        <v>8245</v>
      </c>
      <c r="I3889" s="10">
        <v>1430517600</v>
      </c>
      <c r="J3889" s="10">
        <v>1426538129</v>
      </c>
      <c r="K3889" s="10" t="b">
        <v>0</v>
      </c>
      <c r="L3889" s="10">
        <v>2</v>
      </c>
      <c r="M3889" t="b">
        <v>0</v>
      </c>
      <c r="N3889" s="10" t="s">
        <v>8303</v>
      </c>
      <c r="O3889" s="15" t="s">
        <v>8315</v>
      </c>
      <c r="P3889" s="10" t="s">
        <v>8357</v>
      </c>
      <c r="Q3889" s="10">
        <f t="shared" si="301"/>
        <v>2</v>
      </c>
      <c r="R3889" s="10">
        <f t="shared" si="300"/>
        <v>17.5</v>
      </c>
      <c r="S3889" s="23">
        <f t="shared" si="302"/>
        <v>42079.857974537037</v>
      </c>
      <c r="T3889" s="23">
        <f t="shared" si="303"/>
        <v>42125.916666666672</v>
      </c>
      <c r="U3889" s="10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0" t="s">
        <v>8220</v>
      </c>
      <c r="G3890" s="10" t="s">
        <v>8224</v>
      </c>
      <c r="H3890" s="10" t="s">
        <v>8246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t="b">
        <v>0</v>
      </c>
      <c r="N3890" s="10" t="s">
        <v>8269</v>
      </c>
      <c r="O3890" s="15" t="s">
        <v>8315</v>
      </c>
      <c r="P3890" s="10" t="s">
        <v>8316</v>
      </c>
      <c r="Q3890" s="10">
        <f t="shared" si="301"/>
        <v>27</v>
      </c>
      <c r="R3890" s="10">
        <f t="shared" si="300"/>
        <v>38.71</v>
      </c>
      <c r="S3890" s="23">
        <f t="shared" si="302"/>
        <v>42762.545810185184</v>
      </c>
      <c r="T3890" s="23">
        <f t="shared" si="303"/>
        <v>42792.545810185184</v>
      </c>
      <c r="U3890" s="1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0" t="s">
        <v>8220</v>
      </c>
      <c r="G3891" s="10" t="s">
        <v>8223</v>
      </c>
      <c r="H3891" s="10" t="s">
        <v>8245</v>
      </c>
      <c r="I3891" s="10">
        <v>1420413960</v>
      </c>
      <c r="J3891" s="10">
        <v>1417651630</v>
      </c>
      <c r="K3891" s="10" t="b">
        <v>0</v>
      </c>
      <c r="L3891" s="10">
        <v>9</v>
      </c>
      <c r="M3891" t="b">
        <v>0</v>
      </c>
      <c r="N3891" s="10" t="s">
        <v>8269</v>
      </c>
      <c r="O3891" s="15" t="s">
        <v>8315</v>
      </c>
      <c r="P3891" s="10" t="s">
        <v>8316</v>
      </c>
      <c r="Q3891" s="10">
        <f t="shared" si="301"/>
        <v>1</v>
      </c>
      <c r="R3891" s="10">
        <f t="shared" si="300"/>
        <v>13.11</v>
      </c>
      <c r="S3891" s="23">
        <f t="shared" si="302"/>
        <v>41977.004976851851</v>
      </c>
      <c r="T3891" s="23">
        <f t="shared" si="303"/>
        <v>42008.976388888885</v>
      </c>
      <c r="U3891" s="10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0" t="s">
        <v>8220</v>
      </c>
      <c r="G3892" s="10" t="s">
        <v>8223</v>
      </c>
      <c r="H3892" s="10" t="s">
        <v>8245</v>
      </c>
      <c r="I3892" s="10">
        <v>1439662344</v>
      </c>
      <c r="J3892" s="10">
        <v>1434478344</v>
      </c>
      <c r="K3892" s="10" t="b">
        <v>0</v>
      </c>
      <c r="L3892" s="10">
        <v>8</v>
      </c>
      <c r="M3892" t="b">
        <v>0</v>
      </c>
      <c r="N3892" s="10" t="s">
        <v>8269</v>
      </c>
      <c r="O3892" s="15" t="s">
        <v>8315</v>
      </c>
      <c r="P3892" s="10" t="s">
        <v>8316</v>
      </c>
      <c r="Q3892" s="10">
        <f t="shared" si="301"/>
        <v>17</v>
      </c>
      <c r="R3892" s="10">
        <f t="shared" si="300"/>
        <v>315.5</v>
      </c>
      <c r="S3892" s="23">
        <f t="shared" si="302"/>
        <v>42171.758611111116</v>
      </c>
      <c r="T3892" s="23">
        <f t="shared" si="303"/>
        <v>42231.758611111116</v>
      </c>
      <c r="U3892" s="10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0" t="s">
        <v>8220</v>
      </c>
      <c r="G3893" s="10" t="s">
        <v>8223</v>
      </c>
      <c r="H3893" s="10" t="s">
        <v>8245</v>
      </c>
      <c r="I3893" s="10">
        <v>1427086740</v>
      </c>
      <c r="J3893" s="10">
        <v>1424488244</v>
      </c>
      <c r="K3893" s="10" t="b">
        <v>0</v>
      </c>
      <c r="L3893" s="10">
        <v>7</v>
      </c>
      <c r="M3893" t="b">
        <v>0</v>
      </c>
      <c r="N3893" s="10" t="s">
        <v>8269</v>
      </c>
      <c r="O3893" s="15" t="s">
        <v>8315</v>
      </c>
      <c r="P3893" s="10" t="s">
        <v>8316</v>
      </c>
      <c r="Q3893" s="10">
        <f t="shared" si="301"/>
        <v>33</v>
      </c>
      <c r="R3893" s="10">
        <f t="shared" si="300"/>
        <v>37.14</v>
      </c>
      <c r="S3893" s="23">
        <f t="shared" si="302"/>
        <v>42056.1324537037</v>
      </c>
      <c r="T3893" s="23">
        <f t="shared" si="303"/>
        <v>42086.207638888889</v>
      </c>
      <c r="U3893" s="10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0" t="s">
        <v>8220</v>
      </c>
      <c r="G3894" s="10" t="s">
        <v>8223</v>
      </c>
      <c r="H3894" s="10" t="s">
        <v>8245</v>
      </c>
      <c r="I3894" s="10">
        <v>1408863600</v>
      </c>
      <c r="J3894" s="10">
        <v>1408203557</v>
      </c>
      <c r="K3894" s="10" t="b">
        <v>0</v>
      </c>
      <c r="L3894" s="10">
        <v>0</v>
      </c>
      <c r="M3894" t="b">
        <v>0</v>
      </c>
      <c r="N3894" s="10" t="s">
        <v>8269</v>
      </c>
      <c r="O3894" s="15" t="s">
        <v>8315</v>
      </c>
      <c r="P3894" s="10" t="s">
        <v>8316</v>
      </c>
      <c r="Q3894" s="10">
        <f t="shared" si="301"/>
        <v>0</v>
      </c>
      <c r="R3894" s="10">
        <f t="shared" si="300"/>
        <v>0</v>
      </c>
      <c r="S3894" s="23">
        <f t="shared" si="302"/>
        <v>41867.652280092596</v>
      </c>
      <c r="T3894" s="23">
        <f t="shared" si="303"/>
        <v>41875.291666666664</v>
      </c>
      <c r="U3894" s="10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0" t="s">
        <v>8220</v>
      </c>
      <c r="G3895" s="10" t="s">
        <v>8223</v>
      </c>
      <c r="H3895" s="10" t="s">
        <v>8245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t="b">
        <v>0</v>
      </c>
      <c r="N3895" s="10" t="s">
        <v>8269</v>
      </c>
      <c r="O3895" s="15" t="s">
        <v>8315</v>
      </c>
      <c r="P3895" s="10" t="s">
        <v>8316</v>
      </c>
      <c r="Q3895" s="10">
        <f t="shared" si="301"/>
        <v>22</v>
      </c>
      <c r="R3895" s="10">
        <f t="shared" si="300"/>
        <v>128.27000000000001</v>
      </c>
      <c r="S3895" s="23">
        <f t="shared" si="302"/>
        <v>41779.657870370371</v>
      </c>
      <c r="T3895" s="23">
        <f t="shared" si="303"/>
        <v>41821.25</v>
      </c>
      <c r="U3895" s="10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0" t="s">
        <v>8220</v>
      </c>
      <c r="G3896" s="10" t="s">
        <v>8223</v>
      </c>
      <c r="H3896" s="10" t="s">
        <v>8245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t="b">
        <v>0</v>
      </c>
      <c r="N3896" s="10" t="s">
        <v>8269</v>
      </c>
      <c r="O3896" s="15" t="s">
        <v>8315</v>
      </c>
      <c r="P3896" s="10" t="s">
        <v>8316</v>
      </c>
      <c r="Q3896" s="10">
        <f t="shared" si="301"/>
        <v>3</v>
      </c>
      <c r="R3896" s="10">
        <f t="shared" si="300"/>
        <v>47.27</v>
      </c>
      <c r="S3896" s="23">
        <f t="shared" si="302"/>
        <v>42679.958472222221</v>
      </c>
      <c r="T3896" s="23">
        <f t="shared" si="303"/>
        <v>42710.207638888889</v>
      </c>
      <c r="U3896" s="10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0" t="s">
        <v>8220</v>
      </c>
      <c r="G3897" s="10" t="s">
        <v>8223</v>
      </c>
      <c r="H3897" s="10" t="s">
        <v>8245</v>
      </c>
      <c r="I3897" s="10">
        <v>1425103218</v>
      </c>
      <c r="J3897" s="10">
        <v>1422424818</v>
      </c>
      <c r="K3897" s="10" t="b">
        <v>0</v>
      </c>
      <c r="L3897" s="10">
        <v>1</v>
      </c>
      <c r="M3897" t="b">
        <v>0</v>
      </c>
      <c r="N3897" s="10" t="s">
        <v>8269</v>
      </c>
      <c r="O3897" s="15" t="s">
        <v>8315</v>
      </c>
      <c r="P3897" s="10" t="s">
        <v>8316</v>
      </c>
      <c r="Q3897" s="10">
        <f t="shared" si="301"/>
        <v>5</v>
      </c>
      <c r="R3897" s="10">
        <f t="shared" si="300"/>
        <v>50</v>
      </c>
      <c r="S3897" s="23">
        <f t="shared" si="302"/>
        <v>42032.250208333338</v>
      </c>
      <c r="T3897" s="23">
        <f t="shared" si="303"/>
        <v>42063.250208333338</v>
      </c>
      <c r="U3897" s="10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0" t="s">
        <v>8220</v>
      </c>
      <c r="G3898" s="10" t="s">
        <v>8223</v>
      </c>
      <c r="H3898" s="10" t="s">
        <v>8245</v>
      </c>
      <c r="I3898" s="10">
        <v>1402979778</v>
      </c>
      <c r="J3898" s="10">
        <v>1401770178</v>
      </c>
      <c r="K3898" s="10" t="b">
        <v>0</v>
      </c>
      <c r="L3898" s="10">
        <v>4</v>
      </c>
      <c r="M3898" t="b">
        <v>0</v>
      </c>
      <c r="N3898" s="10" t="s">
        <v>8269</v>
      </c>
      <c r="O3898" s="15" t="s">
        <v>8315</v>
      </c>
      <c r="P3898" s="10" t="s">
        <v>8316</v>
      </c>
      <c r="Q3898" s="10">
        <f t="shared" si="301"/>
        <v>11</v>
      </c>
      <c r="R3898" s="10">
        <f t="shared" si="300"/>
        <v>42.5</v>
      </c>
      <c r="S3898" s="23">
        <f t="shared" si="302"/>
        <v>41793.191875000004</v>
      </c>
      <c r="T3898" s="23">
        <f t="shared" si="303"/>
        <v>41807.191875000004</v>
      </c>
      <c r="U3898" s="10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0" t="s">
        <v>8220</v>
      </c>
      <c r="G3899" s="10" t="s">
        <v>8227</v>
      </c>
      <c r="H3899" s="10" t="s">
        <v>8249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t="b">
        <v>0</v>
      </c>
      <c r="N3899" s="10" t="s">
        <v>8269</v>
      </c>
      <c r="O3899" s="15" t="s">
        <v>8315</v>
      </c>
      <c r="P3899" s="10" t="s">
        <v>8316</v>
      </c>
      <c r="Q3899" s="10">
        <f t="shared" si="301"/>
        <v>18</v>
      </c>
      <c r="R3899" s="10">
        <f t="shared" si="300"/>
        <v>44</v>
      </c>
      <c r="S3899" s="23">
        <f t="shared" si="302"/>
        <v>41982.87364583333</v>
      </c>
      <c r="T3899" s="23">
        <f t="shared" si="303"/>
        <v>42012.87364583333</v>
      </c>
      <c r="U3899" s="10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0" t="s">
        <v>8220</v>
      </c>
      <c r="G3900" s="10" t="s">
        <v>8224</v>
      </c>
      <c r="H3900" s="10" t="s">
        <v>8246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t="b">
        <v>0</v>
      </c>
      <c r="N3900" s="10" t="s">
        <v>8269</v>
      </c>
      <c r="O3900" s="15" t="s">
        <v>8315</v>
      </c>
      <c r="P3900" s="10" t="s">
        <v>8316</v>
      </c>
      <c r="Q3900" s="10">
        <f t="shared" si="301"/>
        <v>33</v>
      </c>
      <c r="R3900" s="10">
        <f t="shared" si="300"/>
        <v>50.88</v>
      </c>
      <c r="S3900" s="23">
        <f t="shared" si="302"/>
        <v>42193.482291666667</v>
      </c>
      <c r="T3900" s="23">
        <f t="shared" si="303"/>
        <v>42233.666666666672</v>
      </c>
      <c r="U3900" s="1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0" t="s">
        <v>8220</v>
      </c>
      <c r="G3901" s="10" t="s">
        <v>8223</v>
      </c>
      <c r="H3901" s="10" t="s">
        <v>8245</v>
      </c>
      <c r="I3901" s="10">
        <v>1407868561</v>
      </c>
      <c r="J3901" s="10">
        <v>1406140561</v>
      </c>
      <c r="K3901" s="10" t="b">
        <v>0</v>
      </c>
      <c r="L3901" s="10">
        <v>2</v>
      </c>
      <c r="M3901" t="b">
        <v>0</v>
      </c>
      <c r="N3901" s="10" t="s">
        <v>8269</v>
      </c>
      <c r="O3901" s="15" t="s">
        <v>8315</v>
      </c>
      <c r="P3901" s="10" t="s">
        <v>8316</v>
      </c>
      <c r="Q3901" s="10">
        <f t="shared" si="301"/>
        <v>1</v>
      </c>
      <c r="R3901" s="10">
        <f t="shared" si="300"/>
        <v>62.5</v>
      </c>
      <c r="S3901" s="23">
        <f t="shared" si="302"/>
        <v>41843.775011574071</v>
      </c>
      <c r="T3901" s="23">
        <f t="shared" si="303"/>
        <v>41863.775011574071</v>
      </c>
      <c r="U3901" s="10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0" t="s">
        <v>8220</v>
      </c>
      <c r="G3902" s="10" t="s">
        <v>8223</v>
      </c>
      <c r="H3902" s="10" t="s">
        <v>8245</v>
      </c>
      <c r="I3902" s="10">
        <v>1433988791</v>
      </c>
      <c r="J3902" s="10">
        <v>1431396791</v>
      </c>
      <c r="K3902" s="10" t="b">
        <v>0</v>
      </c>
      <c r="L3902" s="10">
        <v>5</v>
      </c>
      <c r="M3902" t="b">
        <v>0</v>
      </c>
      <c r="N3902" s="10" t="s">
        <v>8269</v>
      </c>
      <c r="O3902" s="15" t="s">
        <v>8315</v>
      </c>
      <c r="P3902" s="10" t="s">
        <v>8316</v>
      </c>
      <c r="Q3902" s="10">
        <f t="shared" si="301"/>
        <v>5</v>
      </c>
      <c r="R3902" s="10">
        <f t="shared" si="300"/>
        <v>27</v>
      </c>
      <c r="S3902" s="23">
        <f t="shared" si="302"/>
        <v>42136.092488425929</v>
      </c>
      <c r="T3902" s="23">
        <f t="shared" si="303"/>
        <v>42166.092488425929</v>
      </c>
      <c r="U3902" s="10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0" t="s">
        <v>8220</v>
      </c>
      <c r="G3903" s="10" t="s">
        <v>8223</v>
      </c>
      <c r="H3903" s="10" t="s">
        <v>8245</v>
      </c>
      <c r="I3903" s="10">
        <v>1450554599</v>
      </c>
      <c r="J3903" s="10">
        <v>1447098599</v>
      </c>
      <c r="K3903" s="10" t="b">
        <v>0</v>
      </c>
      <c r="L3903" s="10">
        <v>1</v>
      </c>
      <c r="M3903" t="b">
        <v>0</v>
      </c>
      <c r="N3903" s="10" t="s">
        <v>8269</v>
      </c>
      <c r="O3903" s="15" t="s">
        <v>8315</v>
      </c>
      <c r="P3903" s="10" t="s">
        <v>8316</v>
      </c>
      <c r="Q3903" s="10">
        <f t="shared" si="301"/>
        <v>1</v>
      </c>
      <c r="R3903" s="10">
        <f t="shared" si="300"/>
        <v>25</v>
      </c>
      <c r="S3903" s="23">
        <f t="shared" si="302"/>
        <v>42317.826377314821</v>
      </c>
      <c r="T3903" s="23">
        <f t="shared" si="303"/>
        <v>42357.826377314821</v>
      </c>
      <c r="U3903" s="10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0" t="s">
        <v>8220</v>
      </c>
      <c r="G3904" s="10" t="s">
        <v>8224</v>
      </c>
      <c r="H3904" s="10" t="s">
        <v>8246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t="b">
        <v>0</v>
      </c>
      <c r="N3904" s="10" t="s">
        <v>8269</v>
      </c>
      <c r="O3904" s="15" t="s">
        <v>8315</v>
      </c>
      <c r="P3904" s="10" t="s">
        <v>8316</v>
      </c>
      <c r="Q3904" s="10">
        <f t="shared" si="301"/>
        <v>49</v>
      </c>
      <c r="R3904" s="10">
        <f t="shared" si="300"/>
        <v>47.26</v>
      </c>
      <c r="S3904" s="23">
        <f t="shared" si="302"/>
        <v>42663.468078703707</v>
      </c>
      <c r="T3904" s="23">
        <f t="shared" si="303"/>
        <v>42688.509745370371</v>
      </c>
      <c r="U3904" s="10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0" t="s">
        <v>8220</v>
      </c>
      <c r="G3905" s="10" t="s">
        <v>8223</v>
      </c>
      <c r="H3905" s="10" t="s">
        <v>8245</v>
      </c>
      <c r="I3905" s="10">
        <v>1439581080</v>
      </c>
      <c r="J3905" s="10">
        <v>1435709765</v>
      </c>
      <c r="K3905" s="10" t="b">
        <v>0</v>
      </c>
      <c r="L3905" s="10">
        <v>0</v>
      </c>
      <c r="M3905" t="b">
        <v>0</v>
      </c>
      <c r="N3905" s="10" t="s">
        <v>8269</v>
      </c>
      <c r="O3905" s="15" t="s">
        <v>8315</v>
      </c>
      <c r="P3905" s="10" t="s">
        <v>8316</v>
      </c>
      <c r="Q3905" s="10">
        <f t="shared" si="301"/>
        <v>0</v>
      </c>
      <c r="R3905" s="10">
        <f t="shared" si="300"/>
        <v>0</v>
      </c>
      <c r="S3905" s="23">
        <f t="shared" si="302"/>
        <v>42186.01116898148</v>
      </c>
      <c r="T3905" s="23">
        <f t="shared" si="303"/>
        <v>42230.818055555559</v>
      </c>
      <c r="U3905" s="10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0" t="s">
        <v>8220</v>
      </c>
      <c r="G3906" s="10" t="s">
        <v>8223</v>
      </c>
      <c r="H3906" s="10" t="s">
        <v>8245</v>
      </c>
      <c r="I3906" s="10">
        <v>1429074240</v>
      </c>
      <c r="J3906" s="10">
        <v>1427866200</v>
      </c>
      <c r="K3906" s="10" t="b">
        <v>0</v>
      </c>
      <c r="L3906" s="10">
        <v>2</v>
      </c>
      <c r="M3906" t="b">
        <v>0</v>
      </c>
      <c r="N3906" s="10" t="s">
        <v>8269</v>
      </c>
      <c r="O3906" s="15" t="s">
        <v>8315</v>
      </c>
      <c r="P3906" s="10" t="s">
        <v>8316</v>
      </c>
      <c r="Q3906" s="10">
        <f t="shared" si="301"/>
        <v>0</v>
      </c>
      <c r="R3906" s="10">
        <f t="shared" ref="R3906:R3969" si="305">IFERROR(ROUND(E3906/L3906,2),0)</f>
        <v>1.5</v>
      </c>
      <c r="S3906" s="23">
        <f t="shared" si="302"/>
        <v>42095.229166666672</v>
      </c>
      <c r="T3906" s="23">
        <f t="shared" si="303"/>
        <v>42109.211111111115</v>
      </c>
      <c r="U3906" s="10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0" t="s">
        <v>8220</v>
      </c>
      <c r="G3907" s="10" t="s">
        <v>8224</v>
      </c>
      <c r="H3907" s="10" t="s">
        <v>8246</v>
      </c>
      <c r="I3907" s="10">
        <v>1434063600</v>
      </c>
      <c r="J3907" s="10">
        <v>1430405903</v>
      </c>
      <c r="K3907" s="10" t="b">
        <v>0</v>
      </c>
      <c r="L3907" s="10">
        <v>7</v>
      </c>
      <c r="M3907" t="b">
        <v>0</v>
      </c>
      <c r="N3907" s="10" t="s">
        <v>8269</v>
      </c>
      <c r="O3907" s="15" t="s">
        <v>8315</v>
      </c>
      <c r="P3907" s="10" t="s">
        <v>8316</v>
      </c>
      <c r="Q3907" s="10">
        <f t="shared" ref="Q3907:Q3970" si="306">ROUND(E3907/D3907*100,0)</f>
        <v>12</v>
      </c>
      <c r="R3907" s="10">
        <f t="shared" si="305"/>
        <v>24.71</v>
      </c>
      <c r="S3907" s="23">
        <f t="shared" ref="S3907:S3970" si="307">(((J3907/60)/60)/24)+DATE(1970,1,1)</f>
        <v>42124.623877314814</v>
      </c>
      <c r="T3907" s="23">
        <f t="shared" ref="T3907:T3970" si="308">(((I3907/60)/60)/24)+DATE(1970,1,1)</f>
        <v>42166.958333333328</v>
      </c>
      <c r="U3907" s="10">
        <f t="shared" si="304"/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0" t="s">
        <v>8220</v>
      </c>
      <c r="G3908" s="10" t="s">
        <v>8224</v>
      </c>
      <c r="H3908" s="10" t="s">
        <v>8246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t="b">
        <v>0</v>
      </c>
      <c r="N3908" s="10" t="s">
        <v>8269</v>
      </c>
      <c r="O3908" s="15" t="s">
        <v>8315</v>
      </c>
      <c r="P3908" s="10" t="s">
        <v>8316</v>
      </c>
      <c r="Q3908" s="10">
        <f t="shared" si="306"/>
        <v>67</v>
      </c>
      <c r="R3908" s="10">
        <f t="shared" si="305"/>
        <v>63.13</v>
      </c>
      <c r="S3908" s="23">
        <f t="shared" si="307"/>
        <v>42143.917743055557</v>
      </c>
      <c r="T3908" s="23">
        <f t="shared" si="308"/>
        <v>42181.559027777781</v>
      </c>
      <c r="U3908" s="10">
        <f t="shared" si="304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0" t="s">
        <v>8220</v>
      </c>
      <c r="G3909" s="10" t="s">
        <v>8223</v>
      </c>
      <c r="H3909" s="10" t="s">
        <v>8245</v>
      </c>
      <c r="I3909" s="10">
        <v>1414354080</v>
      </c>
      <c r="J3909" s="10">
        <v>1411587606</v>
      </c>
      <c r="K3909" s="10" t="b">
        <v>0</v>
      </c>
      <c r="L3909" s="10">
        <v>4</v>
      </c>
      <c r="M3909" t="b">
        <v>0</v>
      </c>
      <c r="N3909" s="10" t="s">
        <v>8269</v>
      </c>
      <c r="O3909" s="15" t="s">
        <v>8315</v>
      </c>
      <c r="P3909" s="10" t="s">
        <v>8316</v>
      </c>
      <c r="Q3909" s="10">
        <f t="shared" si="306"/>
        <v>15</v>
      </c>
      <c r="R3909" s="10">
        <f t="shared" si="305"/>
        <v>38.25</v>
      </c>
      <c r="S3909" s="23">
        <f t="shared" si="307"/>
        <v>41906.819513888891</v>
      </c>
      <c r="T3909" s="23">
        <f t="shared" si="308"/>
        <v>41938.838888888888</v>
      </c>
      <c r="U3909" s="10">
        <f t="shared" si="304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0" t="s">
        <v>8220</v>
      </c>
      <c r="G3910" s="10" t="s">
        <v>8223</v>
      </c>
      <c r="H3910" s="10" t="s">
        <v>8245</v>
      </c>
      <c r="I3910" s="10">
        <v>1406603696</v>
      </c>
      <c r="J3910" s="10">
        <v>1405307696</v>
      </c>
      <c r="K3910" s="10" t="b">
        <v>0</v>
      </c>
      <c r="L3910" s="10">
        <v>4</v>
      </c>
      <c r="M3910" t="b">
        <v>0</v>
      </c>
      <c r="N3910" s="10" t="s">
        <v>8269</v>
      </c>
      <c r="O3910" s="15" t="s">
        <v>8315</v>
      </c>
      <c r="P3910" s="10" t="s">
        <v>8316</v>
      </c>
      <c r="Q3910" s="10">
        <f t="shared" si="306"/>
        <v>9</v>
      </c>
      <c r="R3910" s="10">
        <f t="shared" si="305"/>
        <v>16.25</v>
      </c>
      <c r="S3910" s="23">
        <f t="shared" si="307"/>
        <v>41834.135370370372</v>
      </c>
      <c r="T3910" s="23">
        <f t="shared" si="308"/>
        <v>41849.135370370372</v>
      </c>
      <c r="U3910" s="10">
        <f t="shared" si="304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0" t="s">
        <v>8220</v>
      </c>
      <c r="G3911" s="10" t="s">
        <v>8223</v>
      </c>
      <c r="H3911" s="10" t="s">
        <v>8245</v>
      </c>
      <c r="I3911" s="10">
        <v>1410424642</v>
      </c>
      <c r="J3911" s="10">
        <v>1407832642</v>
      </c>
      <c r="K3911" s="10" t="b">
        <v>0</v>
      </c>
      <c r="L3911" s="10">
        <v>4</v>
      </c>
      <c r="M3911" t="b">
        <v>0</v>
      </c>
      <c r="N3911" s="10" t="s">
        <v>8269</v>
      </c>
      <c r="O3911" s="15" t="s">
        <v>8315</v>
      </c>
      <c r="P3911" s="10" t="s">
        <v>8316</v>
      </c>
      <c r="Q3911" s="10">
        <f t="shared" si="306"/>
        <v>0</v>
      </c>
      <c r="R3911" s="10">
        <f t="shared" si="305"/>
        <v>33.75</v>
      </c>
      <c r="S3911" s="23">
        <f t="shared" si="307"/>
        <v>41863.359282407408</v>
      </c>
      <c r="T3911" s="23">
        <f t="shared" si="308"/>
        <v>41893.359282407408</v>
      </c>
      <c r="U3911" s="10">
        <f t="shared" si="304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0" t="s">
        <v>8220</v>
      </c>
      <c r="G3912" s="10" t="s">
        <v>8223</v>
      </c>
      <c r="H3912" s="10" t="s">
        <v>8245</v>
      </c>
      <c r="I3912" s="10">
        <v>1441649397</v>
      </c>
      <c r="J3912" s="10">
        <v>1439057397</v>
      </c>
      <c r="K3912" s="10" t="b">
        <v>0</v>
      </c>
      <c r="L3912" s="10">
        <v>3</v>
      </c>
      <c r="M3912" t="b">
        <v>0</v>
      </c>
      <c r="N3912" s="10" t="s">
        <v>8269</v>
      </c>
      <c r="O3912" s="15" t="s">
        <v>8315</v>
      </c>
      <c r="P3912" s="10" t="s">
        <v>8316</v>
      </c>
      <c r="Q3912" s="10">
        <f t="shared" si="306"/>
        <v>3</v>
      </c>
      <c r="R3912" s="10">
        <f t="shared" si="305"/>
        <v>61.67</v>
      </c>
      <c r="S3912" s="23">
        <f t="shared" si="307"/>
        <v>42224.756909722222</v>
      </c>
      <c r="T3912" s="23">
        <f t="shared" si="308"/>
        <v>42254.756909722222</v>
      </c>
      <c r="U3912" s="10">
        <f t="shared" si="304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0" t="s">
        <v>8220</v>
      </c>
      <c r="G3913" s="10" t="s">
        <v>8223</v>
      </c>
      <c r="H3913" s="10" t="s">
        <v>8245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t="b">
        <v>0</v>
      </c>
      <c r="N3913" s="10" t="s">
        <v>8269</v>
      </c>
      <c r="O3913" s="15" t="s">
        <v>8315</v>
      </c>
      <c r="P3913" s="10" t="s">
        <v>8316</v>
      </c>
      <c r="Q3913" s="10">
        <f t="shared" si="306"/>
        <v>37</v>
      </c>
      <c r="R3913" s="10">
        <f t="shared" si="305"/>
        <v>83.14</v>
      </c>
      <c r="S3913" s="23">
        <f t="shared" si="307"/>
        <v>41939.8122337963</v>
      </c>
      <c r="T3913" s="23">
        <f t="shared" si="308"/>
        <v>41969.853900462964</v>
      </c>
      <c r="U3913" s="10">
        <f t="shared" si="304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0" t="s">
        <v>8220</v>
      </c>
      <c r="G3914" s="10" t="s">
        <v>8223</v>
      </c>
      <c r="H3914" s="10" t="s">
        <v>8245</v>
      </c>
      <c r="I3914" s="10">
        <v>1429936500</v>
      </c>
      <c r="J3914" s="10">
        <v>1424759330</v>
      </c>
      <c r="K3914" s="10" t="b">
        <v>0</v>
      </c>
      <c r="L3914" s="10">
        <v>1</v>
      </c>
      <c r="M3914" t="b">
        <v>0</v>
      </c>
      <c r="N3914" s="10" t="s">
        <v>8269</v>
      </c>
      <c r="O3914" s="15" t="s">
        <v>8315</v>
      </c>
      <c r="P3914" s="10" t="s">
        <v>8316</v>
      </c>
      <c r="Q3914" s="10">
        <f t="shared" si="306"/>
        <v>0</v>
      </c>
      <c r="R3914" s="10">
        <f t="shared" si="305"/>
        <v>1</v>
      </c>
      <c r="S3914" s="23">
        <f t="shared" si="307"/>
        <v>42059.270023148143</v>
      </c>
      <c r="T3914" s="23">
        <f t="shared" si="308"/>
        <v>42119.190972222219</v>
      </c>
      <c r="U3914" s="10">
        <f t="shared" si="304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0" t="s">
        <v>8220</v>
      </c>
      <c r="G3915" s="10" t="s">
        <v>8223</v>
      </c>
      <c r="H3915" s="10" t="s">
        <v>8245</v>
      </c>
      <c r="I3915" s="10">
        <v>1448863449</v>
      </c>
      <c r="J3915" s="10">
        <v>1446267849</v>
      </c>
      <c r="K3915" s="10" t="b">
        <v>0</v>
      </c>
      <c r="L3915" s="10">
        <v>7</v>
      </c>
      <c r="M3915" t="b">
        <v>0</v>
      </c>
      <c r="N3915" s="10" t="s">
        <v>8269</v>
      </c>
      <c r="O3915" s="15" t="s">
        <v>8315</v>
      </c>
      <c r="P3915" s="10" t="s">
        <v>8316</v>
      </c>
      <c r="Q3915" s="10">
        <f t="shared" si="306"/>
        <v>10</v>
      </c>
      <c r="R3915" s="10">
        <f t="shared" si="305"/>
        <v>142.86000000000001</v>
      </c>
      <c r="S3915" s="23">
        <f t="shared" si="307"/>
        <v>42308.211215277777</v>
      </c>
      <c r="T3915" s="23">
        <f t="shared" si="308"/>
        <v>42338.252881944441</v>
      </c>
      <c r="U3915" s="10">
        <f t="shared" si="304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0" t="s">
        <v>8220</v>
      </c>
      <c r="G3916" s="10" t="s">
        <v>8224</v>
      </c>
      <c r="H3916" s="10" t="s">
        <v>8246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t="b">
        <v>0</v>
      </c>
      <c r="N3916" s="10" t="s">
        <v>8269</v>
      </c>
      <c r="O3916" s="15" t="s">
        <v>8315</v>
      </c>
      <c r="P3916" s="10" t="s">
        <v>8316</v>
      </c>
      <c r="Q3916" s="10">
        <f t="shared" si="306"/>
        <v>36</v>
      </c>
      <c r="R3916" s="10">
        <f t="shared" si="305"/>
        <v>33.67</v>
      </c>
      <c r="S3916" s="23">
        <f t="shared" si="307"/>
        <v>42114.818935185183</v>
      </c>
      <c r="T3916" s="23">
        <f t="shared" si="308"/>
        <v>42134.957638888889</v>
      </c>
      <c r="U3916" s="10">
        <f t="shared" si="304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0" t="s">
        <v>8220</v>
      </c>
      <c r="G3917" s="10" t="s">
        <v>8224</v>
      </c>
      <c r="H3917" s="10" t="s">
        <v>8246</v>
      </c>
      <c r="I3917" s="10">
        <v>1464824309</v>
      </c>
      <c r="J3917" s="10">
        <v>1462232309</v>
      </c>
      <c r="K3917" s="10" t="b">
        <v>0</v>
      </c>
      <c r="L3917" s="10">
        <v>1</v>
      </c>
      <c r="M3917" t="b">
        <v>0</v>
      </c>
      <c r="N3917" s="10" t="s">
        <v>8269</v>
      </c>
      <c r="O3917" s="15" t="s">
        <v>8315</v>
      </c>
      <c r="P3917" s="10" t="s">
        <v>8316</v>
      </c>
      <c r="Q3917" s="10">
        <f t="shared" si="306"/>
        <v>0</v>
      </c>
      <c r="R3917" s="10">
        <f t="shared" si="305"/>
        <v>5</v>
      </c>
      <c r="S3917" s="23">
        <f t="shared" si="307"/>
        <v>42492.98505787037</v>
      </c>
      <c r="T3917" s="23">
        <f t="shared" si="308"/>
        <v>42522.98505787037</v>
      </c>
      <c r="U3917" s="10">
        <f t="shared" si="304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0" t="s">
        <v>8220</v>
      </c>
      <c r="G3918" s="10" t="s">
        <v>8231</v>
      </c>
      <c r="H3918" s="10" t="s">
        <v>8252</v>
      </c>
      <c r="I3918" s="10">
        <v>1464952752</v>
      </c>
      <c r="J3918" s="10">
        <v>1462360752</v>
      </c>
      <c r="K3918" s="10" t="b">
        <v>0</v>
      </c>
      <c r="L3918" s="10">
        <v>0</v>
      </c>
      <c r="M3918" t="b">
        <v>0</v>
      </c>
      <c r="N3918" s="10" t="s">
        <v>8269</v>
      </c>
      <c r="O3918" s="15" t="s">
        <v>8315</v>
      </c>
      <c r="P3918" s="10" t="s">
        <v>8316</v>
      </c>
      <c r="Q3918" s="10">
        <f t="shared" si="306"/>
        <v>0</v>
      </c>
      <c r="R3918" s="10">
        <f t="shared" si="305"/>
        <v>0</v>
      </c>
      <c r="S3918" s="23">
        <f t="shared" si="307"/>
        <v>42494.471666666665</v>
      </c>
      <c r="T3918" s="23">
        <f t="shared" si="308"/>
        <v>42524.471666666665</v>
      </c>
      <c r="U3918" s="10">
        <f t="shared" si="304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0" t="s">
        <v>8220</v>
      </c>
      <c r="G3919" s="10" t="s">
        <v>8224</v>
      </c>
      <c r="H3919" s="10" t="s">
        <v>8246</v>
      </c>
      <c r="I3919" s="10">
        <v>1410439161</v>
      </c>
      <c r="J3919" s="10">
        <v>1407847161</v>
      </c>
      <c r="K3919" s="10" t="b">
        <v>0</v>
      </c>
      <c r="L3919" s="10">
        <v>1</v>
      </c>
      <c r="M3919" t="b">
        <v>0</v>
      </c>
      <c r="N3919" s="10" t="s">
        <v>8269</v>
      </c>
      <c r="O3919" s="15" t="s">
        <v>8315</v>
      </c>
      <c r="P3919" s="10" t="s">
        <v>8316</v>
      </c>
      <c r="Q3919" s="10">
        <f t="shared" si="306"/>
        <v>0</v>
      </c>
      <c r="R3919" s="10">
        <f t="shared" si="305"/>
        <v>10</v>
      </c>
      <c r="S3919" s="23">
        <f t="shared" si="307"/>
        <v>41863.527326388888</v>
      </c>
      <c r="T3919" s="23">
        <f t="shared" si="308"/>
        <v>41893.527326388888</v>
      </c>
      <c r="U3919" s="10">
        <f t="shared" ref="U3919:U3982" si="309">YEAR(S:S)</f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0" t="s">
        <v>8220</v>
      </c>
      <c r="G3920" s="10" t="s">
        <v>8224</v>
      </c>
      <c r="H3920" s="10" t="s">
        <v>8246</v>
      </c>
      <c r="I3920" s="10">
        <v>1407168000</v>
      </c>
      <c r="J3920" s="10">
        <v>1406131023</v>
      </c>
      <c r="K3920" s="10" t="b">
        <v>0</v>
      </c>
      <c r="L3920" s="10">
        <v>3</v>
      </c>
      <c r="M3920" t="b">
        <v>0</v>
      </c>
      <c r="N3920" s="10" t="s">
        <v>8269</v>
      </c>
      <c r="O3920" s="15" t="s">
        <v>8315</v>
      </c>
      <c r="P3920" s="10" t="s">
        <v>8316</v>
      </c>
      <c r="Q3920" s="10">
        <f t="shared" si="306"/>
        <v>0</v>
      </c>
      <c r="R3920" s="10">
        <f t="shared" si="305"/>
        <v>40</v>
      </c>
      <c r="S3920" s="23">
        <f t="shared" si="307"/>
        <v>41843.664618055554</v>
      </c>
      <c r="T3920" s="23">
        <f t="shared" si="308"/>
        <v>41855.666666666664</v>
      </c>
      <c r="U3920" s="1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0" t="s">
        <v>8220</v>
      </c>
      <c r="G3921" s="10" t="s">
        <v>8224</v>
      </c>
      <c r="H3921" s="10" t="s">
        <v>8246</v>
      </c>
      <c r="I3921" s="10">
        <v>1453075200</v>
      </c>
      <c r="J3921" s="10">
        <v>1450628773</v>
      </c>
      <c r="K3921" s="10" t="b">
        <v>0</v>
      </c>
      <c r="L3921" s="10">
        <v>3</v>
      </c>
      <c r="M3921" t="b">
        <v>0</v>
      </c>
      <c r="N3921" s="10" t="s">
        <v>8269</v>
      </c>
      <c r="O3921" s="15" t="s">
        <v>8315</v>
      </c>
      <c r="P3921" s="10" t="s">
        <v>8316</v>
      </c>
      <c r="Q3921" s="10">
        <f t="shared" si="306"/>
        <v>2</v>
      </c>
      <c r="R3921" s="10">
        <f t="shared" si="305"/>
        <v>30</v>
      </c>
      <c r="S3921" s="23">
        <f t="shared" si="307"/>
        <v>42358.684872685189</v>
      </c>
      <c r="T3921" s="23">
        <f t="shared" si="308"/>
        <v>42387</v>
      </c>
      <c r="U3921" s="10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0" t="s">
        <v>8220</v>
      </c>
      <c r="G3922" s="10" t="s">
        <v>8224</v>
      </c>
      <c r="H3922" s="10" t="s">
        <v>8246</v>
      </c>
      <c r="I3922" s="10">
        <v>1479032260</v>
      </c>
      <c r="J3922" s="10">
        <v>1476436660</v>
      </c>
      <c r="K3922" s="10" t="b">
        <v>0</v>
      </c>
      <c r="L3922" s="10">
        <v>3</v>
      </c>
      <c r="M3922" t="b">
        <v>0</v>
      </c>
      <c r="N3922" s="10" t="s">
        <v>8269</v>
      </c>
      <c r="O3922" s="15" t="s">
        <v>8315</v>
      </c>
      <c r="P3922" s="10" t="s">
        <v>8316</v>
      </c>
      <c r="Q3922" s="10">
        <f t="shared" si="306"/>
        <v>5</v>
      </c>
      <c r="R3922" s="10">
        <f t="shared" si="305"/>
        <v>45</v>
      </c>
      <c r="S3922" s="23">
        <f t="shared" si="307"/>
        <v>42657.38726851852</v>
      </c>
      <c r="T3922" s="23">
        <f t="shared" si="308"/>
        <v>42687.428935185191</v>
      </c>
      <c r="U3922" s="10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0" t="s">
        <v>8220</v>
      </c>
      <c r="G3923" s="10" t="s">
        <v>8224</v>
      </c>
      <c r="H3923" s="10" t="s">
        <v>8246</v>
      </c>
      <c r="I3923" s="10">
        <v>1414346400</v>
      </c>
      <c r="J3923" s="10">
        <v>1413291655</v>
      </c>
      <c r="K3923" s="10" t="b">
        <v>0</v>
      </c>
      <c r="L3923" s="10">
        <v>0</v>
      </c>
      <c r="M3923" t="b">
        <v>0</v>
      </c>
      <c r="N3923" s="10" t="s">
        <v>8269</v>
      </c>
      <c r="O3923" s="15" t="s">
        <v>8315</v>
      </c>
      <c r="P3923" s="10" t="s">
        <v>8316</v>
      </c>
      <c r="Q3923" s="10">
        <f t="shared" si="306"/>
        <v>0</v>
      </c>
      <c r="R3923" s="10">
        <f t="shared" si="305"/>
        <v>0</v>
      </c>
      <c r="S3923" s="23">
        <f t="shared" si="307"/>
        <v>41926.542303240742</v>
      </c>
      <c r="T3923" s="23">
        <f t="shared" si="308"/>
        <v>41938.75</v>
      </c>
      <c r="U3923" s="10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0" t="s">
        <v>8220</v>
      </c>
      <c r="G3924" s="10" t="s">
        <v>8223</v>
      </c>
      <c r="H3924" s="10" t="s">
        <v>8245</v>
      </c>
      <c r="I3924" s="10">
        <v>1425337200</v>
      </c>
      <c r="J3924" s="10">
        <v>1421432810</v>
      </c>
      <c r="K3924" s="10" t="b">
        <v>0</v>
      </c>
      <c r="L3924" s="10">
        <v>6</v>
      </c>
      <c r="M3924" t="b">
        <v>0</v>
      </c>
      <c r="N3924" s="10" t="s">
        <v>8269</v>
      </c>
      <c r="O3924" s="15" t="s">
        <v>8315</v>
      </c>
      <c r="P3924" s="10" t="s">
        <v>8316</v>
      </c>
      <c r="Q3924" s="10">
        <f t="shared" si="306"/>
        <v>8</v>
      </c>
      <c r="R3924" s="10">
        <f t="shared" si="305"/>
        <v>10.17</v>
      </c>
      <c r="S3924" s="23">
        <f t="shared" si="307"/>
        <v>42020.768634259264</v>
      </c>
      <c r="T3924" s="23">
        <f t="shared" si="308"/>
        <v>42065.958333333328</v>
      </c>
      <c r="U3924" s="10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0" t="s">
        <v>8220</v>
      </c>
      <c r="G3925" s="10" t="s">
        <v>8224</v>
      </c>
      <c r="H3925" s="10" t="s">
        <v>8246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t="b">
        <v>0</v>
      </c>
      <c r="N3925" s="10" t="s">
        <v>8269</v>
      </c>
      <c r="O3925" s="15" t="s">
        <v>8315</v>
      </c>
      <c r="P3925" s="10" t="s">
        <v>8316</v>
      </c>
      <c r="Q3925" s="10">
        <f t="shared" si="306"/>
        <v>12</v>
      </c>
      <c r="R3925" s="10">
        <f t="shared" si="305"/>
        <v>81.41</v>
      </c>
      <c r="S3925" s="23">
        <f t="shared" si="307"/>
        <v>42075.979988425926</v>
      </c>
      <c r="T3925" s="23">
        <f t="shared" si="308"/>
        <v>42103.979988425926</v>
      </c>
      <c r="U3925" s="10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0" t="s">
        <v>8220</v>
      </c>
      <c r="G3926" s="10" t="s">
        <v>8223</v>
      </c>
      <c r="H3926" s="10" t="s">
        <v>8245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t="b">
        <v>0</v>
      </c>
      <c r="N3926" s="10" t="s">
        <v>8269</v>
      </c>
      <c r="O3926" s="15" t="s">
        <v>8315</v>
      </c>
      <c r="P3926" s="10" t="s">
        <v>8316</v>
      </c>
      <c r="Q3926" s="10">
        <f t="shared" si="306"/>
        <v>15</v>
      </c>
      <c r="R3926" s="10">
        <f t="shared" si="305"/>
        <v>57.25</v>
      </c>
      <c r="S3926" s="23">
        <f t="shared" si="307"/>
        <v>41786.959745370368</v>
      </c>
      <c r="T3926" s="23">
        <f t="shared" si="308"/>
        <v>41816.959745370368</v>
      </c>
      <c r="U3926" s="10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0" t="s">
        <v>8220</v>
      </c>
      <c r="G3927" s="10" t="s">
        <v>8223</v>
      </c>
      <c r="H3927" s="10" t="s">
        <v>8245</v>
      </c>
      <c r="I3927" s="10">
        <v>1406753639</v>
      </c>
      <c r="J3927" s="10">
        <v>1404161639</v>
      </c>
      <c r="K3927" s="10" t="b">
        <v>0</v>
      </c>
      <c r="L3927" s="10">
        <v>3</v>
      </c>
      <c r="M3927" t="b">
        <v>0</v>
      </c>
      <c r="N3927" s="10" t="s">
        <v>8269</v>
      </c>
      <c r="O3927" s="15" t="s">
        <v>8315</v>
      </c>
      <c r="P3927" s="10" t="s">
        <v>8316</v>
      </c>
      <c r="Q3927" s="10">
        <f t="shared" si="306"/>
        <v>10</v>
      </c>
      <c r="R3927" s="10">
        <f t="shared" si="305"/>
        <v>5</v>
      </c>
      <c r="S3927" s="23">
        <f t="shared" si="307"/>
        <v>41820.870821759258</v>
      </c>
      <c r="T3927" s="23">
        <f t="shared" si="308"/>
        <v>41850.870821759258</v>
      </c>
      <c r="U3927" s="10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0" t="s">
        <v>8220</v>
      </c>
      <c r="G3928" s="10" t="s">
        <v>8225</v>
      </c>
      <c r="H3928" s="10" t="s">
        <v>8247</v>
      </c>
      <c r="I3928" s="10">
        <v>1419645748</v>
      </c>
      <c r="J3928" s="10">
        <v>1417053748</v>
      </c>
      <c r="K3928" s="10" t="b">
        <v>0</v>
      </c>
      <c r="L3928" s="10">
        <v>1</v>
      </c>
      <c r="M3928" t="b">
        <v>0</v>
      </c>
      <c r="N3928" s="10" t="s">
        <v>8269</v>
      </c>
      <c r="O3928" s="15" t="s">
        <v>8315</v>
      </c>
      <c r="P3928" s="10" t="s">
        <v>8316</v>
      </c>
      <c r="Q3928" s="10">
        <f t="shared" si="306"/>
        <v>0</v>
      </c>
      <c r="R3928" s="10">
        <f t="shared" si="305"/>
        <v>15</v>
      </c>
      <c r="S3928" s="23">
        <f t="shared" si="307"/>
        <v>41970.085046296299</v>
      </c>
      <c r="T3928" s="23">
        <f t="shared" si="308"/>
        <v>42000.085046296299</v>
      </c>
      <c r="U3928" s="10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0" t="s">
        <v>8220</v>
      </c>
      <c r="G3929" s="10" t="s">
        <v>8224</v>
      </c>
      <c r="H3929" s="10" t="s">
        <v>8246</v>
      </c>
      <c r="I3929" s="10">
        <v>1407565504</v>
      </c>
      <c r="J3929" s="10">
        <v>1404973504</v>
      </c>
      <c r="K3929" s="10" t="b">
        <v>0</v>
      </c>
      <c r="L3929" s="10">
        <v>2</v>
      </c>
      <c r="M3929" t="b">
        <v>0</v>
      </c>
      <c r="N3929" s="10" t="s">
        <v>8269</v>
      </c>
      <c r="O3929" s="15" t="s">
        <v>8315</v>
      </c>
      <c r="P3929" s="10" t="s">
        <v>8316</v>
      </c>
      <c r="Q3929" s="10">
        <f t="shared" si="306"/>
        <v>1</v>
      </c>
      <c r="R3929" s="10">
        <f t="shared" si="305"/>
        <v>12.5</v>
      </c>
      <c r="S3929" s="23">
        <f t="shared" si="307"/>
        <v>41830.267407407409</v>
      </c>
      <c r="T3929" s="23">
        <f t="shared" si="308"/>
        <v>41860.267407407409</v>
      </c>
      <c r="U3929" s="10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0" t="s">
        <v>8220</v>
      </c>
      <c r="G3930" s="10" t="s">
        <v>8223</v>
      </c>
      <c r="H3930" s="10" t="s">
        <v>8245</v>
      </c>
      <c r="I3930" s="10">
        <v>1444971540</v>
      </c>
      <c r="J3930" s="10">
        <v>1442593427</v>
      </c>
      <c r="K3930" s="10" t="b">
        <v>0</v>
      </c>
      <c r="L3930" s="10">
        <v>7</v>
      </c>
      <c r="M3930" t="b">
        <v>0</v>
      </c>
      <c r="N3930" s="10" t="s">
        <v>8269</v>
      </c>
      <c r="O3930" s="15" t="s">
        <v>8315</v>
      </c>
      <c r="P3930" s="10" t="s">
        <v>8316</v>
      </c>
      <c r="Q3930" s="10">
        <f t="shared" si="306"/>
        <v>13</v>
      </c>
      <c r="R3930" s="10">
        <f t="shared" si="305"/>
        <v>93</v>
      </c>
      <c r="S3930" s="23">
        <f t="shared" si="307"/>
        <v>42265.683182870373</v>
      </c>
      <c r="T3930" s="23">
        <f t="shared" si="308"/>
        <v>42293.207638888889</v>
      </c>
      <c r="U3930" s="1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0" t="s">
        <v>8220</v>
      </c>
      <c r="G3931" s="10" t="s">
        <v>8223</v>
      </c>
      <c r="H3931" s="10" t="s">
        <v>8245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t="b">
        <v>0</v>
      </c>
      <c r="N3931" s="10" t="s">
        <v>8269</v>
      </c>
      <c r="O3931" s="15" t="s">
        <v>8315</v>
      </c>
      <c r="P3931" s="10" t="s">
        <v>8316</v>
      </c>
      <c r="Q3931" s="10">
        <f t="shared" si="306"/>
        <v>2</v>
      </c>
      <c r="R3931" s="10">
        <f t="shared" si="305"/>
        <v>32.36</v>
      </c>
      <c r="S3931" s="23">
        <f t="shared" si="307"/>
        <v>42601.827141203699</v>
      </c>
      <c r="T3931" s="23">
        <f t="shared" si="308"/>
        <v>42631.827141203699</v>
      </c>
      <c r="U3931" s="10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0" t="s">
        <v>8220</v>
      </c>
      <c r="G3932" s="10" t="s">
        <v>8225</v>
      </c>
      <c r="H3932" s="10" t="s">
        <v>8247</v>
      </c>
      <c r="I3932" s="10">
        <v>1459490400</v>
      </c>
      <c r="J3932" s="10">
        <v>1457078868</v>
      </c>
      <c r="K3932" s="10" t="b">
        <v>0</v>
      </c>
      <c r="L3932" s="10">
        <v>0</v>
      </c>
      <c r="M3932" t="b">
        <v>0</v>
      </c>
      <c r="N3932" s="10" t="s">
        <v>8269</v>
      </c>
      <c r="O3932" s="15" t="s">
        <v>8315</v>
      </c>
      <c r="P3932" s="10" t="s">
        <v>8316</v>
      </c>
      <c r="Q3932" s="10">
        <f t="shared" si="306"/>
        <v>0</v>
      </c>
      <c r="R3932" s="10">
        <f t="shared" si="305"/>
        <v>0</v>
      </c>
      <c r="S3932" s="23">
        <f t="shared" si="307"/>
        <v>42433.338749999995</v>
      </c>
      <c r="T3932" s="23">
        <f t="shared" si="308"/>
        <v>42461.25</v>
      </c>
      <c r="U3932" s="10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0" t="s">
        <v>8220</v>
      </c>
      <c r="G3933" s="10" t="s">
        <v>8223</v>
      </c>
      <c r="H3933" s="10" t="s">
        <v>8245</v>
      </c>
      <c r="I3933" s="10">
        <v>1441510707</v>
      </c>
      <c r="J3933" s="10">
        <v>1439350707</v>
      </c>
      <c r="K3933" s="10" t="b">
        <v>0</v>
      </c>
      <c r="L3933" s="10">
        <v>0</v>
      </c>
      <c r="M3933" t="b">
        <v>0</v>
      </c>
      <c r="N3933" s="10" t="s">
        <v>8269</v>
      </c>
      <c r="O3933" s="15" t="s">
        <v>8315</v>
      </c>
      <c r="P3933" s="10" t="s">
        <v>8316</v>
      </c>
      <c r="Q3933" s="10">
        <f t="shared" si="306"/>
        <v>0</v>
      </c>
      <c r="R3933" s="10">
        <f t="shared" si="305"/>
        <v>0</v>
      </c>
      <c r="S3933" s="23">
        <f t="shared" si="307"/>
        <v>42228.151701388888</v>
      </c>
      <c r="T3933" s="23">
        <f t="shared" si="308"/>
        <v>42253.151701388888</v>
      </c>
      <c r="U3933" s="10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0" t="s">
        <v>8220</v>
      </c>
      <c r="G3934" s="10" t="s">
        <v>8223</v>
      </c>
      <c r="H3934" s="10" t="s">
        <v>8245</v>
      </c>
      <c r="I3934" s="10">
        <v>1458097364</v>
      </c>
      <c r="J3934" s="10">
        <v>1455508964</v>
      </c>
      <c r="K3934" s="10" t="b">
        <v>0</v>
      </c>
      <c r="L3934" s="10">
        <v>1</v>
      </c>
      <c r="M3934" t="b">
        <v>0</v>
      </c>
      <c r="N3934" s="10" t="s">
        <v>8269</v>
      </c>
      <c r="O3934" s="15" t="s">
        <v>8315</v>
      </c>
      <c r="P3934" s="10" t="s">
        <v>8316</v>
      </c>
      <c r="Q3934" s="10">
        <f t="shared" si="306"/>
        <v>0</v>
      </c>
      <c r="R3934" s="10">
        <f t="shared" si="305"/>
        <v>1</v>
      </c>
      <c r="S3934" s="23">
        <f t="shared" si="307"/>
        <v>42415.168564814812</v>
      </c>
      <c r="T3934" s="23">
        <f t="shared" si="308"/>
        <v>42445.126898148148</v>
      </c>
      <c r="U3934" s="10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0" t="s">
        <v>8220</v>
      </c>
      <c r="G3935" s="10" t="s">
        <v>8223</v>
      </c>
      <c r="H3935" s="10" t="s">
        <v>8245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t="b">
        <v>0</v>
      </c>
      <c r="N3935" s="10" t="s">
        <v>8269</v>
      </c>
      <c r="O3935" s="15" t="s">
        <v>8315</v>
      </c>
      <c r="P3935" s="10" t="s">
        <v>8316</v>
      </c>
      <c r="Q3935" s="10">
        <f t="shared" si="306"/>
        <v>16</v>
      </c>
      <c r="R3935" s="10">
        <f t="shared" si="305"/>
        <v>91.83</v>
      </c>
      <c r="S3935" s="23">
        <f t="shared" si="307"/>
        <v>42538.968310185184</v>
      </c>
      <c r="T3935" s="23">
        <f t="shared" si="308"/>
        <v>42568.029861111107</v>
      </c>
      <c r="U3935" s="10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0" t="s">
        <v>8220</v>
      </c>
      <c r="G3936" s="10" t="s">
        <v>8223</v>
      </c>
      <c r="H3936" s="10" t="s">
        <v>8245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t="b">
        <v>0</v>
      </c>
      <c r="N3936" s="10" t="s">
        <v>8269</v>
      </c>
      <c r="O3936" s="15" t="s">
        <v>8315</v>
      </c>
      <c r="P3936" s="10" t="s">
        <v>8316</v>
      </c>
      <c r="Q3936" s="10">
        <f t="shared" si="306"/>
        <v>11</v>
      </c>
      <c r="R3936" s="10">
        <f t="shared" si="305"/>
        <v>45.83</v>
      </c>
      <c r="S3936" s="23">
        <f t="shared" si="307"/>
        <v>42233.671747685185</v>
      </c>
      <c r="T3936" s="23">
        <f t="shared" si="308"/>
        <v>42278.541666666672</v>
      </c>
      <c r="U3936" s="10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0" t="s">
        <v>8220</v>
      </c>
      <c r="G3937" s="10" t="s">
        <v>8224</v>
      </c>
      <c r="H3937" s="10" t="s">
        <v>8246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t="b">
        <v>0</v>
      </c>
      <c r="N3937" s="10" t="s">
        <v>8269</v>
      </c>
      <c r="O3937" s="15" t="s">
        <v>8315</v>
      </c>
      <c r="P3937" s="10" t="s">
        <v>8316</v>
      </c>
      <c r="Q3937" s="10">
        <f t="shared" si="306"/>
        <v>44</v>
      </c>
      <c r="R3937" s="10">
        <f t="shared" si="305"/>
        <v>57.17</v>
      </c>
      <c r="S3937" s="23">
        <f t="shared" si="307"/>
        <v>42221.656782407401</v>
      </c>
      <c r="T3937" s="23">
        <f t="shared" si="308"/>
        <v>42281.656782407401</v>
      </c>
      <c r="U3937" s="10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0" t="s">
        <v>8220</v>
      </c>
      <c r="G3938" s="10" t="s">
        <v>8223</v>
      </c>
      <c r="H3938" s="10" t="s">
        <v>8245</v>
      </c>
      <c r="I3938" s="10">
        <v>1480576720</v>
      </c>
      <c r="J3938" s="10">
        <v>1477981120</v>
      </c>
      <c r="K3938" s="10" t="b">
        <v>0</v>
      </c>
      <c r="L3938" s="10">
        <v>0</v>
      </c>
      <c r="M3938" t="b">
        <v>0</v>
      </c>
      <c r="N3938" s="10" t="s">
        <v>8269</v>
      </c>
      <c r="O3938" s="15" t="s">
        <v>8315</v>
      </c>
      <c r="P3938" s="10" t="s">
        <v>8316</v>
      </c>
      <c r="Q3938" s="10">
        <f t="shared" si="306"/>
        <v>0</v>
      </c>
      <c r="R3938" s="10">
        <f t="shared" si="305"/>
        <v>0</v>
      </c>
      <c r="S3938" s="23">
        <f t="shared" si="307"/>
        <v>42675.262962962966</v>
      </c>
      <c r="T3938" s="23">
        <f t="shared" si="308"/>
        <v>42705.304629629631</v>
      </c>
      <c r="U3938" s="10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0" t="s">
        <v>8220</v>
      </c>
      <c r="G3939" s="10" t="s">
        <v>8223</v>
      </c>
      <c r="H3939" s="10" t="s">
        <v>8245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t="b">
        <v>0</v>
      </c>
      <c r="N3939" s="10" t="s">
        <v>8269</v>
      </c>
      <c r="O3939" s="15" t="s">
        <v>8315</v>
      </c>
      <c r="P3939" s="10" t="s">
        <v>8316</v>
      </c>
      <c r="Q3939" s="10">
        <f t="shared" si="306"/>
        <v>86</v>
      </c>
      <c r="R3939" s="10">
        <f t="shared" si="305"/>
        <v>248.5</v>
      </c>
      <c r="S3939" s="23">
        <f t="shared" si="307"/>
        <v>42534.631481481483</v>
      </c>
      <c r="T3939" s="23">
        <f t="shared" si="308"/>
        <v>42562.631481481483</v>
      </c>
      <c r="U3939" s="10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0" t="s">
        <v>8220</v>
      </c>
      <c r="G3940" s="10" t="s">
        <v>8223</v>
      </c>
      <c r="H3940" s="10" t="s">
        <v>8245</v>
      </c>
      <c r="I3940" s="10">
        <v>1435441454</v>
      </c>
      <c r="J3940" s="10">
        <v>1432763054</v>
      </c>
      <c r="K3940" s="10" t="b">
        <v>0</v>
      </c>
      <c r="L3940" s="10">
        <v>5</v>
      </c>
      <c r="M3940" t="b">
        <v>0</v>
      </c>
      <c r="N3940" s="10" t="s">
        <v>8269</v>
      </c>
      <c r="O3940" s="15" t="s">
        <v>8315</v>
      </c>
      <c r="P3940" s="10" t="s">
        <v>8316</v>
      </c>
      <c r="Q3940" s="10">
        <f t="shared" si="306"/>
        <v>12</v>
      </c>
      <c r="R3940" s="10">
        <f t="shared" si="305"/>
        <v>79.400000000000006</v>
      </c>
      <c r="S3940" s="23">
        <f t="shared" si="307"/>
        <v>42151.905717592599</v>
      </c>
      <c r="T3940" s="23">
        <f t="shared" si="308"/>
        <v>42182.905717592599</v>
      </c>
      <c r="U3940" s="1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0" t="s">
        <v>8220</v>
      </c>
      <c r="G3941" s="10" t="s">
        <v>8225</v>
      </c>
      <c r="H3941" s="10" t="s">
        <v>8247</v>
      </c>
      <c r="I3941" s="10">
        <v>1412656200</v>
      </c>
      <c r="J3941" s="10">
        <v>1412328979</v>
      </c>
      <c r="K3941" s="10" t="b">
        <v>0</v>
      </c>
      <c r="L3941" s="10">
        <v>1</v>
      </c>
      <c r="M3941" t="b">
        <v>0</v>
      </c>
      <c r="N3941" s="10" t="s">
        <v>8269</v>
      </c>
      <c r="O3941" s="15" t="s">
        <v>8315</v>
      </c>
      <c r="P3941" s="10" t="s">
        <v>8316</v>
      </c>
      <c r="Q3941" s="10">
        <f t="shared" si="306"/>
        <v>0</v>
      </c>
      <c r="R3941" s="10">
        <f t="shared" si="305"/>
        <v>5</v>
      </c>
      <c r="S3941" s="23">
        <f t="shared" si="307"/>
        <v>41915.400219907409</v>
      </c>
      <c r="T3941" s="23">
        <f t="shared" si="308"/>
        <v>41919.1875</v>
      </c>
      <c r="U3941" s="10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0" t="s">
        <v>8220</v>
      </c>
      <c r="G3942" s="10" t="s">
        <v>8223</v>
      </c>
      <c r="H3942" s="10" t="s">
        <v>8245</v>
      </c>
      <c r="I3942" s="10">
        <v>1420199351</v>
      </c>
      <c r="J3942" s="10">
        <v>1416311351</v>
      </c>
      <c r="K3942" s="10" t="b">
        <v>0</v>
      </c>
      <c r="L3942" s="10">
        <v>2</v>
      </c>
      <c r="M3942" t="b">
        <v>0</v>
      </c>
      <c r="N3942" s="10" t="s">
        <v>8269</v>
      </c>
      <c r="O3942" s="15" t="s">
        <v>8315</v>
      </c>
      <c r="P3942" s="10" t="s">
        <v>8316</v>
      </c>
      <c r="Q3942" s="10">
        <f t="shared" si="306"/>
        <v>0</v>
      </c>
      <c r="R3942" s="10">
        <f t="shared" si="305"/>
        <v>5.5</v>
      </c>
      <c r="S3942" s="23">
        <f t="shared" si="307"/>
        <v>41961.492488425924</v>
      </c>
      <c r="T3942" s="23">
        <f t="shared" si="308"/>
        <v>42006.492488425924</v>
      </c>
      <c r="U3942" s="10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0" t="s">
        <v>8220</v>
      </c>
      <c r="G3943" s="10" t="s">
        <v>8223</v>
      </c>
      <c r="H3943" s="10" t="s">
        <v>8245</v>
      </c>
      <c r="I3943" s="10">
        <v>1416877200</v>
      </c>
      <c r="J3943" s="10">
        <v>1414505137</v>
      </c>
      <c r="K3943" s="10" t="b">
        <v>0</v>
      </c>
      <c r="L3943" s="10">
        <v>2</v>
      </c>
      <c r="M3943" t="b">
        <v>0</v>
      </c>
      <c r="N3943" s="10" t="s">
        <v>8269</v>
      </c>
      <c r="O3943" s="15" t="s">
        <v>8315</v>
      </c>
      <c r="P3943" s="10" t="s">
        <v>8316</v>
      </c>
      <c r="Q3943" s="10">
        <f t="shared" si="306"/>
        <v>1</v>
      </c>
      <c r="R3943" s="10">
        <f t="shared" si="305"/>
        <v>25</v>
      </c>
      <c r="S3943" s="23">
        <f t="shared" si="307"/>
        <v>41940.587233796294</v>
      </c>
      <c r="T3943" s="23">
        <f t="shared" si="308"/>
        <v>41968.041666666672</v>
      </c>
      <c r="U3943" s="10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0" t="s">
        <v>8220</v>
      </c>
      <c r="G3944" s="10" t="s">
        <v>8223</v>
      </c>
      <c r="H3944" s="10" t="s">
        <v>8245</v>
      </c>
      <c r="I3944" s="10">
        <v>1434490914</v>
      </c>
      <c r="J3944" s="10">
        <v>1429306914</v>
      </c>
      <c r="K3944" s="10" t="b">
        <v>0</v>
      </c>
      <c r="L3944" s="10">
        <v>0</v>
      </c>
      <c r="M3944" t="b">
        <v>0</v>
      </c>
      <c r="N3944" s="10" t="s">
        <v>8269</v>
      </c>
      <c r="O3944" s="15" t="s">
        <v>8315</v>
      </c>
      <c r="P3944" s="10" t="s">
        <v>8316</v>
      </c>
      <c r="Q3944" s="10">
        <f t="shared" si="306"/>
        <v>0</v>
      </c>
      <c r="R3944" s="10">
        <f t="shared" si="305"/>
        <v>0</v>
      </c>
      <c r="S3944" s="23">
        <f t="shared" si="307"/>
        <v>42111.904097222221</v>
      </c>
      <c r="T3944" s="23">
        <f t="shared" si="308"/>
        <v>42171.904097222221</v>
      </c>
      <c r="U3944" s="10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0" t="s">
        <v>8220</v>
      </c>
      <c r="G3945" s="10" t="s">
        <v>8223</v>
      </c>
      <c r="H3945" s="10" t="s">
        <v>8245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t="b">
        <v>0</v>
      </c>
      <c r="N3945" s="10" t="s">
        <v>8269</v>
      </c>
      <c r="O3945" s="15" t="s">
        <v>8315</v>
      </c>
      <c r="P3945" s="10" t="s">
        <v>8316</v>
      </c>
      <c r="Q3945" s="10">
        <f t="shared" si="306"/>
        <v>36</v>
      </c>
      <c r="R3945" s="10">
        <f t="shared" si="305"/>
        <v>137.08000000000001</v>
      </c>
      <c r="S3945" s="23">
        <f t="shared" si="307"/>
        <v>42279.778564814813</v>
      </c>
      <c r="T3945" s="23">
        <f t="shared" si="308"/>
        <v>42310.701388888891</v>
      </c>
      <c r="U3945" s="10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0" t="s">
        <v>8220</v>
      </c>
      <c r="G3946" s="10" t="s">
        <v>8223</v>
      </c>
      <c r="H3946" s="10" t="s">
        <v>8245</v>
      </c>
      <c r="I3946" s="10">
        <v>1440690875</v>
      </c>
      <c r="J3946" s="10">
        <v>1438098875</v>
      </c>
      <c r="K3946" s="10" t="b">
        <v>0</v>
      </c>
      <c r="L3946" s="10">
        <v>0</v>
      </c>
      <c r="M3946" t="b">
        <v>0</v>
      </c>
      <c r="N3946" s="10" t="s">
        <v>8269</v>
      </c>
      <c r="O3946" s="15" t="s">
        <v>8315</v>
      </c>
      <c r="P3946" s="10" t="s">
        <v>8316</v>
      </c>
      <c r="Q3946" s="10">
        <f t="shared" si="306"/>
        <v>0</v>
      </c>
      <c r="R3946" s="10">
        <f t="shared" si="305"/>
        <v>0</v>
      </c>
      <c r="S3946" s="23">
        <f t="shared" si="307"/>
        <v>42213.662905092591</v>
      </c>
      <c r="T3946" s="23">
        <f t="shared" si="308"/>
        <v>42243.662905092591</v>
      </c>
      <c r="U3946" s="10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0" t="s">
        <v>8220</v>
      </c>
      <c r="G3947" s="10" t="s">
        <v>8223</v>
      </c>
      <c r="H3947" s="10" t="s">
        <v>8245</v>
      </c>
      <c r="I3947" s="10">
        <v>1431717268</v>
      </c>
      <c r="J3947" s="10">
        <v>1429125268</v>
      </c>
      <c r="K3947" s="10" t="b">
        <v>0</v>
      </c>
      <c r="L3947" s="10">
        <v>1</v>
      </c>
      <c r="M3947" t="b">
        <v>0</v>
      </c>
      <c r="N3947" s="10" t="s">
        <v>8269</v>
      </c>
      <c r="O3947" s="15" t="s">
        <v>8315</v>
      </c>
      <c r="P3947" s="10" t="s">
        <v>8316</v>
      </c>
      <c r="Q3947" s="10">
        <f t="shared" si="306"/>
        <v>0</v>
      </c>
      <c r="R3947" s="10">
        <f t="shared" si="305"/>
        <v>5</v>
      </c>
      <c r="S3947" s="23">
        <f t="shared" si="307"/>
        <v>42109.801712962959</v>
      </c>
      <c r="T3947" s="23">
        <f t="shared" si="308"/>
        <v>42139.801712962959</v>
      </c>
      <c r="U3947" s="10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0" t="s">
        <v>8220</v>
      </c>
      <c r="G3948" s="10" t="s">
        <v>8223</v>
      </c>
      <c r="H3948" s="10" t="s">
        <v>8245</v>
      </c>
      <c r="I3948" s="10">
        <v>1425110400</v>
      </c>
      <c r="J3948" s="10">
        <v>1422388822</v>
      </c>
      <c r="K3948" s="10" t="b">
        <v>0</v>
      </c>
      <c r="L3948" s="10">
        <v>5</v>
      </c>
      <c r="M3948" t="b">
        <v>0</v>
      </c>
      <c r="N3948" s="10" t="s">
        <v>8269</v>
      </c>
      <c r="O3948" s="15" t="s">
        <v>8315</v>
      </c>
      <c r="P3948" s="10" t="s">
        <v>8316</v>
      </c>
      <c r="Q3948" s="10">
        <f t="shared" si="306"/>
        <v>3</v>
      </c>
      <c r="R3948" s="10">
        <f t="shared" si="305"/>
        <v>39</v>
      </c>
      <c r="S3948" s="23">
        <f t="shared" si="307"/>
        <v>42031.833587962959</v>
      </c>
      <c r="T3948" s="23">
        <f t="shared" si="308"/>
        <v>42063.333333333328</v>
      </c>
      <c r="U3948" s="10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0" t="s">
        <v>8220</v>
      </c>
      <c r="G3949" s="10" t="s">
        <v>8223</v>
      </c>
      <c r="H3949" s="10" t="s">
        <v>8245</v>
      </c>
      <c r="I3949" s="10">
        <v>1475378744</v>
      </c>
      <c r="J3949" s="10">
        <v>1472786744</v>
      </c>
      <c r="K3949" s="10" t="b">
        <v>0</v>
      </c>
      <c r="L3949" s="10">
        <v>2</v>
      </c>
      <c r="M3949" t="b">
        <v>0</v>
      </c>
      <c r="N3949" s="10" t="s">
        <v>8269</v>
      </c>
      <c r="O3949" s="15" t="s">
        <v>8315</v>
      </c>
      <c r="P3949" s="10" t="s">
        <v>8316</v>
      </c>
      <c r="Q3949" s="10">
        <f t="shared" si="306"/>
        <v>3</v>
      </c>
      <c r="R3949" s="10">
        <f t="shared" si="305"/>
        <v>50.5</v>
      </c>
      <c r="S3949" s="23">
        <f t="shared" si="307"/>
        <v>42615.142870370371</v>
      </c>
      <c r="T3949" s="23">
        <f t="shared" si="308"/>
        <v>42645.142870370371</v>
      </c>
      <c r="U3949" s="10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0" t="s">
        <v>8220</v>
      </c>
      <c r="G3950" s="10" t="s">
        <v>8225</v>
      </c>
      <c r="H3950" s="10" t="s">
        <v>8247</v>
      </c>
      <c r="I3950" s="10">
        <v>1410076123</v>
      </c>
      <c r="J3950" s="10">
        <v>1404892123</v>
      </c>
      <c r="K3950" s="10" t="b">
        <v>0</v>
      </c>
      <c r="L3950" s="10">
        <v>0</v>
      </c>
      <c r="M3950" t="b">
        <v>0</v>
      </c>
      <c r="N3950" s="10" t="s">
        <v>8269</v>
      </c>
      <c r="O3950" s="15" t="s">
        <v>8315</v>
      </c>
      <c r="P3950" s="10" t="s">
        <v>8316</v>
      </c>
      <c r="Q3950" s="10">
        <f t="shared" si="306"/>
        <v>0</v>
      </c>
      <c r="R3950" s="10">
        <f t="shared" si="305"/>
        <v>0</v>
      </c>
      <c r="S3950" s="23">
        <f t="shared" si="307"/>
        <v>41829.325497685182</v>
      </c>
      <c r="T3950" s="23">
        <f t="shared" si="308"/>
        <v>41889.325497685182</v>
      </c>
      <c r="U3950" s="1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0" t="s">
        <v>8220</v>
      </c>
      <c r="G3951" s="10" t="s">
        <v>8225</v>
      </c>
      <c r="H3951" s="10" t="s">
        <v>8247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t="b">
        <v>0</v>
      </c>
      <c r="N3951" s="10" t="s">
        <v>8269</v>
      </c>
      <c r="O3951" s="15" t="s">
        <v>8315</v>
      </c>
      <c r="P3951" s="10" t="s">
        <v>8316</v>
      </c>
      <c r="Q3951" s="10">
        <f t="shared" si="306"/>
        <v>16</v>
      </c>
      <c r="R3951" s="10">
        <f t="shared" si="305"/>
        <v>49.28</v>
      </c>
      <c r="S3951" s="23">
        <f t="shared" si="307"/>
        <v>42016.120613425926</v>
      </c>
      <c r="T3951" s="23">
        <f t="shared" si="308"/>
        <v>42046.120613425926</v>
      </c>
      <c r="U3951" s="10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0" t="s">
        <v>8220</v>
      </c>
      <c r="G3952" s="10" t="s">
        <v>8223</v>
      </c>
      <c r="H3952" s="10" t="s">
        <v>8245</v>
      </c>
      <c r="I3952" s="10">
        <v>1460140500</v>
      </c>
      <c r="J3952" s="10">
        <v>1457628680</v>
      </c>
      <c r="K3952" s="10" t="b">
        <v>0</v>
      </c>
      <c r="L3952" s="10">
        <v>1</v>
      </c>
      <c r="M3952" t="b">
        <v>0</v>
      </c>
      <c r="N3952" s="10" t="s">
        <v>8269</v>
      </c>
      <c r="O3952" s="15" t="s">
        <v>8315</v>
      </c>
      <c r="P3952" s="10" t="s">
        <v>8316</v>
      </c>
      <c r="Q3952" s="10">
        <f t="shared" si="306"/>
        <v>1</v>
      </c>
      <c r="R3952" s="10">
        <f t="shared" si="305"/>
        <v>25</v>
      </c>
      <c r="S3952" s="23">
        <f t="shared" si="307"/>
        <v>42439.702314814815</v>
      </c>
      <c r="T3952" s="23">
        <f t="shared" si="308"/>
        <v>42468.774305555555</v>
      </c>
      <c r="U3952" s="10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0" t="s">
        <v>8220</v>
      </c>
      <c r="G3953" s="10" t="s">
        <v>8240</v>
      </c>
      <c r="H3953" s="10" t="s">
        <v>8248</v>
      </c>
      <c r="I3953" s="10">
        <v>1462301342</v>
      </c>
      <c r="J3953" s="10">
        <v>1457120942</v>
      </c>
      <c r="K3953" s="10" t="b">
        <v>0</v>
      </c>
      <c r="L3953" s="10">
        <v>1</v>
      </c>
      <c r="M3953" t="b">
        <v>0</v>
      </c>
      <c r="N3953" s="10" t="s">
        <v>8269</v>
      </c>
      <c r="O3953" s="15" t="s">
        <v>8315</v>
      </c>
      <c r="P3953" s="10" t="s">
        <v>8316</v>
      </c>
      <c r="Q3953" s="10">
        <f t="shared" si="306"/>
        <v>0</v>
      </c>
      <c r="R3953" s="10">
        <f t="shared" si="305"/>
        <v>1</v>
      </c>
      <c r="S3953" s="23">
        <f t="shared" si="307"/>
        <v>42433.825717592597</v>
      </c>
      <c r="T3953" s="23">
        <f t="shared" si="308"/>
        <v>42493.784050925926</v>
      </c>
      <c r="U3953" s="10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0" t="s">
        <v>8220</v>
      </c>
      <c r="G3954" s="10" t="s">
        <v>8223</v>
      </c>
      <c r="H3954" s="10" t="s">
        <v>8245</v>
      </c>
      <c r="I3954" s="10">
        <v>1445885890</v>
      </c>
      <c r="J3954" s="10">
        <v>1440701890</v>
      </c>
      <c r="K3954" s="10" t="b">
        <v>0</v>
      </c>
      <c r="L3954" s="10">
        <v>1</v>
      </c>
      <c r="M3954" t="b">
        <v>0</v>
      </c>
      <c r="N3954" s="10" t="s">
        <v>8269</v>
      </c>
      <c r="O3954" s="15" t="s">
        <v>8315</v>
      </c>
      <c r="P3954" s="10" t="s">
        <v>8316</v>
      </c>
      <c r="Q3954" s="10">
        <f t="shared" si="306"/>
        <v>0</v>
      </c>
      <c r="R3954" s="10">
        <f t="shared" si="305"/>
        <v>25</v>
      </c>
      <c r="S3954" s="23">
        <f t="shared" si="307"/>
        <v>42243.790393518517</v>
      </c>
      <c r="T3954" s="23">
        <f t="shared" si="308"/>
        <v>42303.790393518517</v>
      </c>
      <c r="U3954" s="10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0" t="s">
        <v>8220</v>
      </c>
      <c r="G3955" s="10" t="s">
        <v>8223</v>
      </c>
      <c r="H3955" s="10" t="s">
        <v>8245</v>
      </c>
      <c r="I3955" s="10">
        <v>1469834940</v>
      </c>
      <c r="J3955" s="10">
        <v>1467162586</v>
      </c>
      <c r="K3955" s="10" t="b">
        <v>0</v>
      </c>
      <c r="L3955" s="10">
        <v>0</v>
      </c>
      <c r="M3955" t="b">
        <v>0</v>
      </c>
      <c r="N3955" s="10" t="s">
        <v>8269</v>
      </c>
      <c r="O3955" s="15" t="s">
        <v>8315</v>
      </c>
      <c r="P3955" s="10" t="s">
        <v>8316</v>
      </c>
      <c r="Q3955" s="10">
        <f t="shared" si="306"/>
        <v>0</v>
      </c>
      <c r="R3955" s="10">
        <f t="shared" si="305"/>
        <v>0</v>
      </c>
      <c r="S3955" s="23">
        <f t="shared" si="307"/>
        <v>42550.048449074078</v>
      </c>
      <c r="T3955" s="23">
        <f t="shared" si="308"/>
        <v>42580.978472222225</v>
      </c>
      <c r="U3955" s="10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0" t="s">
        <v>8220</v>
      </c>
      <c r="G3956" s="10" t="s">
        <v>8228</v>
      </c>
      <c r="H3956" s="10" t="s">
        <v>8250</v>
      </c>
      <c r="I3956" s="10">
        <v>1405352264</v>
      </c>
      <c r="J3956" s="10">
        <v>1400168264</v>
      </c>
      <c r="K3956" s="10" t="b">
        <v>0</v>
      </c>
      <c r="L3956" s="10">
        <v>0</v>
      </c>
      <c r="M3956" t="b">
        <v>0</v>
      </c>
      <c r="N3956" s="10" t="s">
        <v>8269</v>
      </c>
      <c r="O3956" s="15" t="s">
        <v>8315</v>
      </c>
      <c r="P3956" s="10" t="s">
        <v>8316</v>
      </c>
      <c r="Q3956" s="10">
        <f t="shared" si="306"/>
        <v>0</v>
      </c>
      <c r="R3956" s="10">
        <f t="shared" si="305"/>
        <v>0</v>
      </c>
      <c r="S3956" s="23">
        <f t="shared" si="307"/>
        <v>41774.651203703703</v>
      </c>
      <c r="T3956" s="23">
        <f t="shared" si="308"/>
        <v>41834.651203703703</v>
      </c>
      <c r="U3956" s="10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0" t="s">
        <v>8220</v>
      </c>
      <c r="G3957" s="10" t="s">
        <v>8223</v>
      </c>
      <c r="H3957" s="10" t="s">
        <v>8245</v>
      </c>
      <c r="I3957" s="10">
        <v>1448745741</v>
      </c>
      <c r="J3957" s="10">
        <v>1446150141</v>
      </c>
      <c r="K3957" s="10" t="b">
        <v>0</v>
      </c>
      <c r="L3957" s="10">
        <v>8</v>
      </c>
      <c r="M3957" t="b">
        <v>0</v>
      </c>
      <c r="N3957" s="10" t="s">
        <v>8269</v>
      </c>
      <c r="O3957" s="15" t="s">
        <v>8315</v>
      </c>
      <c r="P3957" s="10" t="s">
        <v>8316</v>
      </c>
      <c r="Q3957" s="10">
        <f t="shared" si="306"/>
        <v>24</v>
      </c>
      <c r="R3957" s="10">
        <f t="shared" si="305"/>
        <v>53.13</v>
      </c>
      <c r="S3957" s="23">
        <f t="shared" si="307"/>
        <v>42306.848854166667</v>
      </c>
      <c r="T3957" s="23">
        <f t="shared" si="308"/>
        <v>42336.890520833331</v>
      </c>
      <c r="U3957" s="10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0" t="s">
        <v>8220</v>
      </c>
      <c r="G3958" s="10" t="s">
        <v>8223</v>
      </c>
      <c r="H3958" s="10" t="s">
        <v>8245</v>
      </c>
      <c r="I3958" s="10">
        <v>1461543600</v>
      </c>
      <c r="J3958" s="10">
        <v>1459203727</v>
      </c>
      <c r="K3958" s="10" t="b">
        <v>0</v>
      </c>
      <c r="L3958" s="10">
        <v>0</v>
      </c>
      <c r="M3958" t="b">
        <v>0</v>
      </c>
      <c r="N3958" s="10" t="s">
        <v>8269</v>
      </c>
      <c r="O3958" s="15" t="s">
        <v>8315</v>
      </c>
      <c r="P3958" s="10" t="s">
        <v>8316</v>
      </c>
      <c r="Q3958" s="10">
        <f t="shared" si="306"/>
        <v>0</v>
      </c>
      <c r="R3958" s="10">
        <f t="shared" si="305"/>
        <v>0</v>
      </c>
      <c r="S3958" s="23">
        <f t="shared" si="307"/>
        <v>42457.932025462964</v>
      </c>
      <c r="T3958" s="23">
        <f t="shared" si="308"/>
        <v>42485.013888888891</v>
      </c>
      <c r="U3958" s="10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0" t="s">
        <v>8220</v>
      </c>
      <c r="G3959" s="10" t="s">
        <v>8223</v>
      </c>
      <c r="H3959" s="10" t="s">
        <v>8245</v>
      </c>
      <c r="I3959" s="10">
        <v>1468020354</v>
      </c>
      <c r="J3959" s="10">
        <v>1464045954</v>
      </c>
      <c r="K3959" s="10" t="b">
        <v>0</v>
      </c>
      <c r="L3959" s="10">
        <v>1</v>
      </c>
      <c r="M3959" t="b">
        <v>0</v>
      </c>
      <c r="N3959" s="10" t="s">
        <v>8269</v>
      </c>
      <c r="O3959" s="15" t="s">
        <v>8315</v>
      </c>
      <c r="P3959" s="10" t="s">
        <v>8316</v>
      </c>
      <c r="Q3959" s="10">
        <f t="shared" si="306"/>
        <v>0</v>
      </c>
      <c r="R3959" s="10">
        <f t="shared" si="305"/>
        <v>7</v>
      </c>
      <c r="S3959" s="23">
        <f t="shared" si="307"/>
        <v>42513.976319444439</v>
      </c>
      <c r="T3959" s="23">
        <f t="shared" si="308"/>
        <v>42559.976319444439</v>
      </c>
      <c r="U3959" s="10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0" t="s">
        <v>8220</v>
      </c>
      <c r="G3960" s="10" t="s">
        <v>8223</v>
      </c>
      <c r="H3960" s="10" t="s">
        <v>8245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t="b">
        <v>0</v>
      </c>
      <c r="N3960" s="10" t="s">
        <v>8269</v>
      </c>
      <c r="O3960" s="15" t="s">
        <v>8315</v>
      </c>
      <c r="P3960" s="10" t="s">
        <v>8316</v>
      </c>
      <c r="Q3960" s="10">
        <f t="shared" si="306"/>
        <v>32</v>
      </c>
      <c r="R3960" s="10">
        <f t="shared" si="305"/>
        <v>40.06</v>
      </c>
      <c r="S3960" s="23">
        <f t="shared" si="307"/>
        <v>41816.950370370374</v>
      </c>
      <c r="T3960" s="23">
        <f t="shared" si="308"/>
        <v>41853.583333333336</v>
      </c>
      <c r="U3960" s="1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0" t="s">
        <v>8220</v>
      </c>
      <c r="G3961" s="10" t="s">
        <v>8223</v>
      </c>
      <c r="H3961" s="10" t="s">
        <v>8245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t="b">
        <v>0</v>
      </c>
      <c r="N3961" s="10" t="s">
        <v>8269</v>
      </c>
      <c r="O3961" s="15" t="s">
        <v>8315</v>
      </c>
      <c r="P3961" s="10" t="s">
        <v>8316</v>
      </c>
      <c r="Q3961" s="10">
        <f t="shared" si="306"/>
        <v>24</v>
      </c>
      <c r="R3961" s="10">
        <f t="shared" si="305"/>
        <v>24.33</v>
      </c>
      <c r="S3961" s="23">
        <f t="shared" si="307"/>
        <v>41880.788842592592</v>
      </c>
      <c r="T3961" s="23">
        <f t="shared" si="308"/>
        <v>41910.788842592592</v>
      </c>
      <c r="U3961" s="10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0" t="s">
        <v>8220</v>
      </c>
      <c r="G3962" s="10" t="s">
        <v>8223</v>
      </c>
      <c r="H3962" s="10" t="s">
        <v>8245</v>
      </c>
      <c r="I3962" s="10">
        <v>1451852256</v>
      </c>
      <c r="J3962" s="10">
        <v>1449260256</v>
      </c>
      <c r="K3962" s="10" t="b">
        <v>0</v>
      </c>
      <c r="L3962" s="10">
        <v>4</v>
      </c>
      <c r="M3962" t="b">
        <v>0</v>
      </c>
      <c r="N3962" s="10" t="s">
        <v>8269</v>
      </c>
      <c r="O3962" s="15" t="s">
        <v>8315</v>
      </c>
      <c r="P3962" s="10" t="s">
        <v>8316</v>
      </c>
      <c r="Q3962" s="10">
        <f t="shared" si="306"/>
        <v>2</v>
      </c>
      <c r="R3962" s="10">
        <f t="shared" si="305"/>
        <v>11.25</v>
      </c>
      <c r="S3962" s="23">
        <f t="shared" si="307"/>
        <v>42342.845555555556</v>
      </c>
      <c r="T3962" s="23">
        <f t="shared" si="308"/>
        <v>42372.845555555556</v>
      </c>
      <c r="U3962" s="10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0" t="s">
        <v>8220</v>
      </c>
      <c r="G3963" s="10" t="s">
        <v>8224</v>
      </c>
      <c r="H3963" s="10" t="s">
        <v>8246</v>
      </c>
      <c r="I3963" s="10">
        <v>1399584210</v>
      </c>
      <c r="J3963" s="10">
        <v>1397683410</v>
      </c>
      <c r="K3963" s="10" t="b">
        <v>0</v>
      </c>
      <c r="L3963" s="10">
        <v>2</v>
      </c>
      <c r="M3963" t="b">
        <v>0</v>
      </c>
      <c r="N3963" s="10" t="s">
        <v>8269</v>
      </c>
      <c r="O3963" s="15" t="s">
        <v>8315</v>
      </c>
      <c r="P3963" s="10" t="s">
        <v>8316</v>
      </c>
      <c r="Q3963" s="10">
        <f t="shared" si="306"/>
        <v>0</v>
      </c>
      <c r="R3963" s="10">
        <f t="shared" si="305"/>
        <v>10.5</v>
      </c>
      <c r="S3963" s="23">
        <f t="shared" si="307"/>
        <v>41745.891319444447</v>
      </c>
      <c r="T3963" s="23">
        <f t="shared" si="308"/>
        <v>41767.891319444447</v>
      </c>
      <c r="U3963" s="10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0" t="s">
        <v>8220</v>
      </c>
      <c r="G3964" s="10" t="s">
        <v>8224</v>
      </c>
      <c r="H3964" s="10" t="s">
        <v>8246</v>
      </c>
      <c r="I3964" s="10">
        <v>1448722494</v>
      </c>
      <c r="J3964" s="10">
        <v>1446562494</v>
      </c>
      <c r="K3964" s="10" t="b">
        <v>0</v>
      </c>
      <c r="L3964" s="10">
        <v>3</v>
      </c>
      <c r="M3964" t="b">
        <v>0</v>
      </c>
      <c r="N3964" s="10" t="s">
        <v>8269</v>
      </c>
      <c r="O3964" s="15" t="s">
        <v>8315</v>
      </c>
      <c r="P3964" s="10" t="s">
        <v>8316</v>
      </c>
      <c r="Q3964" s="10">
        <f t="shared" si="306"/>
        <v>3</v>
      </c>
      <c r="R3964" s="10">
        <f t="shared" si="305"/>
        <v>15</v>
      </c>
      <c r="S3964" s="23">
        <f t="shared" si="307"/>
        <v>42311.621458333335</v>
      </c>
      <c r="T3964" s="23">
        <f t="shared" si="308"/>
        <v>42336.621458333335</v>
      </c>
      <c r="U3964" s="10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0" t="s">
        <v>8220</v>
      </c>
      <c r="G3965" s="10" t="s">
        <v>8228</v>
      </c>
      <c r="H3965" s="10" t="s">
        <v>8250</v>
      </c>
      <c r="I3965" s="10">
        <v>1447821717</v>
      </c>
      <c r="J3965" s="10">
        <v>1445226117</v>
      </c>
      <c r="K3965" s="10" t="b">
        <v>0</v>
      </c>
      <c r="L3965" s="10">
        <v>0</v>
      </c>
      <c r="M3965" t="b">
        <v>0</v>
      </c>
      <c r="N3965" s="10" t="s">
        <v>8269</v>
      </c>
      <c r="O3965" s="15" t="s">
        <v>8315</v>
      </c>
      <c r="P3965" s="10" t="s">
        <v>8316</v>
      </c>
      <c r="Q3965" s="10">
        <f t="shared" si="306"/>
        <v>0</v>
      </c>
      <c r="R3965" s="10">
        <f t="shared" si="305"/>
        <v>0</v>
      </c>
      <c r="S3965" s="23">
        <f t="shared" si="307"/>
        <v>42296.154131944444</v>
      </c>
      <c r="T3965" s="23">
        <f t="shared" si="308"/>
        <v>42326.195798611108</v>
      </c>
      <c r="U3965" s="10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0" t="s">
        <v>8220</v>
      </c>
      <c r="G3966" s="10" t="s">
        <v>8223</v>
      </c>
      <c r="H3966" s="10" t="s">
        <v>8245</v>
      </c>
      <c r="I3966" s="10">
        <v>1429460386</v>
      </c>
      <c r="J3966" s="10">
        <v>1424279986</v>
      </c>
      <c r="K3966" s="10" t="b">
        <v>0</v>
      </c>
      <c r="L3966" s="10">
        <v>3</v>
      </c>
      <c r="M3966" t="b">
        <v>0</v>
      </c>
      <c r="N3966" s="10" t="s">
        <v>8269</v>
      </c>
      <c r="O3966" s="15" t="s">
        <v>8315</v>
      </c>
      <c r="P3966" s="10" t="s">
        <v>8316</v>
      </c>
      <c r="Q3966" s="10">
        <f t="shared" si="306"/>
        <v>6</v>
      </c>
      <c r="R3966" s="10">
        <f t="shared" si="305"/>
        <v>42</v>
      </c>
      <c r="S3966" s="23">
        <f t="shared" si="307"/>
        <v>42053.722060185188</v>
      </c>
      <c r="T3966" s="23">
        <f t="shared" si="308"/>
        <v>42113.680393518516</v>
      </c>
      <c r="U3966" s="10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0" t="s">
        <v>8220</v>
      </c>
      <c r="G3967" s="10" t="s">
        <v>8223</v>
      </c>
      <c r="H3967" s="10" t="s">
        <v>8245</v>
      </c>
      <c r="I3967" s="10">
        <v>1460608780</v>
      </c>
      <c r="J3967" s="10">
        <v>1455428380</v>
      </c>
      <c r="K3967" s="10" t="b">
        <v>0</v>
      </c>
      <c r="L3967" s="10">
        <v>4</v>
      </c>
      <c r="M3967" t="b">
        <v>0</v>
      </c>
      <c r="N3967" s="10" t="s">
        <v>8269</v>
      </c>
      <c r="O3967" s="15" t="s">
        <v>8315</v>
      </c>
      <c r="P3967" s="10" t="s">
        <v>8316</v>
      </c>
      <c r="Q3967" s="10">
        <f t="shared" si="306"/>
        <v>14</v>
      </c>
      <c r="R3967" s="10">
        <f t="shared" si="305"/>
        <v>71.25</v>
      </c>
      <c r="S3967" s="23">
        <f t="shared" si="307"/>
        <v>42414.235879629632</v>
      </c>
      <c r="T3967" s="23">
        <f t="shared" si="308"/>
        <v>42474.194212962961</v>
      </c>
      <c r="U3967" s="10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0" t="s">
        <v>8220</v>
      </c>
      <c r="G3968" s="10" t="s">
        <v>8223</v>
      </c>
      <c r="H3968" s="10" t="s">
        <v>8245</v>
      </c>
      <c r="I3968" s="10">
        <v>1406170740</v>
      </c>
      <c r="J3968" s="10">
        <v>1402506278</v>
      </c>
      <c r="K3968" s="10" t="b">
        <v>0</v>
      </c>
      <c r="L3968" s="10">
        <v>2</v>
      </c>
      <c r="M3968" t="b">
        <v>0</v>
      </c>
      <c r="N3968" s="10" t="s">
        <v>8269</v>
      </c>
      <c r="O3968" s="15" t="s">
        <v>8315</v>
      </c>
      <c r="P3968" s="10" t="s">
        <v>8316</v>
      </c>
      <c r="Q3968" s="10">
        <f t="shared" si="306"/>
        <v>1</v>
      </c>
      <c r="R3968" s="10">
        <f t="shared" si="305"/>
        <v>22.5</v>
      </c>
      <c r="S3968" s="23">
        <f t="shared" si="307"/>
        <v>41801.711550925924</v>
      </c>
      <c r="T3968" s="23">
        <f t="shared" si="308"/>
        <v>41844.124305555553</v>
      </c>
      <c r="U3968" s="10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0" t="s">
        <v>8220</v>
      </c>
      <c r="G3969" s="10" t="s">
        <v>8223</v>
      </c>
      <c r="H3969" s="10" t="s">
        <v>8245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t="b">
        <v>0</v>
      </c>
      <c r="N3969" s="10" t="s">
        <v>8269</v>
      </c>
      <c r="O3969" s="15" t="s">
        <v>8315</v>
      </c>
      <c r="P3969" s="10" t="s">
        <v>8316</v>
      </c>
      <c r="Q3969" s="10">
        <f t="shared" si="306"/>
        <v>24</v>
      </c>
      <c r="R3969" s="10">
        <f t="shared" si="305"/>
        <v>41</v>
      </c>
      <c r="S3969" s="23">
        <f t="shared" si="307"/>
        <v>42770.290590277778</v>
      </c>
      <c r="T3969" s="23">
        <f t="shared" si="308"/>
        <v>42800.290590277778</v>
      </c>
      <c r="U3969" s="10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0" t="s">
        <v>8220</v>
      </c>
      <c r="G3970" s="10" t="s">
        <v>8223</v>
      </c>
      <c r="H3970" s="10" t="s">
        <v>8245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t="b">
        <v>0</v>
      </c>
      <c r="N3970" s="10" t="s">
        <v>8269</v>
      </c>
      <c r="O3970" s="15" t="s">
        <v>8315</v>
      </c>
      <c r="P3970" s="10" t="s">
        <v>8316</v>
      </c>
      <c r="Q3970" s="10">
        <f t="shared" si="306"/>
        <v>11</v>
      </c>
      <c r="R3970" s="10">
        <f t="shared" ref="R3970:R4033" si="310">IFERROR(ROUND(E3970/L3970,2),0)</f>
        <v>47.91</v>
      </c>
      <c r="S3970" s="23">
        <f t="shared" si="307"/>
        <v>42452.815659722226</v>
      </c>
      <c r="T3970" s="23">
        <f t="shared" si="308"/>
        <v>42512.815659722226</v>
      </c>
      <c r="U3970" s="1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0" t="s">
        <v>8220</v>
      </c>
      <c r="G3971" s="10" t="s">
        <v>8223</v>
      </c>
      <c r="H3971" s="10" t="s">
        <v>8245</v>
      </c>
      <c r="I3971" s="10">
        <v>1472442900</v>
      </c>
      <c r="J3971" s="10">
        <v>1471638646</v>
      </c>
      <c r="K3971" s="10" t="b">
        <v>0</v>
      </c>
      <c r="L3971" s="10">
        <v>6</v>
      </c>
      <c r="M3971" t="b">
        <v>0</v>
      </c>
      <c r="N3971" s="10" t="s">
        <v>8269</v>
      </c>
      <c r="O3971" s="15" t="s">
        <v>8315</v>
      </c>
      <c r="P3971" s="10" t="s">
        <v>8316</v>
      </c>
      <c r="Q3971" s="10">
        <f t="shared" ref="Q3971:Q4034" si="311">ROUND(E3971/D3971*100,0)</f>
        <v>7</v>
      </c>
      <c r="R3971" s="10">
        <f t="shared" si="310"/>
        <v>35.17</v>
      </c>
      <c r="S3971" s="23">
        <f t="shared" ref="S3971:S4034" si="312">(((J3971/60)/60)/24)+DATE(1970,1,1)</f>
        <v>42601.854699074072</v>
      </c>
      <c r="T3971" s="23">
        <f t="shared" ref="T3971:T4034" si="313">(((I3971/60)/60)/24)+DATE(1970,1,1)</f>
        <v>42611.163194444445</v>
      </c>
      <c r="U3971" s="10">
        <f t="shared" si="309"/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0" t="s">
        <v>8220</v>
      </c>
      <c r="G3972" s="10" t="s">
        <v>8223</v>
      </c>
      <c r="H3972" s="10" t="s">
        <v>8245</v>
      </c>
      <c r="I3972" s="10">
        <v>1460925811</v>
      </c>
      <c r="J3972" s="10">
        <v>1458333811</v>
      </c>
      <c r="K3972" s="10" t="b">
        <v>0</v>
      </c>
      <c r="L3972" s="10">
        <v>2</v>
      </c>
      <c r="M3972" t="b">
        <v>0</v>
      </c>
      <c r="N3972" s="10" t="s">
        <v>8269</v>
      </c>
      <c r="O3972" s="15" t="s">
        <v>8315</v>
      </c>
      <c r="P3972" s="10" t="s">
        <v>8316</v>
      </c>
      <c r="Q3972" s="10">
        <f t="shared" si="311"/>
        <v>0</v>
      </c>
      <c r="R3972" s="10">
        <f t="shared" si="310"/>
        <v>5.5</v>
      </c>
      <c r="S3972" s="23">
        <f t="shared" si="312"/>
        <v>42447.863553240735</v>
      </c>
      <c r="T3972" s="23">
        <f t="shared" si="313"/>
        <v>42477.863553240735</v>
      </c>
      <c r="U3972" s="10">
        <f t="shared" si="309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0" t="s">
        <v>8220</v>
      </c>
      <c r="G3973" s="10" t="s">
        <v>8223</v>
      </c>
      <c r="H3973" s="10" t="s">
        <v>8245</v>
      </c>
      <c r="I3973" s="10">
        <v>1405947126</v>
      </c>
      <c r="J3973" s="10">
        <v>1403355126</v>
      </c>
      <c r="K3973" s="10" t="b">
        <v>0</v>
      </c>
      <c r="L3973" s="10">
        <v>6</v>
      </c>
      <c r="M3973" t="b">
        <v>0</v>
      </c>
      <c r="N3973" s="10" t="s">
        <v>8269</v>
      </c>
      <c r="O3973" s="15" t="s">
        <v>8315</v>
      </c>
      <c r="P3973" s="10" t="s">
        <v>8316</v>
      </c>
      <c r="Q3973" s="10">
        <f t="shared" si="311"/>
        <v>1</v>
      </c>
      <c r="R3973" s="10">
        <f t="shared" si="310"/>
        <v>22.67</v>
      </c>
      <c r="S3973" s="23">
        <f t="shared" si="312"/>
        <v>41811.536180555559</v>
      </c>
      <c r="T3973" s="23">
        <f t="shared" si="313"/>
        <v>41841.536180555559</v>
      </c>
      <c r="U3973" s="10">
        <f t="shared" si="309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0" t="s">
        <v>8220</v>
      </c>
      <c r="G3974" s="10" t="s">
        <v>8223</v>
      </c>
      <c r="H3974" s="10" t="s">
        <v>8245</v>
      </c>
      <c r="I3974" s="10">
        <v>1423186634</v>
      </c>
      <c r="J3974" s="10">
        <v>1418002634</v>
      </c>
      <c r="K3974" s="10" t="b">
        <v>0</v>
      </c>
      <c r="L3974" s="10">
        <v>8</v>
      </c>
      <c r="M3974" t="b">
        <v>0</v>
      </c>
      <c r="N3974" s="10" t="s">
        <v>8269</v>
      </c>
      <c r="O3974" s="15" t="s">
        <v>8315</v>
      </c>
      <c r="P3974" s="10" t="s">
        <v>8316</v>
      </c>
      <c r="Q3974" s="10">
        <f t="shared" si="311"/>
        <v>21</v>
      </c>
      <c r="R3974" s="10">
        <f t="shared" si="310"/>
        <v>26.38</v>
      </c>
      <c r="S3974" s="23">
        <f t="shared" si="312"/>
        <v>41981.067523148144</v>
      </c>
      <c r="T3974" s="23">
        <f t="shared" si="313"/>
        <v>42041.067523148144</v>
      </c>
      <c r="U3974" s="10">
        <f t="shared" si="309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0" t="s">
        <v>8220</v>
      </c>
      <c r="G3975" s="10" t="s">
        <v>8223</v>
      </c>
      <c r="H3975" s="10" t="s">
        <v>8245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t="b">
        <v>0</v>
      </c>
      <c r="N3975" s="10" t="s">
        <v>8269</v>
      </c>
      <c r="O3975" s="15" t="s">
        <v>8315</v>
      </c>
      <c r="P3975" s="10" t="s">
        <v>8316</v>
      </c>
      <c r="Q3975" s="10">
        <f t="shared" si="311"/>
        <v>78</v>
      </c>
      <c r="R3975" s="10">
        <f t="shared" si="310"/>
        <v>105.54</v>
      </c>
      <c r="S3975" s="23">
        <f t="shared" si="312"/>
        <v>42469.68414351852</v>
      </c>
      <c r="T3975" s="23">
        <f t="shared" si="313"/>
        <v>42499.166666666672</v>
      </c>
      <c r="U3975" s="10">
        <f t="shared" si="309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0" t="s">
        <v>8220</v>
      </c>
      <c r="G3976" s="10" t="s">
        <v>8224</v>
      </c>
      <c r="H3976" s="10" t="s">
        <v>8246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t="b">
        <v>0</v>
      </c>
      <c r="N3976" s="10" t="s">
        <v>8269</v>
      </c>
      <c r="O3976" s="15" t="s">
        <v>8315</v>
      </c>
      <c r="P3976" s="10" t="s">
        <v>8316</v>
      </c>
      <c r="Q3976" s="10">
        <f t="shared" si="311"/>
        <v>32</v>
      </c>
      <c r="R3976" s="10">
        <f t="shared" si="310"/>
        <v>29.09</v>
      </c>
      <c r="S3976" s="23">
        <f t="shared" si="312"/>
        <v>42493.546851851846</v>
      </c>
      <c r="T3976" s="23">
        <f t="shared" si="313"/>
        <v>42523.546851851846</v>
      </c>
      <c r="U3976" s="10">
        <f t="shared" si="309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0" t="s">
        <v>8220</v>
      </c>
      <c r="G3977" s="10" t="s">
        <v>8223</v>
      </c>
      <c r="H3977" s="10" t="s">
        <v>8245</v>
      </c>
      <c r="I3977" s="10">
        <v>1468442898</v>
      </c>
      <c r="J3977" s="10">
        <v>1465850898</v>
      </c>
      <c r="K3977" s="10" t="b">
        <v>0</v>
      </c>
      <c r="L3977" s="10">
        <v>0</v>
      </c>
      <c r="M3977" t="b">
        <v>0</v>
      </c>
      <c r="N3977" s="10" t="s">
        <v>8269</v>
      </c>
      <c r="O3977" s="15" t="s">
        <v>8315</v>
      </c>
      <c r="P3977" s="10" t="s">
        <v>8316</v>
      </c>
      <c r="Q3977" s="10">
        <f t="shared" si="311"/>
        <v>0</v>
      </c>
      <c r="R3977" s="10">
        <f t="shared" si="310"/>
        <v>0</v>
      </c>
      <c r="S3977" s="23">
        <f t="shared" si="312"/>
        <v>42534.866875</v>
      </c>
      <c r="T3977" s="23">
        <f t="shared" si="313"/>
        <v>42564.866875</v>
      </c>
      <c r="U3977" s="10">
        <f t="shared" si="309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0" t="s">
        <v>8220</v>
      </c>
      <c r="G3978" s="10" t="s">
        <v>8223</v>
      </c>
      <c r="H3978" s="10" t="s">
        <v>8245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t="b">
        <v>0</v>
      </c>
      <c r="N3978" s="10" t="s">
        <v>8269</v>
      </c>
      <c r="O3978" s="15" t="s">
        <v>8315</v>
      </c>
      <c r="P3978" s="10" t="s">
        <v>8316</v>
      </c>
      <c r="Q3978" s="10">
        <f t="shared" si="311"/>
        <v>48</v>
      </c>
      <c r="R3978" s="10">
        <f t="shared" si="310"/>
        <v>62</v>
      </c>
      <c r="S3978" s="23">
        <f t="shared" si="312"/>
        <v>41830.858344907407</v>
      </c>
      <c r="T3978" s="23">
        <f t="shared" si="313"/>
        <v>41852.291666666664</v>
      </c>
      <c r="U3978" s="10">
        <f t="shared" si="309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0" t="s">
        <v>8220</v>
      </c>
      <c r="G3979" s="10" t="s">
        <v>8223</v>
      </c>
      <c r="H3979" s="10" t="s">
        <v>8245</v>
      </c>
      <c r="I3979" s="10">
        <v>1469213732</v>
      </c>
      <c r="J3979" s="10">
        <v>1466621732</v>
      </c>
      <c r="K3979" s="10" t="b">
        <v>0</v>
      </c>
      <c r="L3979" s="10">
        <v>6</v>
      </c>
      <c r="M3979" t="b">
        <v>0</v>
      </c>
      <c r="N3979" s="10" t="s">
        <v>8269</v>
      </c>
      <c r="O3979" s="15" t="s">
        <v>8315</v>
      </c>
      <c r="P3979" s="10" t="s">
        <v>8316</v>
      </c>
      <c r="Q3979" s="10">
        <f t="shared" si="311"/>
        <v>1</v>
      </c>
      <c r="R3979" s="10">
        <f t="shared" si="310"/>
        <v>217.5</v>
      </c>
      <c r="S3979" s="23">
        <f t="shared" si="312"/>
        <v>42543.788564814815</v>
      </c>
      <c r="T3979" s="23">
        <f t="shared" si="313"/>
        <v>42573.788564814815</v>
      </c>
      <c r="U3979" s="10">
        <f t="shared" si="309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0" t="s">
        <v>8220</v>
      </c>
      <c r="G3980" s="10" t="s">
        <v>8223</v>
      </c>
      <c r="H3980" s="10" t="s">
        <v>8245</v>
      </c>
      <c r="I3980" s="10">
        <v>1422717953</v>
      </c>
      <c r="J3980" s="10">
        <v>1417533953</v>
      </c>
      <c r="K3980" s="10" t="b">
        <v>0</v>
      </c>
      <c r="L3980" s="10">
        <v>8</v>
      </c>
      <c r="M3980" t="b">
        <v>0</v>
      </c>
      <c r="N3980" s="10" t="s">
        <v>8269</v>
      </c>
      <c r="O3980" s="15" t="s">
        <v>8315</v>
      </c>
      <c r="P3980" s="10" t="s">
        <v>8316</v>
      </c>
      <c r="Q3980" s="10">
        <f t="shared" si="311"/>
        <v>11</v>
      </c>
      <c r="R3980" s="10">
        <f t="shared" si="310"/>
        <v>26.75</v>
      </c>
      <c r="S3980" s="23">
        <f t="shared" si="312"/>
        <v>41975.642974537041</v>
      </c>
      <c r="T3980" s="23">
        <f t="shared" si="313"/>
        <v>42035.642974537041</v>
      </c>
      <c r="U3980" s="10">
        <f t="shared" si="309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0" t="s">
        <v>8220</v>
      </c>
      <c r="G3981" s="10" t="s">
        <v>8224</v>
      </c>
      <c r="H3981" s="10" t="s">
        <v>8246</v>
      </c>
      <c r="I3981" s="10">
        <v>1427659200</v>
      </c>
      <c r="J3981" s="10">
        <v>1425678057</v>
      </c>
      <c r="K3981" s="10" t="b">
        <v>0</v>
      </c>
      <c r="L3981" s="10">
        <v>6</v>
      </c>
      <c r="M3981" t="b">
        <v>0</v>
      </c>
      <c r="N3981" s="10" t="s">
        <v>8269</v>
      </c>
      <c r="O3981" s="15" t="s">
        <v>8315</v>
      </c>
      <c r="P3981" s="10" t="s">
        <v>8316</v>
      </c>
      <c r="Q3981" s="10">
        <f t="shared" si="311"/>
        <v>2</v>
      </c>
      <c r="R3981" s="10">
        <f t="shared" si="310"/>
        <v>18.329999999999998</v>
      </c>
      <c r="S3981" s="23">
        <f t="shared" si="312"/>
        <v>42069.903437500005</v>
      </c>
      <c r="T3981" s="23">
        <f t="shared" si="313"/>
        <v>42092.833333333328</v>
      </c>
      <c r="U3981" s="10">
        <f t="shared" si="309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0" t="s">
        <v>8220</v>
      </c>
      <c r="G3982" s="10" t="s">
        <v>8223</v>
      </c>
      <c r="H3982" s="10" t="s">
        <v>8245</v>
      </c>
      <c r="I3982" s="10">
        <v>1404570147</v>
      </c>
      <c r="J3982" s="10">
        <v>1401978147</v>
      </c>
      <c r="K3982" s="10" t="b">
        <v>0</v>
      </c>
      <c r="L3982" s="10">
        <v>7</v>
      </c>
      <c r="M3982" t="b">
        <v>0</v>
      </c>
      <c r="N3982" s="10" t="s">
        <v>8269</v>
      </c>
      <c r="O3982" s="15" t="s">
        <v>8315</v>
      </c>
      <c r="P3982" s="10" t="s">
        <v>8316</v>
      </c>
      <c r="Q3982" s="10">
        <f t="shared" si="311"/>
        <v>18</v>
      </c>
      <c r="R3982" s="10">
        <f t="shared" si="310"/>
        <v>64.290000000000006</v>
      </c>
      <c r="S3982" s="23">
        <f t="shared" si="312"/>
        <v>41795.598923611113</v>
      </c>
      <c r="T3982" s="23">
        <f t="shared" si="313"/>
        <v>41825.598923611113</v>
      </c>
      <c r="U3982" s="10">
        <f t="shared" si="309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0" t="s">
        <v>8220</v>
      </c>
      <c r="G3983" s="10" t="s">
        <v>8223</v>
      </c>
      <c r="H3983" s="10" t="s">
        <v>8245</v>
      </c>
      <c r="I3983" s="10">
        <v>1468729149</v>
      </c>
      <c r="J3983" s="10">
        <v>1463545149</v>
      </c>
      <c r="K3983" s="10" t="b">
        <v>0</v>
      </c>
      <c r="L3983" s="10">
        <v>7</v>
      </c>
      <c r="M3983" t="b">
        <v>0</v>
      </c>
      <c r="N3983" s="10" t="s">
        <v>8269</v>
      </c>
      <c r="O3983" s="15" t="s">
        <v>8315</v>
      </c>
      <c r="P3983" s="10" t="s">
        <v>8316</v>
      </c>
      <c r="Q3983" s="10">
        <f t="shared" si="311"/>
        <v>4</v>
      </c>
      <c r="R3983" s="10">
        <f t="shared" si="310"/>
        <v>175</v>
      </c>
      <c r="S3983" s="23">
        <f t="shared" si="312"/>
        <v>42508.179965277777</v>
      </c>
      <c r="T3983" s="23">
        <f t="shared" si="313"/>
        <v>42568.179965277777</v>
      </c>
      <c r="U3983" s="10">
        <f t="shared" ref="U3983:U4046" si="314">YEAR(S:S)</f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0" t="s">
        <v>8220</v>
      </c>
      <c r="G3984" s="10" t="s">
        <v>8224</v>
      </c>
      <c r="H3984" s="10" t="s">
        <v>8246</v>
      </c>
      <c r="I3984" s="10">
        <v>1436297180</v>
      </c>
      <c r="J3984" s="10">
        <v>1431113180</v>
      </c>
      <c r="K3984" s="10" t="b">
        <v>0</v>
      </c>
      <c r="L3984" s="10">
        <v>5</v>
      </c>
      <c r="M3984" t="b">
        <v>0</v>
      </c>
      <c r="N3984" s="10" t="s">
        <v>8269</v>
      </c>
      <c r="O3984" s="15" t="s">
        <v>8315</v>
      </c>
      <c r="P3984" s="10" t="s">
        <v>8316</v>
      </c>
      <c r="Q3984" s="10">
        <f t="shared" si="311"/>
        <v>20</v>
      </c>
      <c r="R3984" s="10">
        <f t="shared" si="310"/>
        <v>34</v>
      </c>
      <c r="S3984" s="23">
        <f t="shared" si="312"/>
        <v>42132.809953703705</v>
      </c>
      <c r="T3984" s="23">
        <f t="shared" si="313"/>
        <v>42192.809953703705</v>
      </c>
      <c r="U3984" s="10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0" t="s">
        <v>8220</v>
      </c>
      <c r="G3985" s="10" t="s">
        <v>8223</v>
      </c>
      <c r="H3985" s="10" t="s">
        <v>8245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t="b">
        <v>0</v>
      </c>
      <c r="N3985" s="10" t="s">
        <v>8269</v>
      </c>
      <c r="O3985" s="15" t="s">
        <v>8315</v>
      </c>
      <c r="P3985" s="10" t="s">
        <v>8316</v>
      </c>
      <c r="Q3985" s="10">
        <f t="shared" si="311"/>
        <v>35</v>
      </c>
      <c r="R3985" s="10">
        <f t="shared" si="310"/>
        <v>84.28</v>
      </c>
      <c r="S3985" s="23">
        <f t="shared" si="312"/>
        <v>41747.86986111111</v>
      </c>
      <c r="T3985" s="23">
        <f t="shared" si="313"/>
        <v>41779.290972222225</v>
      </c>
      <c r="U3985" s="10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0" t="s">
        <v>8220</v>
      </c>
      <c r="G3986" s="10" t="s">
        <v>8224</v>
      </c>
      <c r="H3986" s="10" t="s">
        <v>8246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t="b">
        <v>0</v>
      </c>
      <c r="N3986" s="10" t="s">
        <v>8269</v>
      </c>
      <c r="O3986" s="15" t="s">
        <v>8315</v>
      </c>
      <c r="P3986" s="10" t="s">
        <v>8316</v>
      </c>
      <c r="Q3986" s="10">
        <f t="shared" si="311"/>
        <v>6</v>
      </c>
      <c r="R3986" s="10">
        <f t="shared" si="310"/>
        <v>9.5</v>
      </c>
      <c r="S3986" s="23">
        <f t="shared" si="312"/>
        <v>41920.963472222218</v>
      </c>
      <c r="T3986" s="23">
        <f t="shared" si="313"/>
        <v>41951</v>
      </c>
      <c r="U3986" s="10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0" t="s">
        <v>8220</v>
      </c>
      <c r="G3987" s="10" t="s">
        <v>8223</v>
      </c>
      <c r="H3987" s="10" t="s">
        <v>8245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t="b">
        <v>0</v>
      </c>
      <c r="N3987" s="10" t="s">
        <v>8269</v>
      </c>
      <c r="O3987" s="15" t="s">
        <v>8315</v>
      </c>
      <c r="P3987" s="10" t="s">
        <v>8316</v>
      </c>
      <c r="Q3987" s="10">
        <f t="shared" si="311"/>
        <v>32</v>
      </c>
      <c r="R3987" s="10">
        <f t="shared" si="310"/>
        <v>33.74</v>
      </c>
      <c r="S3987" s="23">
        <f t="shared" si="312"/>
        <v>42399.707407407404</v>
      </c>
      <c r="T3987" s="23">
        <f t="shared" si="313"/>
        <v>42420.878472222219</v>
      </c>
      <c r="U3987" s="10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0" t="s">
        <v>8220</v>
      </c>
      <c r="G3988" s="10" t="s">
        <v>8224</v>
      </c>
      <c r="H3988" s="10" t="s">
        <v>8246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t="b">
        <v>0</v>
      </c>
      <c r="N3988" s="10" t="s">
        <v>8269</v>
      </c>
      <c r="O3988" s="15" t="s">
        <v>8315</v>
      </c>
      <c r="P3988" s="10" t="s">
        <v>8316</v>
      </c>
      <c r="Q3988" s="10">
        <f t="shared" si="311"/>
        <v>10</v>
      </c>
      <c r="R3988" s="10">
        <f t="shared" si="310"/>
        <v>37.54</v>
      </c>
      <c r="S3988" s="23">
        <f t="shared" si="312"/>
        <v>42467.548541666663</v>
      </c>
      <c r="T3988" s="23">
        <f t="shared" si="313"/>
        <v>42496.544444444444</v>
      </c>
      <c r="U3988" s="10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0" t="s">
        <v>8220</v>
      </c>
      <c r="G3989" s="10" t="s">
        <v>8224</v>
      </c>
      <c r="H3989" s="10" t="s">
        <v>8246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t="b">
        <v>0</v>
      </c>
      <c r="N3989" s="10" t="s">
        <v>8269</v>
      </c>
      <c r="O3989" s="15" t="s">
        <v>8315</v>
      </c>
      <c r="P3989" s="10" t="s">
        <v>8316</v>
      </c>
      <c r="Q3989" s="10">
        <f t="shared" si="311"/>
        <v>38</v>
      </c>
      <c r="R3989" s="10">
        <f t="shared" si="310"/>
        <v>11.62</v>
      </c>
      <c r="S3989" s="23">
        <f t="shared" si="312"/>
        <v>41765.92465277778</v>
      </c>
      <c r="T3989" s="23">
        <f t="shared" si="313"/>
        <v>41775.92465277778</v>
      </c>
      <c r="U3989" s="10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0" t="s">
        <v>8220</v>
      </c>
      <c r="G3990" s="10" t="s">
        <v>8223</v>
      </c>
      <c r="H3990" s="10" t="s">
        <v>8245</v>
      </c>
      <c r="I3990" s="10">
        <v>1440813413</v>
      </c>
      <c r="J3990" s="10">
        <v>1439517413</v>
      </c>
      <c r="K3990" s="10" t="b">
        <v>0</v>
      </c>
      <c r="L3990" s="10">
        <v>4</v>
      </c>
      <c r="M3990" t="b">
        <v>0</v>
      </c>
      <c r="N3990" s="10" t="s">
        <v>8269</v>
      </c>
      <c r="O3990" s="15" t="s">
        <v>8315</v>
      </c>
      <c r="P3990" s="10" t="s">
        <v>8316</v>
      </c>
      <c r="Q3990" s="10">
        <f t="shared" si="311"/>
        <v>2</v>
      </c>
      <c r="R3990" s="10">
        <f t="shared" si="310"/>
        <v>8</v>
      </c>
      <c r="S3990" s="23">
        <f t="shared" si="312"/>
        <v>42230.08116898148</v>
      </c>
      <c r="T3990" s="23">
        <f t="shared" si="313"/>
        <v>42245.08116898148</v>
      </c>
      <c r="U3990" s="1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0" t="s">
        <v>8220</v>
      </c>
      <c r="G3991" s="10" t="s">
        <v>8223</v>
      </c>
      <c r="H3991" s="10" t="s">
        <v>8245</v>
      </c>
      <c r="I3991" s="10">
        <v>1447009181</v>
      </c>
      <c r="J3991" s="10">
        <v>1444413581</v>
      </c>
      <c r="K3991" s="10" t="b">
        <v>0</v>
      </c>
      <c r="L3991" s="10">
        <v>0</v>
      </c>
      <c r="M3991" t="b">
        <v>0</v>
      </c>
      <c r="N3991" s="10" t="s">
        <v>8269</v>
      </c>
      <c r="O3991" s="15" t="s">
        <v>8315</v>
      </c>
      <c r="P3991" s="10" t="s">
        <v>8316</v>
      </c>
      <c r="Q3991" s="10">
        <f t="shared" si="311"/>
        <v>0</v>
      </c>
      <c r="R3991" s="10">
        <f t="shared" si="310"/>
        <v>0</v>
      </c>
      <c r="S3991" s="23">
        <f t="shared" si="312"/>
        <v>42286.749780092592</v>
      </c>
      <c r="T3991" s="23">
        <f t="shared" si="313"/>
        <v>42316.791446759264</v>
      </c>
      <c r="U3991" s="10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0" t="s">
        <v>8220</v>
      </c>
      <c r="G3992" s="10" t="s">
        <v>8224</v>
      </c>
      <c r="H3992" s="10" t="s">
        <v>8246</v>
      </c>
      <c r="I3992" s="10">
        <v>1456934893</v>
      </c>
      <c r="J3992" s="10">
        <v>1454342893</v>
      </c>
      <c r="K3992" s="10" t="b">
        <v>0</v>
      </c>
      <c r="L3992" s="10">
        <v>3</v>
      </c>
      <c r="M3992" t="b">
        <v>0</v>
      </c>
      <c r="N3992" s="10" t="s">
        <v>8269</v>
      </c>
      <c r="O3992" s="15" t="s">
        <v>8315</v>
      </c>
      <c r="P3992" s="10" t="s">
        <v>8316</v>
      </c>
      <c r="Q3992" s="10">
        <f t="shared" si="311"/>
        <v>4</v>
      </c>
      <c r="R3992" s="10">
        <f t="shared" si="310"/>
        <v>23</v>
      </c>
      <c r="S3992" s="23">
        <f t="shared" si="312"/>
        <v>42401.672372685185</v>
      </c>
      <c r="T3992" s="23">
        <f t="shared" si="313"/>
        <v>42431.672372685185</v>
      </c>
      <c r="U3992" s="10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0" t="s">
        <v>8220</v>
      </c>
      <c r="G3993" s="10" t="s">
        <v>8223</v>
      </c>
      <c r="H3993" s="10" t="s">
        <v>8245</v>
      </c>
      <c r="I3993" s="10">
        <v>1433086082</v>
      </c>
      <c r="J3993" s="10">
        <v>1430494082</v>
      </c>
      <c r="K3993" s="10" t="b">
        <v>0</v>
      </c>
      <c r="L3993" s="10">
        <v>1</v>
      </c>
      <c r="M3993" t="b">
        <v>0</v>
      </c>
      <c r="N3993" s="10" t="s">
        <v>8269</v>
      </c>
      <c r="O3993" s="15" t="s">
        <v>8315</v>
      </c>
      <c r="P3993" s="10" t="s">
        <v>8316</v>
      </c>
      <c r="Q3993" s="10">
        <f t="shared" si="311"/>
        <v>20</v>
      </c>
      <c r="R3993" s="10">
        <f t="shared" si="310"/>
        <v>100</v>
      </c>
      <c r="S3993" s="23">
        <f t="shared" si="312"/>
        <v>42125.644467592589</v>
      </c>
      <c r="T3993" s="23">
        <f t="shared" si="313"/>
        <v>42155.644467592589</v>
      </c>
      <c r="U3993" s="10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0" t="s">
        <v>8220</v>
      </c>
      <c r="G3994" s="10" t="s">
        <v>8223</v>
      </c>
      <c r="H3994" s="10" t="s">
        <v>8245</v>
      </c>
      <c r="I3994" s="10">
        <v>1449876859</v>
      </c>
      <c r="J3994" s="10">
        <v>1444689259</v>
      </c>
      <c r="K3994" s="10" t="b">
        <v>0</v>
      </c>
      <c r="L3994" s="10">
        <v>9</v>
      </c>
      <c r="M3994" t="b">
        <v>0</v>
      </c>
      <c r="N3994" s="10" t="s">
        <v>8269</v>
      </c>
      <c r="O3994" s="15" t="s">
        <v>8315</v>
      </c>
      <c r="P3994" s="10" t="s">
        <v>8316</v>
      </c>
      <c r="Q3994" s="10">
        <f t="shared" si="311"/>
        <v>5</v>
      </c>
      <c r="R3994" s="10">
        <f t="shared" si="310"/>
        <v>60.11</v>
      </c>
      <c r="S3994" s="23">
        <f t="shared" si="312"/>
        <v>42289.94049768518</v>
      </c>
      <c r="T3994" s="23">
        <f t="shared" si="313"/>
        <v>42349.982164351852</v>
      </c>
      <c r="U3994" s="10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0" t="s">
        <v>8220</v>
      </c>
      <c r="G3995" s="10" t="s">
        <v>8223</v>
      </c>
      <c r="H3995" s="10" t="s">
        <v>8245</v>
      </c>
      <c r="I3995" s="10">
        <v>1431549912</v>
      </c>
      <c r="J3995" s="10">
        <v>1428957912</v>
      </c>
      <c r="K3995" s="10" t="b">
        <v>0</v>
      </c>
      <c r="L3995" s="10">
        <v>1</v>
      </c>
      <c r="M3995" t="b">
        <v>0</v>
      </c>
      <c r="N3995" s="10" t="s">
        <v>8269</v>
      </c>
      <c r="O3995" s="15" t="s">
        <v>8315</v>
      </c>
      <c r="P3995" s="10" t="s">
        <v>8316</v>
      </c>
      <c r="Q3995" s="10">
        <f t="shared" si="311"/>
        <v>0</v>
      </c>
      <c r="R3995" s="10">
        <f t="shared" si="310"/>
        <v>3</v>
      </c>
      <c r="S3995" s="23">
        <f t="shared" si="312"/>
        <v>42107.864722222221</v>
      </c>
      <c r="T3995" s="23">
        <f t="shared" si="313"/>
        <v>42137.864722222221</v>
      </c>
      <c r="U3995" s="10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0" t="s">
        <v>8220</v>
      </c>
      <c r="G3996" s="10" t="s">
        <v>8223</v>
      </c>
      <c r="H3996" s="10" t="s">
        <v>8245</v>
      </c>
      <c r="I3996" s="10">
        <v>1405761690</v>
      </c>
      <c r="J3996" s="10">
        <v>1403169690</v>
      </c>
      <c r="K3996" s="10" t="b">
        <v>0</v>
      </c>
      <c r="L3996" s="10">
        <v>1</v>
      </c>
      <c r="M3996" t="b">
        <v>0</v>
      </c>
      <c r="N3996" s="10" t="s">
        <v>8269</v>
      </c>
      <c r="O3996" s="15" t="s">
        <v>8315</v>
      </c>
      <c r="P3996" s="10" t="s">
        <v>8316</v>
      </c>
      <c r="Q3996" s="10">
        <f t="shared" si="311"/>
        <v>0</v>
      </c>
      <c r="R3996" s="10">
        <f t="shared" si="310"/>
        <v>5</v>
      </c>
      <c r="S3996" s="23">
        <f t="shared" si="312"/>
        <v>41809.389930555553</v>
      </c>
      <c r="T3996" s="23">
        <f t="shared" si="313"/>
        <v>41839.389930555553</v>
      </c>
      <c r="U3996" s="10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0" t="s">
        <v>8220</v>
      </c>
      <c r="G3997" s="10" t="s">
        <v>8224</v>
      </c>
      <c r="H3997" s="10" t="s">
        <v>8246</v>
      </c>
      <c r="I3997" s="10">
        <v>1423913220</v>
      </c>
      <c r="J3997" s="10">
        <v>1421339077</v>
      </c>
      <c r="K3997" s="10" t="b">
        <v>0</v>
      </c>
      <c r="L3997" s="10">
        <v>4</v>
      </c>
      <c r="M3997" t="b">
        <v>0</v>
      </c>
      <c r="N3997" s="10" t="s">
        <v>8269</v>
      </c>
      <c r="O3997" s="15" t="s">
        <v>8315</v>
      </c>
      <c r="P3997" s="10" t="s">
        <v>8316</v>
      </c>
      <c r="Q3997" s="10">
        <f t="shared" si="311"/>
        <v>35</v>
      </c>
      <c r="R3997" s="10">
        <f t="shared" si="310"/>
        <v>17.5</v>
      </c>
      <c r="S3997" s="23">
        <f t="shared" si="312"/>
        <v>42019.683761574073</v>
      </c>
      <c r="T3997" s="23">
        <f t="shared" si="313"/>
        <v>42049.477083333331</v>
      </c>
      <c r="U3997" s="10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0" t="s">
        <v>8220</v>
      </c>
      <c r="G3998" s="10" t="s">
        <v>8223</v>
      </c>
      <c r="H3998" s="10" t="s">
        <v>8245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t="b">
        <v>0</v>
      </c>
      <c r="N3998" s="10" t="s">
        <v>8269</v>
      </c>
      <c r="O3998" s="15" t="s">
        <v>8315</v>
      </c>
      <c r="P3998" s="10" t="s">
        <v>8316</v>
      </c>
      <c r="Q3998" s="10">
        <f t="shared" si="311"/>
        <v>17</v>
      </c>
      <c r="R3998" s="10">
        <f t="shared" si="310"/>
        <v>29.24</v>
      </c>
      <c r="S3998" s="23">
        <f t="shared" si="312"/>
        <v>41950.26694444444</v>
      </c>
      <c r="T3998" s="23">
        <f t="shared" si="313"/>
        <v>41963.669444444444</v>
      </c>
      <c r="U3998" s="10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0" t="s">
        <v>8220</v>
      </c>
      <c r="G3999" s="10" t="s">
        <v>8224</v>
      </c>
      <c r="H3999" s="10" t="s">
        <v>8246</v>
      </c>
      <c r="I3999" s="10">
        <v>1428222221</v>
      </c>
      <c r="J3999" s="10">
        <v>1425633821</v>
      </c>
      <c r="K3999" s="10" t="b">
        <v>0</v>
      </c>
      <c r="L3999" s="10">
        <v>0</v>
      </c>
      <c r="M3999" t="b">
        <v>0</v>
      </c>
      <c r="N3999" s="10" t="s">
        <v>8269</v>
      </c>
      <c r="O3999" s="15" t="s">
        <v>8315</v>
      </c>
      <c r="P3999" s="10" t="s">
        <v>8316</v>
      </c>
      <c r="Q3999" s="10">
        <f t="shared" si="311"/>
        <v>0</v>
      </c>
      <c r="R3999" s="10">
        <f t="shared" si="310"/>
        <v>0</v>
      </c>
      <c r="S3999" s="23">
        <f t="shared" si="312"/>
        <v>42069.391446759255</v>
      </c>
      <c r="T3999" s="23">
        <f t="shared" si="313"/>
        <v>42099.349780092598</v>
      </c>
      <c r="U3999" s="10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0" t="s">
        <v>8220</v>
      </c>
      <c r="G4000" s="10" t="s">
        <v>8223</v>
      </c>
      <c r="H4000" s="10" t="s">
        <v>8245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t="b">
        <v>0</v>
      </c>
      <c r="N4000" s="10" t="s">
        <v>8269</v>
      </c>
      <c r="O4000" s="15" t="s">
        <v>8315</v>
      </c>
      <c r="P4000" s="10" t="s">
        <v>8316</v>
      </c>
      <c r="Q4000" s="10">
        <f t="shared" si="311"/>
        <v>57</v>
      </c>
      <c r="R4000" s="10">
        <f t="shared" si="310"/>
        <v>59.58</v>
      </c>
      <c r="S4000" s="23">
        <f t="shared" si="312"/>
        <v>42061.963263888887</v>
      </c>
      <c r="T4000" s="23">
        <f t="shared" si="313"/>
        <v>42091.921597222223</v>
      </c>
      <c r="U4000" s="1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0" t="s">
        <v>8220</v>
      </c>
      <c r="G4001" s="10" t="s">
        <v>8223</v>
      </c>
      <c r="H4001" s="10" t="s">
        <v>8245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t="b">
        <v>0</v>
      </c>
      <c r="N4001" s="10" t="s">
        <v>8269</v>
      </c>
      <c r="O4001" s="15" t="s">
        <v>8315</v>
      </c>
      <c r="P4001" s="10" t="s">
        <v>8316</v>
      </c>
      <c r="Q4001" s="10">
        <f t="shared" si="311"/>
        <v>17</v>
      </c>
      <c r="R4001" s="10">
        <f t="shared" si="310"/>
        <v>82.57</v>
      </c>
      <c r="S4001" s="23">
        <f t="shared" si="312"/>
        <v>41842.828680555554</v>
      </c>
      <c r="T4001" s="23">
        <f t="shared" si="313"/>
        <v>41882.827650462961</v>
      </c>
      <c r="U4001" s="10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0" t="s">
        <v>8220</v>
      </c>
      <c r="G4002" s="10" t="s">
        <v>8223</v>
      </c>
      <c r="H4002" s="10" t="s">
        <v>8245</v>
      </c>
      <c r="I4002" s="10">
        <v>1462631358</v>
      </c>
      <c r="J4002" s="10">
        <v>1457450958</v>
      </c>
      <c r="K4002" s="10" t="b">
        <v>0</v>
      </c>
      <c r="L4002" s="10">
        <v>1</v>
      </c>
      <c r="M4002" t="b">
        <v>0</v>
      </c>
      <c r="N4002" s="10" t="s">
        <v>8269</v>
      </c>
      <c r="O4002" s="15" t="s">
        <v>8315</v>
      </c>
      <c r="P4002" s="10" t="s">
        <v>8316</v>
      </c>
      <c r="Q4002" s="10">
        <f t="shared" si="311"/>
        <v>0</v>
      </c>
      <c r="R4002" s="10">
        <f t="shared" si="310"/>
        <v>10</v>
      </c>
      <c r="S4002" s="23">
        <f t="shared" si="312"/>
        <v>42437.64534722222</v>
      </c>
      <c r="T4002" s="23">
        <f t="shared" si="313"/>
        <v>42497.603680555556</v>
      </c>
      <c r="U4002" s="10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0" t="s">
        <v>8220</v>
      </c>
      <c r="G4003" s="10" t="s">
        <v>8224</v>
      </c>
      <c r="H4003" s="10" t="s">
        <v>8246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t="b">
        <v>0</v>
      </c>
      <c r="N4003" s="10" t="s">
        <v>8269</v>
      </c>
      <c r="O4003" s="15" t="s">
        <v>8315</v>
      </c>
      <c r="P4003" s="10" t="s">
        <v>8316</v>
      </c>
      <c r="Q4003" s="10">
        <f t="shared" si="311"/>
        <v>38</v>
      </c>
      <c r="R4003" s="10">
        <f t="shared" si="310"/>
        <v>32.36</v>
      </c>
      <c r="S4003" s="23">
        <f t="shared" si="312"/>
        <v>42775.964212962965</v>
      </c>
      <c r="T4003" s="23">
        <f t="shared" si="313"/>
        <v>42795.791666666672</v>
      </c>
      <c r="U4003" s="10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0" t="s">
        <v>8220</v>
      </c>
      <c r="G4004" s="10" t="s">
        <v>8223</v>
      </c>
      <c r="H4004" s="10" t="s">
        <v>8245</v>
      </c>
      <c r="I4004" s="10">
        <v>1411779761</v>
      </c>
      <c r="J4004" s="10">
        <v>1409187761</v>
      </c>
      <c r="K4004" s="10" t="b">
        <v>0</v>
      </c>
      <c r="L4004" s="10">
        <v>4</v>
      </c>
      <c r="M4004" t="b">
        <v>0</v>
      </c>
      <c r="N4004" s="10" t="s">
        <v>8269</v>
      </c>
      <c r="O4004" s="15" t="s">
        <v>8315</v>
      </c>
      <c r="P4004" s="10" t="s">
        <v>8316</v>
      </c>
      <c r="Q4004" s="10">
        <f t="shared" si="311"/>
        <v>2</v>
      </c>
      <c r="R4004" s="10">
        <f t="shared" si="310"/>
        <v>5.75</v>
      </c>
      <c r="S4004" s="23">
        <f t="shared" si="312"/>
        <v>41879.043530092589</v>
      </c>
      <c r="T4004" s="23">
        <f t="shared" si="313"/>
        <v>41909.043530092589</v>
      </c>
      <c r="U4004" s="10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0" t="s">
        <v>8220</v>
      </c>
      <c r="G4005" s="10" t="s">
        <v>8223</v>
      </c>
      <c r="H4005" s="10" t="s">
        <v>8245</v>
      </c>
      <c r="I4005" s="10">
        <v>1424009147</v>
      </c>
      <c r="J4005" s="10">
        <v>1421417147</v>
      </c>
      <c r="K4005" s="10" t="b">
        <v>0</v>
      </c>
      <c r="L4005" s="10">
        <v>2</v>
      </c>
      <c r="M4005" t="b">
        <v>0</v>
      </c>
      <c r="N4005" s="10" t="s">
        <v>8269</v>
      </c>
      <c r="O4005" s="15" t="s">
        <v>8315</v>
      </c>
      <c r="P4005" s="10" t="s">
        <v>8316</v>
      </c>
      <c r="Q4005" s="10">
        <f t="shared" si="311"/>
        <v>10</v>
      </c>
      <c r="R4005" s="10">
        <f t="shared" si="310"/>
        <v>100.5</v>
      </c>
      <c r="S4005" s="23">
        <f t="shared" si="312"/>
        <v>42020.587349537032</v>
      </c>
      <c r="T4005" s="23">
        <f t="shared" si="313"/>
        <v>42050.587349537032</v>
      </c>
      <c r="U4005" s="10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0" t="s">
        <v>8220</v>
      </c>
      <c r="G4006" s="10" t="s">
        <v>8223</v>
      </c>
      <c r="H4006" s="10" t="s">
        <v>8245</v>
      </c>
      <c r="I4006" s="10">
        <v>1412740457</v>
      </c>
      <c r="J4006" s="10">
        <v>1410148457</v>
      </c>
      <c r="K4006" s="10" t="b">
        <v>0</v>
      </c>
      <c r="L4006" s="10">
        <v>1</v>
      </c>
      <c r="M4006" t="b">
        <v>0</v>
      </c>
      <c r="N4006" s="10" t="s">
        <v>8269</v>
      </c>
      <c r="O4006" s="15" t="s">
        <v>8315</v>
      </c>
      <c r="P4006" s="10" t="s">
        <v>8316</v>
      </c>
      <c r="Q4006" s="10">
        <f t="shared" si="311"/>
        <v>0</v>
      </c>
      <c r="R4006" s="10">
        <f t="shared" si="310"/>
        <v>1</v>
      </c>
      <c r="S4006" s="23">
        <f t="shared" si="312"/>
        <v>41890.16269675926</v>
      </c>
      <c r="T4006" s="23">
        <f t="shared" si="313"/>
        <v>41920.16269675926</v>
      </c>
      <c r="U4006" s="10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0" t="s">
        <v>8220</v>
      </c>
      <c r="G4007" s="10" t="s">
        <v>8223</v>
      </c>
      <c r="H4007" s="10" t="s">
        <v>8245</v>
      </c>
      <c r="I4007" s="10">
        <v>1413832985</v>
      </c>
      <c r="J4007" s="10">
        <v>1408648985</v>
      </c>
      <c r="K4007" s="10" t="b">
        <v>0</v>
      </c>
      <c r="L4007" s="10">
        <v>2</v>
      </c>
      <c r="M4007" t="b">
        <v>0</v>
      </c>
      <c r="N4007" s="10" t="s">
        <v>8269</v>
      </c>
      <c r="O4007" s="15" t="s">
        <v>8315</v>
      </c>
      <c r="P4007" s="10" t="s">
        <v>8316</v>
      </c>
      <c r="Q4007" s="10">
        <f t="shared" si="311"/>
        <v>1</v>
      </c>
      <c r="R4007" s="10">
        <f t="shared" si="310"/>
        <v>20</v>
      </c>
      <c r="S4007" s="23">
        <f t="shared" si="312"/>
        <v>41872.807696759257</v>
      </c>
      <c r="T4007" s="23">
        <f t="shared" si="313"/>
        <v>41932.807696759257</v>
      </c>
      <c r="U4007" s="10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0" t="s">
        <v>8220</v>
      </c>
      <c r="G4008" s="10" t="s">
        <v>8223</v>
      </c>
      <c r="H4008" s="10" t="s">
        <v>8245</v>
      </c>
      <c r="I4008" s="10">
        <v>1455647587</v>
      </c>
      <c r="J4008" s="10">
        <v>1453487587</v>
      </c>
      <c r="K4008" s="10" t="b">
        <v>0</v>
      </c>
      <c r="L4008" s="10">
        <v>1</v>
      </c>
      <c r="M4008" t="b">
        <v>0</v>
      </c>
      <c r="N4008" s="10" t="s">
        <v>8269</v>
      </c>
      <c r="O4008" s="15" t="s">
        <v>8315</v>
      </c>
      <c r="P4008" s="10" t="s">
        <v>8316</v>
      </c>
      <c r="Q4008" s="10">
        <f t="shared" si="311"/>
        <v>0</v>
      </c>
      <c r="R4008" s="10">
        <f t="shared" si="310"/>
        <v>2</v>
      </c>
      <c r="S4008" s="23">
        <f t="shared" si="312"/>
        <v>42391.772997685184</v>
      </c>
      <c r="T4008" s="23">
        <f t="shared" si="313"/>
        <v>42416.772997685184</v>
      </c>
      <c r="U4008" s="10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0" t="s">
        <v>8220</v>
      </c>
      <c r="G4009" s="10" t="s">
        <v>8223</v>
      </c>
      <c r="H4009" s="10" t="s">
        <v>8245</v>
      </c>
      <c r="I4009" s="10">
        <v>1409070480</v>
      </c>
      <c r="J4009" s="10">
        <v>1406572381</v>
      </c>
      <c r="K4009" s="10" t="b">
        <v>0</v>
      </c>
      <c r="L4009" s="10">
        <v>1</v>
      </c>
      <c r="M4009" t="b">
        <v>0</v>
      </c>
      <c r="N4009" s="10" t="s">
        <v>8269</v>
      </c>
      <c r="O4009" s="15" t="s">
        <v>8315</v>
      </c>
      <c r="P4009" s="10" t="s">
        <v>8316</v>
      </c>
      <c r="Q4009" s="10">
        <f t="shared" si="311"/>
        <v>0</v>
      </c>
      <c r="R4009" s="10">
        <f t="shared" si="310"/>
        <v>5</v>
      </c>
      <c r="S4009" s="23">
        <f t="shared" si="312"/>
        <v>41848.772928240738</v>
      </c>
      <c r="T4009" s="23">
        <f t="shared" si="313"/>
        <v>41877.686111111114</v>
      </c>
      <c r="U4009" s="10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0" t="s">
        <v>8220</v>
      </c>
      <c r="G4010" s="10" t="s">
        <v>8224</v>
      </c>
      <c r="H4010" s="10" t="s">
        <v>8246</v>
      </c>
      <c r="I4010" s="10">
        <v>1437606507</v>
      </c>
      <c r="J4010" s="10">
        <v>1435014507</v>
      </c>
      <c r="K4010" s="10" t="b">
        <v>0</v>
      </c>
      <c r="L4010" s="10">
        <v>4</v>
      </c>
      <c r="M4010" t="b">
        <v>0</v>
      </c>
      <c r="N4010" s="10" t="s">
        <v>8269</v>
      </c>
      <c r="O4010" s="15" t="s">
        <v>8315</v>
      </c>
      <c r="P4010" s="10" t="s">
        <v>8316</v>
      </c>
      <c r="Q4010" s="10">
        <f t="shared" si="311"/>
        <v>6</v>
      </c>
      <c r="R4010" s="10">
        <f t="shared" si="310"/>
        <v>15</v>
      </c>
      <c r="S4010" s="23">
        <f t="shared" si="312"/>
        <v>42177.964201388888</v>
      </c>
      <c r="T4010" s="23">
        <f t="shared" si="313"/>
        <v>42207.964201388888</v>
      </c>
      <c r="U4010" s="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0" t="s">
        <v>8220</v>
      </c>
      <c r="G4011" s="10" t="s">
        <v>8224</v>
      </c>
      <c r="H4011" s="10" t="s">
        <v>8246</v>
      </c>
      <c r="I4011" s="10">
        <v>1410281360</v>
      </c>
      <c r="J4011" s="10">
        <v>1406825360</v>
      </c>
      <c r="K4011" s="10" t="b">
        <v>0</v>
      </c>
      <c r="L4011" s="10">
        <v>3</v>
      </c>
      <c r="M4011" t="b">
        <v>0</v>
      </c>
      <c r="N4011" s="10" t="s">
        <v>8269</v>
      </c>
      <c r="O4011" s="15" t="s">
        <v>8315</v>
      </c>
      <c r="P4011" s="10" t="s">
        <v>8316</v>
      </c>
      <c r="Q4011" s="10">
        <f t="shared" si="311"/>
        <v>4</v>
      </c>
      <c r="R4011" s="10">
        <f t="shared" si="310"/>
        <v>25</v>
      </c>
      <c r="S4011" s="23">
        <f t="shared" si="312"/>
        <v>41851.700925925928</v>
      </c>
      <c r="T4011" s="23">
        <f t="shared" si="313"/>
        <v>41891.700925925928</v>
      </c>
      <c r="U4011" s="10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0" t="s">
        <v>8220</v>
      </c>
      <c r="G4012" s="10" t="s">
        <v>8223</v>
      </c>
      <c r="H4012" s="10" t="s">
        <v>8245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t="b">
        <v>0</v>
      </c>
      <c r="N4012" s="10" t="s">
        <v>8269</v>
      </c>
      <c r="O4012" s="15" t="s">
        <v>8315</v>
      </c>
      <c r="P4012" s="10" t="s">
        <v>8316</v>
      </c>
      <c r="Q4012" s="10">
        <f t="shared" si="311"/>
        <v>24</v>
      </c>
      <c r="R4012" s="10">
        <f t="shared" si="310"/>
        <v>45.84</v>
      </c>
      <c r="S4012" s="23">
        <f t="shared" si="312"/>
        <v>41921.770439814813</v>
      </c>
      <c r="T4012" s="23">
        <f t="shared" si="313"/>
        <v>41938.770439814813</v>
      </c>
      <c r="U4012" s="10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0" t="s">
        <v>8220</v>
      </c>
      <c r="G4013" s="10" t="s">
        <v>8224</v>
      </c>
      <c r="H4013" s="10" t="s">
        <v>8246</v>
      </c>
      <c r="I4013" s="10">
        <v>1422450278</v>
      </c>
      <c r="J4013" s="10">
        <v>1419858278</v>
      </c>
      <c r="K4013" s="10" t="b">
        <v>0</v>
      </c>
      <c r="L4013" s="10">
        <v>4</v>
      </c>
      <c r="M4013" t="b">
        <v>0</v>
      </c>
      <c r="N4013" s="10" t="s">
        <v>8269</v>
      </c>
      <c r="O4013" s="15" t="s">
        <v>8315</v>
      </c>
      <c r="P4013" s="10" t="s">
        <v>8316</v>
      </c>
      <c r="Q4013" s="10">
        <f t="shared" si="311"/>
        <v>8</v>
      </c>
      <c r="R4013" s="10">
        <f t="shared" si="310"/>
        <v>4.75</v>
      </c>
      <c r="S4013" s="23">
        <f t="shared" si="312"/>
        <v>42002.54488425926</v>
      </c>
      <c r="T4013" s="23">
        <f t="shared" si="313"/>
        <v>42032.54488425926</v>
      </c>
      <c r="U4013" s="10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0" t="s">
        <v>8220</v>
      </c>
      <c r="G4014" s="10" t="s">
        <v>8224</v>
      </c>
      <c r="H4014" s="10" t="s">
        <v>8246</v>
      </c>
      <c r="I4014" s="10">
        <v>1430571849</v>
      </c>
      <c r="J4014" s="10">
        <v>1427979849</v>
      </c>
      <c r="K4014" s="10" t="b">
        <v>0</v>
      </c>
      <c r="L4014" s="10">
        <v>0</v>
      </c>
      <c r="M4014" t="b">
        <v>0</v>
      </c>
      <c r="N4014" s="10" t="s">
        <v>8269</v>
      </c>
      <c r="O4014" s="15" t="s">
        <v>8315</v>
      </c>
      <c r="P4014" s="10" t="s">
        <v>8316</v>
      </c>
      <c r="Q4014" s="10">
        <f t="shared" si="311"/>
        <v>0</v>
      </c>
      <c r="R4014" s="10">
        <f t="shared" si="310"/>
        <v>0</v>
      </c>
      <c r="S4014" s="23">
        <f t="shared" si="312"/>
        <v>42096.544548611113</v>
      </c>
      <c r="T4014" s="23">
        <f t="shared" si="313"/>
        <v>42126.544548611113</v>
      </c>
      <c r="U4014" s="10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0" t="s">
        <v>8220</v>
      </c>
      <c r="G4015" s="10" t="s">
        <v>8223</v>
      </c>
      <c r="H4015" s="10" t="s">
        <v>8245</v>
      </c>
      <c r="I4015" s="10">
        <v>1424070823</v>
      </c>
      <c r="J4015" s="10">
        <v>1421478823</v>
      </c>
      <c r="K4015" s="10" t="b">
        <v>0</v>
      </c>
      <c r="L4015" s="10">
        <v>2</v>
      </c>
      <c r="M4015" t="b">
        <v>0</v>
      </c>
      <c r="N4015" s="10" t="s">
        <v>8269</v>
      </c>
      <c r="O4015" s="15" t="s">
        <v>8315</v>
      </c>
      <c r="P4015" s="10" t="s">
        <v>8316</v>
      </c>
      <c r="Q4015" s="10">
        <f t="shared" si="311"/>
        <v>1</v>
      </c>
      <c r="R4015" s="10">
        <f t="shared" si="310"/>
        <v>13</v>
      </c>
      <c r="S4015" s="23">
        <f t="shared" si="312"/>
        <v>42021.301192129627</v>
      </c>
      <c r="T4015" s="23">
        <f t="shared" si="313"/>
        <v>42051.301192129627</v>
      </c>
      <c r="U4015" s="10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0" t="s">
        <v>8220</v>
      </c>
      <c r="G4016" s="10" t="s">
        <v>8223</v>
      </c>
      <c r="H4016" s="10" t="s">
        <v>8245</v>
      </c>
      <c r="I4016" s="10">
        <v>1457157269</v>
      </c>
      <c r="J4016" s="10">
        <v>1455861269</v>
      </c>
      <c r="K4016" s="10" t="b">
        <v>0</v>
      </c>
      <c r="L4016" s="10">
        <v>0</v>
      </c>
      <c r="M4016" t="b">
        <v>0</v>
      </c>
      <c r="N4016" s="10" t="s">
        <v>8269</v>
      </c>
      <c r="O4016" s="15" t="s">
        <v>8315</v>
      </c>
      <c r="P4016" s="10" t="s">
        <v>8316</v>
      </c>
      <c r="Q4016" s="10">
        <f t="shared" si="311"/>
        <v>0</v>
      </c>
      <c r="R4016" s="10">
        <f t="shared" si="310"/>
        <v>0</v>
      </c>
      <c r="S4016" s="23">
        <f t="shared" si="312"/>
        <v>42419.246168981481</v>
      </c>
      <c r="T4016" s="23">
        <f t="shared" si="313"/>
        <v>42434.246168981481</v>
      </c>
      <c r="U4016" s="10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0" t="s">
        <v>8220</v>
      </c>
      <c r="G4017" s="10" t="s">
        <v>8223</v>
      </c>
      <c r="H4017" s="10" t="s">
        <v>8245</v>
      </c>
      <c r="I4017" s="10">
        <v>1437331463</v>
      </c>
      <c r="J4017" s="10">
        <v>1434739463</v>
      </c>
      <c r="K4017" s="10" t="b">
        <v>0</v>
      </c>
      <c r="L4017" s="10">
        <v>1</v>
      </c>
      <c r="M4017" t="b">
        <v>0</v>
      </c>
      <c r="N4017" s="10" t="s">
        <v>8269</v>
      </c>
      <c r="O4017" s="15" t="s">
        <v>8315</v>
      </c>
      <c r="P4017" s="10" t="s">
        <v>8316</v>
      </c>
      <c r="Q4017" s="10">
        <f t="shared" si="311"/>
        <v>0</v>
      </c>
      <c r="R4017" s="10">
        <f t="shared" si="310"/>
        <v>1</v>
      </c>
      <c r="S4017" s="23">
        <f t="shared" si="312"/>
        <v>42174.780821759254</v>
      </c>
      <c r="T4017" s="23">
        <f t="shared" si="313"/>
        <v>42204.780821759254</v>
      </c>
      <c r="U4017" s="10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0" t="s">
        <v>8220</v>
      </c>
      <c r="G4018" s="10" t="s">
        <v>8224</v>
      </c>
      <c r="H4018" s="10" t="s">
        <v>8246</v>
      </c>
      <c r="I4018" s="10">
        <v>1410987400</v>
      </c>
      <c r="J4018" s="10">
        <v>1408395400</v>
      </c>
      <c r="K4018" s="10" t="b">
        <v>0</v>
      </c>
      <c r="L4018" s="10">
        <v>7</v>
      </c>
      <c r="M4018" t="b">
        <v>0</v>
      </c>
      <c r="N4018" s="10" t="s">
        <v>8269</v>
      </c>
      <c r="O4018" s="15" t="s">
        <v>8315</v>
      </c>
      <c r="P4018" s="10" t="s">
        <v>8316</v>
      </c>
      <c r="Q4018" s="10">
        <f t="shared" si="311"/>
        <v>14</v>
      </c>
      <c r="R4018" s="10">
        <f t="shared" si="310"/>
        <v>10</v>
      </c>
      <c r="S4018" s="23">
        <f t="shared" si="312"/>
        <v>41869.872685185182</v>
      </c>
      <c r="T4018" s="23">
        <f t="shared" si="313"/>
        <v>41899.872685185182</v>
      </c>
      <c r="U4018" s="10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0" t="s">
        <v>8220</v>
      </c>
      <c r="G4019" s="10" t="s">
        <v>8223</v>
      </c>
      <c r="H4019" s="10" t="s">
        <v>8245</v>
      </c>
      <c r="I4019" s="10">
        <v>1409846874</v>
      </c>
      <c r="J4019" s="10">
        <v>1407254874</v>
      </c>
      <c r="K4019" s="10" t="b">
        <v>0</v>
      </c>
      <c r="L4019" s="10">
        <v>2</v>
      </c>
      <c r="M4019" t="b">
        <v>0</v>
      </c>
      <c r="N4019" s="10" t="s">
        <v>8269</v>
      </c>
      <c r="O4019" s="15" t="s">
        <v>8315</v>
      </c>
      <c r="P4019" s="10" t="s">
        <v>8316</v>
      </c>
      <c r="Q4019" s="10">
        <f t="shared" si="311"/>
        <v>1</v>
      </c>
      <c r="R4019" s="10">
        <f t="shared" si="310"/>
        <v>52.5</v>
      </c>
      <c r="S4019" s="23">
        <f t="shared" si="312"/>
        <v>41856.672152777777</v>
      </c>
      <c r="T4019" s="23">
        <f t="shared" si="313"/>
        <v>41886.672152777777</v>
      </c>
      <c r="U4019" s="10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0" t="s">
        <v>8220</v>
      </c>
      <c r="G4020" s="10" t="s">
        <v>8224</v>
      </c>
      <c r="H4020" s="10" t="s">
        <v>8246</v>
      </c>
      <c r="I4020" s="10">
        <v>1475877108</v>
      </c>
      <c r="J4020" s="10">
        <v>1473285108</v>
      </c>
      <c r="K4020" s="10" t="b">
        <v>0</v>
      </c>
      <c r="L4020" s="10">
        <v>4</v>
      </c>
      <c r="M4020" t="b">
        <v>0</v>
      </c>
      <c r="N4020" s="10" t="s">
        <v>8269</v>
      </c>
      <c r="O4020" s="15" t="s">
        <v>8315</v>
      </c>
      <c r="P4020" s="10" t="s">
        <v>8316</v>
      </c>
      <c r="Q4020" s="10">
        <f t="shared" si="311"/>
        <v>9</v>
      </c>
      <c r="R4020" s="10">
        <f t="shared" si="310"/>
        <v>32.5</v>
      </c>
      <c r="S4020" s="23">
        <f t="shared" si="312"/>
        <v>42620.91097222222</v>
      </c>
      <c r="T4020" s="23">
        <f t="shared" si="313"/>
        <v>42650.91097222222</v>
      </c>
      <c r="U4020" s="1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0" t="s">
        <v>8220</v>
      </c>
      <c r="G4021" s="10" t="s">
        <v>8223</v>
      </c>
      <c r="H4021" s="10" t="s">
        <v>8245</v>
      </c>
      <c r="I4021" s="10">
        <v>1460737680</v>
      </c>
      <c r="J4021" s="10">
        <v>1455725596</v>
      </c>
      <c r="K4021" s="10" t="b">
        <v>0</v>
      </c>
      <c r="L4021" s="10">
        <v>4</v>
      </c>
      <c r="M4021" t="b">
        <v>0</v>
      </c>
      <c r="N4021" s="10" t="s">
        <v>8269</v>
      </c>
      <c r="O4021" s="15" t="s">
        <v>8315</v>
      </c>
      <c r="P4021" s="10" t="s">
        <v>8316</v>
      </c>
      <c r="Q4021" s="10">
        <f t="shared" si="311"/>
        <v>1</v>
      </c>
      <c r="R4021" s="10">
        <f t="shared" si="310"/>
        <v>7.25</v>
      </c>
      <c r="S4021" s="23">
        <f t="shared" si="312"/>
        <v>42417.675879629634</v>
      </c>
      <c r="T4021" s="23">
        <f t="shared" si="313"/>
        <v>42475.686111111107</v>
      </c>
      <c r="U4021" s="10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0" t="s">
        <v>8220</v>
      </c>
      <c r="G4022" s="10" t="s">
        <v>8223</v>
      </c>
      <c r="H4022" s="10" t="s">
        <v>8245</v>
      </c>
      <c r="I4022" s="10">
        <v>1427168099</v>
      </c>
      <c r="J4022" s="10">
        <v>1424579699</v>
      </c>
      <c r="K4022" s="10" t="b">
        <v>0</v>
      </c>
      <c r="L4022" s="10">
        <v>3</v>
      </c>
      <c r="M4022" t="b">
        <v>0</v>
      </c>
      <c r="N4022" s="10" t="s">
        <v>8269</v>
      </c>
      <c r="O4022" s="15" t="s">
        <v>8315</v>
      </c>
      <c r="P4022" s="10" t="s">
        <v>8316</v>
      </c>
      <c r="Q4022" s="10">
        <f t="shared" si="311"/>
        <v>17</v>
      </c>
      <c r="R4022" s="10">
        <f t="shared" si="310"/>
        <v>33.33</v>
      </c>
      <c r="S4022" s="23">
        <f t="shared" si="312"/>
        <v>42057.190960648149</v>
      </c>
      <c r="T4022" s="23">
        <f t="shared" si="313"/>
        <v>42087.149293981478</v>
      </c>
      <c r="U4022" s="10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0" t="s">
        <v>8220</v>
      </c>
      <c r="G4023" s="10" t="s">
        <v>8223</v>
      </c>
      <c r="H4023" s="10" t="s">
        <v>8245</v>
      </c>
      <c r="I4023" s="10">
        <v>1414360358</v>
      </c>
      <c r="J4023" s="10">
        <v>1409176358</v>
      </c>
      <c r="K4023" s="10" t="b">
        <v>0</v>
      </c>
      <c r="L4023" s="10">
        <v>2</v>
      </c>
      <c r="M4023" t="b">
        <v>0</v>
      </c>
      <c r="N4023" s="10" t="s">
        <v>8269</v>
      </c>
      <c r="O4023" s="15" t="s">
        <v>8315</v>
      </c>
      <c r="P4023" s="10" t="s">
        <v>8316</v>
      </c>
      <c r="Q4023" s="10">
        <f t="shared" si="311"/>
        <v>1</v>
      </c>
      <c r="R4023" s="10">
        <f t="shared" si="310"/>
        <v>62.5</v>
      </c>
      <c r="S4023" s="23">
        <f t="shared" si="312"/>
        <v>41878.911550925928</v>
      </c>
      <c r="T4023" s="23">
        <f t="shared" si="313"/>
        <v>41938.911550925928</v>
      </c>
      <c r="U4023" s="10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0" t="s">
        <v>8220</v>
      </c>
      <c r="G4024" s="10" t="s">
        <v>8223</v>
      </c>
      <c r="H4024" s="10" t="s">
        <v>8245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t="b">
        <v>0</v>
      </c>
      <c r="N4024" s="10" t="s">
        <v>8269</v>
      </c>
      <c r="O4024" s="15" t="s">
        <v>8315</v>
      </c>
      <c r="P4024" s="10" t="s">
        <v>8316</v>
      </c>
      <c r="Q4024" s="10">
        <f t="shared" si="311"/>
        <v>70</v>
      </c>
      <c r="R4024" s="10">
        <f t="shared" si="310"/>
        <v>63.56</v>
      </c>
      <c r="S4024" s="23">
        <f t="shared" si="312"/>
        <v>41990.584108796291</v>
      </c>
      <c r="T4024" s="23">
        <f t="shared" si="313"/>
        <v>42036.120833333334</v>
      </c>
      <c r="U4024" s="10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0" t="s">
        <v>8220</v>
      </c>
      <c r="G4025" s="10" t="s">
        <v>8223</v>
      </c>
      <c r="H4025" s="10" t="s">
        <v>8245</v>
      </c>
      <c r="I4025" s="10">
        <v>1458860363</v>
      </c>
      <c r="J4025" s="10">
        <v>1454975963</v>
      </c>
      <c r="K4025" s="10" t="b">
        <v>0</v>
      </c>
      <c r="L4025" s="10">
        <v>0</v>
      </c>
      <c r="M4025" t="b">
        <v>0</v>
      </c>
      <c r="N4025" s="10" t="s">
        <v>8269</v>
      </c>
      <c r="O4025" s="15" t="s">
        <v>8315</v>
      </c>
      <c r="P4025" s="10" t="s">
        <v>8316</v>
      </c>
      <c r="Q4025" s="10">
        <f t="shared" si="311"/>
        <v>0</v>
      </c>
      <c r="R4025" s="10">
        <f t="shared" si="310"/>
        <v>0</v>
      </c>
      <c r="S4025" s="23">
        <f t="shared" si="312"/>
        <v>42408.999571759254</v>
      </c>
      <c r="T4025" s="23">
        <f t="shared" si="313"/>
        <v>42453.957905092597</v>
      </c>
      <c r="U4025" s="10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0" t="s">
        <v>8220</v>
      </c>
      <c r="G4026" s="10" t="s">
        <v>8223</v>
      </c>
      <c r="H4026" s="10" t="s">
        <v>8245</v>
      </c>
      <c r="I4026" s="10">
        <v>1441037097</v>
      </c>
      <c r="J4026" s="10">
        <v>1438445097</v>
      </c>
      <c r="K4026" s="10" t="b">
        <v>0</v>
      </c>
      <c r="L4026" s="10">
        <v>1</v>
      </c>
      <c r="M4026" t="b">
        <v>0</v>
      </c>
      <c r="N4026" s="10" t="s">
        <v>8269</v>
      </c>
      <c r="O4026" s="15" t="s">
        <v>8315</v>
      </c>
      <c r="P4026" s="10" t="s">
        <v>8316</v>
      </c>
      <c r="Q4026" s="10">
        <f t="shared" si="311"/>
        <v>1</v>
      </c>
      <c r="R4026" s="10">
        <f t="shared" si="310"/>
        <v>10</v>
      </c>
      <c r="S4026" s="23">
        <f t="shared" si="312"/>
        <v>42217.670104166667</v>
      </c>
      <c r="T4026" s="23">
        <f t="shared" si="313"/>
        <v>42247.670104166667</v>
      </c>
      <c r="U4026" s="10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0" t="s">
        <v>8220</v>
      </c>
      <c r="G4027" s="10" t="s">
        <v>8229</v>
      </c>
      <c r="H4027" s="10" t="s">
        <v>8248</v>
      </c>
      <c r="I4027" s="10">
        <v>1437889336</v>
      </c>
      <c r="J4027" s="10">
        <v>1432705336</v>
      </c>
      <c r="K4027" s="10" t="b">
        <v>0</v>
      </c>
      <c r="L4027" s="10">
        <v>4</v>
      </c>
      <c r="M4027" t="b">
        <v>0</v>
      </c>
      <c r="N4027" s="10" t="s">
        <v>8269</v>
      </c>
      <c r="O4027" s="15" t="s">
        <v>8315</v>
      </c>
      <c r="P4027" s="10" t="s">
        <v>8316</v>
      </c>
      <c r="Q4027" s="10">
        <f t="shared" si="311"/>
        <v>5</v>
      </c>
      <c r="R4027" s="10">
        <f t="shared" si="310"/>
        <v>62.5</v>
      </c>
      <c r="S4027" s="23">
        <f t="shared" si="312"/>
        <v>42151.237685185188</v>
      </c>
      <c r="T4027" s="23">
        <f t="shared" si="313"/>
        <v>42211.237685185188</v>
      </c>
      <c r="U4027" s="10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0" t="s">
        <v>8220</v>
      </c>
      <c r="G4028" s="10" t="s">
        <v>8223</v>
      </c>
      <c r="H4028" s="10" t="s">
        <v>8245</v>
      </c>
      <c r="I4028" s="10">
        <v>1449247439</v>
      </c>
      <c r="J4028" s="10">
        <v>1444059839</v>
      </c>
      <c r="K4028" s="10" t="b">
        <v>0</v>
      </c>
      <c r="L4028" s="10">
        <v>0</v>
      </c>
      <c r="M4028" t="b">
        <v>0</v>
      </c>
      <c r="N4028" s="10" t="s">
        <v>8269</v>
      </c>
      <c r="O4028" s="15" t="s">
        <v>8315</v>
      </c>
      <c r="P4028" s="10" t="s">
        <v>8316</v>
      </c>
      <c r="Q4028" s="10">
        <f t="shared" si="311"/>
        <v>0</v>
      </c>
      <c r="R4028" s="10">
        <f t="shared" si="310"/>
        <v>0</v>
      </c>
      <c r="S4028" s="23">
        <f t="shared" si="312"/>
        <v>42282.655543981484</v>
      </c>
      <c r="T4028" s="23">
        <f t="shared" si="313"/>
        <v>42342.697210648148</v>
      </c>
      <c r="U4028" s="10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0" t="s">
        <v>8220</v>
      </c>
      <c r="G4029" s="10" t="s">
        <v>8223</v>
      </c>
      <c r="H4029" s="10" t="s">
        <v>8245</v>
      </c>
      <c r="I4029" s="10">
        <v>1487811600</v>
      </c>
      <c r="J4029" s="10">
        <v>1486077481</v>
      </c>
      <c r="K4029" s="10" t="b">
        <v>0</v>
      </c>
      <c r="L4029" s="10">
        <v>7</v>
      </c>
      <c r="M4029" t="b">
        <v>0</v>
      </c>
      <c r="N4029" s="10" t="s">
        <v>8269</v>
      </c>
      <c r="O4029" s="15" t="s">
        <v>8315</v>
      </c>
      <c r="P4029" s="10" t="s">
        <v>8316</v>
      </c>
      <c r="Q4029" s="10">
        <f t="shared" si="311"/>
        <v>7</v>
      </c>
      <c r="R4029" s="10">
        <f t="shared" si="310"/>
        <v>30.71</v>
      </c>
      <c r="S4029" s="23">
        <f t="shared" si="312"/>
        <v>42768.97084490741</v>
      </c>
      <c r="T4029" s="23">
        <f t="shared" si="313"/>
        <v>42789.041666666672</v>
      </c>
      <c r="U4029" s="10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0" t="s">
        <v>8220</v>
      </c>
      <c r="G4030" s="10" t="s">
        <v>8223</v>
      </c>
      <c r="H4030" s="10" t="s">
        <v>8245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t="b">
        <v>0</v>
      </c>
      <c r="N4030" s="10" t="s">
        <v>8269</v>
      </c>
      <c r="O4030" s="15" t="s">
        <v>8315</v>
      </c>
      <c r="P4030" s="10" t="s">
        <v>8316</v>
      </c>
      <c r="Q4030" s="10">
        <f t="shared" si="311"/>
        <v>28</v>
      </c>
      <c r="R4030" s="10">
        <f t="shared" si="310"/>
        <v>51</v>
      </c>
      <c r="S4030" s="23">
        <f t="shared" si="312"/>
        <v>41765.938657407409</v>
      </c>
      <c r="T4030" s="23">
        <f t="shared" si="313"/>
        <v>41795.938657407409</v>
      </c>
      <c r="U4030" s="1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0" t="s">
        <v>8220</v>
      </c>
      <c r="G4031" s="10" t="s">
        <v>8223</v>
      </c>
      <c r="H4031" s="10" t="s">
        <v>8245</v>
      </c>
      <c r="I4031" s="10">
        <v>1450053370</v>
      </c>
      <c r="J4031" s="10">
        <v>1447461370</v>
      </c>
      <c r="K4031" s="10" t="b">
        <v>0</v>
      </c>
      <c r="L4031" s="10">
        <v>0</v>
      </c>
      <c r="M4031" t="b">
        <v>0</v>
      </c>
      <c r="N4031" s="10" t="s">
        <v>8269</v>
      </c>
      <c r="O4031" s="15" t="s">
        <v>8315</v>
      </c>
      <c r="P4031" s="10" t="s">
        <v>8316</v>
      </c>
      <c r="Q4031" s="10">
        <f t="shared" si="311"/>
        <v>0</v>
      </c>
      <c r="R4031" s="10">
        <f t="shared" si="310"/>
        <v>0</v>
      </c>
      <c r="S4031" s="23">
        <f t="shared" si="312"/>
        <v>42322.025115740747</v>
      </c>
      <c r="T4031" s="23">
        <f t="shared" si="313"/>
        <v>42352.025115740747</v>
      </c>
      <c r="U4031" s="10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0" t="s">
        <v>8220</v>
      </c>
      <c r="G4032" s="10" t="s">
        <v>8223</v>
      </c>
      <c r="H4032" s="10" t="s">
        <v>8245</v>
      </c>
      <c r="I4032" s="10">
        <v>1454525340</v>
      </c>
      <c r="J4032" s="10">
        <v>1452008599</v>
      </c>
      <c r="K4032" s="10" t="b">
        <v>0</v>
      </c>
      <c r="L4032" s="10">
        <v>6</v>
      </c>
      <c r="M4032" t="b">
        <v>0</v>
      </c>
      <c r="N4032" s="10" t="s">
        <v>8269</v>
      </c>
      <c r="O4032" s="15" t="s">
        <v>8315</v>
      </c>
      <c r="P4032" s="10" t="s">
        <v>8316</v>
      </c>
      <c r="Q4032" s="10">
        <f t="shared" si="311"/>
        <v>16</v>
      </c>
      <c r="R4032" s="10">
        <f t="shared" si="310"/>
        <v>66.67</v>
      </c>
      <c r="S4032" s="23">
        <f t="shared" si="312"/>
        <v>42374.655081018514</v>
      </c>
      <c r="T4032" s="23">
        <f t="shared" si="313"/>
        <v>42403.784027777772</v>
      </c>
      <c r="U4032" s="10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0" t="s">
        <v>8220</v>
      </c>
      <c r="G4033" s="10" t="s">
        <v>8223</v>
      </c>
      <c r="H4033" s="10" t="s">
        <v>8245</v>
      </c>
      <c r="I4033" s="10">
        <v>1418914964</v>
      </c>
      <c r="J4033" s="10">
        <v>1414591364</v>
      </c>
      <c r="K4033" s="10" t="b">
        <v>0</v>
      </c>
      <c r="L4033" s="10">
        <v>0</v>
      </c>
      <c r="M4033" t="b">
        <v>0</v>
      </c>
      <c r="N4033" s="10" t="s">
        <v>8269</v>
      </c>
      <c r="O4033" s="15" t="s">
        <v>8315</v>
      </c>
      <c r="P4033" s="10" t="s">
        <v>8316</v>
      </c>
      <c r="Q4033" s="10">
        <f t="shared" si="311"/>
        <v>0</v>
      </c>
      <c r="R4033" s="10">
        <f t="shared" si="310"/>
        <v>0</v>
      </c>
      <c r="S4033" s="23">
        <f t="shared" si="312"/>
        <v>41941.585231481484</v>
      </c>
      <c r="T4033" s="23">
        <f t="shared" si="313"/>
        <v>41991.626898148148</v>
      </c>
      <c r="U4033" s="10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0" t="s">
        <v>8220</v>
      </c>
      <c r="G4034" s="10" t="s">
        <v>8223</v>
      </c>
      <c r="H4034" s="10" t="s">
        <v>8245</v>
      </c>
      <c r="I4034" s="10">
        <v>1450211116</v>
      </c>
      <c r="J4034" s="10">
        <v>1445023516</v>
      </c>
      <c r="K4034" s="10" t="b">
        <v>0</v>
      </c>
      <c r="L4034" s="10">
        <v>7</v>
      </c>
      <c r="M4034" t="b">
        <v>0</v>
      </c>
      <c r="N4034" s="10" t="s">
        <v>8269</v>
      </c>
      <c r="O4034" s="15" t="s">
        <v>8315</v>
      </c>
      <c r="P4034" s="10" t="s">
        <v>8316</v>
      </c>
      <c r="Q4034" s="10">
        <f t="shared" si="311"/>
        <v>7</v>
      </c>
      <c r="R4034" s="10">
        <f t="shared" ref="R4034:R4097" si="315">IFERROR(ROUND(E4034/L4034,2),0)</f>
        <v>59</v>
      </c>
      <c r="S4034" s="23">
        <f t="shared" si="312"/>
        <v>42293.809212962966</v>
      </c>
      <c r="T4034" s="23">
        <f t="shared" si="313"/>
        <v>42353.85087962963</v>
      </c>
      <c r="U4034" s="10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0" t="s">
        <v>8220</v>
      </c>
      <c r="G4035" s="10" t="s">
        <v>8224</v>
      </c>
      <c r="H4035" s="10" t="s">
        <v>8246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t="b">
        <v>0</v>
      </c>
      <c r="N4035" s="10" t="s">
        <v>8269</v>
      </c>
      <c r="O4035" s="15" t="s">
        <v>8315</v>
      </c>
      <c r="P4035" s="10" t="s">
        <v>8316</v>
      </c>
      <c r="Q4035" s="10">
        <f t="shared" ref="Q4035:Q4098" si="316">ROUND(E4035/D4035*100,0)</f>
        <v>26</v>
      </c>
      <c r="R4035" s="10">
        <f t="shared" si="315"/>
        <v>65.34</v>
      </c>
      <c r="S4035" s="23">
        <f t="shared" ref="S4035:S4098" si="317">(((J4035/60)/60)/24)+DATE(1970,1,1)</f>
        <v>42614.268796296295</v>
      </c>
      <c r="T4035" s="23">
        <f t="shared" ref="T4035:T4098" si="318">(((I4035/60)/60)/24)+DATE(1970,1,1)</f>
        <v>42645.375</v>
      </c>
      <c r="U4035" s="10">
        <f t="shared" si="314"/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0" t="s">
        <v>8220</v>
      </c>
      <c r="G4036" s="10" t="s">
        <v>8223</v>
      </c>
      <c r="H4036" s="10" t="s">
        <v>8245</v>
      </c>
      <c r="I4036" s="10">
        <v>1428097450</v>
      </c>
      <c r="J4036" s="10">
        <v>1425509050</v>
      </c>
      <c r="K4036" s="10" t="b">
        <v>0</v>
      </c>
      <c r="L4036" s="10">
        <v>2</v>
      </c>
      <c r="M4036" t="b">
        <v>0</v>
      </c>
      <c r="N4036" s="10" t="s">
        <v>8269</v>
      </c>
      <c r="O4036" s="15" t="s">
        <v>8315</v>
      </c>
      <c r="P4036" s="10" t="s">
        <v>8316</v>
      </c>
      <c r="Q4036" s="10">
        <f t="shared" si="316"/>
        <v>1</v>
      </c>
      <c r="R4036" s="10">
        <f t="shared" si="315"/>
        <v>100</v>
      </c>
      <c r="S4036" s="23">
        <f t="shared" si="317"/>
        <v>42067.947337962964</v>
      </c>
      <c r="T4036" s="23">
        <f t="shared" si="318"/>
        <v>42097.905671296292</v>
      </c>
      <c r="U4036" s="10">
        <f t="shared" si="314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0" t="s">
        <v>8220</v>
      </c>
      <c r="G4037" s="10" t="s">
        <v>8223</v>
      </c>
      <c r="H4037" s="10" t="s">
        <v>8245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t="b">
        <v>0</v>
      </c>
      <c r="N4037" s="10" t="s">
        <v>8269</v>
      </c>
      <c r="O4037" s="15" t="s">
        <v>8315</v>
      </c>
      <c r="P4037" s="10" t="s">
        <v>8316</v>
      </c>
      <c r="Q4037" s="10">
        <f t="shared" si="316"/>
        <v>37</v>
      </c>
      <c r="R4037" s="10">
        <f t="shared" si="315"/>
        <v>147.4</v>
      </c>
      <c r="S4037" s="23">
        <f t="shared" si="317"/>
        <v>41903.882951388885</v>
      </c>
      <c r="T4037" s="23">
        <f t="shared" si="318"/>
        <v>41933.882951388885</v>
      </c>
      <c r="U4037" s="10">
        <f t="shared" si="314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0" t="s">
        <v>8220</v>
      </c>
      <c r="G4038" s="10" t="s">
        <v>8223</v>
      </c>
      <c r="H4038" s="10" t="s">
        <v>8245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t="b">
        <v>0</v>
      </c>
      <c r="N4038" s="10" t="s">
        <v>8269</v>
      </c>
      <c r="O4038" s="15" t="s">
        <v>8315</v>
      </c>
      <c r="P4038" s="10" t="s">
        <v>8316</v>
      </c>
      <c r="Q4038" s="10">
        <f t="shared" si="316"/>
        <v>47</v>
      </c>
      <c r="R4038" s="10">
        <f t="shared" si="315"/>
        <v>166.06</v>
      </c>
      <c r="S4038" s="23">
        <f t="shared" si="317"/>
        <v>41804.937083333331</v>
      </c>
      <c r="T4038" s="23">
        <f t="shared" si="318"/>
        <v>41821.9375</v>
      </c>
      <c r="U4038" s="10">
        <f t="shared" si="314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0" t="s">
        <v>8220</v>
      </c>
      <c r="G4039" s="10" t="s">
        <v>8223</v>
      </c>
      <c r="H4039" s="10" t="s">
        <v>8245</v>
      </c>
      <c r="I4039" s="10">
        <v>1464099900</v>
      </c>
      <c r="J4039" s="10">
        <v>1462585315</v>
      </c>
      <c r="K4039" s="10" t="b">
        <v>0</v>
      </c>
      <c r="L4039" s="10">
        <v>2</v>
      </c>
      <c r="M4039" t="b">
        <v>0</v>
      </c>
      <c r="N4039" s="10" t="s">
        <v>8269</v>
      </c>
      <c r="O4039" s="15" t="s">
        <v>8315</v>
      </c>
      <c r="P4039" s="10" t="s">
        <v>8316</v>
      </c>
      <c r="Q4039" s="10">
        <f t="shared" si="316"/>
        <v>11</v>
      </c>
      <c r="R4039" s="10">
        <f t="shared" si="315"/>
        <v>40</v>
      </c>
      <c r="S4039" s="23">
        <f t="shared" si="317"/>
        <v>42497.070775462969</v>
      </c>
      <c r="T4039" s="23">
        <f t="shared" si="318"/>
        <v>42514.600694444445</v>
      </c>
      <c r="U4039" s="10">
        <f t="shared" si="314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0" t="s">
        <v>8220</v>
      </c>
      <c r="G4040" s="10" t="s">
        <v>8223</v>
      </c>
      <c r="H4040" s="10" t="s">
        <v>8245</v>
      </c>
      <c r="I4040" s="10">
        <v>1413573010</v>
      </c>
      <c r="J4040" s="10">
        <v>1408389010</v>
      </c>
      <c r="K4040" s="10" t="b">
        <v>0</v>
      </c>
      <c r="L4040" s="10">
        <v>4</v>
      </c>
      <c r="M4040" t="b">
        <v>0</v>
      </c>
      <c r="N4040" s="10" t="s">
        <v>8269</v>
      </c>
      <c r="O4040" s="15" t="s">
        <v>8315</v>
      </c>
      <c r="P4040" s="10" t="s">
        <v>8316</v>
      </c>
      <c r="Q4040" s="10">
        <f t="shared" si="316"/>
        <v>12</v>
      </c>
      <c r="R4040" s="10">
        <f t="shared" si="315"/>
        <v>75.25</v>
      </c>
      <c r="S4040" s="23">
        <f t="shared" si="317"/>
        <v>41869.798726851855</v>
      </c>
      <c r="T4040" s="23">
        <f t="shared" si="318"/>
        <v>41929.798726851855</v>
      </c>
      <c r="U4040" s="10">
        <f t="shared" si="314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0" t="s">
        <v>8220</v>
      </c>
      <c r="G4041" s="10" t="s">
        <v>8223</v>
      </c>
      <c r="H4041" s="10" t="s">
        <v>8245</v>
      </c>
      <c r="I4041" s="10">
        <v>1448949540</v>
      </c>
      <c r="J4041" s="10">
        <v>1446048367</v>
      </c>
      <c r="K4041" s="10" t="b">
        <v>0</v>
      </c>
      <c r="L4041" s="10">
        <v>5</v>
      </c>
      <c r="M4041" t="b">
        <v>0</v>
      </c>
      <c r="N4041" s="10" t="s">
        <v>8269</v>
      </c>
      <c r="O4041" s="15" t="s">
        <v>8315</v>
      </c>
      <c r="P4041" s="10" t="s">
        <v>8316</v>
      </c>
      <c r="Q4041" s="10">
        <f t="shared" si="316"/>
        <v>60</v>
      </c>
      <c r="R4041" s="10">
        <f t="shared" si="315"/>
        <v>60</v>
      </c>
      <c r="S4041" s="23">
        <f t="shared" si="317"/>
        <v>42305.670914351853</v>
      </c>
      <c r="T4041" s="23">
        <f t="shared" si="318"/>
        <v>42339.249305555553</v>
      </c>
      <c r="U4041" s="10">
        <f t="shared" si="314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0" t="s">
        <v>8220</v>
      </c>
      <c r="G4042" s="10" t="s">
        <v>8223</v>
      </c>
      <c r="H4042" s="10" t="s">
        <v>8245</v>
      </c>
      <c r="I4042" s="10">
        <v>1437188400</v>
      </c>
      <c r="J4042" s="10">
        <v>1432100004</v>
      </c>
      <c r="K4042" s="10" t="b">
        <v>0</v>
      </c>
      <c r="L4042" s="10">
        <v>2</v>
      </c>
      <c r="M4042" t="b">
        <v>0</v>
      </c>
      <c r="N4042" s="10" t="s">
        <v>8269</v>
      </c>
      <c r="O4042" s="15" t="s">
        <v>8315</v>
      </c>
      <c r="P4042" s="10" t="s">
        <v>8316</v>
      </c>
      <c r="Q4042" s="10">
        <f t="shared" si="316"/>
        <v>31</v>
      </c>
      <c r="R4042" s="10">
        <f t="shared" si="315"/>
        <v>1250</v>
      </c>
      <c r="S4042" s="23">
        <f t="shared" si="317"/>
        <v>42144.231527777782</v>
      </c>
      <c r="T4042" s="23">
        <f t="shared" si="318"/>
        <v>42203.125</v>
      </c>
      <c r="U4042" s="10">
        <f t="shared" si="314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0" t="s">
        <v>8220</v>
      </c>
      <c r="G4043" s="10" t="s">
        <v>8224</v>
      </c>
      <c r="H4043" s="10" t="s">
        <v>8246</v>
      </c>
      <c r="I4043" s="10">
        <v>1473160954</v>
      </c>
      <c r="J4043" s="10">
        <v>1467976954</v>
      </c>
      <c r="K4043" s="10" t="b">
        <v>0</v>
      </c>
      <c r="L4043" s="10">
        <v>2</v>
      </c>
      <c r="M4043" t="b">
        <v>0</v>
      </c>
      <c r="N4043" s="10" t="s">
        <v>8269</v>
      </c>
      <c r="O4043" s="15" t="s">
        <v>8315</v>
      </c>
      <c r="P4043" s="10" t="s">
        <v>8316</v>
      </c>
      <c r="Q4043" s="10">
        <f t="shared" si="316"/>
        <v>0</v>
      </c>
      <c r="R4043" s="10">
        <f t="shared" si="315"/>
        <v>10.5</v>
      </c>
      <c r="S4043" s="23">
        <f t="shared" si="317"/>
        <v>42559.474004629628</v>
      </c>
      <c r="T4043" s="23">
        <f t="shared" si="318"/>
        <v>42619.474004629628</v>
      </c>
      <c r="U4043" s="10">
        <f t="shared" si="314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0" t="s">
        <v>8220</v>
      </c>
      <c r="G4044" s="10" t="s">
        <v>8223</v>
      </c>
      <c r="H4044" s="10" t="s">
        <v>8245</v>
      </c>
      <c r="I4044" s="10">
        <v>1421781360</v>
      </c>
      <c r="J4044" s="10">
        <v>1419213664</v>
      </c>
      <c r="K4044" s="10" t="b">
        <v>0</v>
      </c>
      <c r="L4044" s="10">
        <v>3</v>
      </c>
      <c r="M4044" t="b">
        <v>0</v>
      </c>
      <c r="N4044" s="10" t="s">
        <v>8269</v>
      </c>
      <c r="O4044" s="15" t="s">
        <v>8315</v>
      </c>
      <c r="P4044" s="10" t="s">
        <v>8316</v>
      </c>
      <c r="Q4044" s="10">
        <f t="shared" si="316"/>
        <v>0</v>
      </c>
      <c r="R4044" s="10">
        <f t="shared" si="315"/>
        <v>7</v>
      </c>
      <c r="S4044" s="23">
        <f t="shared" si="317"/>
        <v>41995.084074074075</v>
      </c>
      <c r="T4044" s="23">
        <f t="shared" si="318"/>
        <v>42024.802777777775</v>
      </c>
      <c r="U4044" s="10">
        <f t="shared" si="314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0" t="s">
        <v>8220</v>
      </c>
      <c r="G4045" s="10" t="s">
        <v>8228</v>
      </c>
      <c r="H4045" s="10" t="s">
        <v>8250</v>
      </c>
      <c r="I4045" s="10">
        <v>1416524325</v>
      </c>
      <c r="J4045" s="10">
        <v>1415228325</v>
      </c>
      <c r="K4045" s="10" t="b">
        <v>0</v>
      </c>
      <c r="L4045" s="10">
        <v>0</v>
      </c>
      <c r="M4045" t="b">
        <v>0</v>
      </c>
      <c r="N4045" s="10" t="s">
        <v>8269</v>
      </c>
      <c r="O4045" s="15" t="s">
        <v>8315</v>
      </c>
      <c r="P4045" s="10" t="s">
        <v>8316</v>
      </c>
      <c r="Q4045" s="10">
        <f t="shared" si="316"/>
        <v>0</v>
      </c>
      <c r="R4045" s="10">
        <f t="shared" si="315"/>
        <v>0</v>
      </c>
      <c r="S4045" s="23">
        <f t="shared" si="317"/>
        <v>41948.957465277781</v>
      </c>
      <c r="T4045" s="23">
        <f t="shared" si="318"/>
        <v>41963.957465277781</v>
      </c>
      <c r="U4045" s="10">
        <f t="shared" si="314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0" t="s">
        <v>8220</v>
      </c>
      <c r="G4046" s="10" t="s">
        <v>8223</v>
      </c>
      <c r="H4046" s="10" t="s">
        <v>8245</v>
      </c>
      <c r="I4046" s="10">
        <v>1428642000</v>
      </c>
      <c r="J4046" s="10">
        <v>1426050982</v>
      </c>
      <c r="K4046" s="10" t="b">
        <v>0</v>
      </c>
      <c r="L4046" s="10">
        <v>4</v>
      </c>
      <c r="M4046" t="b">
        <v>0</v>
      </c>
      <c r="N4046" s="10" t="s">
        <v>8269</v>
      </c>
      <c r="O4046" s="15" t="s">
        <v>8315</v>
      </c>
      <c r="P4046" s="10" t="s">
        <v>8316</v>
      </c>
      <c r="Q4046" s="10">
        <f t="shared" si="316"/>
        <v>38</v>
      </c>
      <c r="R4046" s="10">
        <f t="shared" si="315"/>
        <v>56.25</v>
      </c>
      <c r="S4046" s="23">
        <f t="shared" si="317"/>
        <v>42074.219699074078</v>
      </c>
      <c r="T4046" s="23">
        <f t="shared" si="318"/>
        <v>42104.208333333328</v>
      </c>
      <c r="U4046" s="10">
        <f t="shared" si="314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0" t="s">
        <v>8220</v>
      </c>
      <c r="G4047" s="10" t="s">
        <v>8225</v>
      </c>
      <c r="H4047" s="10" t="s">
        <v>8247</v>
      </c>
      <c r="I4047" s="10">
        <v>1408596589</v>
      </c>
      <c r="J4047" s="10">
        <v>1406004589</v>
      </c>
      <c r="K4047" s="10" t="b">
        <v>0</v>
      </c>
      <c r="L4047" s="10">
        <v>1</v>
      </c>
      <c r="M4047" t="b">
        <v>0</v>
      </c>
      <c r="N4047" s="10" t="s">
        <v>8269</v>
      </c>
      <c r="O4047" s="15" t="s">
        <v>8315</v>
      </c>
      <c r="P4047" s="10" t="s">
        <v>8316</v>
      </c>
      <c r="Q4047" s="10">
        <f t="shared" si="316"/>
        <v>0</v>
      </c>
      <c r="R4047" s="10">
        <f t="shared" si="315"/>
        <v>1</v>
      </c>
      <c r="S4047" s="23">
        <f t="shared" si="317"/>
        <v>41842.201261574075</v>
      </c>
      <c r="T4047" s="23">
        <f t="shared" si="318"/>
        <v>41872.201261574075</v>
      </c>
      <c r="U4047" s="10">
        <f t="shared" ref="U4047:U4110" si="319">YEAR(S:S)</f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0" t="s">
        <v>8220</v>
      </c>
      <c r="G4048" s="10" t="s">
        <v>8223</v>
      </c>
      <c r="H4048" s="10" t="s">
        <v>8245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t="b">
        <v>0</v>
      </c>
      <c r="N4048" s="10" t="s">
        <v>8269</v>
      </c>
      <c r="O4048" s="15" t="s">
        <v>8315</v>
      </c>
      <c r="P4048" s="10" t="s">
        <v>8316</v>
      </c>
      <c r="Q4048" s="10">
        <f t="shared" si="316"/>
        <v>8</v>
      </c>
      <c r="R4048" s="10">
        <f t="shared" si="315"/>
        <v>38.33</v>
      </c>
      <c r="S4048" s="23">
        <f t="shared" si="317"/>
        <v>41904.650578703702</v>
      </c>
      <c r="T4048" s="23">
        <f t="shared" si="318"/>
        <v>41934.650578703702</v>
      </c>
      <c r="U4048" s="10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0" t="s">
        <v>8220</v>
      </c>
      <c r="G4049" s="10" t="s">
        <v>8223</v>
      </c>
      <c r="H4049" s="10" t="s">
        <v>8245</v>
      </c>
      <c r="I4049" s="10">
        <v>1420938000</v>
      </c>
      <c r="J4049" s="10">
        <v>1418862743</v>
      </c>
      <c r="K4049" s="10" t="b">
        <v>0</v>
      </c>
      <c r="L4049" s="10">
        <v>4</v>
      </c>
      <c r="M4049" t="b">
        <v>0</v>
      </c>
      <c r="N4049" s="10" t="s">
        <v>8269</v>
      </c>
      <c r="O4049" s="15" t="s">
        <v>8315</v>
      </c>
      <c r="P4049" s="10" t="s">
        <v>8316</v>
      </c>
      <c r="Q4049" s="10">
        <f t="shared" si="316"/>
        <v>2</v>
      </c>
      <c r="R4049" s="10">
        <f t="shared" si="315"/>
        <v>27.5</v>
      </c>
      <c r="S4049" s="23">
        <f t="shared" si="317"/>
        <v>41991.022488425922</v>
      </c>
      <c r="T4049" s="23">
        <f t="shared" si="318"/>
        <v>42015.041666666672</v>
      </c>
      <c r="U4049" s="10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0" t="s">
        <v>8220</v>
      </c>
      <c r="G4050" s="10" t="s">
        <v>8224</v>
      </c>
      <c r="H4050" s="10" t="s">
        <v>8246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t="b">
        <v>0</v>
      </c>
      <c r="N4050" s="10" t="s">
        <v>8269</v>
      </c>
      <c r="O4050" s="15" t="s">
        <v>8315</v>
      </c>
      <c r="P4050" s="10" t="s">
        <v>8316</v>
      </c>
      <c r="Q4050" s="10">
        <f t="shared" si="316"/>
        <v>18</v>
      </c>
      <c r="R4050" s="10">
        <f t="shared" si="315"/>
        <v>32.979999999999997</v>
      </c>
      <c r="S4050" s="23">
        <f t="shared" si="317"/>
        <v>42436.509108796294</v>
      </c>
      <c r="T4050" s="23">
        <f t="shared" si="318"/>
        <v>42471.467442129629</v>
      </c>
      <c r="U4050" s="1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0" t="s">
        <v>8220</v>
      </c>
      <c r="G4051" s="10" t="s">
        <v>8223</v>
      </c>
      <c r="H4051" s="10" t="s">
        <v>8245</v>
      </c>
      <c r="I4051" s="10">
        <v>1436914815</v>
      </c>
      <c r="J4051" s="10">
        <v>1434322815</v>
      </c>
      <c r="K4051" s="10" t="b">
        <v>0</v>
      </c>
      <c r="L4051" s="10">
        <v>1</v>
      </c>
      <c r="M4051" t="b">
        <v>0</v>
      </c>
      <c r="N4051" s="10" t="s">
        <v>8269</v>
      </c>
      <c r="O4051" s="15" t="s">
        <v>8315</v>
      </c>
      <c r="P4051" s="10" t="s">
        <v>8316</v>
      </c>
      <c r="Q4051" s="10">
        <f t="shared" si="316"/>
        <v>0</v>
      </c>
      <c r="R4051" s="10">
        <f t="shared" si="315"/>
        <v>16</v>
      </c>
      <c r="S4051" s="23">
        <f t="shared" si="317"/>
        <v>42169.958506944444</v>
      </c>
      <c r="T4051" s="23">
        <f t="shared" si="318"/>
        <v>42199.958506944444</v>
      </c>
      <c r="U4051" s="10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0" t="s">
        <v>8220</v>
      </c>
      <c r="G4052" s="10" t="s">
        <v>8223</v>
      </c>
      <c r="H4052" s="10" t="s">
        <v>8245</v>
      </c>
      <c r="I4052" s="10">
        <v>1414077391</v>
      </c>
      <c r="J4052" s="10">
        <v>1411485391</v>
      </c>
      <c r="K4052" s="10" t="b">
        <v>0</v>
      </c>
      <c r="L4052" s="10">
        <v>1</v>
      </c>
      <c r="M4052" t="b">
        <v>0</v>
      </c>
      <c r="N4052" s="10" t="s">
        <v>8269</v>
      </c>
      <c r="O4052" s="15" t="s">
        <v>8315</v>
      </c>
      <c r="P4052" s="10" t="s">
        <v>8316</v>
      </c>
      <c r="Q4052" s="10">
        <f t="shared" si="316"/>
        <v>0</v>
      </c>
      <c r="R4052" s="10">
        <f t="shared" si="315"/>
        <v>1</v>
      </c>
      <c r="S4052" s="23">
        <f t="shared" si="317"/>
        <v>41905.636469907404</v>
      </c>
      <c r="T4052" s="23">
        <f t="shared" si="318"/>
        <v>41935.636469907404</v>
      </c>
      <c r="U4052" s="10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0" t="s">
        <v>8220</v>
      </c>
      <c r="G4053" s="10" t="s">
        <v>8223</v>
      </c>
      <c r="H4053" s="10" t="s">
        <v>8245</v>
      </c>
      <c r="I4053" s="10">
        <v>1399618380</v>
      </c>
      <c r="J4053" s="10">
        <v>1399058797</v>
      </c>
      <c r="K4053" s="10" t="b">
        <v>0</v>
      </c>
      <c r="L4053" s="10">
        <v>0</v>
      </c>
      <c r="M4053" t="b">
        <v>0</v>
      </c>
      <c r="N4053" s="10" t="s">
        <v>8269</v>
      </c>
      <c r="O4053" s="15" t="s">
        <v>8315</v>
      </c>
      <c r="P4053" s="10" t="s">
        <v>8316</v>
      </c>
      <c r="Q4053" s="10">
        <f t="shared" si="316"/>
        <v>0</v>
      </c>
      <c r="R4053" s="10">
        <f t="shared" si="315"/>
        <v>0</v>
      </c>
      <c r="S4053" s="23">
        <f t="shared" si="317"/>
        <v>41761.810150462967</v>
      </c>
      <c r="T4053" s="23">
        <f t="shared" si="318"/>
        <v>41768.286805555559</v>
      </c>
      <c r="U4053" s="10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0" t="s">
        <v>8220</v>
      </c>
      <c r="G4054" s="10" t="s">
        <v>8223</v>
      </c>
      <c r="H4054" s="10" t="s">
        <v>8245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t="b">
        <v>0</v>
      </c>
      <c r="N4054" s="10" t="s">
        <v>8269</v>
      </c>
      <c r="O4054" s="15" t="s">
        <v>8315</v>
      </c>
      <c r="P4054" s="10" t="s">
        <v>8316</v>
      </c>
      <c r="Q4054" s="10">
        <f t="shared" si="316"/>
        <v>38</v>
      </c>
      <c r="R4054" s="10">
        <f t="shared" si="315"/>
        <v>86.62</v>
      </c>
      <c r="S4054" s="23">
        <f t="shared" si="317"/>
        <v>41865.878657407404</v>
      </c>
      <c r="T4054" s="23">
        <f t="shared" si="318"/>
        <v>41925.878657407404</v>
      </c>
      <c r="U4054" s="10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0" t="s">
        <v>8220</v>
      </c>
      <c r="G4055" s="10" t="s">
        <v>8224</v>
      </c>
      <c r="H4055" s="10" t="s">
        <v>8246</v>
      </c>
      <c r="I4055" s="10">
        <v>1416081600</v>
      </c>
      <c r="J4055" s="10">
        <v>1413477228</v>
      </c>
      <c r="K4055" s="10" t="b">
        <v>0</v>
      </c>
      <c r="L4055" s="10">
        <v>2</v>
      </c>
      <c r="M4055" t="b">
        <v>0</v>
      </c>
      <c r="N4055" s="10" t="s">
        <v>8269</v>
      </c>
      <c r="O4055" s="15" t="s">
        <v>8315</v>
      </c>
      <c r="P4055" s="10" t="s">
        <v>8316</v>
      </c>
      <c r="Q4055" s="10">
        <f t="shared" si="316"/>
        <v>22</v>
      </c>
      <c r="R4055" s="10">
        <f t="shared" si="315"/>
        <v>55</v>
      </c>
      <c r="S4055" s="23">
        <f t="shared" si="317"/>
        <v>41928.690138888887</v>
      </c>
      <c r="T4055" s="23">
        <f t="shared" si="318"/>
        <v>41958.833333333328</v>
      </c>
      <c r="U4055" s="10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0" t="s">
        <v>8220</v>
      </c>
      <c r="G4056" s="10" t="s">
        <v>8223</v>
      </c>
      <c r="H4056" s="10" t="s">
        <v>8245</v>
      </c>
      <c r="I4056" s="10">
        <v>1475294400</v>
      </c>
      <c r="J4056" s="10">
        <v>1472674285</v>
      </c>
      <c r="K4056" s="10" t="b">
        <v>0</v>
      </c>
      <c r="L4056" s="10">
        <v>0</v>
      </c>
      <c r="M4056" t="b">
        <v>0</v>
      </c>
      <c r="N4056" s="10" t="s">
        <v>8269</v>
      </c>
      <c r="O4056" s="15" t="s">
        <v>8315</v>
      </c>
      <c r="P4056" s="10" t="s">
        <v>8316</v>
      </c>
      <c r="Q4056" s="10">
        <f t="shared" si="316"/>
        <v>0</v>
      </c>
      <c r="R4056" s="10">
        <f t="shared" si="315"/>
        <v>0</v>
      </c>
      <c r="S4056" s="23">
        <f t="shared" si="317"/>
        <v>42613.841261574074</v>
      </c>
      <c r="T4056" s="23">
        <f t="shared" si="318"/>
        <v>42644.166666666672</v>
      </c>
      <c r="U4056" s="10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0" t="s">
        <v>8220</v>
      </c>
      <c r="G4057" s="10" t="s">
        <v>8224</v>
      </c>
      <c r="H4057" s="10" t="s">
        <v>8246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t="b">
        <v>0</v>
      </c>
      <c r="N4057" s="10" t="s">
        <v>8269</v>
      </c>
      <c r="O4057" s="15" t="s">
        <v>8315</v>
      </c>
      <c r="P4057" s="10" t="s">
        <v>8316</v>
      </c>
      <c r="Q4057" s="10">
        <f t="shared" si="316"/>
        <v>18</v>
      </c>
      <c r="R4057" s="10">
        <f t="shared" si="315"/>
        <v>41.95</v>
      </c>
      <c r="S4057" s="23">
        <f t="shared" si="317"/>
        <v>41779.648506944446</v>
      </c>
      <c r="T4057" s="23">
        <f t="shared" si="318"/>
        <v>41809.648506944446</v>
      </c>
      <c r="U4057" s="10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0" t="s">
        <v>8220</v>
      </c>
      <c r="G4058" s="10" t="s">
        <v>8223</v>
      </c>
      <c r="H4058" s="10" t="s">
        <v>8245</v>
      </c>
      <c r="I4058" s="10">
        <v>1467575940</v>
      </c>
      <c r="J4058" s="10">
        <v>1465856639</v>
      </c>
      <c r="K4058" s="10" t="b">
        <v>0</v>
      </c>
      <c r="L4058" s="10">
        <v>9</v>
      </c>
      <c r="M4058" t="b">
        <v>0</v>
      </c>
      <c r="N4058" s="10" t="s">
        <v>8269</v>
      </c>
      <c r="O4058" s="15" t="s">
        <v>8315</v>
      </c>
      <c r="P4058" s="10" t="s">
        <v>8316</v>
      </c>
      <c r="Q4058" s="10">
        <f t="shared" si="316"/>
        <v>53</v>
      </c>
      <c r="R4058" s="10">
        <f t="shared" si="315"/>
        <v>88.33</v>
      </c>
      <c r="S4058" s="23">
        <f t="shared" si="317"/>
        <v>42534.933321759265</v>
      </c>
      <c r="T4058" s="23">
        <f t="shared" si="318"/>
        <v>42554.832638888889</v>
      </c>
      <c r="U4058" s="10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0" t="s">
        <v>8220</v>
      </c>
      <c r="G4059" s="10" t="s">
        <v>8224</v>
      </c>
      <c r="H4059" s="10" t="s">
        <v>8246</v>
      </c>
      <c r="I4059" s="10">
        <v>1448492400</v>
      </c>
      <c r="J4059" s="10">
        <v>1446506080</v>
      </c>
      <c r="K4059" s="10" t="b">
        <v>0</v>
      </c>
      <c r="L4059" s="10">
        <v>6</v>
      </c>
      <c r="M4059" t="b">
        <v>0</v>
      </c>
      <c r="N4059" s="10" t="s">
        <v>8269</v>
      </c>
      <c r="O4059" s="15" t="s">
        <v>8315</v>
      </c>
      <c r="P4059" s="10" t="s">
        <v>8316</v>
      </c>
      <c r="Q4059" s="10">
        <f t="shared" si="316"/>
        <v>22</v>
      </c>
      <c r="R4059" s="10">
        <f t="shared" si="315"/>
        <v>129.16999999999999</v>
      </c>
      <c r="S4059" s="23">
        <f t="shared" si="317"/>
        <v>42310.968518518523</v>
      </c>
      <c r="T4059" s="23">
        <f t="shared" si="318"/>
        <v>42333.958333333328</v>
      </c>
      <c r="U4059" s="10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0" t="s">
        <v>8220</v>
      </c>
      <c r="G4060" s="10" t="s">
        <v>8223</v>
      </c>
      <c r="H4060" s="10" t="s">
        <v>8245</v>
      </c>
      <c r="I4060" s="10">
        <v>1459483140</v>
      </c>
      <c r="J4060" s="10">
        <v>1458178044</v>
      </c>
      <c r="K4060" s="10" t="b">
        <v>0</v>
      </c>
      <c r="L4060" s="10">
        <v>4</v>
      </c>
      <c r="M4060" t="b">
        <v>0</v>
      </c>
      <c r="N4060" s="10" t="s">
        <v>8269</v>
      </c>
      <c r="O4060" s="15" t="s">
        <v>8315</v>
      </c>
      <c r="P4060" s="10" t="s">
        <v>8316</v>
      </c>
      <c r="Q4060" s="10">
        <f t="shared" si="316"/>
        <v>3</v>
      </c>
      <c r="R4060" s="10">
        <f t="shared" si="315"/>
        <v>23.75</v>
      </c>
      <c r="S4060" s="23">
        <f t="shared" si="317"/>
        <v>42446.060694444444</v>
      </c>
      <c r="T4060" s="23">
        <f t="shared" si="318"/>
        <v>42461.165972222225</v>
      </c>
      <c r="U4060" s="1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0" t="s">
        <v>8220</v>
      </c>
      <c r="G4061" s="10" t="s">
        <v>8228</v>
      </c>
      <c r="H4061" s="10" t="s">
        <v>8250</v>
      </c>
      <c r="I4061" s="10">
        <v>1410836400</v>
      </c>
      <c r="J4061" s="10">
        <v>1408116152</v>
      </c>
      <c r="K4061" s="10" t="b">
        <v>0</v>
      </c>
      <c r="L4061" s="10">
        <v>7</v>
      </c>
      <c r="M4061" t="b">
        <v>0</v>
      </c>
      <c r="N4061" s="10" t="s">
        <v>8269</v>
      </c>
      <c r="O4061" s="15" t="s">
        <v>8315</v>
      </c>
      <c r="P4061" s="10" t="s">
        <v>8316</v>
      </c>
      <c r="Q4061" s="10">
        <f t="shared" si="316"/>
        <v>3</v>
      </c>
      <c r="R4061" s="10">
        <f t="shared" si="315"/>
        <v>35.71</v>
      </c>
      <c r="S4061" s="23">
        <f t="shared" si="317"/>
        <v>41866.640648148146</v>
      </c>
      <c r="T4061" s="23">
        <f t="shared" si="318"/>
        <v>41898.125</v>
      </c>
      <c r="U4061" s="10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0" t="s">
        <v>8220</v>
      </c>
      <c r="G4062" s="10" t="s">
        <v>8228</v>
      </c>
      <c r="H4062" s="10" t="s">
        <v>8250</v>
      </c>
      <c r="I4062" s="10">
        <v>1403539200</v>
      </c>
      <c r="J4062" s="10">
        <v>1400604056</v>
      </c>
      <c r="K4062" s="10" t="b">
        <v>0</v>
      </c>
      <c r="L4062" s="10">
        <v>5</v>
      </c>
      <c r="M4062" t="b">
        <v>0</v>
      </c>
      <c r="N4062" s="10" t="s">
        <v>8269</v>
      </c>
      <c r="O4062" s="15" t="s">
        <v>8315</v>
      </c>
      <c r="P4062" s="10" t="s">
        <v>8316</v>
      </c>
      <c r="Q4062" s="10">
        <f t="shared" si="316"/>
        <v>3</v>
      </c>
      <c r="R4062" s="10">
        <f t="shared" si="315"/>
        <v>57</v>
      </c>
      <c r="S4062" s="23">
        <f t="shared" si="317"/>
        <v>41779.695092592592</v>
      </c>
      <c r="T4062" s="23">
        <f t="shared" si="318"/>
        <v>41813.666666666664</v>
      </c>
      <c r="U4062" s="10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0" t="s">
        <v>8220</v>
      </c>
      <c r="G4063" s="10" t="s">
        <v>8223</v>
      </c>
      <c r="H4063" s="10" t="s">
        <v>8245</v>
      </c>
      <c r="I4063" s="10">
        <v>1461205423</v>
      </c>
      <c r="J4063" s="10">
        <v>1456025023</v>
      </c>
      <c r="K4063" s="10" t="b">
        <v>0</v>
      </c>
      <c r="L4063" s="10">
        <v>0</v>
      </c>
      <c r="M4063" t="b">
        <v>0</v>
      </c>
      <c r="N4063" s="10" t="s">
        <v>8269</v>
      </c>
      <c r="O4063" s="15" t="s">
        <v>8315</v>
      </c>
      <c r="P4063" s="10" t="s">
        <v>8316</v>
      </c>
      <c r="Q4063" s="10">
        <f t="shared" si="316"/>
        <v>0</v>
      </c>
      <c r="R4063" s="10">
        <f t="shared" si="315"/>
        <v>0</v>
      </c>
      <c r="S4063" s="23">
        <f t="shared" si="317"/>
        <v>42421.141469907408</v>
      </c>
      <c r="T4063" s="23">
        <f t="shared" si="318"/>
        <v>42481.099803240737</v>
      </c>
      <c r="U4063" s="10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0" t="s">
        <v>8220</v>
      </c>
      <c r="G4064" s="10" t="s">
        <v>8223</v>
      </c>
      <c r="H4064" s="10" t="s">
        <v>8245</v>
      </c>
      <c r="I4064" s="10">
        <v>1467481468</v>
      </c>
      <c r="J4064" s="10">
        <v>1464889468</v>
      </c>
      <c r="K4064" s="10" t="b">
        <v>0</v>
      </c>
      <c r="L4064" s="10">
        <v>3</v>
      </c>
      <c r="M4064" t="b">
        <v>0</v>
      </c>
      <c r="N4064" s="10" t="s">
        <v>8269</v>
      </c>
      <c r="O4064" s="15" t="s">
        <v>8315</v>
      </c>
      <c r="P4064" s="10" t="s">
        <v>8316</v>
      </c>
      <c r="Q4064" s="10">
        <f t="shared" si="316"/>
        <v>2</v>
      </c>
      <c r="R4064" s="10">
        <f t="shared" si="315"/>
        <v>163.33000000000001</v>
      </c>
      <c r="S4064" s="23">
        <f t="shared" si="317"/>
        <v>42523.739212962959</v>
      </c>
      <c r="T4064" s="23">
        <f t="shared" si="318"/>
        <v>42553.739212962959</v>
      </c>
      <c r="U4064" s="10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0" t="s">
        <v>8220</v>
      </c>
      <c r="G4065" s="10" t="s">
        <v>8224</v>
      </c>
      <c r="H4065" s="10" t="s">
        <v>8246</v>
      </c>
      <c r="I4065" s="10">
        <v>1403886084</v>
      </c>
      <c r="J4065" s="10">
        <v>1401294084</v>
      </c>
      <c r="K4065" s="10" t="b">
        <v>0</v>
      </c>
      <c r="L4065" s="10">
        <v>9</v>
      </c>
      <c r="M4065" t="b">
        <v>0</v>
      </c>
      <c r="N4065" s="10" t="s">
        <v>8269</v>
      </c>
      <c r="O4065" s="15" t="s">
        <v>8315</v>
      </c>
      <c r="P4065" s="10" t="s">
        <v>8316</v>
      </c>
      <c r="Q4065" s="10">
        <f t="shared" si="316"/>
        <v>1</v>
      </c>
      <c r="R4065" s="10">
        <f t="shared" si="315"/>
        <v>15</v>
      </c>
      <c r="S4065" s="23">
        <f t="shared" si="317"/>
        <v>41787.681527777779</v>
      </c>
      <c r="T4065" s="23">
        <f t="shared" si="318"/>
        <v>41817.681527777779</v>
      </c>
      <c r="U4065" s="10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0" t="s">
        <v>8220</v>
      </c>
      <c r="G4066" s="10" t="s">
        <v>8225</v>
      </c>
      <c r="H4066" s="10" t="s">
        <v>8247</v>
      </c>
      <c r="I4066" s="10">
        <v>1430316426</v>
      </c>
      <c r="J4066" s="10">
        <v>1427724426</v>
      </c>
      <c r="K4066" s="10" t="b">
        <v>0</v>
      </c>
      <c r="L4066" s="10">
        <v>6</v>
      </c>
      <c r="M4066" t="b">
        <v>0</v>
      </c>
      <c r="N4066" s="10" t="s">
        <v>8269</v>
      </c>
      <c r="O4066" s="15" t="s">
        <v>8315</v>
      </c>
      <c r="P4066" s="10" t="s">
        <v>8316</v>
      </c>
      <c r="Q4066" s="10">
        <f t="shared" si="316"/>
        <v>19</v>
      </c>
      <c r="R4066" s="10">
        <f t="shared" si="315"/>
        <v>64.17</v>
      </c>
      <c r="S4066" s="23">
        <f t="shared" si="317"/>
        <v>42093.588263888887</v>
      </c>
      <c r="T4066" s="23">
        <f t="shared" si="318"/>
        <v>42123.588263888887</v>
      </c>
      <c r="U4066" s="10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0" t="s">
        <v>8220</v>
      </c>
      <c r="G4067" s="10" t="s">
        <v>8223</v>
      </c>
      <c r="H4067" s="10" t="s">
        <v>8245</v>
      </c>
      <c r="I4067" s="10">
        <v>1407883811</v>
      </c>
      <c r="J4067" s="10">
        <v>1405291811</v>
      </c>
      <c r="K4067" s="10" t="b">
        <v>0</v>
      </c>
      <c r="L4067" s="10">
        <v>4</v>
      </c>
      <c r="M4067" t="b">
        <v>0</v>
      </c>
      <c r="N4067" s="10" t="s">
        <v>8269</v>
      </c>
      <c r="O4067" s="15" t="s">
        <v>8315</v>
      </c>
      <c r="P4067" s="10" t="s">
        <v>8316</v>
      </c>
      <c r="Q4067" s="10">
        <f t="shared" si="316"/>
        <v>1</v>
      </c>
      <c r="R4067" s="10">
        <f t="shared" si="315"/>
        <v>6.75</v>
      </c>
      <c r="S4067" s="23">
        <f t="shared" si="317"/>
        <v>41833.951516203706</v>
      </c>
      <c r="T4067" s="23">
        <f t="shared" si="318"/>
        <v>41863.951516203706</v>
      </c>
      <c r="U4067" s="10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0" t="s">
        <v>8220</v>
      </c>
      <c r="G4068" s="10" t="s">
        <v>8223</v>
      </c>
      <c r="H4068" s="10" t="s">
        <v>8245</v>
      </c>
      <c r="I4068" s="10">
        <v>1463619388</v>
      </c>
      <c r="J4068" s="10">
        <v>1461027388</v>
      </c>
      <c r="K4068" s="10" t="b">
        <v>0</v>
      </c>
      <c r="L4068" s="10">
        <v>1</v>
      </c>
      <c r="M4068" t="b">
        <v>0</v>
      </c>
      <c r="N4068" s="10" t="s">
        <v>8269</v>
      </c>
      <c r="O4068" s="15" t="s">
        <v>8315</v>
      </c>
      <c r="P4068" s="10" t="s">
        <v>8316</v>
      </c>
      <c r="Q4068" s="10">
        <f t="shared" si="316"/>
        <v>0</v>
      </c>
      <c r="R4068" s="10">
        <f t="shared" si="315"/>
        <v>25</v>
      </c>
      <c r="S4068" s="23">
        <f t="shared" si="317"/>
        <v>42479.039212962962</v>
      </c>
      <c r="T4068" s="23">
        <f t="shared" si="318"/>
        <v>42509.039212962962</v>
      </c>
      <c r="U4068" s="10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0" t="s">
        <v>8220</v>
      </c>
      <c r="G4069" s="10" t="s">
        <v>8223</v>
      </c>
      <c r="H4069" s="10" t="s">
        <v>8245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t="b">
        <v>0</v>
      </c>
      <c r="N4069" s="10" t="s">
        <v>8269</v>
      </c>
      <c r="O4069" s="15" t="s">
        <v>8315</v>
      </c>
      <c r="P4069" s="10" t="s">
        <v>8316</v>
      </c>
      <c r="Q4069" s="10">
        <f t="shared" si="316"/>
        <v>61</v>
      </c>
      <c r="R4069" s="10">
        <f t="shared" si="315"/>
        <v>179.12</v>
      </c>
      <c r="S4069" s="23">
        <f t="shared" si="317"/>
        <v>42235.117476851854</v>
      </c>
      <c r="T4069" s="23">
        <f t="shared" si="318"/>
        <v>42275.117476851854</v>
      </c>
      <c r="U4069" s="10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0" t="s">
        <v>8220</v>
      </c>
      <c r="G4070" s="10" t="s">
        <v>8223</v>
      </c>
      <c r="H4070" s="10" t="s">
        <v>8245</v>
      </c>
      <c r="I4070" s="10">
        <v>1484348700</v>
      </c>
      <c r="J4070" s="10">
        <v>1481756855</v>
      </c>
      <c r="K4070" s="10" t="b">
        <v>0</v>
      </c>
      <c r="L4070" s="10">
        <v>1</v>
      </c>
      <c r="M4070" t="b">
        <v>0</v>
      </c>
      <c r="N4070" s="10" t="s">
        <v>8269</v>
      </c>
      <c r="O4070" s="15" t="s">
        <v>8315</v>
      </c>
      <c r="P4070" s="10" t="s">
        <v>8316</v>
      </c>
      <c r="Q4070" s="10">
        <f t="shared" si="316"/>
        <v>1</v>
      </c>
      <c r="R4070" s="10">
        <f t="shared" si="315"/>
        <v>34.950000000000003</v>
      </c>
      <c r="S4070" s="23">
        <f t="shared" si="317"/>
        <v>42718.963599537034</v>
      </c>
      <c r="T4070" s="23">
        <f t="shared" si="318"/>
        <v>42748.961805555555</v>
      </c>
      <c r="U4070" s="1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0" t="s">
        <v>8220</v>
      </c>
      <c r="G4071" s="10" t="s">
        <v>8224</v>
      </c>
      <c r="H4071" s="10" t="s">
        <v>8246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t="b">
        <v>0</v>
      </c>
      <c r="N4071" s="10" t="s">
        <v>8269</v>
      </c>
      <c r="O4071" s="15" t="s">
        <v>8315</v>
      </c>
      <c r="P4071" s="10" t="s">
        <v>8316</v>
      </c>
      <c r="Q4071" s="10">
        <f t="shared" si="316"/>
        <v>34</v>
      </c>
      <c r="R4071" s="10">
        <f t="shared" si="315"/>
        <v>33.08</v>
      </c>
      <c r="S4071" s="23">
        <f t="shared" si="317"/>
        <v>42022.661527777775</v>
      </c>
      <c r="T4071" s="23">
        <f t="shared" si="318"/>
        <v>42063.5</v>
      </c>
      <c r="U4071" s="10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0" t="s">
        <v>8220</v>
      </c>
      <c r="G4072" s="10" t="s">
        <v>8223</v>
      </c>
      <c r="H4072" s="10" t="s">
        <v>8245</v>
      </c>
      <c r="I4072" s="10">
        <v>1425178800</v>
      </c>
      <c r="J4072" s="10">
        <v>1422374420</v>
      </c>
      <c r="K4072" s="10" t="b">
        <v>0</v>
      </c>
      <c r="L4072" s="10">
        <v>6</v>
      </c>
      <c r="M4072" t="b">
        <v>0</v>
      </c>
      <c r="N4072" s="10" t="s">
        <v>8269</v>
      </c>
      <c r="O4072" s="15" t="s">
        <v>8315</v>
      </c>
      <c r="P4072" s="10" t="s">
        <v>8316</v>
      </c>
      <c r="Q4072" s="10">
        <f t="shared" si="316"/>
        <v>17</v>
      </c>
      <c r="R4072" s="10">
        <f t="shared" si="315"/>
        <v>27.5</v>
      </c>
      <c r="S4072" s="23">
        <f t="shared" si="317"/>
        <v>42031.666898148149</v>
      </c>
      <c r="T4072" s="23">
        <f t="shared" si="318"/>
        <v>42064.125</v>
      </c>
      <c r="U4072" s="10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0" t="s">
        <v>8220</v>
      </c>
      <c r="G4073" s="10" t="s">
        <v>8237</v>
      </c>
      <c r="H4073" s="10" t="s">
        <v>8255</v>
      </c>
      <c r="I4073" s="10">
        <v>1482779931</v>
      </c>
      <c r="J4073" s="10">
        <v>1480187931</v>
      </c>
      <c r="K4073" s="10" t="b">
        <v>0</v>
      </c>
      <c r="L4073" s="10">
        <v>0</v>
      </c>
      <c r="M4073" t="b">
        <v>0</v>
      </c>
      <c r="N4073" s="10" t="s">
        <v>8269</v>
      </c>
      <c r="O4073" s="15" t="s">
        <v>8315</v>
      </c>
      <c r="P4073" s="10" t="s">
        <v>8316</v>
      </c>
      <c r="Q4073" s="10">
        <f t="shared" si="316"/>
        <v>0</v>
      </c>
      <c r="R4073" s="10">
        <f t="shared" si="315"/>
        <v>0</v>
      </c>
      <c r="S4073" s="23">
        <f t="shared" si="317"/>
        <v>42700.804756944446</v>
      </c>
      <c r="T4073" s="23">
        <f t="shared" si="318"/>
        <v>42730.804756944446</v>
      </c>
      <c r="U4073" s="10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0" t="s">
        <v>8220</v>
      </c>
      <c r="G4074" s="10" t="s">
        <v>8224</v>
      </c>
      <c r="H4074" s="10" t="s">
        <v>8246</v>
      </c>
      <c r="I4074" s="10">
        <v>1408646111</v>
      </c>
      <c r="J4074" s="10">
        <v>1403462111</v>
      </c>
      <c r="K4074" s="10" t="b">
        <v>0</v>
      </c>
      <c r="L4074" s="10">
        <v>2</v>
      </c>
      <c r="M4074" t="b">
        <v>0</v>
      </c>
      <c r="N4074" s="10" t="s">
        <v>8269</v>
      </c>
      <c r="O4074" s="15" t="s">
        <v>8315</v>
      </c>
      <c r="P4074" s="10" t="s">
        <v>8316</v>
      </c>
      <c r="Q4074" s="10">
        <f t="shared" si="316"/>
        <v>0</v>
      </c>
      <c r="R4074" s="10">
        <f t="shared" si="315"/>
        <v>2</v>
      </c>
      <c r="S4074" s="23">
        <f t="shared" si="317"/>
        <v>41812.77443287037</v>
      </c>
      <c r="T4074" s="23">
        <f t="shared" si="318"/>
        <v>41872.77443287037</v>
      </c>
      <c r="U4074" s="10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0" t="s">
        <v>8220</v>
      </c>
      <c r="G4075" s="10" t="s">
        <v>8223</v>
      </c>
      <c r="H4075" s="10" t="s">
        <v>8245</v>
      </c>
      <c r="I4075" s="10">
        <v>1431144000</v>
      </c>
      <c r="J4075" s="10">
        <v>1426407426</v>
      </c>
      <c r="K4075" s="10" t="b">
        <v>0</v>
      </c>
      <c r="L4075" s="10">
        <v>2</v>
      </c>
      <c r="M4075" t="b">
        <v>0</v>
      </c>
      <c r="N4075" s="10" t="s">
        <v>8269</v>
      </c>
      <c r="O4075" s="15" t="s">
        <v>8315</v>
      </c>
      <c r="P4075" s="10" t="s">
        <v>8316</v>
      </c>
      <c r="Q4075" s="10">
        <f t="shared" si="316"/>
        <v>1</v>
      </c>
      <c r="R4075" s="10">
        <f t="shared" si="315"/>
        <v>18.5</v>
      </c>
      <c r="S4075" s="23">
        <f t="shared" si="317"/>
        <v>42078.34520833334</v>
      </c>
      <c r="T4075" s="23">
        <f t="shared" si="318"/>
        <v>42133.166666666672</v>
      </c>
      <c r="U4075" s="10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0" t="s">
        <v>8220</v>
      </c>
      <c r="G4076" s="10" t="s">
        <v>8224</v>
      </c>
      <c r="H4076" s="10" t="s">
        <v>8246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t="b">
        <v>0</v>
      </c>
      <c r="N4076" s="10" t="s">
        <v>8269</v>
      </c>
      <c r="O4076" s="15" t="s">
        <v>8315</v>
      </c>
      <c r="P4076" s="10" t="s">
        <v>8316</v>
      </c>
      <c r="Q4076" s="10">
        <f t="shared" si="316"/>
        <v>27</v>
      </c>
      <c r="R4076" s="10">
        <f t="shared" si="315"/>
        <v>35</v>
      </c>
      <c r="S4076" s="23">
        <f t="shared" si="317"/>
        <v>42283.552951388891</v>
      </c>
      <c r="T4076" s="23">
        <f t="shared" si="318"/>
        <v>42313.594618055555</v>
      </c>
      <c r="U4076" s="10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0" t="s">
        <v>8220</v>
      </c>
      <c r="G4077" s="10" t="s">
        <v>8224</v>
      </c>
      <c r="H4077" s="10" t="s">
        <v>8246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t="b">
        <v>0</v>
      </c>
      <c r="N4077" s="10" t="s">
        <v>8269</v>
      </c>
      <c r="O4077" s="15" t="s">
        <v>8315</v>
      </c>
      <c r="P4077" s="10" t="s">
        <v>8316</v>
      </c>
      <c r="Q4077" s="10">
        <f t="shared" si="316"/>
        <v>29</v>
      </c>
      <c r="R4077" s="10">
        <f t="shared" si="315"/>
        <v>44.31</v>
      </c>
      <c r="S4077" s="23">
        <f t="shared" si="317"/>
        <v>41779.045937499999</v>
      </c>
      <c r="T4077" s="23">
        <f t="shared" si="318"/>
        <v>41820.727777777778</v>
      </c>
      <c r="U4077" s="10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0" t="s">
        <v>8220</v>
      </c>
      <c r="G4078" s="10" t="s">
        <v>8223</v>
      </c>
      <c r="H4078" s="10" t="s">
        <v>8245</v>
      </c>
      <c r="I4078" s="10">
        <v>1413921060</v>
      </c>
      <c r="J4078" s="10">
        <v>1411499149</v>
      </c>
      <c r="K4078" s="10" t="b">
        <v>0</v>
      </c>
      <c r="L4078" s="10">
        <v>0</v>
      </c>
      <c r="M4078" t="b">
        <v>0</v>
      </c>
      <c r="N4078" s="10" t="s">
        <v>8269</v>
      </c>
      <c r="O4078" s="15" t="s">
        <v>8315</v>
      </c>
      <c r="P4078" s="10" t="s">
        <v>8316</v>
      </c>
      <c r="Q4078" s="10">
        <f t="shared" si="316"/>
        <v>0</v>
      </c>
      <c r="R4078" s="10">
        <f t="shared" si="315"/>
        <v>0</v>
      </c>
      <c r="S4078" s="23">
        <f t="shared" si="317"/>
        <v>41905.795706018522</v>
      </c>
      <c r="T4078" s="23">
        <f t="shared" si="318"/>
        <v>41933.82708333333</v>
      </c>
      <c r="U4078" s="10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0" t="s">
        <v>8220</v>
      </c>
      <c r="G4079" s="10" t="s">
        <v>8223</v>
      </c>
      <c r="H4079" s="10" t="s">
        <v>8245</v>
      </c>
      <c r="I4079" s="10">
        <v>1482339794</v>
      </c>
      <c r="J4079" s="10">
        <v>1479747794</v>
      </c>
      <c r="K4079" s="10" t="b">
        <v>0</v>
      </c>
      <c r="L4079" s="10">
        <v>6</v>
      </c>
      <c r="M4079" t="b">
        <v>0</v>
      </c>
      <c r="N4079" s="10" t="s">
        <v>8269</v>
      </c>
      <c r="O4079" s="15" t="s">
        <v>8315</v>
      </c>
      <c r="P4079" s="10" t="s">
        <v>8316</v>
      </c>
      <c r="Q4079" s="10">
        <f t="shared" si="316"/>
        <v>9</v>
      </c>
      <c r="R4079" s="10">
        <f t="shared" si="315"/>
        <v>222.5</v>
      </c>
      <c r="S4079" s="23">
        <f t="shared" si="317"/>
        <v>42695.7105787037</v>
      </c>
      <c r="T4079" s="23">
        <f t="shared" si="318"/>
        <v>42725.7105787037</v>
      </c>
      <c r="U4079" s="10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0" t="s">
        <v>8220</v>
      </c>
      <c r="G4080" s="10" t="s">
        <v>8224</v>
      </c>
      <c r="H4080" s="10" t="s">
        <v>8246</v>
      </c>
      <c r="I4080" s="10">
        <v>1485543242</v>
      </c>
      <c r="J4080" s="10">
        <v>1482951242</v>
      </c>
      <c r="K4080" s="10" t="b">
        <v>0</v>
      </c>
      <c r="L4080" s="10">
        <v>0</v>
      </c>
      <c r="M4080" t="b">
        <v>0</v>
      </c>
      <c r="N4080" s="10" t="s">
        <v>8269</v>
      </c>
      <c r="O4080" s="15" t="s">
        <v>8315</v>
      </c>
      <c r="P4080" s="10" t="s">
        <v>8316</v>
      </c>
      <c r="Q4080" s="10">
        <f t="shared" si="316"/>
        <v>0</v>
      </c>
      <c r="R4080" s="10">
        <f t="shared" si="315"/>
        <v>0</v>
      </c>
      <c r="S4080" s="23">
        <f t="shared" si="317"/>
        <v>42732.787523148145</v>
      </c>
      <c r="T4080" s="23">
        <f t="shared" si="318"/>
        <v>42762.787523148145</v>
      </c>
      <c r="U4080" s="1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0" t="s">
        <v>8220</v>
      </c>
      <c r="G4081" s="10" t="s">
        <v>8223</v>
      </c>
      <c r="H4081" s="10" t="s">
        <v>8245</v>
      </c>
      <c r="I4081" s="10">
        <v>1466375521</v>
      </c>
      <c r="J4081" s="10">
        <v>1463783521</v>
      </c>
      <c r="K4081" s="10" t="b">
        <v>0</v>
      </c>
      <c r="L4081" s="10">
        <v>1</v>
      </c>
      <c r="M4081" t="b">
        <v>0</v>
      </c>
      <c r="N4081" s="10" t="s">
        <v>8269</v>
      </c>
      <c r="O4081" s="15" t="s">
        <v>8315</v>
      </c>
      <c r="P4081" s="10" t="s">
        <v>8316</v>
      </c>
      <c r="Q4081" s="10">
        <f t="shared" si="316"/>
        <v>0</v>
      </c>
      <c r="R4081" s="10">
        <f t="shared" si="315"/>
        <v>5</v>
      </c>
      <c r="S4081" s="23">
        <f t="shared" si="317"/>
        <v>42510.938900462963</v>
      </c>
      <c r="T4081" s="23">
        <f t="shared" si="318"/>
        <v>42540.938900462963</v>
      </c>
      <c r="U4081" s="10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0" t="s">
        <v>8220</v>
      </c>
      <c r="G4082" s="10" t="s">
        <v>8223</v>
      </c>
      <c r="H4082" s="10" t="s">
        <v>8245</v>
      </c>
      <c r="I4082" s="10">
        <v>1465930440</v>
      </c>
      <c r="J4082" s="10">
        <v>1463849116</v>
      </c>
      <c r="K4082" s="10" t="b">
        <v>0</v>
      </c>
      <c r="L4082" s="10">
        <v>0</v>
      </c>
      <c r="M4082" t="b">
        <v>0</v>
      </c>
      <c r="N4082" s="10" t="s">
        <v>8269</v>
      </c>
      <c r="O4082" s="15" t="s">
        <v>8315</v>
      </c>
      <c r="P4082" s="10" t="s">
        <v>8316</v>
      </c>
      <c r="Q4082" s="10">
        <f t="shared" si="316"/>
        <v>0</v>
      </c>
      <c r="R4082" s="10">
        <f t="shared" si="315"/>
        <v>0</v>
      </c>
      <c r="S4082" s="23">
        <f t="shared" si="317"/>
        <v>42511.698101851856</v>
      </c>
      <c r="T4082" s="23">
        <f t="shared" si="318"/>
        <v>42535.787500000006</v>
      </c>
      <c r="U4082" s="10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0" t="s">
        <v>8220</v>
      </c>
      <c r="G4083" s="10" t="s">
        <v>8223</v>
      </c>
      <c r="H4083" s="10" t="s">
        <v>8245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t="b">
        <v>0</v>
      </c>
      <c r="N4083" s="10" t="s">
        <v>8269</v>
      </c>
      <c r="O4083" s="15" t="s">
        <v>8315</v>
      </c>
      <c r="P4083" s="10" t="s">
        <v>8316</v>
      </c>
      <c r="Q4083" s="10">
        <f t="shared" si="316"/>
        <v>16</v>
      </c>
      <c r="R4083" s="10">
        <f t="shared" si="315"/>
        <v>29.17</v>
      </c>
      <c r="S4083" s="23">
        <f t="shared" si="317"/>
        <v>42041.581307870365</v>
      </c>
      <c r="T4083" s="23">
        <f t="shared" si="318"/>
        <v>42071.539641203708</v>
      </c>
      <c r="U4083" s="10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0" t="s">
        <v>8220</v>
      </c>
      <c r="G4084" s="10" t="s">
        <v>8223</v>
      </c>
      <c r="H4084" s="10" t="s">
        <v>8245</v>
      </c>
      <c r="I4084" s="10">
        <v>1447542000</v>
      </c>
      <c r="J4084" s="10">
        <v>1446179553</v>
      </c>
      <c r="K4084" s="10" t="b">
        <v>0</v>
      </c>
      <c r="L4084" s="10">
        <v>2</v>
      </c>
      <c r="M4084" t="b">
        <v>0</v>
      </c>
      <c r="N4084" s="10" t="s">
        <v>8269</v>
      </c>
      <c r="O4084" s="15" t="s">
        <v>8315</v>
      </c>
      <c r="P4084" s="10" t="s">
        <v>8316</v>
      </c>
      <c r="Q4084" s="10">
        <f t="shared" si="316"/>
        <v>2</v>
      </c>
      <c r="R4084" s="10">
        <f t="shared" si="315"/>
        <v>1.5</v>
      </c>
      <c r="S4084" s="23">
        <f t="shared" si="317"/>
        <v>42307.189270833333</v>
      </c>
      <c r="T4084" s="23">
        <f t="shared" si="318"/>
        <v>42322.958333333328</v>
      </c>
      <c r="U4084" s="10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0" t="s">
        <v>8220</v>
      </c>
      <c r="G4085" s="10" t="s">
        <v>8223</v>
      </c>
      <c r="H4085" s="10" t="s">
        <v>8245</v>
      </c>
      <c r="I4085" s="10">
        <v>1452795416</v>
      </c>
      <c r="J4085" s="10">
        <v>1450203416</v>
      </c>
      <c r="K4085" s="10" t="b">
        <v>0</v>
      </c>
      <c r="L4085" s="10">
        <v>6</v>
      </c>
      <c r="M4085" t="b">
        <v>0</v>
      </c>
      <c r="N4085" s="10" t="s">
        <v>8269</v>
      </c>
      <c r="O4085" s="15" t="s">
        <v>8315</v>
      </c>
      <c r="P4085" s="10" t="s">
        <v>8316</v>
      </c>
      <c r="Q4085" s="10">
        <f t="shared" si="316"/>
        <v>22</v>
      </c>
      <c r="R4085" s="10">
        <f t="shared" si="315"/>
        <v>126.5</v>
      </c>
      <c r="S4085" s="23">
        <f t="shared" si="317"/>
        <v>42353.761759259258</v>
      </c>
      <c r="T4085" s="23">
        <f t="shared" si="318"/>
        <v>42383.761759259258</v>
      </c>
      <c r="U4085" s="10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0" t="s">
        <v>8220</v>
      </c>
      <c r="G4086" s="10" t="s">
        <v>8236</v>
      </c>
      <c r="H4086" s="10" t="s">
        <v>8248</v>
      </c>
      <c r="I4086" s="10">
        <v>1476008906</v>
      </c>
      <c r="J4086" s="10">
        <v>1473416906</v>
      </c>
      <c r="K4086" s="10" t="b">
        <v>0</v>
      </c>
      <c r="L4086" s="10">
        <v>1</v>
      </c>
      <c r="M4086" t="b">
        <v>0</v>
      </c>
      <c r="N4086" s="10" t="s">
        <v>8269</v>
      </c>
      <c r="O4086" s="15" t="s">
        <v>8315</v>
      </c>
      <c r="P4086" s="10" t="s">
        <v>8316</v>
      </c>
      <c r="Q4086" s="10">
        <f t="shared" si="316"/>
        <v>0</v>
      </c>
      <c r="R4086" s="10">
        <f t="shared" si="315"/>
        <v>10</v>
      </c>
      <c r="S4086" s="23">
        <f t="shared" si="317"/>
        <v>42622.436412037037</v>
      </c>
      <c r="T4086" s="23">
        <f t="shared" si="318"/>
        <v>42652.436412037037</v>
      </c>
      <c r="U4086" s="10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0" t="s">
        <v>8220</v>
      </c>
      <c r="G4087" s="10" t="s">
        <v>8223</v>
      </c>
      <c r="H4087" s="10" t="s">
        <v>8245</v>
      </c>
      <c r="I4087" s="10">
        <v>1427169540</v>
      </c>
      <c r="J4087" s="10">
        <v>1424701775</v>
      </c>
      <c r="K4087" s="10" t="b">
        <v>0</v>
      </c>
      <c r="L4087" s="10">
        <v>1</v>
      </c>
      <c r="M4087" t="b">
        <v>0</v>
      </c>
      <c r="N4087" s="10" t="s">
        <v>8269</v>
      </c>
      <c r="O4087" s="15" t="s">
        <v>8315</v>
      </c>
      <c r="P4087" s="10" t="s">
        <v>8316</v>
      </c>
      <c r="Q4087" s="10">
        <f t="shared" si="316"/>
        <v>0</v>
      </c>
      <c r="R4087" s="10">
        <f t="shared" si="315"/>
        <v>10</v>
      </c>
      <c r="S4087" s="23">
        <f t="shared" si="317"/>
        <v>42058.603877314818</v>
      </c>
      <c r="T4087" s="23">
        <f t="shared" si="318"/>
        <v>42087.165972222225</v>
      </c>
      <c r="U4087" s="10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0" t="s">
        <v>8220</v>
      </c>
      <c r="G4088" s="10" t="s">
        <v>8223</v>
      </c>
      <c r="H4088" s="10" t="s">
        <v>8245</v>
      </c>
      <c r="I4088" s="10">
        <v>1448078400</v>
      </c>
      <c r="J4088" s="10">
        <v>1445985299</v>
      </c>
      <c r="K4088" s="10" t="b">
        <v>0</v>
      </c>
      <c r="L4088" s="10">
        <v>5</v>
      </c>
      <c r="M4088" t="b">
        <v>0</v>
      </c>
      <c r="N4088" s="10" t="s">
        <v>8269</v>
      </c>
      <c r="O4088" s="15" t="s">
        <v>8315</v>
      </c>
      <c r="P4088" s="10" t="s">
        <v>8316</v>
      </c>
      <c r="Q4088" s="10">
        <f t="shared" si="316"/>
        <v>5</v>
      </c>
      <c r="R4088" s="10">
        <f t="shared" si="315"/>
        <v>9.4</v>
      </c>
      <c r="S4088" s="23">
        <f t="shared" si="317"/>
        <v>42304.940960648149</v>
      </c>
      <c r="T4088" s="23">
        <f t="shared" si="318"/>
        <v>42329.166666666672</v>
      </c>
      <c r="U4088" s="10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0" t="s">
        <v>8220</v>
      </c>
      <c r="G4089" s="10" t="s">
        <v>8223</v>
      </c>
      <c r="H4089" s="10" t="s">
        <v>8245</v>
      </c>
      <c r="I4089" s="10">
        <v>1468777786</v>
      </c>
      <c r="J4089" s="10">
        <v>1466185786</v>
      </c>
      <c r="K4089" s="10" t="b">
        <v>0</v>
      </c>
      <c r="L4089" s="10">
        <v>0</v>
      </c>
      <c r="M4089" t="b">
        <v>0</v>
      </c>
      <c r="N4089" s="10" t="s">
        <v>8269</v>
      </c>
      <c r="O4089" s="15" t="s">
        <v>8315</v>
      </c>
      <c r="P4089" s="10" t="s">
        <v>8316</v>
      </c>
      <c r="Q4089" s="10">
        <f t="shared" si="316"/>
        <v>0</v>
      </c>
      <c r="R4089" s="10">
        <f t="shared" si="315"/>
        <v>0</v>
      </c>
      <c r="S4089" s="23">
        <f t="shared" si="317"/>
        <v>42538.742893518516</v>
      </c>
      <c r="T4089" s="23">
        <f t="shared" si="318"/>
        <v>42568.742893518516</v>
      </c>
      <c r="U4089" s="10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0" t="s">
        <v>8220</v>
      </c>
      <c r="G4090" s="10" t="s">
        <v>8224</v>
      </c>
      <c r="H4090" s="10" t="s">
        <v>8246</v>
      </c>
      <c r="I4090" s="10">
        <v>1421403960</v>
      </c>
      <c r="J4090" s="10">
        <v>1418827324</v>
      </c>
      <c r="K4090" s="10" t="b">
        <v>0</v>
      </c>
      <c r="L4090" s="10">
        <v>3</v>
      </c>
      <c r="M4090" t="b">
        <v>0</v>
      </c>
      <c r="N4090" s="10" t="s">
        <v>8269</v>
      </c>
      <c r="O4090" s="15" t="s">
        <v>8315</v>
      </c>
      <c r="P4090" s="10" t="s">
        <v>8316</v>
      </c>
      <c r="Q4090" s="10">
        <f t="shared" si="316"/>
        <v>11</v>
      </c>
      <c r="R4090" s="10">
        <f t="shared" si="315"/>
        <v>72</v>
      </c>
      <c r="S4090" s="23">
        <f t="shared" si="317"/>
        <v>41990.612546296295</v>
      </c>
      <c r="T4090" s="23">
        <f t="shared" si="318"/>
        <v>42020.434722222228</v>
      </c>
      <c r="U4090" s="1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0" t="s">
        <v>8220</v>
      </c>
      <c r="G4091" s="10" t="s">
        <v>8223</v>
      </c>
      <c r="H4091" s="10" t="s">
        <v>8245</v>
      </c>
      <c r="I4091" s="10">
        <v>1433093700</v>
      </c>
      <c r="J4091" s="10">
        <v>1430242488</v>
      </c>
      <c r="K4091" s="10" t="b">
        <v>0</v>
      </c>
      <c r="L4091" s="10">
        <v>8</v>
      </c>
      <c r="M4091" t="b">
        <v>0</v>
      </c>
      <c r="N4091" s="10" t="s">
        <v>8269</v>
      </c>
      <c r="O4091" s="15" t="s">
        <v>8315</v>
      </c>
      <c r="P4091" s="10" t="s">
        <v>8316</v>
      </c>
      <c r="Q4091" s="10">
        <f t="shared" si="316"/>
        <v>5</v>
      </c>
      <c r="R4091" s="10">
        <f t="shared" si="315"/>
        <v>30</v>
      </c>
      <c r="S4091" s="23">
        <f t="shared" si="317"/>
        <v>42122.732499999998</v>
      </c>
      <c r="T4091" s="23">
        <f t="shared" si="318"/>
        <v>42155.732638888891</v>
      </c>
      <c r="U4091" s="10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0" t="s">
        <v>8220</v>
      </c>
      <c r="G4092" s="10" t="s">
        <v>8223</v>
      </c>
      <c r="H4092" s="10" t="s">
        <v>8245</v>
      </c>
      <c r="I4092" s="10">
        <v>1438959600</v>
      </c>
      <c r="J4092" s="10">
        <v>1437754137</v>
      </c>
      <c r="K4092" s="10" t="b">
        <v>0</v>
      </c>
      <c r="L4092" s="10">
        <v>3</v>
      </c>
      <c r="M4092" t="b">
        <v>0</v>
      </c>
      <c r="N4092" s="10" t="s">
        <v>8269</v>
      </c>
      <c r="O4092" s="15" t="s">
        <v>8315</v>
      </c>
      <c r="P4092" s="10" t="s">
        <v>8316</v>
      </c>
      <c r="Q4092" s="10">
        <f t="shared" si="316"/>
        <v>3</v>
      </c>
      <c r="R4092" s="10">
        <f t="shared" si="315"/>
        <v>10.67</v>
      </c>
      <c r="S4092" s="23">
        <f t="shared" si="317"/>
        <v>42209.67288194444</v>
      </c>
      <c r="T4092" s="23">
        <f t="shared" si="318"/>
        <v>42223.625</v>
      </c>
      <c r="U4092" s="10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0" t="s">
        <v>8220</v>
      </c>
      <c r="G4093" s="10" t="s">
        <v>8223</v>
      </c>
      <c r="H4093" s="10" t="s">
        <v>8245</v>
      </c>
      <c r="I4093" s="10">
        <v>1421410151</v>
      </c>
      <c r="J4093" s="10">
        <v>1418818151</v>
      </c>
      <c r="K4093" s="10" t="b">
        <v>0</v>
      </c>
      <c r="L4093" s="10">
        <v>8</v>
      </c>
      <c r="M4093" t="b">
        <v>0</v>
      </c>
      <c r="N4093" s="10" t="s">
        <v>8269</v>
      </c>
      <c r="O4093" s="15" t="s">
        <v>8315</v>
      </c>
      <c r="P4093" s="10" t="s">
        <v>8316</v>
      </c>
      <c r="Q4093" s="10">
        <f t="shared" si="316"/>
        <v>13</v>
      </c>
      <c r="R4093" s="10">
        <f t="shared" si="315"/>
        <v>25.5</v>
      </c>
      <c r="S4093" s="23">
        <f t="shared" si="317"/>
        <v>41990.506377314814</v>
      </c>
      <c r="T4093" s="23">
        <f t="shared" si="318"/>
        <v>42020.506377314814</v>
      </c>
      <c r="U4093" s="10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0" t="s">
        <v>8220</v>
      </c>
      <c r="G4094" s="10" t="s">
        <v>8223</v>
      </c>
      <c r="H4094" s="10" t="s">
        <v>8245</v>
      </c>
      <c r="I4094" s="10">
        <v>1428205247</v>
      </c>
      <c r="J4094" s="10">
        <v>1423024847</v>
      </c>
      <c r="K4094" s="10" t="b">
        <v>0</v>
      </c>
      <c r="L4094" s="10">
        <v>1</v>
      </c>
      <c r="M4094" t="b">
        <v>0</v>
      </c>
      <c r="N4094" s="10" t="s">
        <v>8269</v>
      </c>
      <c r="O4094" s="15" t="s">
        <v>8315</v>
      </c>
      <c r="P4094" s="10" t="s">
        <v>8316</v>
      </c>
      <c r="Q4094" s="10">
        <f t="shared" si="316"/>
        <v>0</v>
      </c>
      <c r="R4094" s="10">
        <f t="shared" si="315"/>
        <v>20</v>
      </c>
      <c r="S4094" s="23">
        <f t="shared" si="317"/>
        <v>42039.194988425923</v>
      </c>
      <c r="T4094" s="23">
        <f t="shared" si="318"/>
        <v>42099.153321759266</v>
      </c>
      <c r="U4094" s="10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0" t="s">
        <v>8220</v>
      </c>
      <c r="G4095" s="10" t="s">
        <v>8224</v>
      </c>
      <c r="H4095" s="10" t="s">
        <v>8246</v>
      </c>
      <c r="I4095" s="10">
        <v>1440272093</v>
      </c>
      <c r="J4095" s="10">
        <v>1435088093</v>
      </c>
      <c r="K4095" s="10" t="b">
        <v>0</v>
      </c>
      <c r="L4095" s="10">
        <v>4</v>
      </c>
      <c r="M4095" t="b">
        <v>0</v>
      </c>
      <c r="N4095" s="10" t="s">
        <v>8269</v>
      </c>
      <c r="O4095" s="15" t="s">
        <v>8315</v>
      </c>
      <c r="P4095" s="10" t="s">
        <v>8316</v>
      </c>
      <c r="Q4095" s="10">
        <f t="shared" si="316"/>
        <v>2</v>
      </c>
      <c r="R4095" s="10">
        <f t="shared" si="315"/>
        <v>15</v>
      </c>
      <c r="S4095" s="23">
        <f t="shared" si="317"/>
        <v>42178.815891203703</v>
      </c>
      <c r="T4095" s="23">
        <f t="shared" si="318"/>
        <v>42238.815891203703</v>
      </c>
      <c r="U4095" s="10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0" t="s">
        <v>8220</v>
      </c>
      <c r="G4096" s="10" t="s">
        <v>8223</v>
      </c>
      <c r="H4096" s="10" t="s">
        <v>8245</v>
      </c>
      <c r="I4096" s="10">
        <v>1413953940</v>
      </c>
      <c r="J4096" s="10">
        <v>1410141900</v>
      </c>
      <c r="K4096" s="10" t="b">
        <v>0</v>
      </c>
      <c r="L4096" s="10">
        <v>8</v>
      </c>
      <c r="M4096" t="b">
        <v>0</v>
      </c>
      <c r="N4096" s="10" t="s">
        <v>8269</v>
      </c>
      <c r="O4096" s="15" t="s">
        <v>8315</v>
      </c>
      <c r="P4096" s="10" t="s">
        <v>8316</v>
      </c>
      <c r="Q4096" s="10">
        <f t="shared" si="316"/>
        <v>37</v>
      </c>
      <c r="R4096" s="10">
        <f t="shared" si="315"/>
        <v>91.25</v>
      </c>
      <c r="S4096" s="23">
        <f t="shared" si="317"/>
        <v>41890.086805555555</v>
      </c>
      <c r="T4096" s="23">
        <f t="shared" si="318"/>
        <v>41934.207638888889</v>
      </c>
      <c r="U4096" s="10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0" t="s">
        <v>8220</v>
      </c>
      <c r="G4097" s="10" t="s">
        <v>8237</v>
      </c>
      <c r="H4097" s="10" t="s">
        <v>8255</v>
      </c>
      <c r="I4097" s="10">
        <v>1482108350</v>
      </c>
      <c r="J4097" s="10">
        <v>1479516350</v>
      </c>
      <c r="K4097" s="10" t="b">
        <v>0</v>
      </c>
      <c r="L4097" s="10">
        <v>1</v>
      </c>
      <c r="M4097" t="b">
        <v>0</v>
      </c>
      <c r="N4097" s="10" t="s">
        <v>8269</v>
      </c>
      <c r="O4097" s="15" t="s">
        <v>8315</v>
      </c>
      <c r="P4097" s="10" t="s">
        <v>8316</v>
      </c>
      <c r="Q4097" s="10">
        <f t="shared" si="316"/>
        <v>3</v>
      </c>
      <c r="R4097" s="10">
        <f t="shared" si="315"/>
        <v>800</v>
      </c>
      <c r="S4097" s="23">
        <f t="shared" si="317"/>
        <v>42693.031828703708</v>
      </c>
      <c r="T4097" s="23">
        <f t="shared" si="318"/>
        <v>42723.031828703708</v>
      </c>
      <c r="U4097" s="10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0" t="s">
        <v>8220</v>
      </c>
      <c r="G4098" s="10" t="s">
        <v>8224</v>
      </c>
      <c r="H4098" s="10" t="s">
        <v>8246</v>
      </c>
      <c r="I4098" s="10">
        <v>1488271860</v>
      </c>
      <c r="J4098" s="10">
        <v>1484484219</v>
      </c>
      <c r="K4098" s="10" t="b">
        <v>0</v>
      </c>
      <c r="L4098" s="10">
        <v>5</v>
      </c>
      <c r="M4098" t="b">
        <v>0</v>
      </c>
      <c r="N4098" s="10" t="s">
        <v>8269</v>
      </c>
      <c r="O4098" s="15" t="s">
        <v>8315</v>
      </c>
      <c r="P4098" s="10" t="s">
        <v>8316</v>
      </c>
      <c r="Q4098" s="10">
        <f t="shared" si="316"/>
        <v>11</v>
      </c>
      <c r="R4098" s="10">
        <f t="shared" ref="R4098:R4115" si="320">IFERROR(ROUND(E4098/L4098,2),0)</f>
        <v>80</v>
      </c>
      <c r="S4098" s="23">
        <f t="shared" si="317"/>
        <v>42750.530312499999</v>
      </c>
      <c r="T4098" s="23">
        <f t="shared" si="318"/>
        <v>42794.368749999994</v>
      </c>
      <c r="U4098" s="10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0" t="s">
        <v>8220</v>
      </c>
      <c r="G4099" s="10" t="s">
        <v>8224</v>
      </c>
      <c r="H4099" s="10" t="s">
        <v>8246</v>
      </c>
      <c r="I4099" s="10">
        <v>1454284500</v>
      </c>
      <c r="J4099" s="10">
        <v>1449431237</v>
      </c>
      <c r="K4099" s="10" t="b">
        <v>0</v>
      </c>
      <c r="L4099" s="10">
        <v>0</v>
      </c>
      <c r="M4099" t="b">
        <v>0</v>
      </c>
      <c r="N4099" s="10" t="s">
        <v>8269</v>
      </c>
      <c r="O4099" s="15" t="s">
        <v>8315</v>
      </c>
      <c r="P4099" s="10" t="s">
        <v>8316</v>
      </c>
      <c r="Q4099" s="10">
        <f t="shared" ref="Q4099:Q4115" si="321">ROUND(E4099/D4099*100,0)</f>
        <v>0</v>
      </c>
      <c r="R4099" s="10">
        <f t="shared" si="320"/>
        <v>0</v>
      </c>
      <c r="S4099" s="23">
        <f t="shared" ref="S4099:S4115" si="322">(((J4099/60)/60)/24)+DATE(1970,1,1)</f>
        <v>42344.824502314819</v>
      </c>
      <c r="T4099" s="23">
        <f t="shared" ref="T4099:T4115" si="323">(((I4099/60)/60)/24)+DATE(1970,1,1)</f>
        <v>42400.996527777781</v>
      </c>
      <c r="U4099" s="10">
        <f t="shared" si="319"/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0" t="s">
        <v>8220</v>
      </c>
      <c r="G4100" s="10" t="s">
        <v>8223</v>
      </c>
      <c r="H4100" s="10" t="s">
        <v>8245</v>
      </c>
      <c r="I4100" s="10">
        <v>1465060797</v>
      </c>
      <c r="J4100" s="10">
        <v>1462468797</v>
      </c>
      <c r="K4100" s="10" t="b">
        <v>0</v>
      </c>
      <c r="L4100" s="10">
        <v>0</v>
      </c>
      <c r="M4100" t="b">
        <v>0</v>
      </c>
      <c r="N4100" s="10" t="s">
        <v>8269</v>
      </c>
      <c r="O4100" s="15" t="s">
        <v>8315</v>
      </c>
      <c r="P4100" s="10" t="s">
        <v>8316</v>
      </c>
      <c r="Q4100" s="10">
        <f t="shared" si="321"/>
        <v>0</v>
      </c>
      <c r="R4100" s="10">
        <f t="shared" si="320"/>
        <v>0</v>
      </c>
      <c r="S4100" s="23">
        <f t="shared" si="322"/>
        <v>42495.722187499996</v>
      </c>
      <c r="T4100" s="23">
        <f t="shared" si="323"/>
        <v>42525.722187499996</v>
      </c>
      <c r="U4100" s="10">
        <f t="shared" si="319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0" t="s">
        <v>8220</v>
      </c>
      <c r="G4101" s="10" t="s">
        <v>8223</v>
      </c>
      <c r="H4101" s="10" t="s">
        <v>8245</v>
      </c>
      <c r="I4101" s="10">
        <v>1472847873</v>
      </c>
      <c r="J4101" s="10">
        <v>1468959873</v>
      </c>
      <c r="K4101" s="10" t="b">
        <v>0</v>
      </c>
      <c r="L4101" s="10">
        <v>1</v>
      </c>
      <c r="M4101" t="b">
        <v>0</v>
      </c>
      <c r="N4101" s="10" t="s">
        <v>8269</v>
      </c>
      <c r="O4101" s="15" t="s">
        <v>8315</v>
      </c>
      <c r="P4101" s="10" t="s">
        <v>8316</v>
      </c>
      <c r="Q4101" s="10">
        <f t="shared" si="321"/>
        <v>1</v>
      </c>
      <c r="R4101" s="10">
        <f t="shared" si="320"/>
        <v>50</v>
      </c>
      <c r="S4101" s="23">
        <f t="shared" si="322"/>
        <v>42570.850381944445</v>
      </c>
      <c r="T4101" s="23">
        <f t="shared" si="323"/>
        <v>42615.850381944445</v>
      </c>
      <c r="U4101" s="10">
        <f t="shared" si="319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0" t="s">
        <v>8220</v>
      </c>
      <c r="G4102" s="10" t="s">
        <v>8223</v>
      </c>
      <c r="H4102" s="10" t="s">
        <v>8245</v>
      </c>
      <c r="I4102" s="10">
        <v>1414205990</v>
      </c>
      <c r="J4102" s="10">
        <v>1413341990</v>
      </c>
      <c r="K4102" s="10" t="b">
        <v>0</v>
      </c>
      <c r="L4102" s="10">
        <v>0</v>
      </c>
      <c r="M4102" t="b">
        <v>0</v>
      </c>
      <c r="N4102" s="10" t="s">
        <v>8269</v>
      </c>
      <c r="O4102" s="15" t="s">
        <v>8315</v>
      </c>
      <c r="P4102" s="10" t="s">
        <v>8316</v>
      </c>
      <c r="Q4102" s="10">
        <f t="shared" si="321"/>
        <v>0</v>
      </c>
      <c r="R4102" s="10">
        <f t="shared" si="320"/>
        <v>0</v>
      </c>
      <c r="S4102" s="23">
        <f t="shared" si="322"/>
        <v>41927.124884259261</v>
      </c>
      <c r="T4102" s="23">
        <f t="shared" si="323"/>
        <v>41937.124884259261</v>
      </c>
      <c r="U4102" s="10">
        <f t="shared" si="319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0" t="s">
        <v>8220</v>
      </c>
      <c r="G4103" s="10" t="s">
        <v>8223</v>
      </c>
      <c r="H4103" s="10" t="s">
        <v>8245</v>
      </c>
      <c r="I4103" s="10">
        <v>1485380482</v>
      </c>
      <c r="J4103" s="10">
        <v>1482788482</v>
      </c>
      <c r="K4103" s="10" t="b">
        <v>0</v>
      </c>
      <c r="L4103" s="10">
        <v>0</v>
      </c>
      <c r="M4103" t="b">
        <v>0</v>
      </c>
      <c r="N4103" s="10" t="s">
        <v>8269</v>
      </c>
      <c r="O4103" s="15" t="s">
        <v>8315</v>
      </c>
      <c r="P4103" s="10" t="s">
        <v>8316</v>
      </c>
      <c r="Q4103" s="10">
        <f t="shared" si="321"/>
        <v>0</v>
      </c>
      <c r="R4103" s="10">
        <f t="shared" si="320"/>
        <v>0</v>
      </c>
      <c r="S4103" s="23">
        <f t="shared" si="322"/>
        <v>42730.903726851851</v>
      </c>
      <c r="T4103" s="23">
        <f t="shared" si="323"/>
        <v>42760.903726851851</v>
      </c>
      <c r="U4103" s="10">
        <f t="shared" si="319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0" t="s">
        <v>8220</v>
      </c>
      <c r="G4104" s="10" t="s">
        <v>8223</v>
      </c>
      <c r="H4104" s="10" t="s">
        <v>8245</v>
      </c>
      <c r="I4104" s="10">
        <v>1463343673</v>
      </c>
      <c r="J4104" s="10">
        <v>1460751673</v>
      </c>
      <c r="K4104" s="10" t="b">
        <v>0</v>
      </c>
      <c r="L4104" s="10">
        <v>6</v>
      </c>
      <c r="M4104" t="b">
        <v>0</v>
      </c>
      <c r="N4104" s="10" t="s">
        <v>8269</v>
      </c>
      <c r="O4104" s="15" t="s">
        <v>8315</v>
      </c>
      <c r="P4104" s="10" t="s">
        <v>8316</v>
      </c>
      <c r="Q4104" s="10">
        <f t="shared" si="321"/>
        <v>27</v>
      </c>
      <c r="R4104" s="10">
        <f t="shared" si="320"/>
        <v>22.83</v>
      </c>
      <c r="S4104" s="23">
        <f t="shared" si="322"/>
        <v>42475.848067129627</v>
      </c>
      <c r="T4104" s="23">
        <f t="shared" si="323"/>
        <v>42505.848067129627</v>
      </c>
      <c r="U4104" s="10">
        <f t="shared" si="319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0" t="s">
        <v>8220</v>
      </c>
      <c r="G4105" s="10" t="s">
        <v>8223</v>
      </c>
      <c r="H4105" s="10" t="s">
        <v>8245</v>
      </c>
      <c r="I4105" s="10">
        <v>1440613920</v>
      </c>
      <c r="J4105" s="10">
        <v>1435953566</v>
      </c>
      <c r="K4105" s="10" t="b">
        <v>0</v>
      </c>
      <c r="L4105" s="10">
        <v>6</v>
      </c>
      <c r="M4105" t="b">
        <v>0</v>
      </c>
      <c r="N4105" s="10" t="s">
        <v>8269</v>
      </c>
      <c r="O4105" s="15" t="s">
        <v>8315</v>
      </c>
      <c r="P4105" s="10" t="s">
        <v>8316</v>
      </c>
      <c r="Q4105" s="10">
        <f t="shared" si="321"/>
        <v>10</v>
      </c>
      <c r="R4105" s="10">
        <f t="shared" si="320"/>
        <v>16.670000000000002</v>
      </c>
      <c r="S4105" s="23">
        <f t="shared" si="322"/>
        <v>42188.83293981482</v>
      </c>
      <c r="T4105" s="23">
        <f t="shared" si="323"/>
        <v>42242.772222222222</v>
      </c>
      <c r="U4105" s="10">
        <f t="shared" si="319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0" t="s">
        <v>8220</v>
      </c>
      <c r="G4106" s="10" t="s">
        <v>8225</v>
      </c>
      <c r="H4106" s="10" t="s">
        <v>8247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t="b">
        <v>0</v>
      </c>
      <c r="N4106" s="10" t="s">
        <v>8269</v>
      </c>
      <c r="O4106" s="15" t="s">
        <v>8315</v>
      </c>
      <c r="P4106" s="10" t="s">
        <v>8316</v>
      </c>
      <c r="Q4106" s="10">
        <f t="shared" si="321"/>
        <v>21</v>
      </c>
      <c r="R4106" s="10">
        <f t="shared" si="320"/>
        <v>45.79</v>
      </c>
      <c r="S4106" s="23">
        <f t="shared" si="322"/>
        <v>42640.278171296297</v>
      </c>
      <c r="T4106" s="23">
        <f t="shared" si="323"/>
        <v>42670.278171296297</v>
      </c>
      <c r="U4106" s="10">
        <f t="shared" si="319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0" t="s">
        <v>8220</v>
      </c>
      <c r="G4107" s="10" t="s">
        <v>8237</v>
      </c>
      <c r="H4107" s="10" t="s">
        <v>8255</v>
      </c>
      <c r="I4107" s="10">
        <v>1482711309</v>
      </c>
      <c r="J4107" s="10">
        <v>1479860109</v>
      </c>
      <c r="K4107" s="10" t="b">
        <v>0</v>
      </c>
      <c r="L4107" s="10">
        <v>6</v>
      </c>
      <c r="M4107" t="b">
        <v>0</v>
      </c>
      <c r="N4107" s="10" t="s">
        <v>8269</v>
      </c>
      <c r="O4107" s="15" t="s">
        <v>8315</v>
      </c>
      <c r="P4107" s="10" t="s">
        <v>8316</v>
      </c>
      <c r="Q4107" s="10">
        <f t="shared" si="321"/>
        <v>7</v>
      </c>
      <c r="R4107" s="10">
        <f t="shared" si="320"/>
        <v>383.33</v>
      </c>
      <c r="S4107" s="23">
        <f t="shared" si="322"/>
        <v>42697.010520833333</v>
      </c>
      <c r="T4107" s="23">
        <f t="shared" si="323"/>
        <v>42730.010520833333</v>
      </c>
      <c r="U4107" s="10">
        <f t="shared" si="319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0" t="s">
        <v>8220</v>
      </c>
      <c r="G4108" s="10" t="s">
        <v>8223</v>
      </c>
      <c r="H4108" s="10" t="s">
        <v>8245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t="b">
        <v>0</v>
      </c>
      <c r="N4108" s="10" t="s">
        <v>8269</v>
      </c>
      <c r="O4108" s="15" t="s">
        <v>8315</v>
      </c>
      <c r="P4108" s="10" t="s">
        <v>8316</v>
      </c>
      <c r="Q4108" s="10">
        <f t="shared" si="321"/>
        <v>71</v>
      </c>
      <c r="R4108" s="10">
        <f t="shared" si="320"/>
        <v>106.97</v>
      </c>
      <c r="S4108" s="23">
        <f t="shared" si="322"/>
        <v>42053.049375000002</v>
      </c>
      <c r="T4108" s="23">
        <f t="shared" si="323"/>
        <v>42096.041666666672</v>
      </c>
      <c r="U4108" s="10">
        <f t="shared" si="319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0" t="s">
        <v>8220</v>
      </c>
      <c r="G4109" s="10" t="s">
        <v>8223</v>
      </c>
      <c r="H4109" s="10" t="s">
        <v>8245</v>
      </c>
      <c r="I4109" s="10">
        <v>1411596001</v>
      </c>
      <c r="J4109" s="10">
        <v>1409608801</v>
      </c>
      <c r="K4109" s="10" t="b">
        <v>0</v>
      </c>
      <c r="L4109" s="10">
        <v>4</v>
      </c>
      <c r="M4109" t="b">
        <v>0</v>
      </c>
      <c r="N4109" s="10" t="s">
        <v>8269</v>
      </c>
      <c r="O4109" s="15" t="s">
        <v>8315</v>
      </c>
      <c r="P4109" s="10" t="s">
        <v>8316</v>
      </c>
      <c r="Q4109" s="10">
        <f t="shared" si="321"/>
        <v>2</v>
      </c>
      <c r="R4109" s="10">
        <f t="shared" si="320"/>
        <v>10.25</v>
      </c>
      <c r="S4109" s="23">
        <f t="shared" si="322"/>
        <v>41883.916678240741</v>
      </c>
      <c r="T4109" s="23">
        <f t="shared" si="323"/>
        <v>41906.916678240741</v>
      </c>
      <c r="U4109" s="10">
        <f t="shared" si="319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0" t="s">
        <v>8220</v>
      </c>
      <c r="G4110" s="10" t="s">
        <v>8223</v>
      </c>
      <c r="H4110" s="10" t="s">
        <v>8245</v>
      </c>
      <c r="I4110" s="10">
        <v>1488517200</v>
      </c>
      <c r="J4110" s="10">
        <v>1485909937</v>
      </c>
      <c r="K4110" s="10" t="b">
        <v>0</v>
      </c>
      <c r="L4110" s="10">
        <v>1</v>
      </c>
      <c r="M4110" t="b">
        <v>0</v>
      </c>
      <c r="N4110" s="10" t="s">
        <v>8269</v>
      </c>
      <c r="O4110" s="15" t="s">
        <v>8315</v>
      </c>
      <c r="P4110" s="10" t="s">
        <v>8316</v>
      </c>
      <c r="Q4110" s="10">
        <f t="shared" si="321"/>
        <v>2</v>
      </c>
      <c r="R4110" s="10">
        <f t="shared" si="320"/>
        <v>59</v>
      </c>
      <c r="S4110" s="23">
        <f t="shared" si="322"/>
        <v>42767.031678240746</v>
      </c>
      <c r="T4110" s="23">
        <f t="shared" si="323"/>
        <v>42797.208333333328</v>
      </c>
      <c r="U4110" s="10">
        <f t="shared" si="319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0" t="s">
        <v>8220</v>
      </c>
      <c r="G4111" s="10" t="s">
        <v>8224</v>
      </c>
      <c r="H4111" s="10" t="s">
        <v>8246</v>
      </c>
      <c r="I4111" s="10">
        <v>1448805404</v>
      </c>
      <c r="J4111" s="10">
        <v>1446209804</v>
      </c>
      <c r="K4111" s="10" t="b">
        <v>0</v>
      </c>
      <c r="L4111" s="10">
        <v>0</v>
      </c>
      <c r="M4111" t="b">
        <v>0</v>
      </c>
      <c r="N4111" s="10" t="s">
        <v>8269</v>
      </c>
      <c r="O4111" s="15" t="s">
        <v>8315</v>
      </c>
      <c r="P4111" s="10" t="s">
        <v>8316</v>
      </c>
      <c r="Q4111" s="10">
        <f t="shared" si="321"/>
        <v>0</v>
      </c>
      <c r="R4111" s="10">
        <f t="shared" si="320"/>
        <v>0</v>
      </c>
      <c r="S4111" s="23">
        <f t="shared" si="322"/>
        <v>42307.539398148147</v>
      </c>
      <c r="T4111" s="23">
        <f t="shared" si="323"/>
        <v>42337.581064814818</v>
      </c>
      <c r="U4111" s="10">
        <f t="shared" ref="U4111:U4115" si="324">YEAR(S:S)</f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0" t="s">
        <v>8220</v>
      </c>
      <c r="G4112" s="10" t="s">
        <v>8224</v>
      </c>
      <c r="H4112" s="10" t="s">
        <v>8246</v>
      </c>
      <c r="I4112" s="10">
        <v>1469113351</v>
      </c>
      <c r="J4112" s="10">
        <v>1463929351</v>
      </c>
      <c r="K4112" s="10" t="b">
        <v>0</v>
      </c>
      <c r="L4112" s="10">
        <v>6</v>
      </c>
      <c r="M4112" t="b">
        <v>0</v>
      </c>
      <c r="N4112" s="10" t="s">
        <v>8269</v>
      </c>
      <c r="O4112" s="15" t="s">
        <v>8315</v>
      </c>
      <c r="P4112" s="10" t="s">
        <v>8316</v>
      </c>
      <c r="Q4112" s="10">
        <f t="shared" si="321"/>
        <v>29</v>
      </c>
      <c r="R4112" s="10">
        <f t="shared" si="320"/>
        <v>14.33</v>
      </c>
      <c r="S4112" s="23">
        <f t="shared" si="322"/>
        <v>42512.626747685179</v>
      </c>
      <c r="T4112" s="23">
        <f t="shared" si="323"/>
        <v>42572.626747685179</v>
      </c>
      <c r="U4112" s="10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0" t="s">
        <v>8220</v>
      </c>
      <c r="G4113" s="10" t="s">
        <v>8223</v>
      </c>
      <c r="H4113" s="10" t="s">
        <v>8245</v>
      </c>
      <c r="I4113" s="10">
        <v>1424747740</v>
      </c>
      <c r="J4113" s="10">
        <v>1422155740</v>
      </c>
      <c r="K4113" s="10" t="b">
        <v>0</v>
      </c>
      <c r="L4113" s="10">
        <v>6</v>
      </c>
      <c r="M4113" t="b">
        <v>0</v>
      </c>
      <c r="N4113" s="10" t="s">
        <v>8269</v>
      </c>
      <c r="O4113" s="15" t="s">
        <v>8315</v>
      </c>
      <c r="P4113" s="10" t="s">
        <v>8316</v>
      </c>
      <c r="Q4113" s="10">
        <f t="shared" si="321"/>
        <v>3</v>
      </c>
      <c r="R4113" s="10">
        <f t="shared" si="320"/>
        <v>15.67</v>
      </c>
      <c r="S4113" s="23">
        <f t="shared" si="322"/>
        <v>42029.135879629626</v>
      </c>
      <c r="T4113" s="23">
        <f t="shared" si="323"/>
        <v>42059.135879629626</v>
      </c>
      <c r="U4113" s="10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0" t="s">
        <v>8220</v>
      </c>
      <c r="G4114" s="10" t="s">
        <v>8240</v>
      </c>
      <c r="H4114" s="10" t="s">
        <v>8248</v>
      </c>
      <c r="I4114" s="10">
        <v>1456617600</v>
      </c>
      <c r="J4114" s="10">
        <v>1454280186</v>
      </c>
      <c r="K4114" s="10" t="b">
        <v>0</v>
      </c>
      <c r="L4114" s="10">
        <v>1</v>
      </c>
      <c r="M4114" t="b">
        <v>0</v>
      </c>
      <c r="N4114" s="10" t="s">
        <v>8269</v>
      </c>
      <c r="O4114" s="15" t="s">
        <v>8315</v>
      </c>
      <c r="P4114" s="10" t="s">
        <v>8316</v>
      </c>
      <c r="Q4114" s="10">
        <f t="shared" si="321"/>
        <v>0</v>
      </c>
      <c r="R4114" s="10">
        <f t="shared" si="320"/>
        <v>1</v>
      </c>
      <c r="S4114" s="23">
        <f t="shared" si="322"/>
        <v>42400.946597222224</v>
      </c>
      <c r="T4114" s="23">
        <f t="shared" si="323"/>
        <v>42428</v>
      </c>
      <c r="U4114" s="10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0" t="s">
        <v>8220</v>
      </c>
      <c r="G4115" s="10" t="s">
        <v>8223</v>
      </c>
      <c r="H4115" s="10" t="s">
        <v>8245</v>
      </c>
      <c r="I4115" s="10">
        <v>1452234840</v>
      </c>
      <c r="J4115" s="10">
        <v>1450619123</v>
      </c>
      <c r="K4115" s="10" t="b">
        <v>0</v>
      </c>
      <c r="L4115" s="10">
        <v>3</v>
      </c>
      <c r="M4115" t="b">
        <v>0</v>
      </c>
      <c r="N4115" s="10" t="s">
        <v>8269</v>
      </c>
      <c r="O4115" s="15" t="s">
        <v>8315</v>
      </c>
      <c r="P4115" s="10" t="s">
        <v>8316</v>
      </c>
      <c r="Q4115" s="10">
        <f t="shared" si="321"/>
        <v>0</v>
      </c>
      <c r="R4115" s="10">
        <f t="shared" si="320"/>
        <v>1</v>
      </c>
      <c r="S4115" s="23">
        <f t="shared" si="322"/>
        <v>42358.573182870372</v>
      </c>
      <c r="T4115" s="23">
        <f t="shared" si="323"/>
        <v>42377.273611111115</v>
      </c>
      <c r="U4115" s="10">
        <f t="shared" si="324"/>
        <v>2015</v>
      </c>
    </row>
  </sheetData>
  <autoFilter ref="A1:T4115" xr:uid="{170DE22F-37BD-3D4B-AB91-0C32016FAB2D}"/>
  <conditionalFormatting sqref="F1:F1048576">
    <cfRule type="containsText" dxfId="11" priority="5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live">
      <formula>NOT(ISERROR(SEARCH("live",F1)))</formula>
    </cfRule>
  </conditionalFormatting>
  <conditionalFormatting sqref="P1:P1048576 Q1:U1">
    <cfRule type="colorScale" priority="3">
      <colorScale>
        <cfvo type="min"/>
        <cfvo type="max"/>
        <color rgb="FFFFAAB3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DD752-410D-8B44-B3F6-591A48736396}">
  <dimension ref="A1:E18"/>
  <sheetViews>
    <sheetView tabSelected="1" workbookViewId="0">
      <selection activeCell="T22" sqref="T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8359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8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8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8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8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8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8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8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8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8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8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8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8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24C10-F01F-294A-B9FA-0B42D4808AC4}">
  <dimension ref="A1:H13"/>
  <sheetViews>
    <sheetView zoomScale="132" zoomScaleNormal="132" workbookViewId="0">
      <selection activeCell="E9" sqref="E9"/>
    </sheetView>
  </sheetViews>
  <sheetFormatPr baseColWidth="10" defaultRowHeight="15" x14ac:dyDescent="0.2"/>
  <cols>
    <col min="1" max="1" width="16" bestFit="1" customWidth="1"/>
    <col min="2" max="2" width="15.6640625" style="25" bestFit="1" customWidth="1"/>
    <col min="3" max="3" width="12.1640625" style="10" bestFit="1" customWidth="1"/>
    <col min="4" max="4" width="15" style="10" bestFit="1" customWidth="1"/>
    <col min="5" max="5" width="11.5" style="10" bestFit="1" customWidth="1"/>
    <col min="6" max="6" width="18" style="10" bestFit="1" customWidth="1"/>
    <col min="7" max="7" width="14.6640625" style="10" bestFit="1" customWidth="1"/>
    <col min="8" max="8" width="16.83203125" style="10" bestFit="1" customWidth="1"/>
  </cols>
  <sheetData>
    <row r="1" spans="1:8" x14ac:dyDescent="0.2">
      <c r="A1" s="1" t="s">
        <v>8381</v>
      </c>
      <c r="B1" s="24" t="s">
        <v>8400</v>
      </c>
      <c r="C1" s="1" t="s">
        <v>8401</v>
      </c>
      <c r="D1" s="1" t="s">
        <v>8402</v>
      </c>
      <c r="E1" s="1" t="s">
        <v>8403</v>
      </c>
      <c r="F1" s="1" t="s">
        <v>8404</v>
      </c>
      <c r="G1" s="1" t="s">
        <v>8405</v>
      </c>
      <c r="H1" s="1" t="s">
        <v>8406</v>
      </c>
    </row>
    <row r="2" spans="1:8" x14ac:dyDescent="0.2">
      <c r="A2" t="s">
        <v>8407</v>
      </c>
      <c r="B2" s="25">
        <f>COUNTIFS(Kickstarter!D:D,"&lt;1000",Kickstarter!F:F,"successful",Kickstarter!P:P,"plays")</f>
        <v>141</v>
      </c>
      <c r="C2" s="10">
        <f>COUNTIFS(Kickstarter!D:D,"&lt;1000",Kickstarter!F:F,"failed",Kickstarter!P:P,"plays")</f>
        <v>45</v>
      </c>
      <c r="D2" s="10">
        <f>COUNTIFS(Kickstarter!D:D,"&lt;1000",Kickstarter!F:F,"canceled",Kickstarter!P:P,"plays")</f>
        <v>0</v>
      </c>
      <c r="E2" s="10">
        <f>SUM(B2:D2)</f>
        <v>186</v>
      </c>
      <c r="F2" s="10">
        <f>ROUND(B2/E2*100,0)</f>
        <v>76</v>
      </c>
      <c r="G2" s="10">
        <f>ROUND(C2/E2*100,0)</f>
        <v>24</v>
      </c>
      <c r="H2" s="10">
        <f>ROUND(D2/E2*100,0)</f>
        <v>0</v>
      </c>
    </row>
    <row r="3" spans="1:8" x14ac:dyDescent="0.2">
      <c r="A3" t="s">
        <v>8408</v>
      </c>
      <c r="B3" s="25">
        <f>COUNTIFS(Kickstarter!D:D,"&gt;=1000",Kickstarter!D:D,"&lt;=4999",Kickstarter!F:F,"successful",Kickstarter!P:P,"plays")</f>
        <v>388</v>
      </c>
      <c r="C3" s="10">
        <f>COUNTIFS(Kickstarter!D:D,"&gt;=1000",Kickstarter!D:D,"&lt;=4999",Kickstarter!F:F,"failed",Kickstarter!P:P,"plays")</f>
        <v>146</v>
      </c>
      <c r="D3" s="10">
        <f>COUNTIFS(Kickstarter!D:D,"&gt;=1000",Kickstarter!D:D,"&lt;=4999",Kickstarter!F:F,"canceled",Kickstarter!P:P,"plays")</f>
        <v>0</v>
      </c>
      <c r="E3" s="10">
        <f t="shared" ref="E3:E13" si="0">SUM(B3:D3)</f>
        <v>534</v>
      </c>
      <c r="F3" s="10">
        <f t="shared" ref="F3:F13" si="1">ROUND(B3/E3*100,0)</f>
        <v>73</v>
      </c>
      <c r="G3" s="10">
        <f t="shared" ref="G3:G13" si="2">ROUND(C3/E3*100,0)</f>
        <v>27</v>
      </c>
      <c r="H3" s="10">
        <f t="shared" ref="H3:H13" si="3">ROUND(D3/E3*100,0)</f>
        <v>0</v>
      </c>
    </row>
    <row r="4" spans="1:8" x14ac:dyDescent="0.2">
      <c r="A4" t="s">
        <v>8409</v>
      </c>
      <c r="B4" s="25">
        <f>COUNTIFS(Kickstarter!D:D,"&gt;=5000",Kickstarter!D:D,"&lt;=9999",Kickstarter!F:F,"successful",Kickstarter!P:P,"plays")</f>
        <v>93</v>
      </c>
      <c r="C4" s="10">
        <f>COUNTIFS(Kickstarter!D:D,"&gt;=5000",Kickstarter!D:D,"&lt;=9999",Kickstarter!F:F,"failed",Kickstarter!P:P,"plays")</f>
        <v>76</v>
      </c>
      <c r="D4" s="10">
        <f>COUNTIFS(Kickstarter!D:D,"&gt;=5000",Kickstarter!D:D,"&lt;=9999",Kickstarter!F:F,"canceled",Kickstarter!P:P,"plays")</f>
        <v>0</v>
      </c>
      <c r="E4" s="10">
        <f t="shared" si="0"/>
        <v>169</v>
      </c>
      <c r="F4" s="10">
        <f t="shared" si="1"/>
        <v>55</v>
      </c>
      <c r="G4" s="10">
        <f t="shared" si="2"/>
        <v>45</v>
      </c>
      <c r="H4" s="10">
        <f t="shared" si="3"/>
        <v>0</v>
      </c>
    </row>
    <row r="5" spans="1:8" x14ac:dyDescent="0.2">
      <c r="A5" t="s">
        <v>8410</v>
      </c>
      <c r="B5" s="25">
        <f>COUNTIFS(Kickstarter!D:D,"&gt;=10000",Kickstarter!D:D,"&lt;=14999",Kickstarter!F:F,"successful",Kickstarter!P:P,"plays")</f>
        <v>39</v>
      </c>
      <c r="C5" s="10">
        <f>COUNTIFS(Kickstarter!D:D,"&gt;=10000",Kickstarter!D:D,"&lt;=14999",Kickstarter!F:F,"failed",Kickstarter!P:P,"plays")</f>
        <v>33</v>
      </c>
      <c r="D5" s="10">
        <f>COUNTIFS(Kickstarter!D:D,"&gt;=10000",Kickstarter!D:D,"&lt;=14999",Kickstarter!F:F,"canceled",Kickstarter!P:P,"plays")</f>
        <v>0</v>
      </c>
      <c r="E5" s="10">
        <f t="shared" si="0"/>
        <v>72</v>
      </c>
      <c r="F5" s="10">
        <f t="shared" si="1"/>
        <v>54</v>
      </c>
      <c r="G5" s="10">
        <f t="shared" si="2"/>
        <v>46</v>
      </c>
      <c r="H5" s="10">
        <f t="shared" si="3"/>
        <v>0</v>
      </c>
    </row>
    <row r="6" spans="1:8" x14ac:dyDescent="0.2">
      <c r="A6" t="s">
        <v>8411</v>
      </c>
      <c r="B6" s="25">
        <f>COUNTIFS(Kickstarter!D:D,"&gt;=15000",Kickstarter!D:D,"&lt;=19999",Kickstarter!F:F,"successful",Kickstarter!P:P,"plays")</f>
        <v>12</v>
      </c>
      <c r="C6" s="10">
        <f>COUNTIFS(Kickstarter!D:D,"&gt;=15000",Kickstarter!D:D,"&lt;=19999",Kickstarter!F:F,"failed",Kickstarter!P:P,"plays")</f>
        <v>12</v>
      </c>
      <c r="D6" s="10">
        <f>COUNTIFS(Kickstarter!D:D,"&gt;=15000",Kickstarter!D:D,"&lt;=19999",Kickstarter!F:F,"canceled",Kickstarter!P:P,"plays")</f>
        <v>0</v>
      </c>
      <c r="E6" s="10">
        <f t="shared" si="0"/>
        <v>24</v>
      </c>
      <c r="F6" s="10">
        <f t="shared" si="1"/>
        <v>50</v>
      </c>
      <c r="G6" s="10">
        <f t="shared" si="2"/>
        <v>50</v>
      </c>
      <c r="H6" s="10">
        <f t="shared" si="3"/>
        <v>0</v>
      </c>
    </row>
    <row r="7" spans="1:8" x14ac:dyDescent="0.2">
      <c r="A7" t="s">
        <v>8412</v>
      </c>
      <c r="B7" s="25">
        <f>COUNTIFS(Kickstarter!D:D,"&gt;=20000",Kickstarter!D:D,"&lt;=24999",Kickstarter!F:F,"successful",Kickstarter!P:P,"plays")</f>
        <v>9</v>
      </c>
      <c r="C7" s="10">
        <f>COUNTIFS(Kickstarter!D:D,"&gt;=20000",Kickstarter!D:D,"&lt;=24999",Kickstarter!F:F,"failed",Kickstarter!P:P,"plays")</f>
        <v>11</v>
      </c>
      <c r="D7" s="10">
        <f>COUNTIFS(Kickstarter!D:D,"&gt;=20000",Kickstarter!D:D,"&lt;=24999",Kickstarter!F:F,"canceled",Kickstarter!P:P,"plays")</f>
        <v>0</v>
      </c>
      <c r="E7" s="10">
        <f t="shared" si="0"/>
        <v>20</v>
      </c>
      <c r="F7" s="10">
        <f t="shared" si="1"/>
        <v>45</v>
      </c>
      <c r="G7" s="10">
        <f t="shared" si="2"/>
        <v>55</v>
      </c>
      <c r="H7" s="10">
        <f t="shared" si="3"/>
        <v>0</v>
      </c>
    </row>
    <row r="8" spans="1:8" x14ac:dyDescent="0.2">
      <c r="A8" t="s">
        <v>8413</v>
      </c>
      <c r="B8" s="25">
        <f>COUNTIFS(Kickstarter!D:D,"&gt;=25000",Kickstarter!D:D,"&lt;29999",Kickstarter!F:F,"successful",Kickstarter!P:P,"plays")</f>
        <v>1</v>
      </c>
      <c r="C8" s="10">
        <f>COUNTIFS(Kickstarter!D:D,"&gt;=25000",Kickstarter!D:D,"&lt;29999",Kickstarter!F:F,"failed",Kickstarter!P:P,"plays")</f>
        <v>4</v>
      </c>
      <c r="D8" s="10">
        <f>COUNTIFS(Kickstarter!D:D,"&gt;=25000",Kickstarter!D:D,"&lt;29999",Kickstarter!F:F,"canceled",Kickstarter!P:P,"plays")</f>
        <v>0</v>
      </c>
      <c r="E8" s="10">
        <f t="shared" si="0"/>
        <v>5</v>
      </c>
      <c r="F8" s="10">
        <f t="shared" si="1"/>
        <v>20</v>
      </c>
      <c r="G8" s="10">
        <f t="shared" si="2"/>
        <v>80</v>
      </c>
      <c r="H8" s="10">
        <f t="shared" si="3"/>
        <v>0</v>
      </c>
    </row>
    <row r="9" spans="1:8" x14ac:dyDescent="0.2">
      <c r="A9" t="s">
        <v>8414</v>
      </c>
      <c r="B9" s="25">
        <f>COUNTIFS(Kickstarter!D:D,"&gt;=30000",Kickstarter!D:D,"&lt;=34999",Kickstarter!F:F,"successful",Kickstarter!P:P,"plays")</f>
        <v>3</v>
      </c>
      <c r="C9" s="10">
        <f>COUNTIFS(Kickstarter!D:D,"&gt;=30000",Kickstarter!D:D,"&lt;=34999",Kickstarter!F:F,"failed",Kickstarter!P:P,"plays")</f>
        <v>8</v>
      </c>
      <c r="D9" s="10">
        <f>COUNTIFS(Kickstarter!D:D,"&gt;=30000",Kickstarter!D:D,"&lt;=34999",Kickstarter!F:F,"canceled",Kickstarter!P:P,"plays")</f>
        <v>0</v>
      </c>
      <c r="E9" s="10">
        <f t="shared" si="0"/>
        <v>11</v>
      </c>
      <c r="F9" s="10">
        <f t="shared" si="1"/>
        <v>27</v>
      </c>
      <c r="G9" s="10">
        <f t="shared" si="2"/>
        <v>73</v>
      </c>
      <c r="H9" s="10">
        <f t="shared" si="3"/>
        <v>0</v>
      </c>
    </row>
    <row r="10" spans="1:8" x14ac:dyDescent="0.2">
      <c r="A10" t="s">
        <v>8415</v>
      </c>
      <c r="B10" s="25">
        <f>COUNTIFS(Kickstarter!D:D,"&gt;=35000",Kickstarter!D:D,"&lt;=39999",Kickstarter!F:F,"successful",Kickstarter!P:P,"plays")</f>
        <v>4</v>
      </c>
      <c r="C10" s="10">
        <f>COUNTIFS(Kickstarter!D:D,"&gt;=35000",Kickstarter!D:D,"&lt;=39999",Kickstarter!F:F,"failed",Kickstarter!P:P,"plays")</f>
        <v>2</v>
      </c>
      <c r="D10" s="10">
        <f>COUNTIFS(Kickstarter!D:D,"&gt;=35000",Kickstarter!D:D,"&lt;=39999",Kickstarter!F:F,"canceled",Kickstarter!P:P,"plays")</f>
        <v>0</v>
      </c>
      <c r="E10" s="10">
        <f t="shared" si="0"/>
        <v>6</v>
      </c>
      <c r="F10" s="10">
        <f t="shared" si="1"/>
        <v>67</v>
      </c>
      <c r="G10" s="10">
        <f t="shared" si="2"/>
        <v>33</v>
      </c>
      <c r="H10" s="10">
        <f t="shared" si="3"/>
        <v>0</v>
      </c>
    </row>
    <row r="11" spans="1:8" x14ac:dyDescent="0.2">
      <c r="A11" t="s">
        <v>8416</v>
      </c>
      <c r="B11" s="25">
        <f>COUNTIFS(Kickstarter!D:D,"&gt;=40000",Kickstarter!D:D,"&lt;=44999",Kickstarter!F:F,"successful",Kickstarter!P:P,"plays")</f>
        <v>2</v>
      </c>
      <c r="C11" s="10">
        <f>COUNTIFS(Kickstarter!D:D,"&gt;=40000",Kickstarter!D:D,"&lt;=44999",Kickstarter!F:F,"failed",Kickstarter!P:P,"plays")</f>
        <v>1</v>
      </c>
      <c r="D11" s="10">
        <f>COUNTIFS(Kickstarter!D:D,"&gt;=40000",Kickstarter!D:D,"&lt;=44999",Kickstarter!F:F,"canceled",Kickstarter!P:P,"plays")</f>
        <v>0</v>
      </c>
      <c r="E11" s="10">
        <f t="shared" si="0"/>
        <v>3</v>
      </c>
      <c r="F11" s="10">
        <f t="shared" si="1"/>
        <v>67</v>
      </c>
      <c r="G11" s="10">
        <f t="shared" si="2"/>
        <v>33</v>
      </c>
      <c r="H11" s="10">
        <f t="shared" si="3"/>
        <v>0</v>
      </c>
    </row>
    <row r="12" spans="1:8" x14ac:dyDescent="0.2">
      <c r="A12" t="s">
        <v>8417</v>
      </c>
      <c r="B12" s="25">
        <f>COUNTIFS(Kickstarter!D:D,"&gt;=45000",Kickstarter!D:D,"&lt;=49999",Kickstarter!F:F,"successful",Kickstarter!P:P,"plays")</f>
        <v>0</v>
      </c>
      <c r="C12" s="10">
        <f>COUNTIFS(Kickstarter!D:D,"&gt;=45000",Kickstarter!D:D,"&lt;=49999",Kickstarter!F:F,"failed",Kickstarter!P:P,"plays")</f>
        <v>1</v>
      </c>
      <c r="D12" s="10">
        <f>COUNTIFS(Kickstarter!D:D,"&gt;=45000",Kickstarter!D:D,"&lt;=49999",Kickstarter!F:F,"canceled",Kickstarter!P:P,"plays")</f>
        <v>0</v>
      </c>
      <c r="E12" s="10">
        <f t="shared" si="0"/>
        <v>1</v>
      </c>
      <c r="F12" s="10">
        <f t="shared" si="1"/>
        <v>0</v>
      </c>
      <c r="G12" s="10">
        <f t="shared" si="2"/>
        <v>100</v>
      </c>
      <c r="H12" s="10">
        <f t="shared" si="3"/>
        <v>0</v>
      </c>
    </row>
    <row r="13" spans="1:8" x14ac:dyDescent="0.2">
      <c r="A13" t="s">
        <v>8418</v>
      </c>
      <c r="B13" s="25">
        <f>COUNTIFS(Kickstarter!D:D,"&gt;50000",Kickstarter!F:F,"successful",Kickstarter!P:P,"plays")</f>
        <v>2</v>
      </c>
      <c r="C13" s="10">
        <f>COUNTIFS(Kickstarter!D:D,"&gt;50000",Kickstarter!F:F,"failed",Kickstarter!P:P,"plays")</f>
        <v>10</v>
      </c>
      <c r="D13" s="10">
        <f>COUNTIFS(Kickstarter!D:D,"&gt;50000",Kickstarter!F:F,"canceled",Kickstarter!P:P,"plays")</f>
        <v>0</v>
      </c>
      <c r="E13" s="10">
        <f t="shared" si="0"/>
        <v>12</v>
      </c>
      <c r="F13" s="10">
        <f t="shared" si="1"/>
        <v>17</v>
      </c>
      <c r="G13" s="10">
        <f t="shared" si="2"/>
        <v>83</v>
      </c>
      <c r="H13" s="1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37E5F-7AB0-0A4F-9E9D-1754568CBB52}">
  <dimension ref="A1:T413"/>
  <sheetViews>
    <sheetView workbookViewId="0">
      <selection activeCell="K5" sqref="K5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8359</v>
      </c>
      <c r="P1" s="1" t="s">
        <v>8358</v>
      </c>
      <c r="Q1" s="1" t="s">
        <v>8306</v>
      </c>
      <c r="R1" s="1" t="s">
        <v>8307</v>
      </c>
      <c r="S1" s="16" t="s">
        <v>8365</v>
      </c>
      <c r="T1" s="16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s="10" t="s">
        <v>8218</v>
      </c>
      <c r="G2" s="10" t="s">
        <v>8223</v>
      </c>
      <c r="H2" s="10" t="s">
        <v>8245</v>
      </c>
      <c r="I2" s="10">
        <v>1477976340</v>
      </c>
      <c r="J2" s="10">
        <v>1475460819</v>
      </c>
      <c r="K2" s="10" t="b">
        <v>0</v>
      </c>
      <c r="L2" s="10">
        <v>56</v>
      </c>
      <c r="M2" t="b">
        <v>1</v>
      </c>
      <c r="N2" s="10" t="s">
        <v>8269</v>
      </c>
      <c r="O2" s="15" t="s">
        <v>8315</v>
      </c>
      <c r="P2" s="10" t="s">
        <v>8316</v>
      </c>
      <c r="Q2" s="10">
        <v>105</v>
      </c>
      <c r="R2" s="10">
        <v>93.43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s="10" t="s">
        <v>8218</v>
      </c>
      <c r="G3" s="10" t="s">
        <v>8223</v>
      </c>
      <c r="H3" s="10" t="s">
        <v>8245</v>
      </c>
      <c r="I3" s="10">
        <v>1458518325</v>
      </c>
      <c r="J3" s="10">
        <v>1456793925</v>
      </c>
      <c r="K3" s="10" t="b">
        <v>0</v>
      </c>
      <c r="L3" s="10">
        <v>31</v>
      </c>
      <c r="M3" t="b">
        <v>1</v>
      </c>
      <c r="N3" s="10" t="s">
        <v>8269</v>
      </c>
      <c r="O3" s="15" t="s">
        <v>8315</v>
      </c>
      <c r="P3" s="10" t="s">
        <v>8316</v>
      </c>
      <c r="Q3" s="10">
        <v>115</v>
      </c>
      <c r="R3" s="10">
        <v>110.97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s="10" t="s">
        <v>8218</v>
      </c>
      <c r="G4" s="10" t="s">
        <v>8223</v>
      </c>
      <c r="H4" s="10" t="s">
        <v>8245</v>
      </c>
      <c r="I4" s="10">
        <v>1442805076</v>
      </c>
      <c r="J4" s="10">
        <v>1440213076</v>
      </c>
      <c r="K4" s="10" t="b">
        <v>0</v>
      </c>
      <c r="L4" s="10">
        <v>84</v>
      </c>
      <c r="M4" t="b">
        <v>1</v>
      </c>
      <c r="N4" s="10" t="s">
        <v>8269</v>
      </c>
      <c r="O4" s="15" t="s">
        <v>8315</v>
      </c>
      <c r="P4" s="10" t="s">
        <v>8316</v>
      </c>
      <c r="Q4" s="10">
        <v>121</v>
      </c>
      <c r="R4" s="10">
        <v>71.790000000000006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s="10" t="s">
        <v>8218</v>
      </c>
      <c r="G5" s="10" t="s">
        <v>8223</v>
      </c>
      <c r="H5" s="10" t="s">
        <v>8245</v>
      </c>
      <c r="I5" s="10">
        <v>1410601041</v>
      </c>
      <c r="J5" s="10">
        <v>1406713041</v>
      </c>
      <c r="K5" s="10" t="b">
        <v>0</v>
      </c>
      <c r="L5" s="10">
        <v>12</v>
      </c>
      <c r="M5" t="b">
        <v>1</v>
      </c>
      <c r="N5" s="10" t="s">
        <v>8269</v>
      </c>
      <c r="O5" s="15" t="s">
        <v>8315</v>
      </c>
      <c r="P5" s="10" t="s">
        <v>8316</v>
      </c>
      <c r="Q5" s="10">
        <v>100</v>
      </c>
      <c r="R5" s="10">
        <v>1000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s="10" t="s">
        <v>8218</v>
      </c>
      <c r="G6" s="10" t="s">
        <v>8223</v>
      </c>
      <c r="H6" s="10" t="s">
        <v>8245</v>
      </c>
      <c r="I6" s="10">
        <v>1487347500</v>
      </c>
      <c r="J6" s="10">
        <v>1484715366</v>
      </c>
      <c r="K6" s="10" t="b">
        <v>0</v>
      </c>
      <c r="L6" s="10">
        <v>158</v>
      </c>
      <c r="M6" t="b">
        <v>1</v>
      </c>
      <c r="N6" s="10" t="s">
        <v>8269</v>
      </c>
      <c r="O6" s="15" t="s">
        <v>8315</v>
      </c>
      <c r="P6" s="10" t="s">
        <v>8316</v>
      </c>
      <c r="Q6" s="10">
        <v>101</v>
      </c>
      <c r="R6" s="10">
        <v>63.83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s="10" t="s">
        <v>8218</v>
      </c>
      <c r="G7" s="10" t="s">
        <v>8223</v>
      </c>
      <c r="H7" s="10" t="s">
        <v>8245</v>
      </c>
      <c r="I7" s="10">
        <v>1434921600</v>
      </c>
      <c r="J7" s="10">
        <v>1433109907</v>
      </c>
      <c r="K7" s="10" t="b">
        <v>0</v>
      </c>
      <c r="L7" s="10">
        <v>30</v>
      </c>
      <c r="M7" t="b">
        <v>1</v>
      </c>
      <c r="N7" s="10" t="s">
        <v>8269</v>
      </c>
      <c r="O7" s="15" t="s">
        <v>8315</v>
      </c>
      <c r="P7" s="10" t="s">
        <v>8316</v>
      </c>
      <c r="Q7" s="10">
        <v>116</v>
      </c>
      <c r="R7" s="10">
        <v>44.33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s="10" t="s">
        <v>8218</v>
      </c>
      <c r="G8" s="10" t="s">
        <v>8223</v>
      </c>
      <c r="H8" s="10" t="s">
        <v>8245</v>
      </c>
      <c r="I8" s="10">
        <v>1435111200</v>
      </c>
      <c r="J8" s="10">
        <v>1433254268</v>
      </c>
      <c r="K8" s="10" t="b">
        <v>0</v>
      </c>
      <c r="L8" s="10">
        <v>29</v>
      </c>
      <c r="M8" t="b">
        <v>1</v>
      </c>
      <c r="N8" s="10" t="s">
        <v>8269</v>
      </c>
      <c r="O8" s="15" t="s">
        <v>8315</v>
      </c>
      <c r="P8" s="10" t="s">
        <v>8316</v>
      </c>
      <c r="Q8" s="10">
        <v>108</v>
      </c>
      <c r="R8" s="10">
        <v>126.55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s="10" t="s">
        <v>8218</v>
      </c>
      <c r="G9" s="10" t="s">
        <v>8223</v>
      </c>
      <c r="H9" s="10" t="s">
        <v>8245</v>
      </c>
      <c r="I9" s="10">
        <v>1481957940</v>
      </c>
      <c r="J9" s="10">
        <v>1478050429</v>
      </c>
      <c r="K9" s="10" t="b">
        <v>0</v>
      </c>
      <c r="L9" s="10">
        <v>31</v>
      </c>
      <c r="M9" t="b">
        <v>1</v>
      </c>
      <c r="N9" s="10" t="s">
        <v>8269</v>
      </c>
      <c r="O9" s="15" t="s">
        <v>8315</v>
      </c>
      <c r="P9" s="10" t="s">
        <v>8316</v>
      </c>
      <c r="Q9" s="10">
        <v>100</v>
      </c>
      <c r="R9" s="10">
        <v>129.03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s="10" t="s">
        <v>8218</v>
      </c>
      <c r="G10" s="10" t="s">
        <v>8223</v>
      </c>
      <c r="H10" s="10" t="s">
        <v>8245</v>
      </c>
      <c r="I10" s="10">
        <v>1463098208</v>
      </c>
      <c r="J10" s="10">
        <v>1460506208</v>
      </c>
      <c r="K10" s="10" t="b">
        <v>0</v>
      </c>
      <c r="L10" s="10">
        <v>173</v>
      </c>
      <c r="M10" t="b">
        <v>1</v>
      </c>
      <c r="N10" s="10" t="s">
        <v>8269</v>
      </c>
      <c r="O10" s="15" t="s">
        <v>8315</v>
      </c>
      <c r="P10" s="10" t="s">
        <v>8316</v>
      </c>
      <c r="Q10" s="10">
        <v>123</v>
      </c>
      <c r="R10" s="10">
        <v>71.239999999999995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s="10" t="s">
        <v>8218</v>
      </c>
      <c r="G11" s="10" t="s">
        <v>8223</v>
      </c>
      <c r="H11" s="10" t="s">
        <v>8245</v>
      </c>
      <c r="I11" s="10">
        <v>1446665191</v>
      </c>
      <c r="J11" s="10">
        <v>1444069591</v>
      </c>
      <c r="K11" s="10" t="b">
        <v>0</v>
      </c>
      <c r="L11" s="10">
        <v>59</v>
      </c>
      <c r="M11" t="b">
        <v>1</v>
      </c>
      <c r="N11" s="10" t="s">
        <v>8269</v>
      </c>
      <c r="O11" s="15" t="s">
        <v>8315</v>
      </c>
      <c r="P11" s="10" t="s">
        <v>8316</v>
      </c>
      <c r="Q11" s="10">
        <v>121</v>
      </c>
      <c r="R11" s="10">
        <v>40.85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s="10" t="s">
        <v>8218</v>
      </c>
      <c r="G12" s="10" t="s">
        <v>8223</v>
      </c>
      <c r="H12" s="10" t="s">
        <v>8245</v>
      </c>
      <c r="I12" s="10">
        <v>1463166263</v>
      </c>
      <c r="J12" s="10">
        <v>1460574263</v>
      </c>
      <c r="K12" s="10" t="b">
        <v>0</v>
      </c>
      <c r="L12" s="10">
        <v>60</v>
      </c>
      <c r="M12" t="b">
        <v>1</v>
      </c>
      <c r="N12" s="10" t="s">
        <v>8269</v>
      </c>
      <c r="O12" s="15" t="s">
        <v>8315</v>
      </c>
      <c r="P12" s="10" t="s">
        <v>8316</v>
      </c>
      <c r="Q12" s="10">
        <v>302</v>
      </c>
      <c r="R12" s="10">
        <v>252.02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s="10" t="s">
        <v>8218</v>
      </c>
      <c r="G13" s="10" t="s">
        <v>8223</v>
      </c>
      <c r="H13" s="10" t="s">
        <v>8245</v>
      </c>
      <c r="I13" s="10">
        <v>1483203540</v>
      </c>
      <c r="J13" s="10">
        <v>1481175482</v>
      </c>
      <c r="K13" s="10" t="b">
        <v>0</v>
      </c>
      <c r="L13" s="10">
        <v>31</v>
      </c>
      <c r="M13" t="b">
        <v>1</v>
      </c>
      <c r="N13" s="10" t="s">
        <v>8269</v>
      </c>
      <c r="O13" s="15" t="s">
        <v>8315</v>
      </c>
      <c r="P13" s="10" t="s">
        <v>8316</v>
      </c>
      <c r="Q13" s="10">
        <v>101</v>
      </c>
      <c r="R13" s="10">
        <v>65.16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s="10" t="s">
        <v>8218</v>
      </c>
      <c r="G14" s="10" t="s">
        <v>8223</v>
      </c>
      <c r="H14" s="10" t="s">
        <v>8245</v>
      </c>
      <c r="I14" s="10">
        <v>1470801600</v>
      </c>
      <c r="J14" s="10">
        <v>1468122163</v>
      </c>
      <c r="K14" s="10" t="b">
        <v>0</v>
      </c>
      <c r="L14" s="10">
        <v>61</v>
      </c>
      <c r="M14" t="b">
        <v>1</v>
      </c>
      <c r="N14" s="10" t="s">
        <v>8269</v>
      </c>
      <c r="O14" s="15" t="s">
        <v>8315</v>
      </c>
      <c r="P14" s="10" t="s">
        <v>8316</v>
      </c>
      <c r="Q14" s="10">
        <v>100</v>
      </c>
      <c r="R14" s="10">
        <v>65.87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s="10" t="s">
        <v>8218</v>
      </c>
      <c r="G15" s="10" t="s">
        <v>8223</v>
      </c>
      <c r="H15" s="10" t="s">
        <v>8245</v>
      </c>
      <c r="I15" s="10">
        <v>1483499645</v>
      </c>
      <c r="J15" s="10">
        <v>1480907645</v>
      </c>
      <c r="K15" s="10" t="b">
        <v>0</v>
      </c>
      <c r="L15" s="10">
        <v>52</v>
      </c>
      <c r="M15" t="b">
        <v>1</v>
      </c>
      <c r="N15" s="10" t="s">
        <v>8269</v>
      </c>
      <c r="O15" s="15" t="s">
        <v>8315</v>
      </c>
      <c r="P15" s="10" t="s">
        <v>8316</v>
      </c>
      <c r="Q15" s="10">
        <v>125</v>
      </c>
      <c r="R15" s="10">
        <v>36.08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s="10" t="s">
        <v>8218</v>
      </c>
      <c r="G16" s="10" t="s">
        <v>8223</v>
      </c>
      <c r="H16" s="10" t="s">
        <v>8245</v>
      </c>
      <c r="I16" s="10">
        <v>1429772340</v>
      </c>
      <c r="J16" s="10">
        <v>1427121931</v>
      </c>
      <c r="K16" s="10" t="b">
        <v>0</v>
      </c>
      <c r="L16" s="10">
        <v>86</v>
      </c>
      <c r="M16" t="b">
        <v>1</v>
      </c>
      <c r="N16" s="10" t="s">
        <v>8269</v>
      </c>
      <c r="O16" s="15" t="s">
        <v>8315</v>
      </c>
      <c r="P16" s="10" t="s">
        <v>8316</v>
      </c>
      <c r="Q16" s="10">
        <v>109</v>
      </c>
      <c r="R16" s="10">
        <v>44.19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s="10" t="s">
        <v>8218</v>
      </c>
      <c r="G17" s="10" t="s">
        <v>8223</v>
      </c>
      <c r="H17" s="10" t="s">
        <v>8245</v>
      </c>
      <c r="I17" s="10">
        <v>1428390000</v>
      </c>
      <c r="J17" s="10">
        <v>1425224391</v>
      </c>
      <c r="K17" s="10" t="b">
        <v>0</v>
      </c>
      <c r="L17" s="10">
        <v>42</v>
      </c>
      <c r="M17" t="b">
        <v>1</v>
      </c>
      <c r="N17" s="10" t="s">
        <v>8269</v>
      </c>
      <c r="O17" s="15" t="s">
        <v>8315</v>
      </c>
      <c r="P17" s="10" t="s">
        <v>8316</v>
      </c>
      <c r="Q17" s="10">
        <v>146</v>
      </c>
      <c r="R17" s="10">
        <v>104.07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s="10" t="s">
        <v>8218</v>
      </c>
      <c r="G18" s="10" t="s">
        <v>8223</v>
      </c>
      <c r="H18" s="10" t="s">
        <v>8245</v>
      </c>
      <c r="I18" s="10">
        <v>1447523371</v>
      </c>
      <c r="J18" s="10">
        <v>1444927771</v>
      </c>
      <c r="K18" s="10" t="b">
        <v>0</v>
      </c>
      <c r="L18" s="10">
        <v>120</v>
      </c>
      <c r="M18" t="b">
        <v>1</v>
      </c>
      <c r="N18" s="10" t="s">
        <v>8269</v>
      </c>
      <c r="O18" s="15" t="s">
        <v>8315</v>
      </c>
      <c r="P18" s="10" t="s">
        <v>8316</v>
      </c>
      <c r="Q18" s="10">
        <v>102</v>
      </c>
      <c r="R18" s="10">
        <v>127.79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s="10" t="s">
        <v>8218</v>
      </c>
      <c r="G19" s="10" t="s">
        <v>8223</v>
      </c>
      <c r="H19" s="10" t="s">
        <v>8245</v>
      </c>
      <c r="I19" s="10">
        <v>1462125358</v>
      </c>
      <c r="J19" s="10">
        <v>1459533358</v>
      </c>
      <c r="K19" s="10" t="b">
        <v>0</v>
      </c>
      <c r="L19" s="10">
        <v>238</v>
      </c>
      <c r="M19" t="b">
        <v>1</v>
      </c>
      <c r="N19" s="10" t="s">
        <v>8269</v>
      </c>
      <c r="O19" s="15" t="s">
        <v>8315</v>
      </c>
      <c r="P19" s="10" t="s">
        <v>8316</v>
      </c>
      <c r="Q19" s="10">
        <v>110</v>
      </c>
      <c r="R19" s="10">
        <v>92.04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s="10" t="s">
        <v>8218</v>
      </c>
      <c r="G20" s="10" t="s">
        <v>8223</v>
      </c>
      <c r="H20" s="10" t="s">
        <v>8245</v>
      </c>
      <c r="I20" s="10">
        <v>1436902359</v>
      </c>
      <c r="J20" s="10">
        <v>1434310359</v>
      </c>
      <c r="K20" s="10" t="b">
        <v>0</v>
      </c>
      <c r="L20" s="10">
        <v>32</v>
      </c>
      <c r="M20" t="b">
        <v>1</v>
      </c>
      <c r="N20" s="10" t="s">
        <v>8269</v>
      </c>
      <c r="O20" s="15" t="s">
        <v>8315</v>
      </c>
      <c r="P20" s="10" t="s">
        <v>8316</v>
      </c>
      <c r="Q20" s="10">
        <v>124</v>
      </c>
      <c r="R20" s="10">
        <v>135.63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s="10" t="s">
        <v>8218</v>
      </c>
      <c r="G21" s="10" t="s">
        <v>8223</v>
      </c>
      <c r="H21" s="10" t="s">
        <v>8245</v>
      </c>
      <c r="I21" s="10">
        <v>1464807420</v>
      </c>
      <c r="J21" s="10">
        <v>1461427938</v>
      </c>
      <c r="K21" s="10" t="b">
        <v>0</v>
      </c>
      <c r="L21" s="10">
        <v>24</v>
      </c>
      <c r="M21" t="b">
        <v>1</v>
      </c>
      <c r="N21" s="10" t="s">
        <v>8269</v>
      </c>
      <c r="O21" s="15" t="s">
        <v>8315</v>
      </c>
      <c r="P21" s="10" t="s">
        <v>8316</v>
      </c>
      <c r="Q21" s="10">
        <v>135</v>
      </c>
      <c r="R21" s="10">
        <v>168.75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s="10" t="s">
        <v>8218</v>
      </c>
      <c r="G22" s="10" t="s">
        <v>8223</v>
      </c>
      <c r="H22" s="10" t="s">
        <v>8245</v>
      </c>
      <c r="I22" s="10">
        <v>1437447600</v>
      </c>
      <c r="J22" s="10">
        <v>1436551178</v>
      </c>
      <c r="K22" s="10" t="b">
        <v>0</v>
      </c>
      <c r="L22" s="10">
        <v>29</v>
      </c>
      <c r="M22" t="b">
        <v>1</v>
      </c>
      <c r="N22" s="10" t="s">
        <v>8269</v>
      </c>
      <c r="O22" s="15" t="s">
        <v>8315</v>
      </c>
      <c r="P22" s="10" t="s">
        <v>8316</v>
      </c>
      <c r="Q22" s="10">
        <v>103</v>
      </c>
      <c r="R22" s="10">
        <v>70.86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s="10" t="s">
        <v>8218</v>
      </c>
      <c r="G23" s="10" t="s">
        <v>8223</v>
      </c>
      <c r="H23" s="10" t="s">
        <v>8245</v>
      </c>
      <c r="I23" s="10">
        <v>1480559011</v>
      </c>
      <c r="J23" s="10">
        <v>1477963411</v>
      </c>
      <c r="K23" s="10" t="b">
        <v>0</v>
      </c>
      <c r="L23" s="10">
        <v>50</v>
      </c>
      <c r="M23" t="b">
        <v>1</v>
      </c>
      <c r="N23" s="10" t="s">
        <v>8269</v>
      </c>
      <c r="O23" s="15" t="s">
        <v>8315</v>
      </c>
      <c r="P23" s="10" t="s">
        <v>8316</v>
      </c>
      <c r="Q23" s="10">
        <v>100</v>
      </c>
      <c r="R23" s="10">
        <v>50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s="10" t="s">
        <v>8218</v>
      </c>
      <c r="G24" s="10" t="s">
        <v>8223</v>
      </c>
      <c r="H24" s="10" t="s">
        <v>8245</v>
      </c>
      <c r="I24" s="10">
        <v>1423724400</v>
      </c>
      <c r="J24" s="10">
        <v>1421274954</v>
      </c>
      <c r="K24" s="10" t="b">
        <v>0</v>
      </c>
      <c r="L24" s="10">
        <v>28</v>
      </c>
      <c r="M24" t="b">
        <v>1</v>
      </c>
      <c r="N24" s="10" t="s">
        <v>8269</v>
      </c>
      <c r="O24" s="15" t="s">
        <v>8315</v>
      </c>
      <c r="P24" s="10" t="s">
        <v>8316</v>
      </c>
      <c r="Q24" s="10">
        <v>105</v>
      </c>
      <c r="R24" s="10">
        <v>47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s="10" t="s">
        <v>8218</v>
      </c>
      <c r="G25" s="10" t="s">
        <v>8223</v>
      </c>
      <c r="H25" s="10" t="s">
        <v>8245</v>
      </c>
      <c r="I25" s="10">
        <v>1424149140</v>
      </c>
      <c r="J25" s="10">
        <v>1421964718</v>
      </c>
      <c r="K25" s="10" t="b">
        <v>0</v>
      </c>
      <c r="L25" s="10">
        <v>18</v>
      </c>
      <c r="M25" t="b">
        <v>1</v>
      </c>
      <c r="N25" s="10" t="s">
        <v>8269</v>
      </c>
      <c r="O25" s="15" t="s">
        <v>8315</v>
      </c>
      <c r="P25" s="10" t="s">
        <v>8316</v>
      </c>
      <c r="Q25" s="10">
        <v>120</v>
      </c>
      <c r="R25" s="10">
        <v>66.67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s="10" t="s">
        <v>8218</v>
      </c>
      <c r="G26" s="10" t="s">
        <v>8223</v>
      </c>
      <c r="H26" s="10" t="s">
        <v>8245</v>
      </c>
      <c r="I26" s="10">
        <v>1414608843</v>
      </c>
      <c r="J26" s="10">
        <v>1412794443</v>
      </c>
      <c r="K26" s="10" t="b">
        <v>0</v>
      </c>
      <c r="L26" s="10">
        <v>108</v>
      </c>
      <c r="M26" t="b">
        <v>1</v>
      </c>
      <c r="N26" s="10" t="s">
        <v>8269</v>
      </c>
      <c r="O26" s="15" t="s">
        <v>8315</v>
      </c>
      <c r="P26" s="10" t="s">
        <v>8316</v>
      </c>
      <c r="Q26" s="10">
        <v>119</v>
      </c>
      <c r="R26" s="10">
        <v>66.11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s="10" t="s">
        <v>8218</v>
      </c>
      <c r="G27" s="10" t="s">
        <v>8223</v>
      </c>
      <c r="H27" s="10" t="s">
        <v>8245</v>
      </c>
      <c r="I27" s="10">
        <v>1470430800</v>
      </c>
      <c r="J27" s="10">
        <v>1467865967</v>
      </c>
      <c r="K27" s="10" t="b">
        <v>0</v>
      </c>
      <c r="L27" s="10">
        <v>142</v>
      </c>
      <c r="M27" t="b">
        <v>1</v>
      </c>
      <c r="N27" s="10" t="s">
        <v>8269</v>
      </c>
      <c r="O27" s="15" t="s">
        <v>8315</v>
      </c>
      <c r="P27" s="10" t="s">
        <v>8316</v>
      </c>
      <c r="Q27" s="10">
        <v>105</v>
      </c>
      <c r="R27" s="10">
        <v>36.86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s="10" t="s">
        <v>8218</v>
      </c>
      <c r="G28" s="10" t="s">
        <v>8223</v>
      </c>
      <c r="H28" s="10" t="s">
        <v>8245</v>
      </c>
      <c r="I28" s="10">
        <v>1405658752</v>
      </c>
      <c r="J28" s="10">
        <v>1403066752</v>
      </c>
      <c r="K28" s="10" t="b">
        <v>0</v>
      </c>
      <c r="L28" s="10">
        <v>38</v>
      </c>
      <c r="M28" t="b">
        <v>1</v>
      </c>
      <c r="N28" s="10" t="s">
        <v>8269</v>
      </c>
      <c r="O28" s="15" t="s">
        <v>8315</v>
      </c>
      <c r="P28" s="10" t="s">
        <v>8316</v>
      </c>
      <c r="Q28" s="10">
        <v>120</v>
      </c>
      <c r="R28" s="10">
        <v>31.5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s="10" t="s">
        <v>8218</v>
      </c>
      <c r="G29" s="10" t="s">
        <v>8223</v>
      </c>
      <c r="H29" s="10" t="s">
        <v>8245</v>
      </c>
      <c r="I29" s="10">
        <v>1469811043</v>
      </c>
      <c r="J29" s="10">
        <v>1467219043</v>
      </c>
      <c r="K29" s="10" t="b">
        <v>0</v>
      </c>
      <c r="L29" s="10">
        <v>20</v>
      </c>
      <c r="M29" t="b">
        <v>1</v>
      </c>
      <c r="N29" s="10" t="s">
        <v>8269</v>
      </c>
      <c r="O29" s="15" t="s">
        <v>8315</v>
      </c>
      <c r="P29" s="10" t="s">
        <v>8316</v>
      </c>
      <c r="Q29" s="10">
        <v>103</v>
      </c>
      <c r="R29" s="10">
        <v>102.5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s="10" t="s">
        <v>8218</v>
      </c>
      <c r="G30" s="10" t="s">
        <v>8223</v>
      </c>
      <c r="H30" s="10" t="s">
        <v>8245</v>
      </c>
      <c r="I30" s="10">
        <v>1426132800</v>
      </c>
      <c r="J30" s="10">
        <v>1424477934</v>
      </c>
      <c r="K30" s="10" t="b">
        <v>0</v>
      </c>
      <c r="L30" s="10">
        <v>24</v>
      </c>
      <c r="M30" t="b">
        <v>1</v>
      </c>
      <c r="N30" s="10" t="s">
        <v>8269</v>
      </c>
      <c r="O30" s="15" t="s">
        <v>8315</v>
      </c>
      <c r="P30" s="10" t="s">
        <v>8316</v>
      </c>
      <c r="Q30" s="10">
        <v>101</v>
      </c>
      <c r="R30" s="10">
        <v>126.46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s="10" t="s">
        <v>8218</v>
      </c>
      <c r="G31" s="10" t="s">
        <v>8223</v>
      </c>
      <c r="H31" s="10" t="s">
        <v>8245</v>
      </c>
      <c r="I31" s="10">
        <v>1423693903</v>
      </c>
      <c r="J31" s="10">
        <v>1421101903</v>
      </c>
      <c r="K31" s="10" t="b">
        <v>0</v>
      </c>
      <c r="L31" s="10">
        <v>66</v>
      </c>
      <c r="M31" t="b">
        <v>1</v>
      </c>
      <c r="N31" s="10" t="s">
        <v>8269</v>
      </c>
      <c r="O31" s="15" t="s">
        <v>8315</v>
      </c>
      <c r="P31" s="10" t="s">
        <v>8316</v>
      </c>
      <c r="Q31" s="10">
        <v>105</v>
      </c>
      <c r="R31" s="10">
        <v>47.88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s="10" t="s">
        <v>8218</v>
      </c>
      <c r="G32" s="10" t="s">
        <v>8223</v>
      </c>
      <c r="H32" s="10" t="s">
        <v>8245</v>
      </c>
      <c r="I32" s="10">
        <v>1473393600</v>
      </c>
      <c r="J32" s="10">
        <v>1470778559</v>
      </c>
      <c r="K32" s="10" t="b">
        <v>0</v>
      </c>
      <c r="L32" s="10">
        <v>28</v>
      </c>
      <c r="M32" t="b">
        <v>1</v>
      </c>
      <c r="N32" s="10" t="s">
        <v>8269</v>
      </c>
      <c r="O32" s="15" t="s">
        <v>8315</v>
      </c>
      <c r="P32" s="10" t="s">
        <v>8316</v>
      </c>
      <c r="Q32" s="10">
        <v>103</v>
      </c>
      <c r="R32" s="10">
        <v>73.209999999999994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s="10" t="s">
        <v>8218</v>
      </c>
      <c r="G33" s="10" t="s">
        <v>8223</v>
      </c>
      <c r="H33" s="10" t="s">
        <v>8245</v>
      </c>
      <c r="I33" s="10">
        <v>1439357559</v>
      </c>
      <c r="J33" s="10">
        <v>1435469559</v>
      </c>
      <c r="K33" s="10" t="b">
        <v>0</v>
      </c>
      <c r="L33" s="10">
        <v>24</v>
      </c>
      <c r="M33" t="b">
        <v>1</v>
      </c>
      <c r="N33" s="10" t="s">
        <v>8269</v>
      </c>
      <c r="O33" s="15" t="s">
        <v>8315</v>
      </c>
      <c r="P33" s="10" t="s">
        <v>8316</v>
      </c>
      <c r="Q33" s="10">
        <v>108</v>
      </c>
      <c r="R33" s="10">
        <v>89.67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s="10" t="s">
        <v>8218</v>
      </c>
      <c r="G34" s="10" t="s">
        <v>8223</v>
      </c>
      <c r="H34" s="10" t="s">
        <v>8245</v>
      </c>
      <c r="I34" s="10">
        <v>1402095600</v>
      </c>
      <c r="J34" s="10">
        <v>1400675841</v>
      </c>
      <c r="K34" s="10" t="b">
        <v>0</v>
      </c>
      <c r="L34" s="10">
        <v>20</v>
      </c>
      <c r="M34" t="b">
        <v>1</v>
      </c>
      <c r="N34" s="10" t="s">
        <v>8269</v>
      </c>
      <c r="O34" s="15" t="s">
        <v>8315</v>
      </c>
      <c r="P34" s="10" t="s">
        <v>8316</v>
      </c>
      <c r="Q34" s="10">
        <v>104</v>
      </c>
      <c r="R34" s="10">
        <v>36.5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s="10" t="s">
        <v>8218</v>
      </c>
      <c r="G35" s="10" t="s">
        <v>8223</v>
      </c>
      <c r="H35" s="10" t="s">
        <v>8245</v>
      </c>
      <c r="I35" s="10">
        <v>1437004800</v>
      </c>
      <c r="J35" s="10">
        <v>1433295276</v>
      </c>
      <c r="K35" s="10" t="b">
        <v>0</v>
      </c>
      <c r="L35" s="10">
        <v>141</v>
      </c>
      <c r="M35" t="b">
        <v>1</v>
      </c>
      <c r="N35" s="10" t="s">
        <v>8269</v>
      </c>
      <c r="O35" s="15" t="s">
        <v>8315</v>
      </c>
      <c r="P35" s="10" t="s">
        <v>8316</v>
      </c>
      <c r="Q35" s="10">
        <v>128</v>
      </c>
      <c r="R35" s="10">
        <v>90.74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s="10" t="s">
        <v>8218</v>
      </c>
      <c r="G36" s="10" t="s">
        <v>8223</v>
      </c>
      <c r="H36" s="10" t="s">
        <v>8245</v>
      </c>
      <c r="I36" s="10">
        <v>1435611438</v>
      </c>
      <c r="J36" s="10">
        <v>1433019438</v>
      </c>
      <c r="K36" s="10" t="b">
        <v>0</v>
      </c>
      <c r="L36" s="10">
        <v>93</v>
      </c>
      <c r="M36" t="b">
        <v>1</v>
      </c>
      <c r="N36" s="10" t="s">
        <v>8269</v>
      </c>
      <c r="O36" s="15" t="s">
        <v>8315</v>
      </c>
      <c r="P36" s="10" t="s">
        <v>8316</v>
      </c>
      <c r="Q36" s="10">
        <v>126</v>
      </c>
      <c r="R36" s="10">
        <v>67.739999999999995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s="10" t="s">
        <v>8218</v>
      </c>
      <c r="G37" s="10" t="s">
        <v>8223</v>
      </c>
      <c r="H37" s="10" t="s">
        <v>8245</v>
      </c>
      <c r="I37" s="10">
        <v>1440274735</v>
      </c>
      <c r="J37" s="10">
        <v>1437682735</v>
      </c>
      <c r="K37" s="10" t="b">
        <v>0</v>
      </c>
      <c r="L37" s="10">
        <v>69</v>
      </c>
      <c r="M37" t="b">
        <v>1</v>
      </c>
      <c r="N37" s="10" t="s">
        <v>8269</v>
      </c>
      <c r="O37" s="15" t="s">
        <v>8315</v>
      </c>
      <c r="P37" s="10" t="s">
        <v>8316</v>
      </c>
      <c r="Q37" s="10">
        <v>100</v>
      </c>
      <c r="R37" s="10">
        <v>65.38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s="10" t="s">
        <v>8218</v>
      </c>
      <c r="G38" s="10" t="s">
        <v>8223</v>
      </c>
      <c r="H38" s="10" t="s">
        <v>8245</v>
      </c>
      <c r="I38" s="10">
        <v>1459348740</v>
      </c>
      <c r="J38" s="10">
        <v>1458647725</v>
      </c>
      <c r="K38" s="10" t="b">
        <v>0</v>
      </c>
      <c r="L38" s="10">
        <v>21</v>
      </c>
      <c r="M38" t="b">
        <v>1</v>
      </c>
      <c r="N38" s="10" t="s">
        <v>8269</v>
      </c>
      <c r="O38" s="15" t="s">
        <v>8315</v>
      </c>
      <c r="P38" s="10" t="s">
        <v>8316</v>
      </c>
      <c r="Q38" s="10">
        <v>102</v>
      </c>
      <c r="R38" s="10">
        <v>121.9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s="10" t="s">
        <v>8218</v>
      </c>
      <c r="G39" s="10" t="s">
        <v>8223</v>
      </c>
      <c r="H39" s="10" t="s">
        <v>8245</v>
      </c>
      <c r="I39" s="10">
        <v>1401595140</v>
      </c>
      <c r="J39" s="10">
        <v>1398828064</v>
      </c>
      <c r="K39" s="10" t="b">
        <v>0</v>
      </c>
      <c r="L39" s="10">
        <v>57</v>
      </c>
      <c r="M39" t="b">
        <v>1</v>
      </c>
      <c r="N39" s="10" t="s">
        <v>8269</v>
      </c>
      <c r="O39" s="15" t="s">
        <v>8315</v>
      </c>
      <c r="P39" s="10" t="s">
        <v>8316</v>
      </c>
      <c r="Q39" s="10">
        <v>108</v>
      </c>
      <c r="R39" s="10">
        <v>47.46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s="10" t="s">
        <v>8218</v>
      </c>
      <c r="G40" s="10" t="s">
        <v>8223</v>
      </c>
      <c r="H40" s="10" t="s">
        <v>8245</v>
      </c>
      <c r="I40" s="10">
        <v>1481737761</v>
      </c>
      <c r="J40" s="10">
        <v>1479577761</v>
      </c>
      <c r="K40" s="10" t="b">
        <v>0</v>
      </c>
      <c r="L40" s="10">
        <v>96</v>
      </c>
      <c r="M40" t="b">
        <v>1</v>
      </c>
      <c r="N40" s="10" t="s">
        <v>8269</v>
      </c>
      <c r="O40" s="15" t="s">
        <v>8315</v>
      </c>
      <c r="P40" s="10" t="s">
        <v>8316</v>
      </c>
      <c r="Q40" s="10">
        <v>128</v>
      </c>
      <c r="R40" s="10">
        <v>37.21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s="10" t="s">
        <v>8218</v>
      </c>
      <c r="G41" s="10" t="s">
        <v>8223</v>
      </c>
      <c r="H41" s="10" t="s">
        <v>8245</v>
      </c>
      <c r="I41" s="10">
        <v>1443018086</v>
      </c>
      <c r="J41" s="10">
        <v>1441290086</v>
      </c>
      <c r="K41" s="10" t="b">
        <v>0</v>
      </c>
      <c r="L41" s="10">
        <v>102</v>
      </c>
      <c r="M41" t="b">
        <v>1</v>
      </c>
      <c r="N41" s="10" t="s">
        <v>8269</v>
      </c>
      <c r="O41" s="15" t="s">
        <v>8315</v>
      </c>
      <c r="P41" s="10" t="s">
        <v>8316</v>
      </c>
      <c r="Q41" s="10">
        <v>106</v>
      </c>
      <c r="R41" s="10">
        <v>103.95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s="10" t="s">
        <v>8218</v>
      </c>
      <c r="G42" s="10" t="s">
        <v>8223</v>
      </c>
      <c r="H42" s="10" t="s">
        <v>8245</v>
      </c>
      <c r="I42" s="10">
        <v>1427469892</v>
      </c>
      <c r="J42" s="10">
        <v>1424881492</v>
      </c>
      <c r="K42" s="10" t="b">
        <v>0</v>
      </c>
      <c r="L42" s="10">
        <v>94</v>
      </c>
      <c r="M42" t="b">
        <v>1</v>
      </c>
      <c r="N42" s="10" t="s">
        <v>8269</v>
      </c>
      <c r="O42" s="15" t="s">
        <v>8315</v>
      </c>
      <c r="P42" s="10" t="s">
        <v>8316</v>
      </c>
      <c r="Q42" s="10">
        <v>100</v>
      </c>
      <c r="R42" s="10">
        <v>63.83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s="10" t="s">
        <v>8218</v>
      </c>
      <c r="G43" s="10" t="s">
        <v>8223</v>
      </c>
      <c r="H43" s="10" t="s">
        <v>8245</v>
      </c>
      <c r="I43" s="10">
        <v>1434159780</v>
      </c>
      <c r="J43" s="10">
        <v>1431412196</v>
      </c>
      <c r="K43" s="10" t="b">
        <v>0</v>
      </c>
      <c r="L43" s="10">
        <v>15</v>
      </c>
      <c r="M43" t="b">
        <v>1</v>
      </c>
      <c r="N43" s="10" t="s">
        <v>8269</v>
      </c>
      <c r="O43" s="15" t="s">
        <v>8315</v>
      </c>
      <c r="P43" s="10" t="s">
        <v>8316</v>
      </c>
      <c r="Q43" s="10">
        <v>117</v>
      </c>
      <c r="R43" s="10">
        <v>50.67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s="10" t="s">
        <v>8218</v>
      </c>
      <c r="G44" s="10" t="s">
        <v>8223</v>
      </c>
      <c r="H44" s="10" t="s">
        <v>8245</v>
      </c>
      <c r="I44" s="10">
        <v>1436511600</v>
      </c>
      <c r="J44" s="10">
        <v>1434415812</v>
      </c>
      <c r="K44" s="10" t="b">
        <v>0</v>
      </c>
      <c r="L44" s="10">
        <v>19</v>
      </c>
      <c r="M44" t="b">
        <v>1</v>
      </c>
      <c r="N44" s="10" t="s">
        <v>8269</v>
      </c>
      <c r="O44" s="15" t="s">
        <v>8315</v>
      </c>
      <c r="P44" s="10" t="s">
        <v>8316</v>
      </c>
      <c r="Q44" s="10">
        <v>108</v>
      </c>
      <c r="R44" s="10">
        <v>113.42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s="10" t="s">
        <v>8218</v>
      </c>
      <c r="G45" s="10" t="s">
        <v>8223</v>
      </c>
      <c r="H45" s="10" t="s">
        <v>8245</v>
      </c>
      <c r="I45" s="10">
        <v>1464971400</v>
      </c>
      <c r="J45" s="10">
        <v>1462379066</v>
      </c>
      <c r="K45" s="10" t="b">
        <v>0</v>
      </c>
      <c r="L45" s="10">
        <v>23</v>
      </c>
      <c r="M45" t="b">
        <v>1</v>
      </c>
      <c r="N45" s="10" t="s">
        <v>8269</v>
      </c>
      <c r="O45" s="15" t="s">
        <v>8315</v>
      </c>
      <c r="P45" s="10" t="s">
        <v>8316</v>
      </c>
      <c r="Q45" s="10">
        <v>120</v>
      </c>
      <c r="R45" s="10">
        <v>104.57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s="10" t="s">
        <v>8218</v>
      </c>
      <c r="G46" s="10" t="s">
        <v>8223</v>
      </c>
      <c r="H46" s="10" t="s">
        <v>8245</v>
      </c>
      <c r="I46" s="10">
        <v>1399867140</v>
      </c>
      <c r="J46" s="10">
        <v>1398802148</v>
      </c>
      <c r="K46" s="10" t="b">
        <v>0</v>
      </c>
      <c r="L46" s="10">
        <v>11</v>
      </c>
      <c r="M46" t="b">
        <v>1</v>
      </c>
      <c r="N46" s="10" t="s">
        <v>8269</v>
      </c>
      <c r="O46" s="15" t="s">
        <v>8315</v>
      </c>
      <c r="P46" s="10" t="s">
        <v>8316</v>
      </c>
      <c r="Q46" s="10">
        <v>100</v>
      </c>
      <c r="R46" s="10">
        <v>272.73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s="10" t="s">
        <v>8218</v>
      </c>
      <c r="G47" s="10" t="s">
        <v>8223</v>
      </c>
      <c r="H47" s="10" t="s">
        <v>8245</v>
      </c>
      <c r="I47" s="10">
        <v>1437076070</v>
      </c>
      <c r="J47" s="10">
        <v>1434484070</v>
      </c>
      <c r="K47" s="10" t="b">
        <v>0</v>
      </c>
      <c r="L47" s="10">
        <v>52</v>
      </c>
      <c r="M47" t="b">
        <v>1</v>
      </c>
      <c r="N47" s="10" t="s">
        <v>8269</v>
      </c>
      <c r="O47" s="15" t="s">
        <v>8315</v>
      </c>
      <c r="P47" s="10" t="s">
        <v>8316</v>
      </c>
      <c r="Q47" s="10">
        <v>111</v>
      </c>
      <c r="R47" s="10">
        <v>63.85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s="10" t="s">
        <v>8218</v>
      </c>
      <c r="G48" s="10" t="s">
        <v>8223</v>
      </c>
      <c r="H48" s="10" t="s">
        <v>8245</v>
      </c>
      <c r="I48" s="10">
        <v>1444528800</v>
      </c>
      <c r="J48" s="10">
        <v>1442804633</v>
      </c>
      <c r="K48" s="10" t="b">
        <v>0</v>
      </c>
      <c r="L48" s="10">
        <v>35</v>
      </c>
      <c r="M48" t="b">
        <v>1</v>
      </c>
      <c r="N48" s="10" t="s">
        <v>8269</v>
      </c>
      <c r="O48" s="15" t="s">
        <v>8315</v>
      </c>
      <c r="P48" s="10" t="s">
        <v>8316</v>
      </c>
      <c r="Q48" s="10">
        <v>108</v>
      </c>
      <c r="R48" s="10">
        <v>83.51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s="10" t="s">
        <v>8218</v>
      </c>
      <c r="G49" s="10" t="s">
        <v>8223</v>
      </c>
      <c r="H49" s="10" t="s">
        <v>8245</v>
      </c>
      <c r="I49" s="10">
        <v>1487393940</v>
      </c>
      <c r="J49" s="10">
        <v>1484115418</v>
      </c>
      <c r="K49" s="10" t="b">
        <v>0</v>
      </c>
      <c r="L49" s="10">
        <v>11</v>
      </c>
      <c r="M49" t="b">
        <v>1</v>
      </c>
      <c r="N49" s="10" t="s">
        <v>8269</v>
      </c>
      <c r="O49" s="15" t="s">
        <v>8315</v>
      </c>
      <c r="P49" s="10" t="s">
        <v>8316</v>
      </c>
      <c r="Q49" s="10">
        <v>108</v>
      </c>
      <c r="R49" s="10">
        <v>44.09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s="10" t="s">
        <v>8218</v>
      </c>
      <c r="G50" s="10" t="s">
        <v>8223</v>
      </c>
      <c r="H50" s="10" t="s">
        <v>8245</v>
      </c>
      <c r="I50" s="10">
        <v>1407967200</v>
      </c>
      <c r="J50" s="10">
        <v>1406039696</v>
      </c>
      <c r="K50" s="10" t="b">
        <v>0</v>
      </c>
      <c r="L50" s="10">
        <v>54</v>
      </c>
      <c r="M50" t="b">
        <v>1</v>
      </c>
      <c r="N50" s="10" t="s">
        <v>8269</v>
      </c>
      <c r="O50" s="15" t="s">
        <v>8315</v>
      </c>
      <c r="P50" s="10" t="s">
        <v>8316</v>
      </c>
      <c r="Q50" s="10">
        <v>120</v>
      </c>
      <c r="R50" s="10">
        <v>44.54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s="10" t="s">
        <v>8218</v>
      </c>
      <c r="G51" s="10" t="s">
        <v>8223</v>
      </c>
      <c r="H51" s="10" t="s">
        <v>8245</v>
      </c>
      <c r="I51" s="10">
        <v>1408942740</v>
      </c>
      <c r="J51" s="10">
        <v>1406958354</v>
      </c>
      <c r="K51" s="10" t="b">
        <v>0</v>
      </c>
      <c r="L51" s="10">
        <v>31</v>
      </c>
      <c r="M51" t="b">
        <v>1</v>
      </c>
      <c r="N51" s="10" t="s">
        <v>8269</v>
      </c>
      <c r="O51" s="15" t="s">
        <v>8315</v>
      </c>
      <c r="P51" s="10" t="s">
        <v>8316</v>
      </c>
      <c r="Q51" s="10">
        <v>111</v>
      </c>
      <c r="R51" s="10">
        <v>125.81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s="10" t="s">
        <v>8218</v>
      </c>
      <c r="G52" s="10" t="s">
        <v>8223</v>
      </c>
      <c r="H52" s="10" t="s">
        <v>8245</v>
      </c>
      <c r="I52" s="10">
        <v>1427342400</v>
      </c>
      <c r="J52" s="10">
        <v>1424927159</v>
      </c>
      <c r="K52" s="10" t="b">
        <v>0</v>
      </c>
      <c r="L52" s="10">
        <v>108</v>
      </c>
      <c r="M52" t="b">
        <v>1</v>
      </c>
      <c r="N52" s="10" t="s">
        <v>8269</v>
      </c>
      <c r="O52" s="15" t="s">
        <v>8315</v>
      </c>
      <c r="P52" s="10" t="s">
        <v>8316</v>
      </c>
      <c r="Q52" s="10">
        <v>110</v>
      </c>
      <c r="R52" s="10">
        <v>50.75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s="10" t="s">
        <v>8218</v>
      </c>
      <c r="G53" s="10" t="s">
        <v>8223</v>
      </c>
      <c r="H53" s="10" t="s">
        <v>8245</v>
      </c>
      <c r="I53" s="10">
        <v>1425193140</v>
      </c>
      <c r="J53" s="10">
        <v>1422769906</v>
      </c>
      <c r="K53" s="10" t="b">
        <v>0</v>
      </c>
      <c r="L53" s="10">
        <v>20</v>
      </c>
      <c r="M53" t="b">
        <v>1</v>
      </c>
      <c r="N53" s="10" t="s">
        <v>8269</v>
      </c>
      <c r="O53" s="15" t="s">
        <v>8315</v>
      </c>
      <c r="P53" s="10" t="s">
        <v>8316</v>
      </c>
      <c r="Q53" s="10">
        <v>122</v>
      </c>
      <c r="R53" s="10">
        <v>60.9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s="10" t="s">
        <v>8218</v>
      </c>
      <c r="G54" s="10" t="s">
        <v>8223</v>
      </c>
      <c r="H54" s="10" t="s">
        <v>8245</v>
      </c>
      <c r="I54" s="10">
        <v>1435835824</v>
      </c>
      <c r="J54" s="10">
        <v>1433243824</v>
      </c>
      <c r="K54" s="10" t="b">
        <v>0</v>
      </c>
      <c r="L54" s="10">
        <v>98</v>
      </c>
      <c r="M54" t="b">
        <v>1</v>
      </c>
      <c r="N54" s="10" t="s">
        <v>8269</v>
      </c>
      <c r="O54" s="15" t="s">
        <v>8315</v>
      </c>
      <c r="P54" s="10" t="s">
        <v>8316</v>
      </c>
      <c r="Q54" s="10">
        <v>107</v>
      </c>
      <c r="R54" s="10">
        <v>109.03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s="10" t="s">
        <v>8218</v>
      </c>
      <c r="G55" s="10" t="s">
        <v>8223</v>
      </c>
      <c r="H55" s="10" t="s">
        <v>8245</v>
      </c>
      <c r="I55" s="10">
        <v>1407360720</v>
      </c>
      <c r="J55" s="10">
        <v>1404769819</v>
      </c>
      <c r="K55" s="10" t="b">
        <v>0</v>
      </c>
      <c r="L55" s="10">
        <v>196</v>
      </c>
      <c r="M55" t="b">
        <v>1</v>
      </c>
      <c r="N55" s="10" t="s">
        <v>8269</v>
      </c>
      <c r="O55" s="15" t="s">
        <v>8315</v>
      </c>
      <c r="P55" s="10" t="s">
        <v>8316</v>
      </c>
      <c r="Q55" s="10">
        <v>101</v>
      </c>
      <c r="R55" s="10">
        <v>25.69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s="10" t="s">
        <v>8218</v>
      </c>
      <c r="G56" s="10" t="s">
        <v>8223</v>
      </c>
      <c r="H56" s="10" t="s">
        <v>8245</v>
      </c>
      <c r="I56" s="10">
        <v>1436290233</v>
      </c>
      <c r="J56" s="10">
        <v>1433698233</v>
      </c>
      <c r="K56" s="10" t="b">
        <v>0</v>
      </c>
      <c r="L56" s="10">
        <v>39</v>
      </c>
      <c r="M56" t="b">
        <v>1</v>
      </c>
      <c r="N56" s="10" t="s">
        <v>8269</v>
      </c>
      <c r="O56" s="15" t="s">
        <v>8315</v>
      </c>
      <c r="P56" s="10" t="s">
        <v>8316</v>
      </c>
      <c r="Q56" s="10">
        <v>109</v>
      </c>
      <c r="R56" s="10">
        <v>41.92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s="10" t="s">
        <v>8218</v>
      </c>
      <c r="G57" s="10" t="s">
        <v>8223</v>
      </c>
      <c r="H57" s="10" t="s">
        <v>8245</v>
      </c>
      <c r="I57" s="10">
        <v>1442425412</v>
      </c>
      <c r="J57" s="10">
        <v>1439833412</v>
      </c>
      <c r="K57" s="10" t="b">
        <v>0</v>
      </c>
      <c r="L57" s="10">
        <v>128</v>
      </c>
      <c r="M57" t="b">
        <v>1</v>
      </c>
      <c r="N57" s="10" t="s">
        <v>8269</v>
      </c>
      <c r="O57" s="15" t="s">
        <v>8315</v>
      </c>
      <c r="P57" s="10" t="s">
        <v>8316</v>
      </c>
      <c r="Q57" s="10">
        <v>114</v>
      </c>
      <c r="R57" s="10">
        <v>88.77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s="10" t="s">
        <v>8218</v>
      </c>
      <c r="G58" s="10" t="s">
        <v>8223</v>
      </c>
      <c r="H58" s="10" t="s">
        <v>8245</v>
      </c>
      <c r="I58" s="10">
        <v>1425872692</v>
      </c>
      <c r="J58" s="10">
        <v>1423284292</v>
      </c>
      <c r="K58" s="10" t="b">
        <v>0</v>
      </c>
      <c r="L58" s="10">
        <v>71</v>
      </c>
      <c r="M58" t="b">
        <v>1</v>
      </c>
      <c r="N58" s="10" t="s">
        <v>8269</v>
      </c>
      <c r="O58" s="15" t="s">
        <v>8315</v>
      </c>
      <c r="P58" s="10" t="s">
        <v>8316</v>
      </c>
      <c r="Q58" s="10">
        <v>114</v>
      </c>
      <c r="R58" s="10">
        <v>80.23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s="10" t="s">
        <v>8218</v>
      </c>
      <c r="G59" s="10" t="s">
        <v>8223</v>
      </c>
      <c r="H59" s="10" t="s">
        <v>8245</v>
      </c>
      <c r="I59" s="10">
        <v>1471406340</v>
      </c>
      <c r="J59" s="10">
        <v>1470227660</v>
      </c>
      <c r="K59" s="10" t="b">
        <v>0</v>
      </c>
      <c r="L59" s="10">
        <v>47</v>
      </c>
      <c r="M59" t="b">
        <v>1</v>
      </c>
      <c r="N59" s="10" t="s">
        <v>8269</v>
      </c>
      <c r="O59" s="15" t="s">
        <v>8315</v>
      </c>
      <c r="P59" s="10" t="s">
        <v>8316</v>
      </c>
      <c r="Q59" s="10">
        <v>106</v>
      </c>
      <c r="R59" s="10">
        <v>78.94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s="10" t="s">
        <v>8218</v>
      </c>
      <c r="G60" s="10" t="s">
        <v>8223</v>
      </c>
      <c r="H60" s="10" t="s">
        <v>8245</v>
      </c>
      <c r="I60" s="10">
        <v>1405699451</v>
      </c>
      <c r="J60" s="10">
        <v>1403107451</v>
      </c>
      <c r="K60" s="10" t="b">
        <v>0</v>
      </c>
      <c r="L60" s="10">
        <v>91</v>
      </c>
      <c r="M60" t="b">
        <v>1</v>
      </c>
      <c r="N60" s="10" t="s">
        <v>8269</v>
      </c>
      <c r="O60" s="15" t="s">
        <v>8315</v>
      </c>
      <c r="P60" s="10" t="s">
        <v>8316</v>
      </c>
      <c r="Q60" s="10">
        <v>106</v>
      </c>
      <c r="R60" s="10">
        <v>69.89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s="10" t="s">
        <v>8218</v>
      </c>
      <c r="G61" s="10" t="s">
        <v>8223</v>
      </c>
      <c r="H61" s="10" t="s">
        <v>8245</v>
      </c>
      <c r="I61" s="10">
        <v>1409500078</v>
      </c>
      <c r="J61" s="10">
        <v>1406908078</v>
      </c>
      <c r="K61" s="10" t="b">
        <v>0</v>
      </c>
      <c r="L61" s="10">
        <v>43</v>
      </c>
      <c r="M61" t="b">
        <v>1</v>
      </c>
      <c r="N61" s="10" t="s">
        <v>8269</v>
      </c>
      <c r="O61" s="15" t="s">
        <v>8315</v>
      </c>
      <c r="P61" s="10" t="s">
        <v>8316</v>
      </c>
      <c r="Q61" s="10">
        <v>100</v>
      </c>
      <c r="R61" s="10">
        <v>74.53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s="10" t="s">
        <v>8218</v>
      </c>
      <c r="G62" s="10" t="s">
        <v>8223</v>
      </c>
      <c r="H62" s="10" t="s">
        <v>8245</v>
      </c>
      <c r="I62" s="10">
        <v>1480899600</v>
      </c>
      <c r="J62" s="10">
        <v>1479609520</v>
      </c>
      <c r="K62" s="10" t="b">
        <v>0</v>
      </c>
      <c r="L62" s="10">
        <v>17</v>
      </c>
      <c r="M62" t="b">
        <v>1</v>
      </c>
      <c r="N62" s="10" t="s">
        <v>8269</v>
      </c>
      <c r="O62" s="15" t="s">
        <v>8315</v>
      </c>
      <c r="P62" s="10" t="s">
        <v>8316</v>
      </c>
      <c r="Q62" s="10">
        <v>105</v>
      </c>
      <c r="R62" s="10">
        <v>123.94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s="10" t="s">
        <v>8218</v>
      </c>
      <c r="G63" s="10" t="s">
        <v>8223</v>
      </c>
      <c r="H63" s="10" t="s">
        <v>8245</v>
      </c>
      <c r="I63" s="10">
        <v>1451620800</v>
      </c>
      <c r="J63" s="10">
        <v>1449171508</v>
      </c>
      <c r="K63" s="10" t="b">
        <v>0</v>
      </c>
      <c r="L63" s="10">
        <v>33</v>
      </c>
      <c r="M63" t="b">
        <v>1</v>
      </c>
      <c r="N63" s="10" t="s">
        <v>8269</v>
      </c>
      <c r="O63" s="15" t="s">
        <v>8315</v>
      </c>
      <c r="P63" s="10" t="s">
        <v>8316</v>
      </c>
      <c r="Q63" s="10">
        <v>175</v>
      </c>
      <c r="R63" s="10">
        <v>264.85000000000002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s="10" t="s">
        <v>8218</v>
      </c>
      <c r="G64" s="10" t="s">
        <v>8223</v>
      </c>
      <c r="H64" s="10" t="s">
        <v>8245</v>
      </c>
      <c r="I64" s="10">
        <v>1411695300</v>
      </c>
      <c r="J64" s="10">
        <v>1409275671</v>
      </c>
      <c r="K64" s="10" t="b">
        <v>0</v>
      </c>
      <c r="L64" s="10">
        <v>87</v>
      </c>
      <c r="M64" t="b">
        <v>1</v>
      </c>
      <c r="N64" s="10" t="s">
        <v>8269</v>
      </c>
      <c r="O64" s="15" t="s">
        <v>8315</v>
      </c>
      <c r="P64" s="10" t="s">
        <v>8316</v>
      </c>
      <c r="Q64" s="10">
        <v>102</v>
      </c>
      <c r="R64" s="10">
        <v>58.62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s="10" t="s">
        <v>8218</v>
      </c>
      <c r="G65" s="10" t="s">
        <v>8223</v>
      </c>
      <c r="H65" s="10" t="s">
        <v>8245</v>
      </c>
      <c r="I65" s="10">
        <v>1417057200</v>
      </c>
      <c r="J65" s="10">
        <v>1414599886</v>
      </c>
      <c r="K65" s="10" t="b">
        <v>0</v>
      </c>
      <c r="L65" s="10">
        <v>113</v>
      </c>
      <c r="M65" t="b">
        <v>1</v>
      </c>
      <c r="N65" s="10" t="s">
        <v>8269</v>
      </c>
      <c r="O65" s="15" t="s">
        <v>8315</v>
      </c>
      <c r="P65" s="10" t="s">
        <v>8316</v>
      </c>
      <c r="Q65" s="10">
        <v>100</v>
      </c>
      <c r="R65" s="10">
        <v>70.88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s="10" t="s">
        <v>8218</v>
      </c>
      <c r="G66" s="10" t="s">
        <v>8223</v>
      </c>
      <c r="H66" s="10" t="s">
        <v>8245</v>
      </c>
      <c r="I66" s="10">
        <v>1427076840</v>
      </c>
      <c r="J66" s="10">
        <v>1421960934</v>
      </c>
      <c r="K66" s="10" t="b">
        <v>0</v>
      </c>
      <c r="L66" s="10">
        <v>30</v>
      </c>
      <c r="M66" t="b">
        <v>1</v>
      </c>
      <c r="N66" s="10" t="s">
        <v>8269</v>
      </c>
      <c r="O66" s="15" t="s">
        <v>8315</v>
      </c>
      <c r="P66" s="10" t="s">
        <v>8316</v>
      </c>
      <c r="Q66" s="10">
        <v>114</v>
      </c>
      <c r="R66" s="10">
        <v>113.57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s="10" t="s">
        <v>8218</v>
      </c>
      <c r="G67" s="10" t="s">
        <v>8223</v>
      </c>
      <c r="H67" s="10" t="s">
        <v>8245</v>
      </c>
      <c r="I67" s="10">
        <v>1413784740</v>
      </c>
      <c r="J67" s="10">
        <v>1412954547</v>
      </c>
      <c r="K67" s="10" t="b">
        <v>0</v>
      </c>
      <c r="L67" s="10">
        <v>16</v>
      </c>
      <c r="M67" t="b">
        <v>1</v>
      </c>
      <c r="N67" s="10" t="s">
        <v>8269</v>
      </c>
      <c r="O67" s="15" t="s">
        <v>8315</v>
      </c>
      <c r="P67" s="10" t="s">
        <v>8316</v>
      </c>
      <c r="Q67" s="10">
        <v>129</v>
      </c>
      <c r="R67" s="10">
        <v>60.69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s="10" t="s">
        <v>8218</v>
      </c>
      <c r="G68" s="10" t="s">
        <v>8223</v>
      </c>
      <c r="H68" s="10" t="s">
        <v>8245</v>
      </c>
      <c r="I68" s="10">
        <v>1420524000</v>
      </c>
      <c r="J68" s="10">
        <v>1419104823</v>
      </c>
      <c r="K68" s="10" t="b">
        <v>0</v>
      </c>
      <c r="L68" s="10">
        <v>46</v>
      </c>
      <c r="M68" t="b">
        <v>1</v>
      </c>
      <c r="N68" s="10" t="s">
        <v>8269</v>
      </c>
      <c r="O68" s="15" t="s">
        <v>8315</v>
      </c>
      <c r="P68" s="10" t="s">
        <v>8316</v>
      </c>
      <c r="Q68" s="10">
        <v>101</v>
      </c>
      <c r="R68" s="10">
        <v>110.22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s="10" t="s">
        <v>8218</v>
      </c>
      <c r="G69" s="10" t="s">
        <v>8223</v>
      </c>
      <c r="H69" s="10" t="s">
        <v>8245</v>
      </c>
      <c r="I69" s="10">
        <v>1440381600</v>
      </c>
      <c r="J69" s="10">
        <v>1438639130</v>
      </c>
      <c r="K69" s="10" t="b">
        <v>0</v>
      </c>
      <c r="L69" s="10">
        <v>24</v>
      </c>
      <c r="M69" t="b">
        <v>1</v>
      </c>
      <c r="N69" s="10" t="s">
        <v>8269</v>
      </c>
      <c r="O69" s="15" t="s">
        <v>8315</v>
      </c>
      <c r="P69" s="10" t="s">
        <v>8316</v>
      </c>
      <c r="Q69" s="10">
        <v>109</v>
      </c>
      <c r="R69" s="10">
        <v>136.46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s="10" t="s">
        <v>8218</v>
      </c>
      <c r="G70" s="10" t="s">
        <v>8223</v>
      </c>
      <c r="H70" s="10" t="s">
        <v>8245</v>
      </c>
      <c r="I70" s="10">
        <v>1415319355</v>
      </c>
      <c r="J70" s="10">
        <v>1411859755</v>
      </c>
      <c r="K70" s="10" t="b">
        <v>1</v>
      </c>
      <c r="L70" s="10">
        <v>213</v>
      </c>
      <c r="M70" t="b">
        <v>1</v>
      </c>
      <c r="N70" s="10" t="s">
        <v>8269</v>
      </c>
      <c r="O70" s="15" t="s">
        <v>8315</v>
      </c>
      <c r="P70" s="10" t="s">
        <v>8316</v>
      </c>
      <c r="Q70" s="10">
        <v>118</v>
      </c>
      <c r="R70" s="10">
        <v>110.35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s="10" t="s">
        <v>8218</v>
      </c>
      <c r="G71" s="10" t="s">
        <v>8223</v>
      </c>
      <c r="H71" s="10" t="s">
        <v>8245</v>
      </c>
      <c r="I71" s="10">
        <v>1412136000</v>
      </c>
      <c r="J71" s="10">
        <v>1410278284</v>
      </c>
      <c r="K71" s="10" t="b">
        <v>1</v>
      </c>
      <c r="L71" s="10">
        <v>57</v>
      </c>
      <c r="M71" t="b">
        <v>1</v>
      </c>
      <c r="N71" s="10" t="s">
        <v>8269</v>
      </c>
      <c r="O71" s="15" t="s">
        <v>8315</v>
      </c>
      <c r="P71" s="10" t="s">
        <v>8316</v>
      </c>
      <c r="Q71" s="10">
        <v>131</v>
      </c>
      <c r="R71" s="10">
        <v>41.42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s="10" t="s">
        <v>8218</v>
      </c>
      <c r="G72" s="10" t="s">
        <v>8223</v>
      </c>
      <c r="H72" s="10" t="s">
        <v>8245</v>
      </c>
      <c r="I72" s="10">
        <v>1354845600</v>
      </c>
      <c r="J72" s="10">
        <v>1352766300</v>
      </c>
      <c r="K72" s="10" t="b">
        <v>1</v>
      </c>
      <c r="L72" s="10">
        <v>25</v>
      </c>
      <c r="M72" t="b">
        <v>1</v>
      </c>
      <c r="N72" s="10" t="s">
        <v>8269</v>
      </c>
      <c r="O72" s="15" t="s">
        <v>8315</v>
      </c>
      <c r="P72" s="10" t="s">
        <v>8316</v>
      </c>
      <c r="Q72" s="10">
        <v>104</v>
      </c>
      <c r="R72" s="10">
        <v>52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s="10" t="s">
        <v>8218</v>
      </c>
      <c r="G73" s="10" t="s">
        <v>8223</v>
      </c>
      <c r="H73" s="10" t="s">
        <v>8245</v>
      </c>
      <c r="I73" s="10">
        <v>1295928000</v>
      </c>
      <c r="J73" s="10">
        <v>1288160403</v>
      </c>
      <c r="K73" s="10" t="b">
        <v>1</v>
      </c>
      <c r="L73" s="10">
        <v>104</v>
      </c>
      <c r="M73" t="b">
        <v>1</v>
      </c>
      <c r="N73" s="10" t="s">
        <v>8269</v>
      </c>
      <c r="O73" s="15" t="s">
        <v>8315</v>
      </c>
      <c r="P73" s="10" t="s">
        <v>8316</v>
      </c>
      <c r="Q73" s="10">
        <v>101</v>
      </c>
      <c r="R73" s="10">
        <v>33.99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s="10" t="s">
        <v>8218</v>
      </c>
      <c r="G74" s="10" t="s">
        <v>8223</v>
      </c>
      <c r="H74" s="10" t="s">
        <v>8245</v>
      </c>
      <c r="I74" s="10">
        <v>1410379774</v>
      </c>
      <c r="J74" s="10">
        <v>1407787774</v>
      </c>
      <c r="K74" s="10" t="b">
        <v>1</v>
      </c>
      <c r="L74" s="10">
        <v>34</v>
      </c>
      <c r="M74" t="b">
        <v>1</v>
      </c>
      <c r="N74" s="10" t="s">
        <v>8269</v>
      </c>
      <c r="O74" s="15" t="s">
        <v>8315</v>
      </c>
      <c r="P74" s="10" t="s">
        <v>8316</v>
      </c>
      <c r="Q74" s="10">
        <v>100</v>
      </c>
      <c r="R74" s="10">
        <v>103.35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s="10" t="s">
        <v>8218</v>
      </c>
      <c r="G75" s="10" t="s">
        <v>8223</v>
      </c>
      <c r="H75" s="10" t="s">
        <v>8245</v>
      </c>
      <c r="I75" s="10">
        <v>1304225940</v>
      </c>
      <c r="J75" s="10">
        <v>1301542937</v>
      </c>
      <c r="K75" s="10" t="b">
        <v>1</v>
      </c>
      <c r="L75" s="10">
        <v>241</v>
      </c>
      <c r="M75" t="b">
        <v>1</v>
      </c>
      <c r="N75" s="10" t="s">
        <v>8269</v>
      </c>
      <c r="O75" s="15" t="s">
        <v>8315</v>
      </c>
      <c r="P75" s="10" t="s">
        <v>8316</v>
      </c>
      <c r="Q75" s="10">
        <v>336</v>
      </c>
      <c r="R75" s="10">
        <v>41.77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s="10" t="s">
        <v>8218</v>
      </c>
      <c r="G76" s="10" t="s">
        <v>8223</v>
      </c>
      <c r="H76" s="10" t="s">
        <v>8245</v>
      </c>
      <c r="I76" s="10">
        <v>1333310458</v>
      </c>
      <c r="J76" s="10">
        <v>1330722058</v>
      </c>
      <c r="K76" s="10" t="b">
        <v>1</v>
      </c>
      <c r="L76" s="10">
        <v>123</v>
      </c>
      <c r="M76" t="b">
        <v>1</v>
      </c>
      <c r="N76" s="10" t="s">
        <v>8269</v>
      </c>
      <c r="O76" s="15" t="s">
        <v>8315</v>
      </c>
      <c r="P76" s="10" t="s">
        <v>8316</v>
      </c>
      <c r="Q76" s="10">
        <v>113</v>
      </c>
      <c r="R76" s="10">
        <v>64.27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s="10" t="s">
        <v>8218</v>
      </c>
      <c r="G77" s="10" t="s">
        <v>8223</v>
      </c>
      <c r="H77" s="10" t="s">
        <v>8245</v>
      </c>
      <c r="I77" s="10">
        <v>1338591144</v>
      </c>
      <c r="J77" s="10">
        <v>1335567144</v>
      </c>
      <c r="K77" s="10" t="b">
        <v>1</v>
      </c>
      <c r="L77" s="10">
        <v>89</v>
      </c>
      <c r="M77" t="b">
        <v>1</v>
      </c>
      <c r="N77" s="10" t="s">
        <v>8269</v>
      </c>
      <c r="O77" s="15" t="s">
        <v>8315</v>
      </c>
      <c r="P77" s="10" t="s">
        <v>8316</v>
      </c>
      <c r="Q77" s="10">
        <v>102</v>
      </c>
      <c r="R77" s="10">
        <v>62.92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s="10" t="s">
        <v>8218</v>
      </c>
      <c r="G78" s="10" t="s">
        <v>8223</v>
      </c>
      <c r="H78" s="10" t="s">
        <v>8245</v>
      </c>
      <c r="I78" s="10">
        <v>1405746000</v>
      </c>
      <c r="J78" s="10">
        <v>1404932105</v>
      </c>
      <c r="K78" s="10" t="b">
        <v>1</v>
      </c>
      <c r="L78" s="10">
        <v>41</v>
      </c>
      <c r="M78" t="b">
        <v>1</v>
      </c>
      <c r="N78" s="10" t="s">
        <v>8269</v>
      </c>
      <c r="O78" s="15" t="s">
        <v>8315</v>
      </c>
      <c r="P78" s="10" t="s">
        <v>8316</v>
      </c>
      <c r="Q78" s="10">
        <v>101</v>
      </c>
      <c r="R78" s="10">
        <v>98.54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s="10" t="s">
        <v>8218</v>
      </c>
      <c r="G79" s="10" t="s">
        <v>8223</v>
      </c>
      <c r="H79" s="10" t="s">
        <v>8245</v>
      </c>
      <c r="I79" s="10">
        <v>1374523752</v>
      </c>
      <c r="J79" s="10">
        <v>1371931752</v>
      </c>
      <c r="K79" s="10" t="b">
        <v>1</v>
      </c>
      <c r="L79" s="10">
        <v>69</v>
      </c>
      <c r="M79" t="b">
        <v>1</v>
      </c>
      <c r="N79" s="10" t="s">
        <v>8269</v>
      </c>
      <c r="O79" s="15" t="s">
        <v>8315</v>
      </c>
      <c r="P79" s="10" t="s">
        <v>8316</v>
      </c>
      <c r="Q79" s="10">
        <v>114</v>
      </c>
      <c r="R79" s="10">
        <v>82.61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s="10" t="s">
        <v>8218</v>
      </c>
      <c r="G80" s="10" t="s">
        <v>8223</v>
      </c>
      <c r="H80" s="10" t="s">
        <v>8245</v>
      </c>
      <c r="I80" s="10">
        <v>1326927600</v>
      </c>
      <c r="J80" s="10">
        <v>1323221761</v>
      </c>
      <c r="K80" s="10" t="b">
        <v>1</v>
      </c>
      <c r="L80" s="10">
        <v>52</v>
      </c>
      <c r="M80" t="b">
        <v>1</v>
      </c>
      <c r="N80" s="10" t="s">
        <v>8269</v>
      </c>
      <c r="O80" s="15" t="s">
        <v>8315</v>
      </c>
      <c r="P80" s="10" t="s">
        <v>8316</v>
      </c>
      <c r="Q80" s="10">
        <v>133</v>
      </c>
      <c r="R80" s="10">
        <v>38.5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s="10" t="s">
        <v>8218</v>
      </c>
      <c r="G81" s="10" t="s">
        <v>8223</v>
      </c>
      <c r="H81" s="10" t="s">
        <v>8245</v>
      </c>
      <c r="I81" s="10">
        <v>1407905940</v>
      </c>
      <c r="J81" s="10">
        <v>1405923687</v>
      </c>
      <c r="K81" s="10" t="b">
        <v>1</v>
      </c>
      <c r="L81" s="10">
        <v>57</v>
      </c>
      <c r="M81" t="b">
        <v>1</v>
      </c>
      <c r="N81" s="10" t="s">
        <v>8269</v>
      </c>
      <c r="O81" s="15" t="s">
        <v>8315</v>
      </c>
      <c r="P81" s="10" t="s">
        <v>8316</v>
      </c>
      <c r="Q81" s="10">
        <v>102</v>
      </c>
      <c r="R81" s="10">
        <v>80.16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s="10" t="s">
        <v>8218</v>
      </c>
      <c r="G82" s="10" t="s">
        <v>8223</v>
      </c>
      <c r="H82" s="10" t="s">
        <v>8245</v>
      </c>
      <c r="I82" s="10">
        <v>1404698400</v>
      </c>
      <c r="J82" s="10">
        <v>1402331262</v>
      </c>
      <c r="K82" s="10" t="b">
        <v>1</v>
      </c>
      <c r="L82" s="10">
        <v>63</v>
      </c>
      <c r="M82" t="b">
        <v>1</v>
      </c>
      <c r="N82" s="10" t="s">
        <v>8269</v>
      </c>
      <c r="O82" s="15" t="s">
        <v>8315</v>
      </c>
      <c r="P82" s="10" t="s">
        <v>8316</v>
      </c>
      <c r="Q82" s="10">
        <v>127</v>
      </c>
      <c r="R82" s="10">
        <v>80.73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s="10" t="s">
        <v>8218</v>
      </c>
      <c r="G83" s="10" t="s">
        <v>8223</v>
      </c>
      <c r="H83" s="10" t="s">
        <v>8245</v>
      </c>
      <c r="I83" s="10">
        <v>1402855525</v>
      </c>
      <c r="J83" s="10">
        <v>1400263525</v>
      </c>
      <c r="K83" s="10" t="b">
        <v>1</v>
      </c>
      <c r="L83" s="10">
        <v>72</v>
      </c>
      <c r="M83" t="b">
        <v>1</v>
      </c>
      <c r="N83" s="10" t="s">
        <v>8269</v>
      </c>
      <c r="O83" s="15" t="s">
        <v>8315</v>
      </c>
      <c r="P83" s="10" t="s">
        <v>8316</v>
      </c>
      <c r="Q83" s="10">
        <v>111</v>
      </c>
      <c r="R83" s="10">
        <v>200.69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s="10" t="s">
        <v>8218</v>
      </c>
      <c r="G84" s="10" t="s">
        <v>8223</v>
      </c>
      <c r="H84" s="10" t="s">
        <v>8245</v>
      </c>
      <c r="I84" s="10">
        <v>1402341615</v>
      </c>
      <c r="J84" s="10">
        <v>1399490415</v>
      </c>
      <c r="K84" s="10" t="b">
        <v>1</v>
      </c>
      <c r="L84" s="10">
        <v>71</v>
      </c>
      <c r="M84" t="b">
        <v>1</v>
      </c>
      <c r="N84" s="10" t="s">
        <v>8269</v>
      </c>
      <c r="O84" s="15" t="s">
        <v>8315</v>
      </c>
      <c r="P84" s="10" t="s">
        <v>8316</v>
      </c>
      <c r="Q84" s="10">
        <v>107</v>
      </c>
      <c r="R84" s="10">
        <v>37.590000000000003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s="10" t="s">
        <v>8218</v>
      </c>
      <c r="G85" s="10" t="s">
        <v>8223</v>
      </c>
      <c r="H85" s="10" t="s">
        <v>8245</v>
      </c>
      <c r="I85" s="10">
        <v>1304395140</v>
      </c>
      <c r="J85" s="10">
        <v>1302493760</v>
      </c>
      <c r="K85" s="10" t="b">
        <v>1</v>
      </c>
      <c r="L85" s="10">
        <v>21</v>
      </c>
      <c r="M85" t="b">
        <v>1</v>
      </c>
      <c r="N85" s="10" t="s">
        <v>8269</v>
      </c>
      <c r="O85" s="15" t="s">
        <v>8315</v>
      </c>
      <c r="P85" s="10" t="s">
        <v>8316</v>
      </c>
      <c r="Q85" s="10">
        <v>163</v>
      </c>
      <c r="R85" s="10">
        <v>58.1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s="10" t="s">
        <v>8218</v>
      </c>
      <c r="G86" s="10" t="s">
        <v>8223</v>
      </c>
      <c r="H86" s="10" t="s">
        <v>8245</v>
      </c>
      <c r="I86" s="10">
        <v>1416988740</v>
      </c>
      <c r="J86" s="10">
        <v>1414514153</v>
      </c>
      <c r="K86" s="10" t="b">
        <v>1</v>
      </c>
      <c r="L86" s="10">
        <v>930</v>
      </c>
      <c r="M86" t="b">
        <v>1</v>
      </c>
      <c r="N86" s="10" t="s">
        <v>8269</v>
      </c>
      <c r="O86" s="15" t="s">
        <v>8315</v>
      </c>
      <c r="P86" s="10" t="s">
        <v>8316</v>
      </c>
      <c r="Q86" s="10">
        <v>160</v>
      </c>
      <c r="R86" s="10">
        <v>60.3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s="10" t="s">
        <v>8218</v>
      </c>
      <c r="G87" s="10" t="s">
        <v>8223</v>
      </c>
      <c r="H87" s="10" t="s">
        <v>8245</v>
      </c>
      <c r="I87" s="10">
        <v>1406952781</v>
      </c>
      <c r="J87" s="10">
        <v>1405743181</v>
      </c>
      <c r="K87" s="10" t="b">
        <v>1</v>
      </c>
      <c r="L87" s="10">
        <v>55</v>
      </c>
      <c r="M87" t="b">
        <v>1</v>
      </c>
      <c r="N87" s="10" t="s">
        <v>8269</v>
      </c>
      <c r="O87" s="15" t="s">
        <v>8315</v>
      </c>
      <c r="P87" s="10" t="s">
        <v>8316</v>
      </c>
      <c r="Q87" s="10">
        <v>116</v>
      </c>
      <c r="R87" s="10">
        <v>63.36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s="10" t="s">
        <v>8218</v>
      </c>
      <c r="G88" s="10" t="s">
        <v>8223</v>
      </c>
      <c r="H88" s="10" t="s">
        <v>8245</v>
      </c>
      <c r="I88" s="10">
        <v>1402696800</v>
      </c>
      <c r="J88" s="10">
        <v>1399948353</v>
      </c>
      <c r="K88" s="10" t="b">
        <v>1</v>
      </c>
      <c r="L88" s="10">
        <v>61</v>
      </c>
      <c r="M88" t="b">
        <v>1</v>
      </c>
      <c r="N88" s="10" t="s">
        <v>8269</v>
      </c>
      <c r="O88" s="15" t="s">
        <v>8315</v>
      </c>
      <c r="P88" s="10" t="s">
        <v>8316</v>
      </c>
      <c r="Q88" s="10">
        <v>124</v>
      </c>
      <c r="R88" s="10">
        <v>50.9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s="10" t="s">
        <v>8218</v>
      </c>
      <c r="G89" s="10" t="s">
        <v>8223</v>
      </c>
      <c r="H89" s="10" t="s">
        <v>8245</v>
      </c>
      <c r="I89" s="10">
        <v>1386910740</v>
      </c>
      <c r="J89" s="10">
        <v>1384364561</v>
      </c>
      <c r="K89" s="10" t="b">
        <v>1</v>
      </c>
      <c r="L89" s="10">
        <v>82</v>
      </c>
      <c r="M89" t="b">
        <v>1</v>
      </c>
      <c r="N89" s="10" t="s">
        <v>8269</v>
      </c>
      <c r="O89" s="15" t="s">
        <v>8315</v>
      </c>
      <c r="P89" s="10" t="s">
        <v>8316</v>
      </c>
      <c r="Q89" s="10">
        <v>103</v>
      </c>
      <c r="R89" s="10">
        <v>100.5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s="10" t="s">
        <v>8218</v>
      </c>
      <c r="G90" s="10" t="s">
        <v>8223</v>
      </c>
      <c r="H90" s="10" t="s">
        <v>8245</v>
      </c>
      <c r="I90" s="10">
        <v>1404273600</v>
      </c>
      <c r="J90" s="10">
        <v>1401414944</v>
      </c>
      <c r="K90" s="10" t="b">
        <v>1</v>
      </c>
      <c r="L90" s="10">
        <v>71</v>
      </c>
      <c r="M90" t="b">
        <v>1</v>
      </c>
      <c r="N90" s="10" t="s">
        <v>8269</v>
      </c>
      <c r="O90" s="15" t="s">
        <v>8315</v>
      </c>
      <c r="P90" s="10" t="s">
        <v>8316</v>
      </c>
      <c r="Q90" s="10">
        <v>112</v>
      </c>
      <c r="R90" s="10">
        <v>31.62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s="10" t="s">
        <v>8218</v>
      </c>
      <c r="G91" s="10" t="s">
        <v>8223</v>
      </c>
      <c r="H91" s="10" t="s">
        <v>8245</v>
      </c>
      <c r="I91" s="10">
        <v>1329240668</v>
      </c>
      <c r="J91" s="10">
        <v>1326648668</v>
      </c>
      <c r="K91" s="10" t="b">
        <v>1</v>
      </c>
      <c r="L91" s="10">
        <v>29</v>
      </c>
      <c r="M91" t="b">
        <v>1</v>
      </c>
      <c r="N91" s="10" t="s">
        <v>8269</v>
      </c>
      <c r="O91" s="15" t="s">
        <v>8315</v>
      </c>
      <c r="P91" s="10" t="s">
        <v>8316</v>
      </c>
      <c r="Q91" s="10">
        <v>115</v>
      </c>
      <c r="R91" s="10">
        <v>79.31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s="10" t="s">
        <v>8218</v>
      </c>
      <c r="G92" s="10" t="s">
        <v>8223</v>
      </c>
      <c r="H92" s="10" t="s">
        <v>8245</v>
      </c>
      <c r="I92" s="10">
        <v>1411765492</v>
      </c>
      <c r="J92" s="10">
        <v>1409173492</v>
      </c>
      <c r="K92" s="10" t="b">
        <v>1</v>
      </c>
      <c r="L92" s="10">
        <v>74</v>
      </c>
      <c r="M92" t="b">
        <v>1</v>
      </c>
      <c r="N92" s="10" t="s">
        <v>8269</v>
      </c>
      <c r="O92" s="15" t="s">
        <v>8315</v>
      </c>
      <c r="P92" s="10" t="s">
        <v>8316</v>
      </c>
      <c r="Q92" s="10">
        <v>103</v>
      </c>
      <c r="R92" s="10">
        <v>139.19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s="10" t="s">
        <v>8218</v>
      </c>
      <c r="G93" s="10" t="s">
        <v>8223</v>
      </c>
      <c r="H93" s="10" t="s">
        <v>8245</v>
      </c>
      <c r="I93" s="10">
        <v>1408999508</v>
      </c>
      <c r="J93" s="10">
        <v>1407789908</v>
      </c>
      <c r="K93" s="10" t="b">
        <v>1</v>
      </c>
      <c r="L93" s="10">
        <v>23</v>
      </c>
      <c r="M93" t="b">
        <v>1</v>
      </c>
      <c r="N93" s="10" t="s">
        <v>8269</v>
      </c>
      <c r="O93" s="15" t="s">
        <v>8315</v>
      </c>
      <c r="P93" s="10" t="s">
        <v>8316</v>
      </c>
      <c r="Q93" s="10">
        <v>101</v>
      </c>
      <c r="R93" s="10">
        <v>131.91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s="10" t="s">
        <v>8218</v>
      </c>
      <c r="G94" s="10" t="s">
        <v>8223</v>
      </c>
      <c r="H94" s="10" t="s">
        <v>8245</v>
      </c>
      <c r="I94" s="10">
        <v>1297977427</v>
      </c>
      <c r="J94" s="10">
        <v>1292793427</v>
      </c>
      <c r="K94" s="10" t="b">
        <v>1</v>
      </c>
      <c r="L94" s="10">
        <v>60</v>
      </c>
      <c r="M94" t="b">
        <v>1</v>
      </c>
      <c r="N94" s="10" t="s">
        <v>8269</v>
      </c>
      <c r="O94" s="15" t="s">
        <v>8315</v>
      </c>
      <c r="P94" s="10" t="s">
        <v>8316</v>
      </c>
      <c r="Q94" s="10">
        <v>110</v>
      </c>
      <c r="R94" s="10">
        <v>91.3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s="10" t="s">
        <v>8218</v>
      </c>
      <c r="G95" s="10" t="s">
        <v>8223</v>
      </c>
      <c r="H95" s="10" t="s">
        <v>8245</v>
      </c>
      <c r="I95" s="10">
        <v>1376838000</v>
      </c>
      <c r="J95" s="10">
        <v>1374531631</v>
      </c>
      <c r="K95" s="10" t="b">
        <v>1</v>
      </c>
      <c r="L95" s="10">
        <v>55</v>
      </c>
      <c r="M95" t="b">
        <v>1</v>
      </c>
      <c r="N95" s="10" t="s">
        <v>8269</v>
      </c>
      <c r="O95" s="15" t="s">
        <v>8315</v>
      </c>
      <c r="P95" s="10" t="s">
        <v>8316</v>
      </c>
      <c r="Q95" s="10">
        <v>115</v>
      </c>
      <c r="R95" s="10">
        <v>39.67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s="10" t="s">
        <v>8218</v>
      </c>
      <c r="G96" s="10" t="s">
        <v>8223</v>
      </c>
      <c r="H96" s="10" t="s">
        <v>8245</v>
      </c>
      <c r="I96" s="10">
        <v>1403366409</v>
      </c>
      <c r="J96" s="10">
        <v>1400774409</v>
      </c>
      <c r="K96" s="10" t="b">
        <v>1</v>
      </c>
      <c r="L96" s="10">
        <v>51</v>
      </c>
      <c r="M96" t="b">
        <v>1</v>
      </c>
      <c r="N96" s="10" t="s">
        <v>8269</v>
      </c>
      <c r="O96" s="15" t="s">
        <v>8315</v>
      </c>
      <c r="P96" s="10" t="s">
        <v>8316</v>
      </c>
      <c r="Q96" s="10">
        <v>117</v>
      </c>
      <c r="R96" s="10">
        <v>57.55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s="10" t="s">
        <v>8218</v>
      </c>
      <c r="G97" s="10" t="s">
        <v>8223</v>
      </c>
      <c r="H97" s="10" t="s">
        <v>8245</v>
      </c>
      <c r="I97" s="10">
        <v>1367859071</v>
      </c>
      <c r="J97" s="10">
        <v>1365699071</v>
      </c>
      <c r="K97" s="10" t="b">
        <v>1</v>
      </c>
      <c r="L97" s="10">
        <v>62</v>
      </c>
      <c r="M97" t="b">
        <v>1</v>
      </c>
      <c r="N97" s="10" t="s">
        <v>8269</v>
      </c>
      <c r="O97" s="15" t="s">
        <v>8315</v>
      </c>
      <c r="P97" s="10" t="s">
        <v>8316</v>
      </c>
      <c r="Q97" s="10">
        <v>114</v>
      </c>
      <c r="R97" s="10">
        <v>77.34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s="10" t="s">
        <v>8218</v>
      </c>
      <c r="G98" s="10" t="s">
        <v>8223</v>
      </c>
      <c r="H98" s="10" t="s">
        <v>8245</v>
      </c>
      <c r="I98" s="10">
        <v>1328029200</v>
      </c>
      <c r="J98" s="10">
        <v>1323211621</v>
      </c>
      <c r="K98" s="10" t="b">
        <v>1</v>
      </c>
      <c r="L98" s="10">
        <v>151</v>
      </c>
      <c r="M98" t="b">
        <v>1</v>
      </c>
      <c r="N98" s="10" t="s">
        <v>8269</v>
      </c>
      <c r="O98" s="15" t="s">
        <v>8315</v>
      </c>
      <c r="P98" s="10" t="s">
        <v>8316</v>
      </c>
      <c r="Q98" s="10">
        <v>101</v>
      </c>
      <c r="R98" s="10">
        <v>46.77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s="10" t="s">
        <v>8218</v>
      </c>
      <c r="G99" s="10" t="s">
        <v>8223</v>
      </c>
      <c r="H99" s="10" t="s">
        <v>8245</v>
      </c>
      <c r="I99" s="10">
        <v>1377284669</v>
      </c>
      <c r="J99" s="10">
        <v>1375729469</v>
      </c>
      <c r="K99" s="10" t="b">
        <v>1</v>
      </c>
      <c r="L99" s="10">
        <v>68</v>
      </c>
      <c r="M99" t="b">
        <v>1</v>
      </c>
      <c r="N99" s="10" t="s">
        <v>8269</v>
      </c>
      <c r="O99" s="15" t="s">
        <v>8315</v>
      </c>
      <c r="P99" s="10" t="s">
        <v>8316</v>
      </c>
      <c r="Q99" s="10">
        <v>109</v>
      </c>
      <c r="R99" s="10">
        <v>40.07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s="10" t="s">
        <v>8218</v>
      </c>
      <c r="G100" s="10" t="s">
        <v>8223</v>
      </c>
      <c r="H100" s="10" t="s">
        <v>8245</v>
      </c>
      <c r="I100" s="10">
        <v>1404258631</v>
      </c>
      <c r="J100" s="10">
        <v>1401666631</v>
      </c>
      <c r="K100" s="10" t="b">
        <v>1</v>
      </c>
      <c r="L100" s="10">
        <v>46</v>
      </c>
      <c r="M100" t="b">
        <v>1</v>
      </c>
      <c r="N100" s="10" t="s">
        <v>8269</v>
      </c>
      <c r="O100" s="15" t="s">
        <v>8315</v>
      </c>
      <c r="P100" s="10" t="s">
        <v>8316</v>
      </c>
      <c r="Q100" s="10">
        <v>107</v>
      </c>
      <c r="R100" s="10">
        <v>100.22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s="10" t="s">
        <v>8218</v>
      </c>
      <c r="G101" s="10" t="s">
        <v>8223</v>
      </c>
      <c r="H101" s="10" t="s">
        <v>8245</v>
      </c>
      <c r="I101" s="10">
        <v>1407167973</v>
      </c>
      <c r="J101" s="10">
        <v>1405439973</v>
      </c>
      <c r="K101" s="10" t="b">
        <v>1</v>
      </c>
      <c r="L101" s="10">
        <v>244</v>
      </c>
      <c r="M101" t="b">
        <v>1</v>
      </c>
      <c r="N101" s="10" t="s">
        <v>8269</v>
      </c>
      <c r="O101" s="15" t="s">
        <v>8315</v>
      </c>
      <c r="P101" s="10" t="s">
        <v>8316</v>
      </c>
      <c r="Q101" s="10">
        <v>116</v>
      </c>
      <c r="R101" s="10">
        <v>71.489999999999995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s="10" t="s">
        <v>8218</v>
      </c>
      <c r="G102" s="10" t="s">
        <v>8223</v>
      </c>
      <c r="H102" s="10" t="s">
        <v>8245</v>
      </c>
      <c r="I102" s="10">
        <v>1406557877</v>
      </c>
      <c r="J102" s="10">
        <v>1404743477</v>
      </c>
      <c r="K102" s="10" t="b">
        <v>1</v>
      </c>
      <c r="L102" s="10">
        <v>82</v>
      </c>
      <c r="M102" t="b">
        <v>1</v>
      </c>
      <c r="N102" s="10" t="s">
        <v>8269</v>
      </c>
      <c r="O102" s="15" t="s">
        <v>8315</v>
      </c>
      <c r="P102" s="10" t="s">
        <v>8316</v>
      </c>
      <c r="Q102" s="10">
        <v>104</v>
      </c>
      <c r="R102" s="10">
        <v>63.11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s="10" t="s">
        <v>8218</v>
      </c>
      <c r="G103" s="10" t="s">
        <v>8223</v>
      </c>
      <c r="H103" s="10" t="s">
        <v>8245</v>
      </c>
      <c r="I103" s="10">
        <v>1403305200</v>
      </c>
      <c r="J103" s="10">
        <v>1400512658</v>
      </c>
      <c r="K103" s="10" t="b">
        <v>1</v>
      </c>
      <c r="L103" s="10">
        <v>226</v>
      </c>
      <c r="M103" t="b">
        <v>1</v>
      </c>
      <c r="N103" s="10" t="s">
        <v>8269</v>
      </c>
      <c r="O103" s="15" t="s">
        <v>8315</v>
      </c>
      <c r="P103" s="10" t="s">
        <v>8316</v>
      </c>
      <c r="Q103" s="10">
        <v>119</v>
      </c>
      <c r="R103" s="10">
        <v>50.16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s="10" t="s">
        <v>8218</v>
      </c>
      <c r="G104" s="10" t="s">
        <v>8223</v>
      </c>
      <c r="H104" s="10" t="s">
        <v>8245</v>
      </c>
      <c r="I104" s="10">
        <v>1338523140</v>
      </c>
      <c r="J104" s="10">
        <v>1334442519</v>
      </c>
      <c r="K104" s="10" t="b">
        <v>1</v>
      </c>
      <c r="L104" s="10">
        <v>60</v>
      </c>
      <c r="M104" t="b">
        <v>1</v>
      </c>
      <c r="N104" s="10" t="s">
        <v>8269</v>
      </c>
      <c r="O104" s="15" t="s">
        <v>8315</v>
      </c>
      <c r="P104" s="10" t="s">
        <v>8316</v>
      </c>
      <c r="Q104" s="10">
        <v>126</v>
      </c>
      <c r="R104" s="10">
        <v>62.88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s="10" t="s">
        <v>8218</v>
      </c>
      <c r="G105" s="10" t="s">
        <v>8223</v>
      </c>
      <c r="H105" s="10" t="s">
        <v>8245</v>
      </c>
      <c r="I105" s="10">
        <v>1408068000</v>
      </c>
      <c r="J105" s="10">
        <v>1405346680</v>
      </c>
      <c r="K105" s="10" t="b">
        <v>1</v>
      </c>
      <c r="L105" s="10">
        <v>322</v>
      </c>
      <c r="M105" t="b">
        <v>1</v>
      </c>
      <c r="N105" s="10" t="s">
        <v>8269</v>
      </c>
      <c r="O105" s="15" t="s">
        <v>8315</v>
      </c>
      <c r="P105" s="10" t="s">
        <v>8316</v>
      </c>
      <c r="Q105" s="10">
        <v>120</v>
      </c>
      <c r="R105" s="10">
        <v>85.53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s="10" t="s">
        <v>8218</v>
      </c>
      <c r="G106" s="10" t="s">
        <v>8223</v>
      </c>
      <c r="H106" s="10" t="s">
        <v>8245</v>
      </c>
      <c r="I106" s="10">
        <v>1407524751</v>
      </c>
      <c r="J106" s="10">
        <v>1404932751</v>
      </c>
      <c r="K106" s="10" t="b">
        <v>1</v>
      </c>
      <c r="L106" s="10">
        <v>94</v>
      </c>
      <c r="M106" t="b">
        <v>1</v>
      </c>
      <c r="N106" s="10" t="s">
        <v>8269</v>
      </c>
      <c r="O106" s="15" t="s">
        <v>8315</v>
      </c>
      <c r="P106" s="10" t="s">
        <v>8316</v>
      </c>
      <c r="Q106" s="10">
        <v>126</v>
      </c>
      <c r="R106" s="10">
        <v>53.72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s="10" t="s">
        <v>8218</v>
      </c>
      <c r="G107" s="10" t="s">
        <v>8223</v>
      </c>
      <c r="H107" s="10" t="s">
        <v>8245</v>
      </c>
      <c r="I107" s="10">
        <v>1441857540</v>
      </c>
      <c r="J107" s="10">
        <v>1438617471</v>
      </c>
      <c r="K107" s="10" t="b">
        <v>1</v>
      </c>
      <c r="L107" s="10">
        <v>134</v>
      </c>
      <c r="M107" t="b">
        <v>1</v>
      </c>
      <c r="N107" s="10" t="s">
        <v>8269</v>
      </c>
      <c r="O107" s="15" t="s">
        <v>8315</v>
      </c>
      <c r="P107" s="10" t="s">
        <v>8316</v>
      </c>
      <c r="Q107" s="10">
        <v>100</v>
      </c>
      <c r="R107" s="10">
        <v>262.11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s="10" t="s">
        <v>8218</v>
      </c>
      <c r="G108" s="10" t="s">
        <v>8223</v>
      </c>
      <c r="H108" s="10" t="s">
        <v>8245</v>
      </c>
      <c r="I108" s="10">
        <v>1478264784</v>
      </c>
      <c r="J108" s="10">
        <v>1475672784</v>
      </c>
      <c r="K108" s="10" t="b">
        <v>1</v>
      </c>
      <c r="L108" s="10">
        <v>104</v>
      </c>
      <c r="M108" t="b">
        <v>1</v>
      </c>
      <c r="N108" s="10" t="s">
        <v>8269</v>
      </c>
      <c r="O108" s="15" t="s">
        <v>8315</v>
      </c>
      <c r="P108" s="10" t="s">
        <v>8316</v>
      </c>
      <c r="Q108" s="10">
        <v>116</v>
      </c>
      <c r="R108" s="10">
        <v>50.2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s="10" t="s">
        <v>8218</v>
      </c>
      <c r="G109" s="10" t="s">
        <v>8223</v>
      </c>
      <c r="H109" s="10" t="s">
        <v>8245</v>
      </c>
      <c r="I109" s="10">
        <v>1427063747</v>
      </c>
      <c r="J109" s="10">
        <v>1424043347</v>
      </c>
      <c r="K109" s="10" t="b">
        <v>1</v>
      </c>
      <c r="L109" s="10">
        <v>119</v>
      </c>
      <c r="M109" t="b">
        <v>1</v>
      </c>
      <c r="N109" s="10" t="s">
        <v>8269</v>
      </c>
      <c r="O109" s="15" t="s">
        <v>8315</v>
      </c>
      <c r="P109" s="10" t="s">
        <v>8316</v>
      </c>
      <c r="Q109" s="10">
        <v>100</v>
      </c>
      <c r="R109" s="10">
        <v>168.25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s="10" t="s">
        <v>8218</v>
      </c>
      <c r="G110" s="10" t="s">
        <v>8223</v>
      </c>
      <c r="H110" s="10" t="s">
        <v>8245</v>
      </c>
      <c r="I110" s="10">
        <v>1489352400</v>
      </c>
      <c r="J110" s="10">
        <v>1486411204</v>
      </c>
      <c r="K110" s="10" t="b">
        <v>1</v>
      </c>
      <c r="L110" s="10">
        <v>59</v>
      </c>
      <c r="M110" t="b">
        <v>1</v>
      </c>
      <c r="N110" s="10" t="s">
        <v>8269</v>
      </c>
      <c r="O110" s="15" t="s">
        <v>8315</v>
      </c>
      <c r="P110" s="10" t="s">
        <v>8316</v>
      </c>
      <c r="Q110" s="10">
        <v>101</v>
      </c>
      <c r="R110" s="10">
        <v>256.37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s="10" t="s">
        <v>8218</v>
      </c>
      <c r="G111" s="10" t="s">
        <v>8223</v>
      </c>
      <c r="H111" s="10" t="s">
        <v>8245</v>
      </c>
      <c r="I111" s="10">
        <v>1445722140</v>
      </c>
      <c r="J111" s="10">
        <v>1443016697</v>
      </c>
      <c r="K111" s="10" t="b">
        <v>1</v>
      </c>
      <c r="L111" s="10">
        <v>84</v>
      </c>
      <c r="M111" t="b">
        <v>1</v>
      </c>
      <c r="N111" s="10" t="s">
        <v>8269</v>
      </c>
      <c r="O111" s="15" t="s">
        <v>8315</v>
      </c>
      <c r="P111" s="10" t="s">
        <v>8316</v>
      </c>
      <c r="Q111" s="10">
        <v>125</v>
      </c>
      <c r="R111" s="10">
        <v>37.14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s="10" t="s">
        <v>8218</v>
      </c>
      <c r="G112" s="10" t="s">
        <v>8223</v>
      </c>
      <c r="H112" s="10" t="s">
        <v>8245</v>
      </c>
      <c r="I112" s="10">
        <v>1440100976</v>
      </c>
      <c r="J112" s="10">
        <v>1437508976</v>
      </c>
      <c r="K112" s="10" t="b">
        <v>1</v>
      </c>
      <c r="L112" s="10">
        <v>74</v>
      </c>
      <c r="M112" t="b">
        <v>1</v>
      </c>
      <c r="N112" s="10" t="s">
        <v>8269</v>
      </c>
      <c r="O112" s="15" t="s">
        <v>8315</v>
      </c>
      <c r="P112" s="10" t="s">
        <v>8316</v>
      </c>
      <c r="Q112" s="10">
        <v>110</v>
      </c>
      <c r="R112" s="10">
        <v>45.88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s="10" t="s">
        <v>8218</v>
      </c>
      <c r="G113" s="10" t="s">
        <v>8223</v>
      </c>
      <c r="H113" s="10" t="s">
        <v>8245</v>
      </c>
      <c r="I113" s="10">
        <v>1484024400</v>
      </c>
      <c r="J113" s="10">
        <v>1479932713</v>
      </c>
      <c r="K113" s="10" t="b">
        <v>1</v>
      </c>
      <c r="L113" s="10">
        <v>216</v>
      </c>
      <c r="M113" t="b">
        <v>1</v>
      </c>
      <c r="N113" s="10" t="s">
        <v>8269</v>
      </c>
      <c r="O113" s="15" t="s">
        <v>8315</v>
      </c>
      <c r="P113" s="10" t="s">
        <v>8316</v>
      </c>
      <c r="Q113" s="10">
        <v>102</v>
      </c>
      <c r="R113" s="10">
        <v>141.71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s="10" t="s">
        <v>8218</v>
      </c>
      <c r="G114" s="10" t="s">
        <v>8223</v>
      </c>
      <c r="H114" s="10" t="s">
        <v>8245</v>
      </c>
      <c r="I114" s="10">
        <v>1464987600</v>
      </c>
      <c r="J114" s="10">
        <v>1463145938</v>
      </c>
      <c r="K114" s="10" t="b">
        <v>1</v>
      </c>
      <c r="L114" s="10">
        <v>39</v>
      </c>
      <c r="M114" t="b">
        <v>1</v>
      </c>
      <c r="N114" s="10" t="s">
        <v>8269</v>
      </c>
      <c r="O114" s="15" t="s">
        <v>8315</v>
      </c>
      <c r="P114" s="10" t="s">
        <v>8316</v>
      </c>
      <c r="Q114" s="10">
        <v>102</v>
      </c>
      <c r="R114" s="10">
        <v>52.49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s="10" t="s">
        <v>8218</v>
      </c>
      <c r="G115" s="10" t="s">
        <v>8223</v>
      </c>
      <c r="H115" s="10" t="s">
        <v>8245</v>
      </c>
      <c r="I115" s="10">
        <v>1450328340</v>
      </c>
      <c r="J115" s="10">
        <v>1447606884</v>
      </c>
      <c r="K115" s="10" t="b">
        <v>1</v>
      </c>
      <c r="L115" s="10">
        <v>37</v>
      </c>
      <c r="M115" t="b">
        <v>1</v>
      </c>
      <c r="N115" s="10" t="s">
        <v>8269</v>
      </c>
      <c r="O115" s="15" t="s">
        <v>8315</v>
      </c>
      <c r="P115" s="10" t="s">
        <v>8316</v>
      </c>
      <c r="Q115" s="10">
        <v>102</v>
      </c>
      <c r="R115" s="10">
        <v>193.62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s="10" t="s">
        <v>8218</v>
      </c>
      <c r="G116" s="10" t="s">
        <v>8223</v>
      </c>
      <c r="H116" s="10" t="s">
        <v>8245</v>
      </c>
      <c r="I116" s="10">
        <v>1416470398</v>
      </c>
      <c r="J116" s="10">
        <v>1413874798</v>
      </c>
      <c r="K116" s="10" t="b">
        <v>1</v>
      </c>
      <c r="L116" s="10">
        <v>202</v>
      </c>
      <c r="M116" t="b">
        <v>1</v>
      </c>
      <c r="N116" s="10" t="s">
        <v>8269</v>
      </c>
      <c r="O116" s="15" t="s">
        <v>8315</v>
      </c>
      <c r="P116" s="10" t="s">
        <v>8316</v>
      </c>
      <c r="Q116" s="10">
        <v>108</v>
      </c>
      <c r="R116" s="10">
        <v>106.8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s="10" t="s">
        <v>8218</v>
      </c>
      <c r="G117" s="10" t="s">
        <v>8223</v>
      </c>
      <c r="H117" s="10" t="s">
        <v>8245</v>
      </c>
      <c r="I117" s="10">
        <v>1412135940</v>
      </c>
      <c r="J117" s="10">
        <v>1410840126</v>
      </c>
      <c r="K117" s="10" t="b">
        <v>1</v>
      </c>
      <c r="L117" s="10">
        <v>37</v>
      </c>
      <c r="M117" t="b">
        <v>1</v>
      </c>
      <c r="N117" s="10" t="s">
        <v>8269</v>
      </c>
      <c r="O117" s="15" t="s">
        <v>8315</v>
      </c>
      <c r="P117" s="10" t="s">
        <v>8316</v>
      </c>
      <c r="Q117" s="10">
        <v>110</v>
      </c>
      <c r="R117" s="10">
        <v>77.22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s="10" t="s">
        <v>8218</v>
      </c>
      <c r="G118" s="10" t="s">
        <v>8223</v>
      </c>
      <c r="H118" s="10" t="s">
        <v>8245</v>
      </c>
      <c r="I118" s="10">
        <v>1460846347</v>
      </c>
      <c r="J118" s="10">
        <v>1458254347</v>
      </c>
      <c r="K118" s="10" t="b">
        <v>0</v>
      </c>
      <c r="L118" s="10">
        <v>28</v>
      </c>
      <c r="M118" t="b">
        <v>1</v>
      </c>
      <c r="N118" s="10" t="s">
        <v>8269</v>
      </c>
      <c r="O118" s="15" t="s">
        <v>8315</v>
      </c>
      <c r="P118" s="10" t="s">
        <v>8316</v>
      </c>
      <c r="Q118" s="10">
        <v>161</v>
      </c>
      <c r="R118" s="10">
        <v>57.5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s="10" t="s">
        <v>8218</v>
      </c>
      <c r="G119" s="10" t="s">
        <v>8223</v>
      </c>
      <c r="H119" s="10" t="s">
        <v>8245</v>
      </c>
      <c r="I119" s="10">
        <v>1462334340</v>
      </c>
      <c r="J119" s="10">
        <v>1459711917</v>
      </c>
      <c r="K119" s="10" t="b">
        <v>1</v>
      </c>
      <c r="L119" s="10">
        <v>26</v>
      </c>
      <c r="M119" t="b">
        <v>1</v>
      </c>
      <c r="N119" s="10" t="s">
        <v>8269</v>
      </c>
      <c r="O119" s="15" t="s">
        <v>8315</v>
      </c>
      <c r="P119" s="10" t="s">
        <v>8316</v>
      </c>
      <c r="Q119" s="10">
        <v>131</v>
      </c>
      <c r="R119" s="10">
        <v>50.46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s="10" t="s">
        <v>8218</v>
      </c>
      <c r="G120" s="10" t="s">
        <v>8223</v>
      </c>
      <c r="H120" s="10" t="s">
        <v>8245</v>
      </c>
      <c r="I120" s="10">
        <v>1488482355</v>
      </c>
      <c r="J120" s="10">
        <v>1485890355</v>
      </c>
      <c r="K120" s="10" t="b">
        <v>0</v>
      </c>
      <c r="L120" s="10">
        <v>61</v>
      </c>
      <c r="M120" t="b">
        <v>1</v>
      </c>
      <c r="N120" s="10" t="s">
        <v>8269</v>
      </c>
      <c r="O120" s="15" t="s">
        <v>8315</v>
      </c>
      <c r="P120" s="10" t="s">
        <v>8316</v>
      </c>
      <c r="Q120" s="10">
        <v>119</v>
      </c>
      <c r="R120" s="10">
        <v>97.38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s="10" t="s">
        <v>8218</v>
      </c>
      <c r="G121" s="10" t="s">
        <v>8223</v>
      </c>
      <c r="H121" s="10" t="s">
        <v>8245</v>
      </c>
      <c r="I121" s="10">
        <v>1467361251</v>
      </c>
      <c r="J121" s="10">
        <v>1464769251</v>
      </c>
      <c r="K121" s="10" t="b">
        <v>1</v>
      </c>
      <c r="L121" s="10">
        <v>181</v>
      </c>
      <c r="M121" t="b">
        <v>1</v>
      </c>
      <c r="N121" s="10" t="s">
        <v>8269</v>
      </c>
      <c r="O121" s="15" t="s">
        <v>8315</v>
      </c>
      <c r="P121" s="10" t="s">
        <v>8316</v>
      </c>
      <c r="Q121" s="10">
        <v>103</v>
      </c>
      <c r="R121" s="10">
        <v>85.53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s="10" t="s">
        <v>8218</v>
      </c>
      <c r="G122" s="10" t="s">
        <v>8223</v>
      </c>
      <c r="H122" s="10" t="s">
        <v>8245</v>
      </c>
      <c r="I122" s="10">
        <v>1482962433</v>
      </c>
      <c r="J122" s="10">
        <v>1480370433</v>
      </c>
      <c r="K122" s="10" t="b">
        <v>0</v>
      </c>
      <c r="L122" s="10">
        <v>110</v>
      </c>
      <c r="M122" t="b">
        <v>1</v>
      </c>
      <c r="N122" s="10" t="s">
        <v>8269</v>
      </c>
      <c r="O122" s="15" t="s">
        <v>8315</v>
      </c>
      <c r="P122" s="10" t="s">
        <v>8316</v>
      </c>
      <c r="Q122" s="10">
        <v>101</v>
      </c>
      <c r="R122" s="10">
        <v>182.91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s="10" t="s">
        <v>8218</v>
      </c>
      <c r="G123" s="10" t="s">
        <v>8223</v>
      </c>
      <c r="H123" s="10" t="s">
        <v>8245</v>
      </c>
      <c r="I123" s="10">
        <v>1443499140</v>
      </c>
      <c r="J123" s="10">
        <v>1441452184</v>
      </c>
      <c r="K123" s="10" t="b">
        <v>1</v>
      </c>
      <c r="L123" s="10">
        <v>269</v>
      </c>
      <c r="M123" t="b">
        <v>1</v>
      </c>
      <c r="N123" s="10" t="s">
        <v>8269</v>
      </c>
      <c r="O123" s="15" t="s">
        <v>8315</v>
      </c>
      <c r="P123" s="10" t="s">
        <v>8316</v>
      </c>
      <c r="Q123" s="10">
        <v>101</v>
      </c>
      <c r="R123" s="10">
        <v>131.13999999999999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s="10" t="s">
        <v>8218</v>
      </c>
      <c r="G124" s="10" t="s">
        <v>8223</v>
      </c>
      <c r="H124" s="10" t="s">
        <v>8245</v>
      </c>
      <c r="I124" s="10">
        <v>1413269940</v>
      </c>
      <c r="J124" s="10">
        <v>1410421670</v>
      </c>
      <c r="K124" s="10" t="b">
        <v>1</v>
      </c>
      <c r="L124" s="10">
        <v>167</v>
      </c>
      <c r="M124" t="b">
        <v>1</v>
      </c>
      <c r="N124" s="10" t="s">
        <v>8269</v>
      </c>
      <c r="O124" s="15" t="s">
        <v>8315</v>
      </c>
      <c r="P124" s="10" t="s">
        <v>8316</v>
      </c>
      <c r="Q124" s="10">
        <v>115</v>
      </c>
      <c r="R124" s="10">
        <v>58.69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s="10" t="s">
        <v>8218</v>
      </c>
      <c r="G125" s="10" t="s">
        <v>8223</v>
      </c>
      <c r="H125" s="10" t="s">
        <v>8245</v>
      </c>
      <c r="I125" s="10">
        <v>1411150092</v>
      </c>
      <c r="J125" s="10">
        <v>1408558092</v>
      </c>
      <c r="K125" s="10" t="b">
        <v>1</v>
      </c>
      <c r="L125" s="10">
        <v>183</v>
      </c>
      <c r="M125" t="b">
        <v>1</v>
      </c>
      <c r="N125" s="10" t="s">
        <v>8269</v>
      </c>
      <c r="O125" s="15" t="s">
        <v>8315</v>
      </c>
      <c r="P125" s="10" t="s">
        <v>8316</v>
      </c>
      <c r="Q125" s="10">
        <v>127</v>
      </c>
      <c r="R125" s="10">
        <v>69.569999999999993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s="10" t="s">
        <v>8218</v>
      </c>
      <c r="G126" s="10" t="s">
        <v>8223</v>
      </c>
      <c r="H126" s="10" t="s">
        <v>8245</v>
      </c>
      <c r="I126" s="10">
        <v>1444348800</v>
      </c>
      <c r="J126" s="10">
        <v>1442283562</v>
      </c>
      <c r="K126" s="10" t="b">
        <v>1</v>
      </c>
      <c r="L126" s="10">
        <v>71</v>
      </c>
      <c r="M126" t="b">
        <v>1</v>
      </c>
      <c r="N126" s="10" t="s">
        <v>8269</v>
      </c>
      <c r="O126" s="15" t="s">
        <v>8315</v>
      </c>
      <c r="P126" s="10" t="s">
        <v>8316</v>
      </c>
      <c r="Q126" s="10">
        <v>103</v>
      </c>
      <c r="R126" s="10">
        <v>115.87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s="10" t="s">
        <v>8218</v>
      </c>
      <c r="G127" s="10" t="s">
        <v>8223</v>
      </c>
      <c r="H127" s="10" t="s">
        <v>8245</v>
      </c>
      <c r="I127" s="10">
        <v>1434074400</v>
      </c>
      <c r="J127" s="10">
        <v>1431354258</v>
      </c>
      <c r="K127" s="10" t="b">
        <v>0</v>
      </c>
      <c r="L127" s="10">
        <v>270</v>
      </c>
      <c r="M127" t="b">
        <v>1</v>
      </c>
      <c r="N127" s="10" t="s">
        <v>8269</v>
      </c>
      <c r="O127" s="15" t="s">
        <v>8315</v>
      </c>
      <c r="P127" s="10" t="s">
        <v>8316</v>
      </c>
      <c r="Q127" s="10">
        <v>104</v>
      </c>
      <c r="R127" s="10">
        <v>81.13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s="10" t="s">
        <v>8218</v>
      </c>
      <c r="G128" s="10" t="s">
        <v>8223</v>
      </c>
      <c r="H128" s="10" t="s">
        <v>8245</v>
      </c>
      <c r="I128" s="10">
        <v>1442030340</v>
      </c>
      <c r="J128" s="10">
        <v>1439551200</v>
      </c>
      <c r="K128" s="10" t="b">
        <v>1</v>
      </c>
      <c r="L128" s="10">
        <v>193</v>
      </c>
      <c r="M128" t="b">
        <v>1</v>
      </c>
      <c r="N128" s="10" t="s">
        <v>8269</v>
      </c>
      <c r="O128" s="15" t="s">
        <v>8315</v>
      </c>
      <c r="P128" s="10" t="s">
        <v>8316</v>
      </c>
      <c r="Q128" s="10">
        <v>111</v>
      </c>
      <c r="R128" s="10">
        <v>57.63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s="10" t="s">
        <v>8218</v>
      </c>
      <c r="G129" s="10" t="s">
        <v>8223</v>
      </c>
      <c r="H129" s="10" t="s">
        <v>8245</v>
      </c>
      <c r="I129" s="10">
        <v>1428178757</v>
      </c>
      <c r="J129" s="10">
        <v>1425590357</v>
      </c>
      <c r="K129" s="10" t="b">
        <v>1</v>
      </c>
      <c r="L129" s="10">
        <v>200</v>
      </c>
      <c r="M129" t="b">
        <v>1</v>
      </c>
      <c r="N129" s="10" t="s">
        <v>8269</v>
      </c>
      <c r="O129" s="15" t="s">
        <v>8315</v>
      </c>
      <c r="P129" s="10" t="s">
        <v>8316</v>
      </c>
      <c r="Q129" s="10">
        <v>101</v>
      </c>
      <c r="R129" s="10">
        <v>60.48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s="10" t="s">
        <v>8218</v>
      </c>
      <c r="G130" s="10" t="s">
        <v>8223</v>
      </c>
      <c r="H130" s="10" t="s">
        <v>8245</v>
      </c>
      <c r="I130" s="10">
        <v>1434822914</v>
      </c>
      <c r="J130" s="10">
        <v>1432230914</v>
      </c>
      <c r="K130" s="10" t="b">
        <v>1</v>
      </c>
      <c r="L130" s="10">
        <v>88</v>
      </c>
      <c r="M130" t="b">
        <v>1</v>
      </c>
      <c r="N130" s="10" t="s">
        <v>8269</v>
      </c>
      <c r="O130" s="15" t="s">
        <v>8315</v>
      </c>
      <c r="P130" s="10" t="s">
        <v>8316</v>
      </c>
      <c r="Q130" s="10">
        <v>105</v>
      </c>
      <c r="R130" s="10">
        <v>65.58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s="10" t="s">
        <v>8218</v>
      </c>
      <c r="G131" s="10" t="s">
        <v>8223</v>
      </c>
      <c r="H131" s="10" t="s">
        <v>8245</v>
      </c>
      <c r="I131" s="10">
        <v>1415213324</v>
      </c>
      <c r="J131" s="10">
        <v>1412617724</v>
      </c>
      <c r="K131" s="10" t="b">
        <v>1</v>
      </c>
      <c r="L131" s="10">
        <v>213</v>
      </c>
      <c r="M131" t="b">
        <v>1</v>
      </c>
      <c r="N131" s="10" t="s">
        <v>8269</v>
      </c>
      <c r="O131" s="15" t="s">
        <v>8315</v>
      </c>
      <c r="P131" s="10" t="s">
        <v>8316</v>
      </c>
      <c r="Q131" s="10">
        <v>102</v>
      </c>
      <c r="R131" s="10">
        <v>119.19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s="10" t="s">
        <v>8218</v>
      </c>
      <c r="G132" s="10" t="s">
        <v>8223</v>
      </c>
      <c r="H132" s="10" t="s">
        <v>8245</v>
      </c>
      <c r="I132" s="10">
        <v>1434907966</v>
      </c>
      <c r="J132" s="10">
        <v>1432315966</v>
      </c>
      <c r="K132" s="10" t="b">
        <v>1</v>
      </c>
      <c r="L132" s="10">
        <v>20</v>
      </c>
      <c r="M132" t="b">
        <v>1</v>
      </c>
      <c r="N132" s="10" t="s">
        <v>8269</v>
      </c>
      <c r="O132" s="15" t="s">
        <v>8315</v>
      </c>
      <c r="P132" s="10" t="s">
        <v>8316</v>
      </c>
      <c r="Q132" s="10">
        <v>111</v>
      </c>
      <c r="R132" s="10">
        <v>83.05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s="10" t="s">
        <v>8218</v>
      </c>
      <c r="G133" s="10" t="s">
        <v>8223</v>
      </c>
      <c r="H133" s="10" t="s">
        <v>8245</v>
      </c>
      <c r="I133" s="10">
        <v>1473306300</v>
      </c>
      <c r="J133" s="10">
        <v>1471701028</v>
      </c>
      <c r="K133" s="10" t="b">
        <v>1</v>
      </c>
      <c r="L133" s="10">
        <v>115</v>
      </c>
      <c r="M133" t="b">
        <v>1</v>
      </c>
      <c r="N133" s="10" t="s">
        <v>8269</v>
      </c>
      <c r="O133" s="15" t="s">
        <v>8315</v>
      </c>
      <c r="P133" s="10" t="s">
        <v>8316</v>
      </c>
      <c r="Q133" s="10">
        <v>102</v>
      </c>
      <c r="R133" s="10">
        <v>177.09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s="10" t="s">
        <v>8218</v>
      </c>
      <c r="G134" s="10" t="s">
        <v>8223</v>
      </c>
      <c r="H134" s="10" t="s">
        <v>8245</v>
      </c>
      <c r="I134" s="10">
        <v>1433995140</v>
      </c>
      <c r="J134" s="10">
        <v>1432129577</v>
      </c>
      <c r="K134" s="10" t="b">
        <v>1</v>
      </c>
      <c r="L134" s="10">
        <v>176</v>
      </c>
      <c r="M134" t="b">
        <v>1</v>
      </c>
      <c r="N134" s="10" t="s">
        <v>8269</v>
      </c>
      <c r="O134" s="15" t="s">
        <v>8315</v>
      </c>
      <c r="P134" s="10" t="s">
        <v>8316</v>
      </c>
      <c r="Q134" s="10">
        <v>128</v>
      </c>
      <c r="R134" s="10">
        <v>72.760000000000005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s="10" t="s">
        <v>8218</v>
      </c>
      <c r="G135" s="10" t="s">
        <v>8223</v>
      </c>
      <c r="H135" s="10" t="s">
        <v>8245</v>
      </c>
      <c r="I135" s="10">
        <v>1420751861</v>
      </c>
      <c r="J135" s="10">
        <v>1418159861</v>
      </c>
      <c r="K135" s="10" t="b">
        <v>1</v>
      </c>
      <c r="L135" s="10">
        <v>75</v>
      </c>
      <c r="M135" t="b">
        <v>1</v>
      </c>
      <c r="N135" s="10" t="s">
        <v>8269</v>
      </c>
      <c r="O135" s="15" t="s">
        <v>8315</v>
      </c>
      <c r="P135" s="10" t="s">
        <v>8316</v>
      </c>
      <c r="Q135" s="10">
        <v>105</v>
      </c>
      <c r="R135" s="10">
        <v>98.2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s="10" t="s">
        <v>8218</v>
      </c>
      <c r="G136" s="10" t="s">
        <v>8223</v>
      </c>
      <c r="H136" s="10" t="s">
        <v>8245</v>
      </c>
      <c r="I136" s="10">
        <v>1475294340</v>
      </c>
      <c r="J136" s="10">
        <v>1472753745</v>
      </c>
      <c r="K136" s="10" t="b">
        <v>1</v>
      </c>
      <c r="L136" s="10">
        <v>97</v>
      </c>
      <c r="M136" t="b">
        <v>1</v>
      </c>
      <c r="N136" s="10" t="s">
        <v>8269</v>
      </c>
      <c r="O136" s="15" t="s">
        <v>8315</v>
      </c>
      <c r="P136" s="10" t="s">
        <v>8316</v>
      </c>
      <c r="Q136" s="10">
        <v>106</v>
      </c>
      <c r="R136" s="10">
        <v>251.74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s="10" t="s">
        <v>8218</v>
      </c>
      <c r="G137" s="10" t="s">
        <v>8223</v>
      </c>
      <c r="H137" s="10" t="s">
        <v>8245</v>
      </c>
      <c r="I137" s="10">
        <v>1448903318</v>
      </c>
      <c r="J137" s="10">
        <v>1445875718</v>
      </c>
      <c r="K137" s="10" t="b">
        <v>1</v>
      </c>
      <c r="L137" s="10">
        <v>73</v>
      </c>
      <c r="M137" t="b">
        <v>1</v>
      </c>
      <c r="N137" s="10" t="s">
        <v>8269</v>
      </c>
      <c r="O137" s="15" t="s">
        <v>8315</v>
      </c>
      <c r="P137" s="10" t="s">
        <v>8316</v>
      </c>
      <c r="Q137" s="10">
        <v>109</v>
      </c>
      <c r="R137" s="10">
        <v>74.819999999999993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s="10" t="s">
        <v>8218</v>
      </c>
      <c r="G138" s="10" t="s">
        <v>8223</v>
      </c>
      <c r="H138" s="10" t="s">
        <v>8245</v>
      </c>
      <c r="I138" s="10">
        <v>1437067476</v>
      </c>
      <c r="J138" s="10">
        <v>1434475476</v>
      </c>
      <c r="K138" s="10" t="b">
        <v>1</v>
      </c>
      <c r="L138" s="10">
        <v>49</v>
      </c>
      <c r="M138" t="b">
        <v>1</v>
      </c>
      <c r="N138" s="10" t="s">
        <v>8269</v>
      </c>
      <c r="O138" s="15" t="s">
        <v>8315</v>
      </c>
      <c r="P138" s="10" t="s">
        <v>8316</v>
      </c>
      <c r="Q138" s="10">
        <v>100</v>
      </c>
      <c r="R138" s="10">
        <v>67.650000000000006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s="10" t="s">
        <v>8218</v>
      </c>
      <c r="G139" s="10" t="s">
        <v>8223</v>
      </c>
      <c r="H139" s="10" t="s">
        <v>8245</v>
      </c>
      <c r="I139" s="10">
        <v>1419220800</v>
      </c>
      <c r="J139" s="10">
        <v>1416555262</v>
      </c>
      <c r="K139" s="10" t="b">
        <v>1</v>
      </c>
      <c r="L139" s="10">
        <v>134</v>
      </c>
      <c r="M139" t="b">
        <v>1</v>
      </c>
      <c r="N139" s="10" t="s">
        <v>8269</v>
      </c>
      <c r="O139" s="15" t="s">
        <v>8315</v>
      </c>
      <c r="P139" s="10" t="s">
        <v>8316</v>
      </c>
      <c r="Q139" s="10">
        <v>103</v>
      </c>
      <c r="R139" s="10">
        <v>93.81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s="10" t="s">
        <v>8218</v>
      </c>
      <c r="G140" s="10" t="s">
        <v>8223</v>
      </c>
      <c r="H140" s="10" t="s">
        <v>8245</v>
      </c>
      <c r="I140" s="10">
        <v>1446238800</v>
      </c>
      <c r="J140" s="10">
        <v>1444220588</v>
      </c>
      <c r="K140" s="10" t="b">
        <v>1</v>
      </c>
      <c r="L140" s="10">
        <v>68</v>
      </c>
      <c r="M140" t="b">
        <v>1</v>
      </c>
      <c r="N140" s="10" t="s">
        <v>8269</v>
      </c>
      <c r="O140" s="15" t="s">
        <v>8315</v>
      </c>
      <c r="P140" s="10" t="s">
        <v>8316</v>
      </c>
      <c r="Q140" s="10">
        <v>112</v>
      </c>
      <c r="R140" s="10">
        <v>41.24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s="10" t="s">
        <v>8218</v>
      </c>
      <c r="G141" s="10" t="s">
        <v>8223</v>
      </c>
      <c r="H141" s="10" t="s">
        <v>8245</v>
      </c>
      <c r="I141" s="10">
        <v>1422482400</v>
      </c>
      <c r="J141" s="10">
        <v>1421089938</v>
      </c>
      <c r="K141" s="10" t="b">
        <v>1</v>
      </c>
      <c r="L141" s="10">
        <v>49</v>
      </c>
      <c r="M141" t="b">
        <v>1</v>
      </c>
      <c r="N141" s="10" t="s">
        <v>8269</v>
      </c>
      <c r="O141" s="15" t="s">
        <v>8315</v>
      </c>
      <c r="P141" s="10" t="s">
        <v>8316</v>
      </c>
      <c r="Q141" s="10">
        <v>103</v>
      </c>
      <c r="R141" s="10">
        <v>52.55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s="10" t="s">
        <v>8218</v>
      </c>
      <c r="G142" s="10" t="s">
        <v>8223</v>
      </c>
      <c r="H142" s="10" t="s">
        <v>8245</v>
      </c>
      <c r="I142" s="10">
        <v>1434142800</v>
      </c>
      <c r="J142" s="10">
        <v>1431435122</v>
      </c>
      <c r="K142" s="10" t="b">
        <v>1</v>
      </c>
      <c r="L142" s="10">
        <v>163</v>
      </c>
      <c r="M142" t="b">
        <v>1</v>
      </c>
      <c r="N142" s="10" t="s">
        <v>8269</v>
      </c>
      <c r="O142" s="15" t="s">
        <v>8315</v>
      </c>
      <c r="P142" s="10" t="s">
        <v>8316</v>
      </c>
      <c r="Q142" s="10">
        <v>131</v>
      </c>
      <c r="R142" s="10">
        <v>48.33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s="10" t="s">
        <v>8218</v>
      </c>
      <c r="G143" s="10" t="s">
        <v>8223</v>
      </c>
      <c r="H143" s="10" t="s">
        <v>8245</v>
      </c>
      <c r="I143" s="10">
        <v>1437156660</v>
      </c>
      <c r="J143" s="10">
        <v>1434564660</v>
      </c>
      <c r="K143" s="10" t="b">
        <v>1</v>
      </c>
      <c r="L143" s="10">
        <v>288</v>
      </c>
      <c r="M143" t="b">
        <v>1</v>
      </c>
      <c r="N143" s="10" t="s">
        <v>8269</v>
      </c>
      <c r="O143" s="15" t="s">
        <v>8315</v>
      </c>
      <c r="P143" s="10" t="s">
        <v>8316</v>
      </c>
      <c r="Q143" s="10">
        <v>102</v>
      </c>
      <c r="R143" s="10">
        <v>53.18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s="10" t="s">
        <v>8218</v>
      </c>
      <c r="G144" s="10" t="s">
        <v>8223</v>
      </c>
      <c r="H144" s="10" t="s">
        <v>8245</v>
      </c>
      <c r="I144" s="10">
        <v>1472074928</v>
      </c>
      <c r="J144" s="10">
        <v>1470692528</v>
      </c>
      <c r="K144" s="10" t="b">
        <v>1</v>
      </c>
      <c r="L144" s="10">
        <v>42</v>
      </c>
      <c r="M144" t="b">
        <v>1</v>
      </c>
      <c r="N144" s="10" t="s">
        <v>8269</v>
      </c>
      <c r="O144" s="15" t="s">
        <v>8315</v>
      </c>
      <c r="P144" s="10" t="s">
        <v>8316</v>
      </c>
      <c r="Q144" s="10">
        <v>128</v>
      </c>
      <c r="R144" s="10">
        <v>60.95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s="10" t="s">
        <v>8218</v>
      </c>
      <c r="G145" s="10" t="s">
        <v>8223</v>
      </c>
      <c r="H145" s="10" t="s">
        <v>8245</v>
      </c>
      <c r="I145" s="10">
        <v>1446814809</v>
      </c>
      <c r="J145" s="10">
        <v>1444219209</v>
      </c>
      <c r="K145" s="10" t="b">
        <v>1</v>
      </c>
      <c r="L145" s="10">
        <v>145</v>
      </c>
      <c r="M145" t="b">
        <v>1</v>
      </c>
      <c r="N145" s="10" t="s">
        <v>8269</v>
      </c>
      <c r="O145" s="15" t="s">
        <v>8315</v>
      </c>
      <c r="P145" s="10" t="s">
        <v>8316</v>
      </c>
      <c r="Q145" s="10">
        <v>154</v>
      </c>
      <c r="R145" s="10">
        <v>106.5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s="10" t="s">
        <v>8218</v>
      </c>
      <c r="G146" s="10" t="s">
        <v>8223</v>
      </c>
      <c r="H146" s="10" t="s">
        <v>8245</v>
      </c>
      <c r="I146" s="10">
        <v>1473879600</v>
      </c>
      <c r="J146" s="10">
        <v>1472498042</v>
      </c>
      <c r="K146" s="10" t="b">
        <v>1</v>
      </c>
      <c r="L146" s="10">
        <v>21</v>
      </c>
      <c r="M146" t="b">
        <v>1</v>
      </c>
      <c r="N146" s="10" t="s">
        <v>8269</v>
      </c>
      <c r="O146" s="15" t="s">
        <v>8315</v>
      </c>
      <c r="P146" s="10" t="s">
        <v>8316</v>
      </c>
      <c r="Q146" s="10">
        <v>107</v>
      </c>
      <c r="R146" s="10">
        <v>204.57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s="10" t="s">
        <v>8218</v>
      </c>
      <c r="G147" s="10" t="s">
        <v>8223</v>
      </c>
      <c r="H147" s="10" t="s">
        <v>8245</v>
      </c>
      <c r="I147" s="10">
        <v>1458075600</v>
      </c>
      <c r="J147" s="10">
        <v>1454259272</v>
      </c>
      <c r="K147" s="10" t="b">
        <v>1</v>
      </c>
      <c r="L147" s="10">
        <v>286</v>
      </c>
      <c r="M147" t="b">
        <v>1</v>
      </c>
      <c r="N147" s="10" t="s">
        <v>8269</v>
      </c>
      <c r="O147" s="15" t="s">
        <v>8315</v>
      </c>
      <c r="P147" s="10" t="s">
        <v>8316</v>
      </c>
      <c r="Q147" s="10">
        <v>101</v>
      </c>
      <c r="R147" s="10">
        <v>54.91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s="10" t="s">
        <v>8218</v>
      </c>
      <c r="G148" s="10" t="s">
        <v>8223</v>
      </c>
      <c r="H148" s="10" t="s">
        <v>8245</v>
      </c>
      <c r="I148" s="10">
        <v>1423456200</v>
      </c>
      <c r="J148" s="10">
        <v>1421183271</v>
      </c>
      <c r="K148" s="10" t="b">
        <v>1</v>
      </c>
      <c r="L148" s="10">
        <v>12</v>
      </c>
      <c r="M148" t="b">
        <v>1</v>
      </c>
      <c r="N148" s="10" t="s">
        <v>8269</v>
      </c>
      <c r="O148" s="15" t="s">
        <v>8315</v>
      </c>
      <c r="P148" s="10" t="s">
        <v>8316</v>
      </c>
      <c r="Q148" s="10">
        <v>100</v>
      </c>
      <c r="R148" s="10">
        <v>150.41999999999999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s="10" t="s">
        <v>8218</v>
      </c>
      <c r="G149" s="10" t="s">
        <v>8223</v>
      </c>
      <c r="H149" s="10" t="s">
        <v>8245</v>
      </c>
      <c r="I149" s="10">
        <v>1459474059</v>
      </c>
      <c r="J149" s="10">
        <v>1456885659</v>
      </c>
      <c r="K149" s="10" t="b">
        <v>0</v>
      </c>
      <c r="L149" s="10">
        <v>63</v>
      </c>
      <c r="M149" t="b">
        <v>1</v>
      </c>
      <c r="N149" s="10" t="s">
        <v>8269</v>
      </c>
      <c r="O149" s="15" t="s">
        <v>8315</v>
      </c>
      <c r="P149" s="10" t="s">
        <v>8316</v>
      </c>
      <c r="Q149" s="10">
        <v>114</v>
      </c>
      <c r="R149" s="10">
        <v>105.21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s="10" t="s">
        <v>8218</v>
      </c>
      <c r="G150" s="10" t="s">
        <v>8223</v>
      </c>
      <c r="H150" s="10" t="s">
        <v>8245</v>
      </c>
      <c r="I150" s="10">
        <v>1433134800</v>
      </c>
      <c r="J150" s="10">
        <v>1430158198</v>
      </c>
      <c r="K150" s="10" t="b">
        <v>0</v>
      </c>
      <c r="L150" s="10">
        <v>30</v>
      </c>
      <c r="M150" t="b">
        <v>1</v>
      </c>
      <c r="N150" s="10" t="s">
        <v>8269</v>
      </c>
      <c r="O150" s="15" t="s">
        <v>8315</v>
      </c>
      <c r="P150" s="10" t="s">
        <v>8316</v>
      </c>
      <c r="Q150" s="10">
        <v>103</v>
      </c>
      <c r="R150" s="10">
        <v>68.67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s="10" t="s">
        <v>8218</v>
      </c>
      <c r="G151" s="10" t="s">
        <v>8223</v>
      </c>
      <c r="H151" s="10" t="s">
        <v>8245</v>
      </c>
      <c r="I151" s="10">
        <v>1441153705</v>
      </c>
      <c r="J151" s="10">
        <v>1438561705</v>
      </c>
      <c r="K151" s="10" t="b">
        <v>0</v>
      </c>
      <c r="L151" s="10">
        <v>47</v>
      </c>
      <c r="M151" t="b">
        <v>1</v>
      </c>
      <c r="N151" s="10" t="s">
        <v>8269</v>
      </c>
      <c r="O151" s="15" t="s">
        <v>8315</v>
      </c>
      <c r="P151" s="10" t="s">
        <v>8316</v>
      </c>
      <c r="Q151" s="10">
        <v>122</v>
      </c>
      <c r="R151" s="10">
        <v>129.36000000000001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s="10" t="s">
        <v>8218</v>
      </c>
      <c r="G152" s="10" t="s">
        <v>8223</v>
      </c>
      <c r="H152" s="10" t="s">
        <v>8245</v>
      </c>
      <c r="I152" s="10">
        <v>1461904788</v>
      </c>
      <c r="J152" s="10">
        <v>1458103188</v>
      </c>
      <c r="K152" s="10" t="b">
        <v>0</v>
      </c>
      <c r="L152" s="10">
        <v>237</v>
      </c>
      <c r="M152" t="b">
        <v>1</v>
      </c>
      <c r="N152" s="10" t="s">
        <v>8269</v>
      </c>
      <c r="O152" s="15" t="s">
        <v>8315</v>
      </c>
      <c r="P152" s="10" t="s">
        <v>8316</v>
      </c>
      <c r="Q152" s="10">
        <v>103</v>
      </c>
      <c r="R152" s="10">
        <v>134.26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s="10" t="s">
        <v>8218</v>
      </c>
      <c r="G153" s="10" t="s">
        <v>8223</v>
      </c>
      <c r="H153" s="10" t="s">
        <v>8245</v>
      </c>
      <c r="I153" s="10">
        <v>1454047140</v>
      </c>
      <c r="J153" s="10">
        <v>1452546853</v>
      </c>
      <c r="K153" s="10" t="b">
        <v>0</v>
      </c>
      <c r="L153" s="10">
        <v>15</v>
      </c>
      <c r="M153" t="b">
        <v>1</v>
      </c>
      <c r="N153" s="10" t="s">
        <v>8269</v>
      </c>
      <c r="O153" s="15" t="s">
        <v>8315</v>
      </c>
      <c r="P153" s="10" t="s">
        <v>8316</v>
      </c>
      <c r="Q153" s="10">
        <v>102</v>
      </c>
      <c r="R153" s="10">
        <v>203.2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s="10" t="s">
        <v>8218</v>
      </c>
      <c r="G154" s="10" t="s">
        <v>8223</v>
      </c>
      <c r="H154" s="10" t="s">
        <v>8245</v>
      </c>
      <c r="I154" s="10">
        <v>1488258000</v>
      </c>
      <c r="J154" s="10">
        <v>1485556626</v>
      </c>
      <c r="K154" s="10" t="b">
        <v>0</v>
      </c>
      <c r="L154" s="10">
        <v>81</v>
      </c>
      <c r="M154" t="b">
        <v>1</v>
      </c>
      <c r="N154" s="10" t="s">
        <v>8269</v>
      </c>
      <c r="O154" s="15" t="s">
        <v>8315</v>
      </c>
      <c r="P154" s="10" t="s">
        <v>8316</v>
      </c>
      <c r="Q154" s="10">
        <v>112</v>
      </c>
      <c r="R154" s="10">
        <v>69.19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s="10" t="s">
        <v>8218</v>
      </c>
      <c r="G155" s="10" t="s">
        <v>8223</v>
      </c>
      <c r="H155" s="10" t="s">
        <v>8245</v>
      </c>
      <c r="I155" s="10">
        <v>1471291782</v>
      </c>
      <c r="J155" s="10">
        <v>1468699782</v>
      </c>
      <c r="K155" s="10" t="b">
        <v>0</v>
      </c>
      <c r="L155" s="10">
        <v>122</v>
      </c>
      <c r="M155" t="b">
        <v>1</v>
      </c>
      <c r="N155" s="10" t="s">
        <v>8269</v>
      </c>
      <c r="O155" s="15" t="s">
        <v>8315</v>
      </c>
      <c r="P155" s="10" t="s">
        <v>8316</v>
      </c>
      <c r="Q155" s="10">
        <v>102</v>
      </c>
      <c r="R155" s="10">
        <v>125.12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s="10" t="s">
        <v>8218</v>
      </c>
      <c r="G156" s="10" t="s">
        <v>8223</v>
      </c>
      <c r="H156" s="10" t="s">
        <v>8245</v>
      </c>
      <c r="I156" s="10">
        <v>1442462340</v>
      </c>
      <c r="J156" s="10">
        <v>1439743900</v>
      </c>
      <c r="K156" s="10" t="b">
        <v>0</v>
      </c>
      <c r="L156" s="10">
        <v>14</v>
      </c>
      <c r="M156" t="b">
        <v>1</v>
      </c>
      <c r="N156" s="10" t="s">
        <v>8269</v>
      </c>
      <c r="O156" s="15" t="s">
        <v>8315</v>
      </c>
      <c r="P156" s="10" t="s">
        <v>8316</v>
      </c>
      <c r="Q156" s="10">
        <v>114</v>
      </c>
      <c r="R156" s="10">
        <v>40.71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s="10" t="s">
        <v>8218</v>
      </c>
      <c r="G157" s="10" t="s">
        <v>8223</v>
      </c>
      <c r="H157" s="10" t="s">
        <v>8245</v>
      </c>
      <c r="I157" s="10">
        <v>1442102400</v>
      </c>
      <c r="J157" s="10">
        <v>1440370768</v>
      </c>
      <c r="K157" s="10" t="b">
        <v>0</v>
      </c>
      <c r="L157" s="10">
        <v>72</v>
      </c>
      <c r="M157" t="b">
        <v>1</v>
      </c>
      <c r="N157" s="10" t="s">
        <v>8269</v>
      </c>
      <c r="O157" s="15" t="s">
        <v>8315</v>
      </c>
      <c r="P157" s="10" t="s">
        <v>8316</v>
      </c>
      <c r="Q157" s="10">
        <v>102</v>
      </c>
      <c r="R157" s="10">
        <v>141.29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s="10" t="s">
        <v>8218</v>
      </c>
      <c r="G158" s="10" t="s">
        <v>8223</v>
      </c>
      <c r="H158" s="10" t="s">
        <v>8245</v>
      </c>
      <c r="I158" s="10">
        <v>1444860063</v>
      </c>
      <c r="J158" s="10">
        <v>1442268063</v>
      </c>
      <c r="K158" s="10" t="b">
        <v>0</v>
      </c>
      <c r="L158" s="10">
        <v>63</v>
      </c>
      <c r="M158" t="b">
        <v>1</v>
      </c>
      <c r="N158" s="10" t="s">
        <v>8269</v>
      </c>
      <c r="O158" s="15" t="s">
        <v>8315</v>
      </c>
      <c r="P158" s="10" t="s">
        <v>8316</v>
      </c>
      <c r="Q158" s="10">
        <v>116</v>
      </c>
      <c r="R158" s="10">
        <v>55.33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s="10" t="s">
        <v>8218</v>
      </c>
      <c r="G159" s="10" t="s">
        <v>8223</v>
      </c>
      <c r="H159" s="10" t="s">
        <v>8245</v>
      </c>
      <c r="I159" s="10">
        <v>1430329862</v>
      </c>
      <c r="J159" s="10">
        <v>1428515462</v>
      </c>
      <c r="K159" s="10" t="b">
        <v>0</v>
      </c>
      <c r="L159" s="10">
        <v>88</v>
      </c>
      <c r="M159" t="b">
        <v>1</v>
      </c>
      <c r="N159" s="10" t="s">
        <v>8269</v>
      </c>
      <c r="O159" s="15" t="s">
        <v>8315</v>
      </c>
      <c r="P159" s="10" t="s">
        <v>8316</v>
      </c>
      <c r="Q159" s="10">
        <v>136</v>
      </c>
      <c r="R159" s="10">
        <v>46.42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s="10" t="s">
        <v>8218</v>
      </c>
      <c r="G160" s="10" t="s">
        <v>8223</v>
      </c>
      <c r="H160" s="10" t="s">
        <v>8245</v>
      </c>
      <c r="I160" s="10">
        <v>1470034740</v>
      </c>
      <c r="J160" s="10">
        <v>1466185176</v>
      </c>
      <c r="K160" s="10" t="b">
        <v>0</v>
      </c>
      <c r="L160" s="10">
        <v>70</v>
      </c>
      <c r="M160" t="b">
        <v>1</v>
      </c>
      <c r="N160" s="10" t="s">
        <v>8269</v>
      </c>
      <c r="O160" s="15" t="s">
        <v>8315</v>
      </c>
      <c r="P160" s="10" t="s">
        <v>8316</v>
      </c>
      <c r="Q160" s="10">
        <v>133</v>
      </c>
      <c r="R160" s="10">
        <v>57.2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s="10" t="s">
        <v>8218</v>
      </c>
      <c r="G161" s="10" t="s">
        <v>8223</v>
      </c>
      <c r="H161" s="10" t="s">
        <v>8245</v>
      </c>
      <c r="I161" s="10">
        <v>1427553484</v>
      </c>
      <c r="J161" s="10">
        <v>1424533084</v>
      </c>
      <c r="K161" s="10" t="b">
        <v>0</v>
      </c>
      <c r="L161" s="10">
        <v>35</v>
      </c>
      <c r="M161" t="b">
        <v>1</v>
      </c>
      <c r="N161" s="10" t="s">
        <v>8269</v>
      </c>
      <c r="O161" s="15" t="s">
        <v>8315</v>
      </c>
      <c r="P161" s="10" t="s">
        <v>8316</v>
      </c>
      <c r="Q161" s="10">
        <v>116</v>
      </c>
      <c r="R161" s="10">
        <v>59.6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s="10" t="s">
        <v>8218</v>
      </c>
      <c r="G162" s="10" t="s">
        <v>8223</v>
      </c>
      <c r="H162" s="10" t="s">
        <v>8245</v>
      </c>
      <c r="I162" s="10">
        <v>1482418752</v>
      </c>
      <c r="J162" s="10">
        <v>1479826752</v>
      </c>
      <c r="K162" s="10" t="b">
        <v>0</v>
      </c>
      <c r="L162" s="10">
        <v>175</v>
      </c>
      <c r="M162" t="b">
        <v>1</v>
      </c>
      <c r="N162" s="10" t="s">
        <v>8269</v>
      </c>
      <c r="O162" s="15" t="s">
        <v>8315</v>
      </c>
      <c r="P162" s="10" t="s">
        <v>8316</v>
      </c>
      <c r="Q162" s="10">
        <v>105</v>
      </c>
      <c r="R162" s="10">
        <v>89.59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s="10" t="s">
        <v>8218</v>
      </c>
      <c r="G163" s="10" t="s">
        <v>8223</v>
      </c>
      <c r="H163" s="10" t="s">
        <v>8245</v>
      </c>
      <c r="I163" s="10">
        <v>1438374748</v>
      </c>
      <c r="J163" s="10">
        <v>1435782748</v>
      </c>
      <c r="K163" s="10" t="b">
        <v>0</v>
      </c>
      <c r="L163" s="10">
        <v>20</v>
      </c>
      <c r="M163" t="b">
        <v>1</v>
      </c>
      <c r="N163" s="10" t="s">
        <v>8269</v>
      </c>
      <c r="O163" s="15" t="s">
        <v>8315</v>
      </c>
      <c r="P163" s="10" t="s">
        <v>8316</v>
      </c>
      <c r="Q163" s="10">
        <v>102</v>
      </c>
      <c r="R163" s="10">
        <v>204.05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s="10" t="s">
        <v>8218</v>
      </c>
      <c r="G164" s="10" t="s">
        <v>8223</v>
      </c>
      <c r="H164" s="10" t="s">
        <v>8245</v>
      </c>
      <c r="I164" s="10">
        <v>1465527600</v>
      </c>
      <c r="J164" s="10">
        <v>1462252542</v>
      </c>
      <c r="K164" s="10" t="b">
        <v>0</v>
      </c>
      <c r="L164" s="10">
        <v>54</v>
      </c>
      <c r="M164" t="b">
        <v>1</v>
      </c>
      <c r="N164" s="10" t="s">
        <v>8269</v>
      </c>
      <c r="O164" s="15" t="s">
        <v>8315</v>
      </c>
      <c r="P164" s="10" t="s">
        <v>8316</v>
      </c>
      <c r="Q164" s="10">
        <v>175</v>
      </c>
      <c r="R164" s="10">
        <v>48.7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s="10" t="s">
        <v>8218</v>
      </c>
      <c r="G165" s="10" t="s">
        <v>8223</v>
      </c>
      <c r="H165" s="10" t="s">
        <v>8245</v>
      </c>
      <c r="I165" s="10">
        <v>1463275339</v>
      </c>
      <c r="J165" s="10">
        <v>1460683339</v>
      </c>
      <c r="K165" s="10" t="b">
        <v>0</v>
      </c>
      <c r="L165" s="10">
        <v>20</v>
      </c>
      <c r="M165" t="b">
        <v>1</v>
      </c>
      <c r="N165" s="10" t="s">
        <v>8269</v>
      </c>
      <c r="O165" s="15" t="s">
        <v>8315</v>
      </c>
      <c r="P165" s="10" t="s">
        <v>8316</v>
      </c>
      <c r="Q165" s="10">
        <v>107</v>
      </c>
      <c r="R165" s="10">
        <v>53.34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s="10" t="s">
        <v>8218</v>
      </c>
      <c r="G166" s="10" t="s">
        <v>8223</v>
      </c>
      <c r="H166" s="10" t="s">
        <v>8245</v>
      </c>
      <c r="I166" s="10">
        <v>1460581365</v>
      </c>
      <c r="J166" s="10">
        <v>1458766965</v>
      </c>
      <c r="K166" s="10" t="b">
        <v>0</v>
      </c>
      <c r="L166" s="10">
        <v>57</v>
      </c>
      <c r="M166" t="b">
        <v>1</v>
      </c>
      <c r="N166" s="10" t="s">
        <v>8269</v>
      </c>
      <c r="O166" s="15" t="s">
        <v>8315</v>
      </c>
      <c r="P166" s="10" t="s">
        <v>8316</v>
      </c>
      <c r="Q166" s="10">
        <v>122</v>
      </c>
      <c r="R166" s="10">
        <v>75.09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s="10" t="s">
        <v>8218</v>
      </c>
      <c r="G167" s="10" t="s">
        <v>8223</v>
      </c>
      <c r="H167" s="10" t="s">
        <v>8245</v>
      </c>
      <c r="I167" s="10">
        <v>1444169825</v>
      </c>
      <c r="J167" s="10">
        <v>1441577825</v>
      </c>
      <c r="K167" s="10" t="b">
        <v>0</v>
      </c>
      <c r="L167" s="10">
        <v>31</v>
      </c>
      <c r="M167" t="b">
        <v>1</v>
      </c>
      <c r="N167" s="10" t="s">
        <v>8269</v>
      </c>
      <c r="O167" s="15" t="s">
        <v>8315</v>
      </c>
      <c r="P167" s="10" t="s">
        <v>8316</v>
      </c>
      <c r="Q167" s="10">
        <v>100</v>
      </c>
      <c r="R167" s="10">
        <v>209.84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s="10" t="s">
        <v>8218</v>
      </c>
      <c r="G168" s="10" t="s">
        <v>8223</v>
      </c>
      <c r="H168" s="10" t="s">
        <v>8245</v>
      </c>
      <c r="I168" s="10">
        <v>1445065210</v>
      </c>
      <c r="J168" s="10">
        <v>1442473210</v>
      </c>
      <c r="K168" s="10" t="b">
        <v>0</v>
      </c>
      <c r="L168" s="10">
        <v>45</v>
      </c>
      <c r="M168" t="b">
        <v>1</v>
      </c>
      <c r="N168" s="10" t="s">
        <v>8269</v>
      </c>
      <c r="O168" s="15" t="s">
        <v>8315</v>
      </c>
      <c r="P168" s="10" t="s">
        <v>8316</v>
      </c>
      <c r="Q168" s="10">
        <v>110</v>
      </c>
      <c r="R168" s="10">
        <v>61.02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s="10" t="s">
        <v>8218</v>
      </c>
      <c r="G169" s="10" t="s">
        <v>8223</v>
      </c>
      <c r="H169" s="10" t="s">
        <v>8245</v>
      </c>
      <c r="I169" s="10">
        <v>1478901600</v>
      </c>
      <c r="J169" s="10">
        <v>1477077946</v>
      </c>
      <c r="K169" s="10" t="b">
        <v>0</v>
      </c>
      <c r="L169" s="10">
        <v>41</v>
      </c>
      <c r="M169" t="b">
        <v>1</v>
      </c>
      <c r="N169" s="10" t="s">
        <v>8269</v>
      </c>
      <c r="O169" s="15" t="s">
        <v>8315</v>
      </c>
      <c r="P169" s="10" t="s">
        <v>8316</v>
      </c>
      <c r="Q169" s="10">
        <v>100</v>
      </c>
      <c r="R169" s="10">
        <v>61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s="10" t="s">
        <v>8218</v>
      </c>
      <c r="G170" s="10" t="s">
        <v>8223</v>
      </c>
      <c r="H170" s="10" t="s">
        <v>8245</v>
      </c>
      <c r="I170" s="10">
        <v>1453856400</v>
      </c>
      <c r="J170" s="10">
        <v>1452664317</v>
      </c>
      <c r="K170" s="10" t="b">
        <v>0</v>
      </c>
      <c r="L170" s="10">
        <v>29</v>
      </c>
      <c r="M170" t="b">
        <v>1</v>
      </c>
      <c r="N170" s="10" t="s">
        <v>8269</v>
      </c>
      <c r="O170" s="15" t="s">
        <v>8315</v>
      </c>
      <c r="P170" s="10" t="s">
        <v>8316</v>
      </c>
      <c r="Q170" s="10">
        <v>116</v>
      </c>
      <c r="R170" s="10">
        <v>80.03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s="10" t="s">
        <v>8218</v>
      </c>
      <c r="G171" s="10" t="s">
        <v>8223</v>
      </c>
      <c r="H171" s="10" t="s">
        <v>8245</v>
      </c>
      <c r="I171" s="10">
        <v>1407506040</v>
      </c>
      <c r="J171" s="10">
        <v>1404680075</v>
      </c>
      <c r="K171" s="10" t="b">
        <v>0</v>
      </c>
      <c r="L171" s="10">
        <v>125</v>
      </c>
      <c r="M171" t="b">
        <v>1</v>
      </c>
      <c r="N171" s="10" t="s">
        <v>8269</v>
      </c>
      <c r="O171" s="15" t="s">
        <v>8315</v>
      </c>
      <c r="P171" s="10" t="s">
        <v>8316</v>
      </c>
      <c r="Q171" s="10">
        <v>100</v>
      </c>
      <c r="R171" s="10">
        <v>93.98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s="10" t="s">
        <v>8218</v>
      </c>
      <c r="G172" s="10" t="s">
        <v>8223</v>
      </c>
      <c r="H172" s="10" t="s">
        <v>8245</v>
      </c>
      <c r="I172" s="10">
        <v>1465347424</v>
      </c>
      <c r="J172" s="10">
        <v>1462755424</v>
      </c>
      <c r="K172" s="10" t="b">
        <v>0</v>
      </c>
      <c r="L172" s="10">
        <v>18</v>
      </c>
      <c r="M172" t="b">
        <v>1</v>
      </c>
      <c r="N172" s="10" t="s">
        <v>8269</v>
      </c>
      <c r="O172" s="15" t="s">
        <v>8315</v>
      </c>
      <c r="P172" s="10" t="s">
        <v>8316</v>
      </c>
      <c r="Q172" s="10">
        <v>106</v>
      </c>
      <c r="R172" s="10">
        <v>61.94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s="10" t="s">
        <v>8218</v>
      </c>
      <c r="G173" s="10" t="s">
        <v>8223</v>
      </c>
      <c r="H173" s="10" t="s">
        <v>8245</v>
      </c>
      <c r="I173" s="10">
        <v>1466557557</v>
      </c>
      <c r="J173" s="10">
        <v>1463965557</v>
      </c>
      <c r="K173" s="10" t="b">
        <v>0</v>
      </c>
      <c r="L173" s="10">
        <v>38</v>
      </c>
      <c r="M173" t="b">
        <v>1</v>
      </c>
      <c r="N173" s="10" t="s">
        <v>8269</v>
      </c>
      <c r="O173" s="15" t="s">
        <v>8315</v>
      </c>
      <c r="P173" s="10" t="s">
        <v>8316</v>
      </c>
      <c r="Q173" s="10">
        <v>101</v>
      </c>
      <c r="R173" s="10">
        <v>66.45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s="10" t="s">
        <v>8218</v>
      </c>
      <c r="G174" s="10" t="s">
        <v>8223</v>
      </c>
      <c r="H174" s="10" t="s">
        <v>8245</v>
      </c>
      <c r="I174" s="10">
        <v>1413431940</v>
      </c>
      <c r="J174" s="10">
        <v>1412216665</v>
      </c>
      <c r="K174" s="10" t="b">
        <v>0</v>
      </c>
      <c r="L174" s="10">
        <v>15</v>
      </c>
      <c r="M174" t="b">
        <v>1</v>
      </c>
      <c r="N174" s="10" t="s">
        <v>8269</v>
      </c>
      <c r="O174" s="15" t="s">
        <v>8315</v>
      </c>
      <c r="P174" s="10" t="s">
        <v>8316</v>
      </c>
      <c r="Q174" s="10">
        <v>107</v>
      </c>
      <c r="R174" s="10">
        <v>35.799999999999997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s="10" t="s">
        <v>8218</v>
      </c>
      <c r="G175" s="10" t="s">
        <v>8223</v>
      </c>
      <c r="H175" s="10" t="s">
        <v>8245</v>
      </c>
      <c r="I175" s="10">
        <v>1466567700</v>
      </c>
      <c r="J175" s="10">
        <v>1464653696</v>
      </c>
      <c r="K175" s="10" t="b">
        <v>0</v>
      </c>
      <c r="L175" s="10">
        <v>23</v>
      </c>
      <c r="M175" t="b">
        <v>1</v>
      </c>
      <c r="N175" s="10" t="s">
        <v>8269</v>
      </c>
      <c r="O175" s="15" t="s">
        <v>8315</v>
      </c>
      <c r="P175" s="10" t="s">
        <v>8316</v>
      </c>
      <c r="Q175" s="10">
        <v>102</v>
      </c>
      <c r="R175" s="10">
        <v>145.65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s="10" t="s">
        <v>8218</v>
      </c>
      <c r="G176" s="10" t="s">
        <v>8223</v>
      </c>
      <c r="H176" s="10" t="s">
        <v>8245</v>
      </c>
      <c r="I176" s="10">
        <v>1425830905</v>
      </c>
      <c r="J176" s="10">
        <v>1423242505</v>
      </c>
      <c r="K176" s="10" t="b">
        <v>0</v>
      </c>
      <c r="L176" s="10">
        <v>57</v>
      </c>
      <c r="M176" t="b">
        <v>1</v>
      </c>
      <c r="N176" s="10" t="s">
        <v>8269</v>
      </c>
      <c r="O176" s="15" t="s">
        <v>8315</v>
      </c>
      <c r="P176" s="10" t="s">
        <v>8316</v>
      </c>
      <c r="Q176" s="10">
        <v>101</v>
      </c>
      <c r="R176" s="10">
        <v>142.28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s="10" t="s">
        <v>8218</v>
      </c>
      <c r="G177" s="10" t="s">
        <v>8223</v>
      </c>
      <c r="H177" s="10" t="s">
        <v>8245</v>
      </c>
      <c r="I177" s="10">
        <v>1404522000</v>
      </c>
      <c r="J177" s="10">
        <v>1404308883</v>
      </c>
      <c r="K177" s="10" t="b">
        <v>0</v>
      </c>
      <c r="L177" s="10">
        <v>9</v>
      </c>
      <c r="M177" t="b">
        <v>1</v>
      </c>
      <c r="N177" s="10" t="s">
        <v>8269</v>
      </c>
      <c r="O177" s="15" t="s">
        <v>8315</v>
      </c>
      <c r="P177" s="10" t="s">
        <v>8316</v>
      </c>
      <c r="Q177" s="10">
        <v>146</v>
      </c>
      <c r="R177" s="10">
        <v>292.77999999999997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s="10" t="s">
        <v>8218</v>
      </c>
      <c r="G178" s="10" t="s">
        <v>8223</v>
      </c>
      <c r="H178" s="10" t="s">
        <v>8245</v>
      </c>
      <c r="I178" s="10">
        <v>1444149886</v>
      </c>
      <c r="J178" s="10">
        <v>1441125886</v>
      </c>
      <c r="K178" s="10" t="b">
        <v>0</v>
      </c>
      <c r="L178" s="10">
        <v>65</v>
      </c>
      <c r="M178" t="b">
        <v>1</v>
      </c>
      <c r="N178" s="10" t="s">
        <v>8269</v>
      </c>
      <c r="O178" s="15" t="s">
        <v>8315</v>
      </c>
      <c r="P178" s="10" t="s">
        <v>8316</v>
      </c>
      <c r="Q178" s="10">
        <v>105</v>
      </c>
      <c r="R178" s="10">
        <v>80.400000000000006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s="10" t="s">
        <v>8218</v>
      </c>
      <c r="G179" s="10" t="s">
        <v>8223</v>
      </c>
      <c r="H179" s="10" t="s">
        <v>8245</v>
      </c>
      <c r="I179" s="10">
        <v>1405802330</v>
      </c>
      <c r="J179" s="10">
        <v>1403210330</v>
      </c>
      <c r="K179" s="10" t="b">
        <v>0</v>
      </c>
      <c r="L179" s="10">
        <v>83</v>
      </c>
      <c r="M179" t="b">
        <v>1</v>
      </c>
      <c r="N179" s="10" t="s">
        <v>8269</v>
      </c>
      <c r="O179" s="15" t="s">
        <v>8315</v>
      </c>
      <c r="P179" s="10" t="s">
        <v>8316</v>
      </c>
      <c r="Q179" s="10">
        <v>100</v>
      </c>
      <c r="R179" s="10">
        <v>72.290000000000006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s="10" t="s">
        <v>8218</v>
      </c>
      <c r="G180" s="10" t="s">
        <v>8223</v>
      </c>
      <c r="H180" s="10" t="s">
        <v>8245</v>
      </c>
      <c r="I180" s="10">
        <v>1434384880</v>
      </c>
      <c r="J180" s="10">
        <v>1432484080</v>
      </c>
      <c r="K180" s="10" t="b">
        <v>0</v>
      </c>
      <c r="L180" s="10">
        <v>111</v>
      </c>
      <c r="M180" t="b">
        <v>1</v>
      </c>
      <c r="N180" s="10" t="s">
        <v>8269</v>
      </c>
      <c r="O180" s="15" t="s">
        <v>8315</v>
      </c>
      <c r="P180" s="10" t="s">
        <v>8316</v>
      </c>
      <c r="Q180" s="10">
        <v>105</v>
      </c>
      <c r="R180" s="10">
        <v>32.97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s="10" t="s">
        <v>8218</v>
      </c>
      <c r="G181" s="10" t="s">
        <v>8223</v>
      </c>
      <c r="H181" s="10" t="s">
        <v>8245</v>
      </c>
      <c r="I181" s="10">
        <v>1438259422</v>
      </c>
      <c r="J181" s="10">
        <v>1435667422</v>
      </c>
      <c r="K181" s="10" t="b">
        <v>0</v>
      </c>
      <c r="L181" s="10">
        <v>46</v>
      </c>
      <c r="M181" t="b">
        <v>1</v>
      </c>
      <c r="N181" s="10" t="s">
        <v>8269</v>
      </c>
      <c r="O181" s="15" t="s">
        <v>8315</v>
      </c>
      <c r="P181" s="10" t="s">
        <v>8316</v>
      </c>
      <c r="Q181" s="10">
        <v>139</v>
      </c>
      <c r="R181" s="10">
        <v>116.65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s="10" t="s">
        <v>8218</v>
      </c>
      <c r="G182" s="10" t="s">
        <v>8223</v>
      </c>
      <c r="H182" s="10" t="s">
        <v>8245</v>
      </c>
      <c r="I182" s="10">
        <v>1487944080</v>
      </c>
      <c r="J182" s="10">
        <v>1486129680</v>
      </c>
      <c r="K182" s="10" t="b">
        <v>0</v>
      </c>
      <c r="L182" s="10">
        <v>112</v>
      </c>
      <c r="M182" t="b">
        <v>1</v>
      </c>
      <c r="N182" s="10" t="s">
        <v>8269</v>
      </c>
      <c r="O182" s="15" t="s">
        <v>8315</v>
      </c>
      <c r="P182" s="10" t="s">
        <v>8316</v>
      </c>
      <c r="Q182" s="10">
        <v>102</v>
      </c>
      <c r="R182" s="10">
        <v>136.85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s="10" t="s">
        <v>8218</v>
      </c>
      <c r="G183" s="10" t="s">
        <v>8223</v>
      </c>
      <c r="H183" s="10" t="s">
        <v>8245</v>
      </c>
      <c r="I183" s="10">
        <v>1469721518</v>
      </c>
      <c r="J183" s="10">
        <v>1467129518</v>
      </c>
      <c r="K183" s="10" t="b">
        <v>0</v>
      </c>
      <c r="L183" s="10">
        <v>47</v>
      </c>
      <c r="M183" t="b">
        <v>1</v>
      </c>
      <c r="N183" s="10" t="s">
        <v>8269</v>
      </c>
      <c r="O183" s="15" t="s">
        <v>8315</v>
      </c>
      <c r="P183" s="10" t="s">
        <v>8316</v>
      </c>
      <c r="Q183" s="10">
        <v>104</v>
      </c>
      <c r="R183" s="10">
        <v>177.62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s="10" t="s">
        <v>8218</v>
      </c>
      <c r="G184" s="10" t="s">
        <v>8223</v>
      </c>
      <c r="H184" s="10" t="s">
        <v>8245</v>
      </c>
      <c r="I184" s="10">
        <v>1481066554</v>
      </c>
      <c r="J184" s="10">
        <v>1478906554</v>
      </c>
      <c r="K184" s="10" t="b">
        <v>0</v>
      </c>
      <c r="L184" s="10">
        <v>38</v>
      </c>
      <c r="M184" t="b">
        <v>1</v>
      </c>
      <c r="N184" s="10" t="s">
        <v>8269</v>
      </c>
      <c r="O184" s="15" t="s">
        <v>8315</v>
      </c>
      <c r="P184" s="10" t="s">
        <v>8316</v>
      </c>
      <c r="Q184" s="10">
        <v>138</v>
      </c>
      <c r="R184" s="10">
        <v>109.08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s="10" t="s">
        <v>8218</v>
      </c>
      <c r="G185" s="10" t="s">
        <v>8223</v>
      </c>
      <c r="H185" s="10" t="s">
        <v>8245</v>
      </c>
      <c r="I185" s="10">
        <v>1427864340</v>
      </c>
      <c r="J185" s="10">
        <v>1425020810</v>
      </c>
      <c r="K185" s="10" t="b">
        <v>0</v>
      </c>
      <c r="L185" s="10">
        <v>78</v>
      </c>
      <c r="M185" t="b">
        <v>1</v>
      </c>
      <c r="N185" s="10" t="s">
        <v>8269</v>
      </c>
      <c r="O185" s="15" t="s">
        <v>8315</v>
      </c>
      <c r="P185" s="10" t="s">
        <v>8316</v>
      </c>
      <c r="Q185" s="10">
        <v>102</v>
      </c>
      <c r="R185" s="10">
        <v>78.209999999999994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s="10" t="s">
        <v>8218</v>
      </c>
      <c r="G186" s="10" t="s">
        <v>8223</v>
      </c>
      <c r="H186" s="10" t="s">
        <v>8245</v>
      </c>
      <c r="I186" s="10">
        <v>1409374093</v>
      </c>
      <c r="J186" s="10">
        <v>1406782093</v>
      </c>
      <c r="K186" s="10" t="b">
        <v>0</v>
      </c>
      <c r="L186" s="10">
        <v>40</v>
      </c>
      <c r="M186" t="b">
        <v>1</v>
      </c>
      <c r="N186" s="10" t="s">
        <v>8269</v>
      </c>
      <c r="O186" s="15" t="s">
        <v>8315</v>
      </c>
      <c r="P186" s="10" t="s">
        <v>8316</v>
      </c>
      <c r="Q186" s="10">
        <v>101</v>
      </c>
      <c r="R186" s="10">
        <v>114.13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s="10" t="s">
        <v>8218</v>
      </c>
      <c r="G187" s="10" t="s">
        <v>8223</v>
      </c>
      <c r="H187" s="10" t="s">
        <v>8245</v>
      </c>
      <c r="I187" s="10">
        <v>1429317420</v>
      </c>
      <c r="J187" s="10">
        <v>1424226768</v>
      </c>
      <c r="K187" s="10" t="b">
        <v>0</v>
      </c>
      <c r="L187" s="10">
        <v>13</v>
      </c>
      <c r="M187" t="b">
        <v>1</v>
      </c>
      <c r="N187" s="10" t="s">
        <v>8269</v>
      </c>
      <c r="O187" s="15" t="s">
        <v>8315</v>
      </c>
      <c r="P187" s="10" t="s">
        <v>8316</v>
      </c>
      <c r="Q187" s="10">
        <v>130</v>
      </c>
      <c r="R187" s="10">
        <v>50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s="10" t="s">
        <v>8218</v>
      </c>
      <c r="G188" s="10" t="s">
        <v>8223</v>
      </c>
      <c r="H188" s="10" t="s">
        <v>8245</v>
      </c>
      <c r="I188" s="10">
        <v>1424910910</v>
      </c>
      <c r="J188" s="10">
        <v>1424306110</v>
      </c>
      <c r="K188" s="10" t="b">
        <v>0</v>
      </c>
      <c r="L188" s="10">
        <v>18</v>
      </c>
      <c r="M188" t="b">
        <v>1</v>
      </c>
      <c r="N188" s="10" t="s">
        <v>8269</v>
      </c>
      <c r="O188" s="15" t="s">
        <v>8315</v>
      </c>
      <c r="P188" s="10" t="s">
        <v>8316</v>
      </c>
      <c r="Q188" s="10">
        <v>110</v>
      </c>
      <c r="R188" s="10">
        <v>91.67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s="10" t="s">
        <v>8218</v>
      </c>
      <c r="G189" s="10" t="s">
        <v>8223</v>
      </c>
      <c r="H189" s="10" t="s">
        <v>8245</v>
      </c>
      <c r="I189" s="10">
        <v>1461988740</v>
      </c>
      <c r="J189" s="10">
        <v>1459949080</v>
      </c>
      <c r="K189" s="10" t="b">
        <v>0</v>
      </c>
      <c r="L189" s="10">
        <v>79</v>
      </c>
      <c r="M189" t="b">
        <v>1</v>
      </c>
      <c r="N189" s="10" t="s">
        <v>8269</v>
      </c>
      <c r="O189" s="15" t="s">
        <v>8315</v>
      </c>
      <c r="P189" s="10" t="s">
        <v>8316</v>
      </c>
      <c r="Q189" s="10">
        <v>100</v>
      </c>
      <c r="R189" s="10">
        <v>69.819999999999993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s="10" t="s">
        <v>8218</v>
      </c>
      <c r="G190" s="10" t="s">
        <v>8223</v>
      </c>
      <c r="H190" s="10" t="s">
        <v>8245</v>
      </c>
      <c r="I190" s="10">
        <v>1465837200</v>
      </c>
      <c r="J190" s="10">
        <v>1463971172</v>
      </c>
      <c r="K190" s="10" t="b">
        <v>0</v>
      </c>
      <c r="L190" s="10">
        <v>14</v>
      </c>
      <c r="M190" t="b">
        <v>1</v>
      </c>
      <c r="N190" s="10" t="s">
        <v>8269</v>
      </c>
      <c r="O190" s="15" t="s">
        <v>8315</v>
      </c>
      <c r="P190" s="10" t="s">
        <v>8316</v>
      </c>
      <c r="Q190" s="10">
        <v>153</v>
      </c>
      <c r="R190" s="10">
        <v>109.57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s="10" t="s">
        <v>8218</v>
      </c>
      <c r="G191" s="10" t="s">
        <v>8223</v>
      </c>
      <c r="H191" s="10" t="s">
        <v>8245</v>
      </c>
      <c r="I191" s="10">
        <v>1446091260</v>
      </c>
      <c r="J191" s="10">
        <v>1443029206</v>
      </c>
      <c r="K191" s="10" t="b">
        <v>0</v>
      </c>
      <c r="L191" s="10">
        <v>55</v>
      </c>
      <c r="M191" t="b">
        <v>1</v>
      </c>
      <c r="N191" s="10" t="s">
        <v>8269</v>
      </c>
      <c r="O191" s="15" t="s">
        <v>8315</v>
      </c>
      <c r="P191" s="10" t="s">
        <v>8316</v>
      </c>
      <c r="Q191" s="10">
        <v>102</v>
      </c>
      <c r="R191" s="10">
        <v>55.6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s="10" t="s">
        <v>8218</v>
      </c>
      <c r="G192" s="10" t="s">
        <v>8223</v>
      </c>
      <c r="H192" s="10" t="s">
        <v>8245</v>
      </c>
      <c r="I192" s="10">
        <v>1416385679</v>
      </c>
      <c r="J192" s="10">
        <v>1413790079</v>
      </c>
      <c r="K192" s="10" t="b">
        <v>0</v>
      </c>
      <c r="L192" s="10">
        <v>162</v>
      </c>
      <c r="M192" t="b">
        <v>1</v>
      </c>
      <c r="N192" s="10" t="s">
        <v>8269</v>
      </c>
      <c r="O192" s="15" t="s">
        <v>8315</v>
      </c>
      <c r="P192" s="10" t="s">
        <v>8316</v>
      </c>
      <c r="Q192" s="10">
        <v>103</v>
      </c>
      <c r="R192" s="10">
        <v>63.57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s="10" t="s">
        <v>8218</v>
      </c>
      <c r="G193" s="10" t="s">
        <v>8223</v>
      </c>
      <c r="H193" s="10" t="s">
        <v>8245</v>
      </c>
      <c r="I193" s="10">
        <v>1487985734</v>
      </c>
      <c r="J193" s="10">
        <v>1484097734</v>
      </c>
      <c r="K193" s="10" t="b">
        <v>0</v>
      </c>
      <c r="L193" s="10">
        <v>23</v>
      </c>
      <c r="M193" t="b">
        <v>1</v>
      </c>
      <c r="N193" s="10" t="s">
        <v>8269</v>
      </c>
      <c r="O193" s="15" t="s">
        <v>8315</v>
      </c>
      <c r="P193" s="10" t="s">
        <v>8316</v>
      </c>
      <c r="Q193" s="10">
        <v>106</v>
      </c>
      <c r="R193" s="10">
        <v>184.78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s="10" t="s">
        <v>8218</v>
      </c>
      <c r="G194" s="10" t="s">
        <v>8223</v>
      </c>
      <c r="H194" s="10" t="s">
        <v>8245</v>
      </c>
      <c r="I194" s="10">
        <v>1409587140</v>
      </c>
      <c r="J194" s="10">
        <v>1408062990</v>
      </c>
      <c r="K194" s="10" t="b">
        <v>0</v>
      </c>
      <c r="L194" s="10">
        <v>68</v>
      </c>
      <c r="M194" t="b">
        <v>1</v>
      </c>
      <c r="N194" s="10" t="s">
        <v>8269</v>
      </c>
      <c r="O194" s="15" t="s">
        <v>8315</v>
      </c>
      <c r="P194" s="10" t="s">
        <v>8316</v>
      </c>
      <c r="Q194" s="10">
        <v>113</v>
      </c>
      <c r="R194" s="10">
        <v>83.43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s="10" t="s">
        <v>8218</v>
      </c>
      <c r="G195" s="10" t="s">
        <v>8223</v>
      </c>
      <c r="H195" s="10" t="s">
        <v>8245</v>
      </c>
      <c r="I195" s="10">
        <v>1425704100</v>
      </c>
      <c r="J195" s="10">
        <v>1424484717</v>
      </c>
      <c r="K195" s="10" t="b">
        <v>0</v>
      </c>
      <c r="L195" s="10">
        <v>20</v>
      </c>
      <c r="M195" t="b">
        <v>1</v>
      </c>
      <c r="N195" s="10" t="s">
        <v>8269</v>
      </c>
      <c r="O195" s="15" t="s">
        <v>8315</v>
      </c>
      <c r="P195" s="10" t="s">
        <v>8316</v>
      </c>
      <c r="Q195" s="10">
        <v>218</v>
      </c>
      <c r="R195" s="10">
        <v>54.5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s="10" t="s">
        <v>8218</v>
      </c>
      <c r="G196" s="10" t="s">
        <v>8223</v>
      </c>
      <c r="H196" s="10" t="s">
        <v>8245</v>
      </c>
      <c r="I196" s="10">
        <v>1408464000</v>
      </c>
      <c r="J196" s="10">
        <v>1406831445</v>
      </c>
      <c r="K196" s="10" t="b">
        <v>0</v>
      </c>
      <c r="L196" s="10">
        <v>26</v>
      </c>
      <c r="M196" t="b">
        <v>1</v>
      </c>
      <c r="N196" s="10" t="s">
        <v>8269</v>
      </c>
      <c r="O196" s="15" t="s">
        <v>8315</v>
      </c>
      <c r="P196" s="10" t="s">
        <v>8316</v>
      </c>
      <c r="Q196" s="10">
        <v>101</v>
      </c>
      <c r="R196" s="10">
        <v>302.31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s="10" t="s">
        <v>8218</v>
      </c>
      <c r="G197" s="10" t="s">
        <v>8223</v>
      </c>
      <c r="H197" s="10" t="s">
        <v>8245</v>
      </c>
      <c r="I197" s="10">
        <v>1449973592</v>
      </c>
      <c r="J197" s="10">
        <v>1447381592</v>
      </c>
      <c r="K197" s="10" t="b">
        <v>0</v>
      </c>
      <c r="L197" s="10">
        <v>3</v>
      </c>
      <c r="M197" t="b">
        <v>1</v>
      </c>
      <c r="N197" s="10" t="s">
        <v>8269</v>
      </c>
      <c r="O197" s="15" t="s">
        <v>8315</v>
      </c>
      <c r="P197" s="10" t="s">
        <v>8316</v>
      </c>
      <c r="Q197" s="10">
        <v>104</v>
      </c>
      <c r="R197" s="10">
        <v>866.67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s="10" t="s">
        <v>8218</v>
      </c>
      <c r="G198" s="10" t="s">
        <v>8223</v>
      </c>
      <c r="H198" s="10" t="s">
        <v>8245</v>
      </c>
      <c r="I198" s="10">
        <v>1431481037</v>
      </c>
      <c r="J198" s="10">
        <v>1428889037</v>
      </c>
      <c r="K198" s="10" t="b">
        <v>0</v>
      </c>
      <c r="L198" s="10">
        <v>18</v>
      </c>
      <c r="M198" t="b">
        <v>1</v>
      </c>
      <c r="N198" s="10" t="s">
        <v>8269</v>
      </c>
      <c r="O198" s="15" t="s">
        <v>8315</v>
      </c>
      <c r="P198" s="10" t="s">
        <v>8316</v>
      </c>
      <c r="Q198" s="10">
        <v>221</v>
      </c>
      <c r="R198" s="10">
        <v>61.39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s="10" t="s">
        <v>8218</v>
      </c>
      <c r="G199" s="10" t="s">
        <v>8223</v>
      </c>
      <c r="H199" s="10" t="s">
        <v>8245</v>
      </c>
      <c r="I199" s="10">
        <v>1420088400</v>
      </c>
      <c r="J199" s="10">
        <v>1416977259</v>
      </c>
      <c r="K199" s="10" t="b">
        <v>0</v>
      </c>
      <c r="L199" s="10">
        <v>23</v>
      </c>
      <c r="M199" t="b">
        <v>1</v>
      </c>
      <c r="N199" s="10" t="s">
        <v>8269</v>
      </c>
      <c r="O199" s="15" t="s">
        <v>8315</v>
      </c>
      <c r="P199" s="10" t="s">
        <v>8316</v>
      </c>
      <c r="Q199" s="10">
        <v>105</v>
      </c>
      <c r="R199" s="10">
        <v>45.48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s="10" t="s">
        <v>8218</v>
      </c>
      <c r="G200" s="10" t="s">
        <v>8223</v>
      </c>
      <c r="H200" s="10" t="s">
        <v>8245</v>
      </c>
      <c r="I200" s="10">
        <v>1481961600</v>
      </c>
      <c r="J200" s="10">
        <v>1479283285</v>
      </c>
      <c r="K200" s="10" t="b">
        <v>0</v>
      </c>
      <c r="L200" s="10">
        <v>26</v>
      </c>
      <c r="M200" t="b">
        <v>1</v>
      </c>
      <c r="N200" s="10" t="s">
        <v>8269</v>
      </c>
      <c r="O200" s="15" t="s">
        <v>8315</v>
      </c>
      <c r="P200" s="10" t="s">
        <v>8316</v>
      </c>
      <c r="Q200" s="10">
        <v>118</v>
      </c>
      <c r="R200" s="10">
        <v>67.92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s="10" t="s">
        <v>8218</v>
      </c>
      <c r="G201" s="10" t="s">
        <v>8223</v>
      </c>
      <c r="H201" s="10" t="s">
        <v>8245</v>
      </c>
      <c r="I201" s="10">
        <v>1449089965</v>
      </c>
      <c r="J201" s="10">
        <v>1446670765</v>
      </c>
      <c r="K201" s="10" t="b">
        <v>0</v>
      </c>
      <c r="L201" s="10">
        <v>9</v>
      </c>
      <c r="M201" t="b">
        <v>1</v>
      </c>
      <c r="N201" s="10" t="s">
        <v>8269</v>
      </c>
      <c r="O201" s="15" t="s">
        <v>8315</v>
      </c>
      <c r="P201" s="10" t="s">
        <v>8316</v>
      </c>
      <c r="Q201" s="10">
        <v>139</v>
      </c>
      <c r="R201" s="10">
        <v>30.78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s="10" t="s">
        <v>8218</v>
      </c>
      <c r="G202" s="10" t="s">
        <v>8223</v>
      </c>
      <c r="H202" s="10" t="s">
        <v>8245</v>
      </c>
      <c r="I202" s="10">
        <v>1408942740</v>
      </c>
      <c r="J202" s="10">
        <v>1407157756</v>
      </c>
      <c r="K202" s="10" t="b">
        <v>0</v>
      </c>
      <c r="L202" s="10">
        <v>27</v>
      </c>
      <c r="M202" t="b">
        <v>1</v>
      </c>
      <c r="N202" s="10" t="s">
        <v>8269</v>
      </c>
      <c r="O202" s="15" t="s">
        <v>8315</v>
      </c>
      <c r="P202" s="10" t="s">
        <v>8316</v>
      </c>
      <c r="Q202" s="10">
        <v>104</v>
      </c>
      <c r="R202" s="10">
        <v>38.33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s="10" t="s">
        <v>8218</v>
      </c>
      <c r="G203" s="10" t="s">
        <v>8223</v>
      </c>
      <c r="H203" s="10" t="s">
        <v>8245</v>
      </c>
      <c r="I203" s="10">
        <v>1429976994</v>
      </c>
      <c r="J203" s="10">
        <v>1424796594</v>
      </c>
      <c r="K203" s="10" t="b">
        <v>0</v>
      </c>
      <c r="L203" s="10">
        <v>19</v>
      </c>
      <c r="M203" t="b">
        <v>1</v>
      </c>
      <c r="N203" s="10" t="s">
        <v>8269</v>
      </c>
      <c r="O203" s="15" t="s">
        <v>8315</v>
      </c>
      <c r="P203" s="10" t="s">
        <v>8316</v>
      </c>
      <c r="Q203" s="10">
        <v>100</v>
      </c>
      <c r="R203" s="10">
        <v>421.11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s="10" t="s">
        <v>8218</v>
      </c>
      <c r="G204" s="10" t="s">
        <v>8223</v>
      </c>
      <c r="H204" s="10" t="s">
        <v>8245</v>
      </c>
      <c r="I204" s="10">
        <v>1417305178</v>
      </c>
      <c r="J204" s="10">
        <v>1414277578</v>
      </c>
      <c r="K204" s="10" t="b">
        <v>0</v>
      </c>
      <c r="L204" s="10">
        <v>28</v>
      </c>
      <c r="M204" t="b">
        <v>1</v>
      </c>
      <c r="N204" s="10" t="s">
        <v>8269</v>
      </c>
      <c r="O204" s="15" t="s">
        <v>8315</v>
      </c>
      <c r="P204" s="10" t="s">
        <v>8316</v>
      </c>
      <c r="Q204" s="10">
        <v>104</v>
      </c>
      <c r="R204" s="10">
        <v>111.89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s="10" t="s">
        <v>8218</v>
      </c>
      <c r="G205" s="10" t="s">
        <v>8223</v>
      </c>
      <c r="H205" s="10" t="s">
        <v>8245</v>
      </c>
      <c r="I205" s="10">
        <v>1426044383</v>
      </c>
      <c r="J205" s="10">
        <v>1423455983</v>
      </c>
      <c r="K205" s="10" t="b">
        <v>0</v>
      </c>
      <c r="L205" s="10">
        <v>48</v>
      </c>
      <c r="M205" t="b">
        <v>1</v>
      </c>
      <c r="N205" s="10" t="s">
        <v>8269</v>
      </c>
      <c r="O205" s="15" t="s">
        <v>8315</v>
      </c>
      <c r="P205" s="10" t="s">
        <v>8316</v>
      </c>
      <c r="Q205" s="10">
        <v>102</v>
      </c>
      <c r="R205" s="10">
        <v>85.21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s="10" t="s">
        <v>8218</v>
      </c>
      <c r="G206" s="10" t="s">
        <v>8223</v>
      </c>
      <c r="H206" s="10" t="s">
        <v>8245</v>
      </c>
      <c r="I206" s="10">
        <v>1466707620</v>
      </c>
      <c r="J206" s="10">
        <v>1464979620</v>
      </c>
      <c r="K206" s="10" t="b">
        <v>0</v>
      </c>
      <c r="L206" s="10">
        <v>30</v>
      </c>
      <c r="M206" t="b">
        <v>1</v>
      </c>
      <c r="N206" s="10" t="s">
        <v>8269</v>
      </c>
      <c r="O206" s="15" t="s">
        <v>8315</v>
      </c>
      <c r="P206" s="10" t="s">
        <v>8316</v>
      </c>
      <c r="Q206" s="10">
        <v>112</v>
      </c>
      <c r="R206" s="10">
        <v>65.17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s="10" t="s">
        <v>8218</v>
      </c>
      <c r="G207" s="10" t="s">
        <v>8223</v>
      </c>
      <c r="H207" s="10" t="s">
        <v>8245</v>
      </c>
      <c r="I207" s="10">
        <v>1448074800</v>
      </c>
      <c r="J207" s="10">
        <v>1444874768</v>
      </c>
      <c r="K207" s="10" t="b">
        <v>0</v>
      </c>
      <c r="L207" s="10">
        <v>64</v>
      </c>
      <c r="M207" t="b">
        <v>1</v>
      </c>
      <c r="N207" s="10" t="s">
        <v>8269</v>
      </c>
      <c r="O207" s="15" t="s">
        <v>8315</v>
      </c>
      <c r="P207" s="10" t="s">
        <v>8316</v>
      </c>
      <c r="Q207" s="10">
        <v>100</v>
      </c>
      <c r="R207" s="10">
        <v>93.76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s="10" t="s">
        <v>8218</v>
      </c>
      <c r="G208" s="10" t="s">
        <v>8223</v>
      </c>
      <c r="H208" s="10" t="s">
        <v>8245</v>
      </c>
      <c r="I208" s="10">
        <v>1418244552</v>
      </c>
      <c r="J208" s="10">
        <v>1415652552</v>
      </c>
      <c r="K208" s="10" t="b">
        <v>0</v>
      </c>
      <c r="L208" s="10">
        <v>15</v>
      </c>
      <c r="M208" t="b">
        <v>1</v>
      </c>
      <c r="N208" s="10" t="s">
        <v>8269</v>
      </c>
      <c r="O208" s="15" t="s">
        <v>8315</v>
      </c>
      <c r="P208" s="10" t="s">
        <v>8316</v>
      </c>
      <c r="Q208" s="10">
        <v>100</v>
      </c>
      <c r="R208" s="10">
        <v>133.33000000000001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s="10" t="s">
        <v>8218</v>
      </c>
      <c r="G209" s="10" t="s">
        <v>8223</v>
      </c>
      <c r="H209" s="10" t="s">
        <v>8245</v>
      </c>
      <c r="I209" s="10">
        <v>1417620506</v>
      </c>
      <c r="J209" s="10">
        <v>1415028506</v>
      </c>
      <c r="K209" s="10" t="b">
        <v>0</v>
      </c>
      <c r="L209" s="10">
        <v>41</v>
      </c>
      <c r="M209" t="b">
        <v>1</v>
      </c>
      <c r="N209" s="10" t="s">
        <v>8269</v>
      </c>
      <c r="O209" s="15" t="s">
        <v>8315</v>
      </c>
      <c r="P209" s="10" t="s">
        <v>8316</v>
      </c>
      <c r="Q209" s="10">
        <v>105</v>
      </c>
      <c r="R209" s="10">
        <v>51.22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s="10" t="s">
        <v>8218</v>
      </c>
      <c r="G210" s="10" t="s">
        <v>8223</v>
      </c>
      <c r="H210" s="10" t="s">
        <v>8245</v>
      </c>
      <c r="I210" s="10">
        <v>1418581088</v>
      </c>
      <c r="J210" s="10">
        <v>1415125088</v>
      </c>
      <c r="K210" s="10" t="b">
        <v>0</v>
      </c>
      <c r="L210" s="10">
        <v>35</v>
      </c>
      <c r="M210" t="b">
        <v>1</v>
      </c>
      <c r="N210" s="10" t="s">
        <v>8269</v>
      </c>
      <c r="O210" s="15" t="s">
        <v>8315</v>
      </c>
      <c r="P210" s="10" t="s">
        <v>8316</v>
      </c>
      <c r="Q210" s="10">
        <v>117</v>
      </c>
      <c r="R210" s="10">
        <v>100.17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s="10" t="s">
        <v>8218</v>
      </c>
      <c r="G211" s="10" t="s">
        <v>8223</v>
      </c>
      <c r="H211" s="10" t="s">
        <v>8245</v>
      </c>
      <c r="I211" s="10">
        <v>1464960682</v>
      </c>
      <c r="J211" s="10">
        <v>1462368682</v>
      </c>
      <c r="K211" s="10" t="b">
        <v>0</v>
      </c>
      <c r="L211" s="10">
        <v>62</v>
      </c>
      <c r="M211" t="b">
        <v>1</v>
      </c>
      <c r="N211" s="10" t="s">
        <v>8269</v>
      </c>
      <c r="O211" s="15" t="s">
        <v>8315</v>
      </c>
      <c r="P211" s="10" t="s">
        <v>8316</v>
      </c>
      <c r="Q211" s="10">
        <v>115</v>
      </c>
      <c r="R211" s="10">
        <v>184.68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s="10" t="s">
        <v>8218</v>
      </c>
      <c r="G212" s="10" t="s">
        <v>8223</v>
      </c>
      <c r="H212" s="10" t="s">
        <v>8245</v>
      </c>
      <c r="I212" s="10">
        <v>1405017345</v>
      </c>
      <c r="J212" s="10">
        <v>1403721345</v>
      </c>
      <c r="K212" s="10" t="b">
        <v>0</v>
      </c>
      <c r="L212" s="10">
        <v>22</v>
      </c>
      <c r="M212" t="b">
        <v>1</v>
      </c>
      <c r="N212" s="10" t="s">
        <v>8269</v>
      </c>
      <c r="O212" s="15" t="s">
        <v>8315</v>
      </c>
      <c r="P212" s="10" t="s">
        <v>8316</v>
      </c>
      <c r="Q212" s="10">
        <v>102</v>
      </c>
      <c r="R212" s="10">
        <v>69.819999999999993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s="10" t="s">
        <v>8218</v>
      </c>
      <c r="G213" s="10" t="s">
        <v>8223</v>
      </c>
      <c r="H213" s="10" t="s">
        <v>8245</v>
      </c>
      <c r="I213" s="10">
        <v>1407536880</v>
      </c>
      <c r="J213" s="10">
        <v>1404997548</v>
      </c>
      <c r="K213" s="10" t="b">
        <v>0</v>
      </c>
      <c r="L213" s="10">
        <v>18</v>
      </c>
      <c r="M213" t="b">
        <v>1</v>
      </c>
      <c r="N213" s="10" t="s">
        <v>8269</v>
      </c>
      <c r="O213" s="15" t="s">
        <v>8315</v>
      </c>
      <c r="P213" s="10" t="s">
        <v>8316</v>
      </c>
      <c r="Q213" s="10">
        <v>223</v>
      </c>
      <c r="R213" s="10">
        <v>61.94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s="10" t="s">
        <v>8218</v>
      </c>
      <c r="G214" s="10" t="s">
        <v>8223</v>
      </c>
      <c r="H214" s="10" t="s">
        <v>8245</v>
      </c>
      <c r="I214" s="10">
        <v>1415234760</v>
      </c>
      <c r="J214" s="10">
        <v>1413065230</v>
      </c>
      <c r="K214" s="10" t="b">
        <v>0</v>
      </c>
      <c r="L214" s="10">
        <v>44</v>
      </c>
      <c r="M214" t="b">
        <v>1</v>
      </c>
      <c r="N214" s="10" t="s">
        <v>8269</v>
      </c>
      <c r="O214" s="15" t="s">
        <v>8315</v>
      </c>
      <c r="P214" s="10" t="s">
        <v>8316</v>
      </c>
      <c r="Q214" s="10">
        <v>106</v>
      </c>
      <c r="R214" s="10">
        <v>36.07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s="10" t="s">
        <v>8218</v>
      </c>
      <c r="G215" s="10" t="s">
        <v>8223</v>
      </c>
      <c r="H215" s="10" t="s">
        <v>8245</v>
      </c>
      <c r="I215" s="10">
        <v>1401595140</v>
      </c>
      <c r="J215" s="10">
        <v>1399286589</v>
      </c>
      <c r="K215" s="10" t="b">
        <v>0</v>
      </c>
      <c r="L215" s="10">
        <v>28</v>
      </c>
      <c r="M215" t="b">
        <v>1</v>
      </c>
      <c r="N215" s="10" t="s">
        <v>8269</v>
      </c>
      <c r="O215" s="15" t="s">
        <v>8315</v>
      </c>
      <c r="P215" s="10" t="s">
        <v>8316</v>
      </c>
      <c r="Q215" s="10">
        <v>104</v>
      </c>
      <c r="R215" s="10">
        <v>55.89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s="10" t="s">
        <v>8218</v>
      </c>
      <c r="G216" s="10" t="s">
        <v>8223</v>
      </c>
      <c r="H216" s="10" t="s">
        <v>8245</v>
      </c>
      <c r="I216" s="10">
        <v>1416589200</v>
      </c>
      <c r="J216" s="10">
        <v>1414605776</v>
      </c>
      <c r="K216" s="10" t="b">
        <v>0</v>
      </c>
      <c r="L216" s="10">
        <v>65</v>
      </c>
      <c r="M216" t="b">
        <v>1</v>
      </c>
      <c r="N216" s="10" t="s">
        <v>8269</v>
      </c>
      <c r="O216" s="15" t="s">
        <v>8315</v>
      </c>
      <c r="P216" s="10" t="s">
        <v>8316</v>
      </c>
      <c r="Q216" s="10">
        <v>111</v>
      </c>
      <c r="R216" s="10">
        <v>68.349999999999994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s="10" t="s">
        <v>8218</v>
      </c>
      <c r="G217" s="10" t="s">
        <v>8223</v>
      </c>
      <c r="H217" s="10" t="s">
        <v>8245</v>
      </c>
      <c r="I217" s="10">
        <v>1409266414</v>
      </c>
      <c r="J217" s="10">
        <v>1405378414</v>
      </c>
      <c r="K217" s="10" t="b">
        <v>0</v>
      </c>
      <c r="L217" s="10">
        <v>85</v>
      </c>
      <c r="M217" t="b">
        <v>1</v>
      </c>
      <c r="N217" s="10" t="s">
        <v>8269</v>
      </c>
      <c r="O217" s="15" t="s">
        <v>8315</v>
      </c>
      <c r="P217" s="10" t="s">
        <v>8316</v>
      </c>
      <c r="Q217" s="10">
        <v>100</v>
      </c>
      <c r="R217" s="10">
        <v>118.13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s="10" t="s">
        <v>8218</v>
      </c>
      <c r="G218" s="10" t="s">
        <v>8223</v>
      </c>
      <c r="H218" s="10" t="s">
        <v>8245</v>
      </c>
      <c r="I218" s="10">
        <v>1447295460</v>
      </c>
      <c r="J218" s="10">
        <v>1444747843</v>
      </c>
      <c r="K218" s="10" t="b">
        <v>0</v>
      </c>
      <c r="L218" s="10">
        <v>165</v>
      </c>
      <c r="M218" t="b">
        <v>1</v>
      </c>
      <c r="N218" s="10" t="s">
        <v>8269</v>
      </c>
      <c r="O218" s="15" t="s">
        <v>8315</v>
      </c>
      <c r="P218" s="10" t="s">
        <v>8316</v>
      </c>
      <c r="Q218" s="10">
        <v>110</v>
      </c>
      <c r="R218" s="10">
        <v>99.79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s="10" t="s">
        <v>8218</v>
      </c>
      <c r="G219" s="10" t="s">
        <v>8223</v>
      </c>
      <c r="H219" s="10" t="s">
        <v>8245</v>
      </c>
      <c r="I219" s="10">
        <v>1434542702</v>
      </c>
      <c r="J219" s="10">
        <v>1432814702</v>
      </c>
      <c r="K219" s="10" t="b">
        <v>0</v>
      </c>
      <c r="L219" s="10">
        <v>3</v>
      </c>
      <c r="M219" t="b">
        <v>1</v>
      </c>
      <c r="N219" s="10" t="s">
        <v>8269</v>
      </c>
      <c r="O219" s="15" t="s">
        <v>8315</v>
      </c>
      <c r="P219" s="10" t="s">
        <v>8316</v>
      </c>
      <c r="Q219" s="10">
        <v>122</v>
      </c>
      <c r="R219" s="10">
        <v>203.33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s="10" t="s">
        <v>8218</v>
      </c>
      <c r="G220" s="10" t="s">
        <v>8223</v>
      </c>
      <c r="H220" s="10" t="s">
        <v>8245</v>
      </c>
      <c r="I220" s="10">
        <v>1405511376</v>
      </c>
      <c r="J220" s="10">
        <v>1401623376</v>
      </c>
      <c r="K220" s="10" t="b">
        <v>0</v>
      </c>
      <c r="L220" s="10">
        <v>91</v>
      </c>
      <c r="M220" t="b">
        <v>1</v>
      </c>
      <c r="N220" s="10" t="s">
        <v>8269</v>
      </c>
      <c r="O220" s="15" t="s">
        <v>8315</v>
      </c>
      <c r="P220" s="10" t="s">
        <v>8316</v>
      </c>
      <c r="Q220" s="10">
        <v>100</v>
      </c>
      <c r="R220" s="10">
        <v>110.23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s="10" t="s">
        <v>8218</v>
      </c>
      <c r="G221" s="10" t="s">
        <v>8223</v>
      </c>
      <c r="H221" s="10" t="s">
        <v>8245</v>
      </c>
      <c r="I221" s="10">
        <v>1405727304</v>
      </c>
      <c r="J221" s="10">
        <v>1403135304</v>
      </c>
      <c r="K221" s="10" t="b">
        <v>0</v>
      </c>
      <c r="L221" s="10">
        <v>18</v>
      </c>
      <c r="M221" t="b">
        <v>1</v>
      </c>
      <c r="N221" s="10" t="s">
        <v>8269</v>
      </c>
      <c r="O221" s="15" t="s">
        <v>8315</v>
      </c>
      <c r="P221" s="10" t="s">
        <v>8316</v>
      </c>
      <c r="Q221" s="10">
        <v>211</v>
      </c>
      <c r="R221" s="10">
        <v>58.61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s="10" t="s">
        <v>8218</v>
      </c>
      <c r="G222" s="10" t="s">
        <v>8223</v>
      </c>
      <c r="H222" s="10" t="s">
        <v>8245</v>
      </c>
      <c r="I222" s="10">
        <v>1465196400</v>
      </c>
      <c r="J222" s="10">
        <v>1462841990</v>
      </c>
      <c r="K222" s="10" t="b">
        <v>0</v>
      </c>
      <c r="L222" s="10">
        <v>40</v>
      </c>
      <c r="M222" t="b">
        <v>1</v>
      </c>
      <c r="N222" s="10" t="s">
        <v>8269</v>
      </c>
      <c r="O222" s="15" t="s">
        <v>8315</v>
      </c>
      <c r="P222" s="10" t="s">
        <v>8316</v>
      </c>
      <c r="Q222" s="10">
        <v>109</v>
      </c>
      <c r="R222" s="10">
        <v>81.38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s="10" t="s">
        <v>8218</v>
      </c>
      <c r="G223" s="10" t="s">
        <v>8223</v>
      </c>
      <c r="H223" s="10" t="s">
        <v>8245</v>
      </c>
      <c r="I223" s="10">
        <v>1444264372</v>
      </c>
      <c r="J223" s="10">
        <v>1442536372</v>
      </c>
      <c r="K223" s="10" t="b">
        <v>0</v>
      </c>
      <c r="L223" s="10">
        <v>78</v>
      </c>
      <c r="M223" t="b">
        <v>1</v>
      </c>
      <c r="N223" s="10" t="s">
        <v>8269</v>
      </c>
      <c r="O223" s="15" t="s">
        <v>8315</v>
      </c>
      <c r="P223" s="10" t="s">
        <v>8316</v>
      </c>
      <c r="Q223" s="10">
        <v>104</v>
      </c>
      <c r="R223" s="10">
        <v>199.17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s="10" t="s">
        <v>8218</v>
      </c>
      <c r="G224" s="10" t="s">
        <v>8223</v>
      </c>
      <c r="H224" s="10" t="s">
        <v>8245</v>
      </c>
      <c r="I224" s="10">
        <v>1425099540</v>
      </c>
      <c r="J224" s="10">
        <v>1424280938</v>
      </c>
      <c r="K224" s="10" t="b">
        <v>0</v>
      </c>
      <c r="L224" s="10">
        <v>14</v>
      </c>
      <c r="M224" t="b">
        <v>1</v>
      </c>
      <c r="N224" s="10" t="s">
        <v>8269</v>
      </c>
      <c r="O224" s="15" t="s">
        <v>8315</v>
      </c>
      <c r="P224" s="10" t="s">
        <v>8316</v>
      </c>
      <c r="Q224" s="10">
        <v>130</v>
      </c>
      <c r="R224" s="10">
        <v>46.43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s="10" t="s">
        <v>8218</v>
      </c>
      <c r="G225" s="10" t="s">
        <v>8223</v>
      </c>
      <c r="H225" s="10" t="s">
        <v>8245</v>
      </c>
      <c r="I225" s="10">
        <v>1480579140</v>
      </c>
      <c r="J225" s="10">
        <v>1478030325</v>
      </c>
      <c r="K225" s="10" t="b">
        <v>0</v>
      </c>
      <c r="L225" s="10">
        <v>44</v>
      </c>
      <c r="M225" t="b">
        <v>1</v>
      </c>
      <c r="N225" s="10" t="s">
        <v>8269</v>
      </c>
      <c r="O225" s="15" t="s">
        <v>8315</v>
      </c>
      <c r="P225" s="10" t="s">
        <v>8316</v>
      </c>
      <c r="Q225" s="10">
        <v>104</v>
      </c>
      <c r="R225" s="10">
        <v>70.569999999999993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s="10" t="s">
        <v>8218</v>
      </c>
      <c r="G226" s="10" t="s">
        <v>8223</v>
      </c>
      <c r="H226" s="10" t="s">
        <v>8245</v>
      </c>
      <c r="I226" s="10">
        <v>1460935800</v>
      </c>
      <c r="J226" s="10">
        <v>1459999656</v>
      </c>
      <c r="K226" s="10" t="b">
        <v>0</v>
      </c>
      <c r="L226" s="10">
        <v>9</v>
      </c>
      <c r="M226" t="b">
        <v>1</v>
      </c>
      <c r="N226" s="10" t="s">
        <v>8269</v>
      </c>
      <c r="O226" s="15" t="s">
        <v>8315</v>
      </c>
      <c r="P226" s="10" t="s">
        <v>8316</v>
      </c>
      <c r="Q226" s="10">
        <v>100</v>
      </c>
      <c r="R226" s="10">
        <v>22.22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s="10" t="s">
        <v>8218</v>
      </c>
      <c r="G227" s="10" t="s">
        <v>8223</v>
      </c>
      <c r="H227" s="10" t="s">
        <v>8245</v>
      </c>
      <c r="I227" s="10">
        <v>1414284180</v>
      </c>
      <c r="J227" s="10">
        <v>1410558948</v>
      </c>
      <c r="K227" s="10" t="b">
        <v>0</v>
      </c>
      <c r="L227" s="10">
        <v>45</v>
      </c>
      <c r="M227" t="b">
        <v>1</v>
      </c>
      <c r="N227" s="10" t="s">
        <v>8269</v>
      </c>
      <c r="O227" s="15" t="s">
        <v>8315</v>
      </c>
      <c r="P227" s="10" t="s">
        <v>8316</v>
      </c>
      <c r="Q227" s="10">
        <v>100</v>
      </c>
      <c r="R227" s="10">
        <v>37.78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s="10" t="s">
        <v>8218</v>
      </c>
      <c r="G228" s="10" t="s">
        <v>8223</v>
      </c>
      <c r="H228" s="10" t="s">
        <v>8245</v>
      </c>
      <c r="I228" s="10">
        <v>1400875307</v>
      </c>
      <c r="J228" s="10">
        <v>1398283307</v>
      </c>
      <c r="K228" s="10" t="b">
        <v>0</v>
      </c>
      <c r="L228" s="10">
        <v>56</v>
      </c>
      <c r="M228" t="b">
        <v>1</v>
      </c>
      <c r="N228" s="10" t="s">
        <v>8269</v>
      </c>
      <c r="O228" s="15" t="s">
        <v>8315</v>
      </c>
      <c r="P228" s="10" t="s">
        <v>8316</v>
      </c>
      <c r="Q228" s="10">
        <v>101</v>
      </c>
      <c r="R228" s="10">
        <v>72.05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s="10" t="s">
        <v>8218</v>
      </c>
      <c r="G229" s="10" t="s">
        <v>8223</v>
      </c>
      <c r="H229" s="10" t="s">
        <v>8245</v>
      </c>
      <c r="I229" s="10">
        <v>1425495563</v>
      </c>
      <c r="J229" s="10">
        <v>1422903563</v>
      </c>
      <c r="K229" s="10" t="b">
        <v>0</v>
      </c>
      <c r="L229" s="10">
        <v>98</v>
      </c>
      <c r="M229" t="b">
        <v>1</v>
      </c>
      <c r="N229" s="10" t="s">
        <v>8269</v>
      </c>
      <c r="O229" s="15" t="s">
        <v>8315</v>
      </c>
      <c r="P229" s="10" t="s">
        <v>8316</v>
      </c>
      <c r="Q229" s="10">
        <v>101</v>
      </c>
      <c r="R229" s="10">
        <v>103.21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s="10" t="s">
        <v>8218</v>
      </c>
      <c r="G230" s="10" t="s">
        <v>8223</v>
      </c>
      <c r="H230" s="10" t="s">
        <v>8245</v>
      </c>
      <c r="I230" s="10">
        <v>1429912341</v>
      </c>
      <c r="J230" s="10">
        <v>1427320341</v>
      </c>
      <c r="K230" s="10" t="b">
        <v>0</v>
      </c>
      <c r="L230" s="10">
        <v>10</v>
      </c>
      <c r="M230" t="b">
        <v>1</v>
      </c>
      <c r="N230" s="10" t="s">
        <v>8269</v>
      </c>
      <c r="O230" s="15" t="s">
        <v>8315</v>
      </c>
      <c r="P230" s="10" t="s">
        <v>8316</v>
      </c>
      <c r="Q230" s="10">
        <v>140</v>
      </c>
      <c r="R230" s="10">
        <v>35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s="10" t="s">
        <v>8218</v>
      </c>
      <c r="G231" s="10" t="s">
        <v>8223</v>
      </c>
      <c r="H231" s="10" t="s">
        <v>8245</v>
      </c>
      <c r="I231" s="10">
        <v>1423119540</v>
      </c>
      <c r="J231" s="10">
        <v>1421252084</v>
      </c>
      <c r="K231" s="10" t="b">
        <v>0</v>
      </c>
      <c r="L231" s="10">
        <v>76</v>
      </c>
      <c r="M231" t="b">
        <v>1</v>
      </c>
      <c r="N231" s="10" t="s">
        <v>8269</v>
      </c>
      <c r="O231" s="15" t="s">
        <v>8315</v>
      </c>
      <c r="P231" s="10" t="s">
        <v>8316</v>
      </c>
      <c r="Q231" s="10">
        <v>104</v>
      </c>
      <c r="R231" s="10">
        <v>81.78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s="10" t="s">
        <v>8218</v>
      </c>
      <c r="G232" s="10" t="s">
        <v>8223</v>
      </c>
      <c r="H232" s="10" t="s">
        <v>8245</v>
      </c>
      <c r="I232" s="10">
        <v>1412434136</v>
      </c>
      <c r="J232" s="10">
        <v>1409669336</v>
      </c>
      <c r="K232" s="10" t="b">
        <v>0</v>
      </c>
      <c r="L232" s="10">
        <v>104</v>
      </c>
      <c r="M232" t="b">
        <v>1</v>
      </c>
      <c r="N232" s="10" t="s">
        <v>8269</v>
      </c>
      <c r="O232" s="15" t="s">
        <v>8315</v>
      </c>
      <c r="P232" s="10" t="s">
        <v>8316</v>
      </c>
      <c r="Q232" s="10">
        <v>103</v>
      </c>
      <c r="R232" s="10">
        <v>297.02999999999997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s="10" t="s">
        <v>8218</v>
      </c>
      <c r="G233" s="10" t="s">
        <v>8223</v>
      </c>
      <c r="H233" s="10" t="s">
        <v>8245</v>
      </c>
      <c r="I233" s="10">
        <v>1411264800</v>
      </c>
      <c r="J233" s="10">
        <v>1409620903</v>
      </c>
      <c r="K233" s="10" t="b">
        <v>0</v>
      </c>
      <c r="L233" s="10">
        <v>87</v>
      </c>
      <c r="M233" t="b">
        <v>1</v>
      </c>
      <c r="N233" s="10" t="s">
        <v>8269</v>
      </c>
      <c r="O233" s="15" t="s">
        <v>8315</v>
      </c>
      <c r="P233" s="10" t="s">
        <v>8316</v>
      </c>
      <c r="Q233" s="10">
        <v>108</v>
      </c>
      <c r="R233" s="10">
        <v>46.61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s="10" t="s">
        <v>8218</v>
      </c>
      <c r="G234" s="10" t="s">
        <v>8223</v>
      </c>
      <c r="H234" s="10" t="s">
        <v>8245</v>
      </c>
      <c r="I234" s="10">
        <v>1408383153</v>
      </c>
      <c r="J234" s="10">
        <v>1405791153</v>
      </c>
      <c r="K234" s="10" t="b">
        <v>0</v>
      </c>
      <c r="L234" s="10">
        <v>21</v>
      </c>
      <c r="M234" t="b">
        <v>1</v>
      </c>
      <c r="N234" s="10" t="s">
        <v>8269</v>
      </c>
      <c r="O234" s="15" t="s">
        <v>8315</v>
      </c>
      <c r="P234" s="10" t="s">
        <v>8316</v>
      </c>
      <c r="Q234" s="10">
        <v>100</v>
      </c>
      <c r="R234" s="10">
        <v>95.24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s="10" t="s">
        <v>8218</v>
      </c>
      <c r="G235" s="10" t="s">
        <v>8223</v>
      </c>
      <c r="H235" s="10" t="s">
        <v>8245</v>
      </c>
      <c r="I235" s="10">
        <v>1454709600</v>
      </c>
      <c r="J235" s="10">
        <v>1452520614</v>
      </c>
      <c r="K235" s="10" t="b">
        <v>0</v>
      </c>
      <c r="L235" s="10">
        <v>42</v>
      </c>
      <c r="M235" t="b">
        <v>1</v>
      </c>
      <c r="N235" s="10" t="s">
        <v>8269</v>
      </c>
      <c r="O235" s="15" t="s">
        <v>8315</v>
      </c>
      <c r="P235" s="10" t="s">
        <v>8316</v>
      </c>
      <c r="Q235" s="10">
        <v>110</v>
      </c>
      <c r="R235" s="10">
        <v>52.21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s="10" t="s">
        <v>8218</v>
      </c>
      <c r="G236" s="10" t="s">
        <v>8223</v>
      </c>
      <c r="H236" s="10" t="s">
        <v>8245</v>
      </c>
      <c r="I236" s="10">
        <v>1402974000</v>
      </c>
      <c r="J236" s="10">
        <v>1400290255</v>
      </c>
      <c r="K236" s="10" t="b">
        <v>0</v>
      </c>
      <c r="L236" s="10">
        <v>71</v>
      </c>
      <c r="M236" t="b">
        <v>1</v>
      </c>
      <c r="N236" s="10" t="s">
        <v>8269</v>
      </c>
      <c r="O236" s="15" t="s">
        <v>8315</v>
      </c>
      <c r="P236" s="10" t="s">
        <v>8316</v>
      </c>
      <c r="Q236" s="10">
        <v>100</v>
      </c>
      <c r="R236" s="10">
        <v>134.15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s="10" t="s">
        <v>8218</v>
      </c>
      <c r="G237" s="10" t="s">
        <v>8223</v>
      </c>
      <c r="H237" s="10" t="s">
        <v>8245</v>
      </c>
      <c r="I237" s="10">
        <v>1404983269</v>
      </c>
      <c r="J237" s="10">
        <v>1402391269</v>
      </c>
      <c r="K237" s="10" t="b">
        <v>0</v>
      </c>
      <c r="L237" s="10">
        <v>168</v>
      </c>
      <c r="M237" t="b">
        <v>1</v>
      </c>
      <c r="N237" s="10" t="s">
        <v>8269</v>
      </c>
      <c r="O237" s="15" t="s">
        <v>8315</v>
      </c>
      <c r="P237" s="10" t="s">
        <v>8316</v>
      </c>
      <c r="Q237" s="10">
        <v>106</v>
      </c>
      <c r="R237" s="10">
        <v>62.83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s="10" t="s">
        <v>8218</v>
      </c>
      <c r="G238" s="10" t="s">
        <v>8223</v>
      </c>
      <c r="H238" s="10" t="s">
        <v>8245</v>
      </c>
      <c r="I238" s="10">
        <v>1470538800</v>
      </c>
      <c r="J238" s="10">
        <v>1469112493</v>
      </c>
      <c r="K238" s="10" t="b">
        <v>0</v>
      </c>
      <c r="L238" s="10">
        <v>19</v>
      </c>
      <c r="M238" t="b">
        <v>1</v>
      </c>
      <c r="N238" s="10" t="s">
        <v>8269</v>
      </c>
      <c r="O238" s="15" t="s">
        <v>8315</v>
      </c>
      <c r="P238" s="10" t="s">
        <v>8316</v>
      </c>
      <c r="Q238" s="10">
        <v>112</v>
      </c>
      <c r="R238" s="10">
        <v>58.95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s="10" t="s">
        <v>8218</v>
      </c>
      <c r="G239" s="10" t="s">
        <v>8223</v>
      </c>
      <c r="H239" s="10" t="s">
        <v>8245</v>
      </c>
      <c r="I239" s="10">
        <v>1408638480</v>
      </c>
      <c r="J239" s="10">
        <v>1406811593</v>
      </c>
      <c r="K239" s="10" t="b">
        <v>0</v>
      </c>
      <c r="L239" s="10">
        <v>37</v>
      </c>
      <c r="M239" t="b">
        <v>1</v>
      </c>
      <c r="N239" s="10" t="s">
        <v>8269</v>
      </c>
      <c r="O239" s="15" t="s">
        <v>8315</v>
      </c>
      <c r="P239" s="10" t="s">
        <v>8316</v>
      </c>
      <c r="Q239" s="10">
        <v>106</v>
      </c>
      <c r="R239" s="10">
        <v>143.11000000000001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s="10" t="s">
        <v>8218</v>
      </c>
      <c r="G240" s="10" t="s">
        <v>8223</v>
      </c>
      <c r="H240" s="10" t="s">
        <v>8245</v>
      </c>
      <c r="I240" s="10">
        <v>1440003820</v>
      </c>
      <c r="J240" s="10">
        <v>1437411820</v>
      </c>
      <c r="K240" s="10" t="b">
        <v>0</v>
      </c>
      <c r="L240" s="10">
        <v>36</v>
      </c>
      <c r="M240" t="b">
        <v>1</v>
      </c>
      <c r="N240" s="10" t="s">
        <v>8269</v>
      </c>
      <c r="O240" s="15" t="s">
        <v>8315</v>
      </c>
      <c r="P240" s="10" t="s">
        <v>8316</v>
      </c>
      <c r="Q240" s="10">
        <v>101</v>
      </c>
      <c r="R240" s="10">
        <v>84.17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s="10" t="s">
        <v>8218</v>
      </c>
      <c r="G241" s="10" t="s">
        <v>8223</v>
      </c>
      <c r="H241" s="10" t="s">
        <v>8245</v>
      </c>
      <c r="I241" s="10">
        <v>1453179540</v>
      </c>
      <c r="J241" s="10">
        <v>1452030730</v>
      </c>
      <c r="K241" s="10" t="b">
        <v>0</v>
      </c>
      <c r="L241" s="10">
        <v>18</v>
      </c>
      <c r="M241" t="b">
        <v>1</v>
      </c>
      <c r="N241" s="10" t="s">
        <v>8269</v>
      </c>
      <c r="O241" s="15" t="s">
        <v>8315</v>
      </c>
      <c r="P241" s="10" t="s">
        <v>8316</v>
      </c>
      <c r="Q241" s="10">
        <v>135</v>
      </c>
      <c r="R241" s="10">
        <v>89.79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s="10" t="s">
        <v>8218</v>
      </c>
      <c r="G242" s="10" t="s">
        <v>8223</v>
      </c>
      <c r="H242" s="10" t="s">
        <v>8245</v>
      </c>
      <c r="I242" s="10">
        <v>1405095300</v>
      </c>
      <c r="J242" s="10">
        <v>1403146628</v>
      </c>
      <c r="K242" s="10" t="b">
        <v>0</v>
      </c>
      <c r="L242" s="10">
        <v>82</v>
      </c>
      <c r="M242" t="b">
        <v>1</v>
      </c>
      <c r="N242" s="10" t="s">
        <v>8269</v>
      </c>
      <c r="O242" s="15" t="s">
        <v>8315</v>
      </c>
      <c r="P242" s="10" t="s">
        <v>8316</v>
      </c>
      <c r="Q242" s="10">
        <v>105</v>
      </c>
      <c r="R242" s="10">
        <v>64.16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s="10" t="s">
        <v>8218</v>
      </c>
      <c r="G243" s="10" t="s">
        <v>8223</v>
      </c>
      <c r="H243" s="10" t="s">
        <v>8245</v>
      </c>
      <c r="I243" s="10">
        <v>1447445820</v>
      </c>
      <c r="J243" s="10">
        <v>1445077121</v>
      </c>
      <c r="K243" s="10" t="b">
        <v>0</v>
      </c>
      <c r="L243" s="10">
        <v>43</v>
      </c>
      <c r="M243" t="b">
        <v>1</v>
      </c>
      <c r="N243" s="10" t="s">
        <v>8269</v>
      </c>
      <c r="O243" s="15" t="s">
        <v>8315</v>
      </c>
      <c r="P243" s="10" t="s">
        <v>8316</v>
      </c>
      <c r="Q243" s="10">
        <v>103</v>
      </c>
      <c r="R243" s="10">
        <v>59.65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s="10" t="s">
        <v>8218</v>
      </c>
      <c r="G244" s="10" t="s">
        <v>8223</v>
      </c>
      <c r="H244" s="10" t="s">
        <v>8245</v>
      </c>
      <c r="I244" s="10">
        <v>1433016672</v>
      </c>
      <c r="J244" s="10">
        <v>1430424672</v>
      </c>
      <c r="K244" s="10" t="b">
        <v>0</v>
      </c>
      <c r="L244" s="10">
        <v>8</v>
      </c>
      <c r="M244" t="b">
        <v>1</v>
      </c>
      <c r="N244" s="10" t="s">
        <v>8269</v>
      </c>
      <c r="O244" s="15" t="s">
        <v>8315</v>
      </c>
      <c r="P244" s="10" t="s">
        <v>8316</v>
      </c>
      <c r="Q244" s="10">
        <v>100</v>
      </c>
      <c r="R244" s="10">
        <v>31.25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s="10" t="s">
        <v>8218</v>
      </c>
      <c r="G245" s="10" t="s">
        <v>8223</v>
      </c>
      <c r="H245" s="10" t="s">
        <v>8245</v>
      </c>
      <c r="I245" s="10">
        <v>1410266146</v>
      </c>
      <c r="J245" s="10">
        <v>1407674146</v>
      </c>
      <c r="K245" s="10" t="b">
        <v>0</v>
      </c>
      <c r="L245" s="10">
        <v>45</v>
      </c>
      <c r="M245" t="b">
        <v>1</v>
      </c>
      <c r="N245" s="10" t="s">
        <v>8269</v>
      </c>
      <c r="O245" s="15" t="s">
        <v>8315</v>
      </c>
      <c r="P245" s="10" t="s">
        <v>8316</v>
      </c>
      <c r="Q245" s="10">
        <v>186</v>
      </c>
      <c r="R245" s="10">
        <v>41.22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s="10" t="s">
        <v>8218</v>
      </c>
      <c r="G246" s="10" t="s">
        <v>8223</v>
      </c>
      <c r="H246" s="10" t="s">
        <v>8245</v>
      </c>
      <c r="I246" s="10">
        <v>1458332412</v>
      </c>
      <c r="J246" s="10">
        <v>1454448012</v>
      </c>
      <c r="K246" s="10" t="b">
        <v>0</v>
      </c>
      <c r="L246" s="10">
        <v>14</v>
      </c>
      <c r="M246" t="b">
        <v>1</v>
      </c>
      <c r="N246" s="10" t="s">
        <v>8269</v>
      </c>
      <c r="O246" s="15" t="s">
        <v>8315</v>
      </c>
      <c r="P246" s="10" t="s">
        <v>8316</v>
      </c>
      <c r="Q246" s="10">
        <v>108</v>
      </c>
      <c r="R246" s="10">
        <v>77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s="10" t="s">
        <v>8218</v>
      </c>
      <c r="G247" s="10" t="s">
        <v>8223</v>
      </c>
      <c r="H247" s="10" t="s">
        <v>8245</v>
      </c>
      <c r="I247" s="10">
        <v>1418784689</v>
      </c>
      <c r="J247" s="10">
        <v>1416192689</v>
      </c>
      <c r="K247" s="10" t="b">
        <v>0</v>
      </c>
      <c r="L247" s="10">
        <v>45</v>
      </c>
      <c r="M247" t="b">
        <v>1</v>
      </c>
      <c r="N247" s="10" t="s">
        <v>8269</v>
      </c>
      <c r="O247" s="15" t="s">
        <v>8315</v>
      </c>
      <c r="P247" s="10" t="s">
        <v>8316</v>
      </c>
      <c r="Q247" s="10">
        <v>110</v>
      </c>
      <c r="R247" s="10">
        <v>51.22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s="10" t="s">
        <v>8218</v>
      </c>
      <c r="G248" s="10" t="s">
        <v>8223</v>
      </c>
      <c r="H248" s="10" t="s">
        <v>8245</v>
      </c>
      <c r="I248" s="10">
        <v>1468036800</v>
      </c>
      <c r="J248" s="10">
        <v>1465607738</v>
      </c>
      <c r="K248" s="10" t="b">
        <v>0</v>
      </c>
      <c r="L248" s="10">
        <v>20</v>
      </c>
      <c r="M248" t="b">
        <v>1</v>
      </c>
      <c r="N248" s="10" t="s">
        <v>8269</v>
      </c>
      <c r="O248" s="15" t="s">
        <v>8315</v>
      </c>
      <c r="P248" s="10" t="s">
        <v>8316</v>
      </c>
      <c r="Q248" s="10">
        <v>171</v>
      </c>
      <c r="R248" s="10">
        <v>68.25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s="10" t="s">
        <v>8218</v>
      </c>
      <c r="G249" s="10" t="s">
        <v>8223</v>
      </c>
      <c r="H249" s="10" t="s">
        <v>8245</v>
      </c>
      <c r="I249" s="10">
        <v>1429636927</v>
      </c>
      <c r="J249" s="10">
        <v>1427304127</v>
      </c>
      <c r="K249" s="10" t="b">
        <v>0</v>
      </c>
      <c r="L249" s="10">
        <v>16</v>
      </c>
      <c r="M249" t="b">
        <v>1</v>
      </c>
      <c r="N249" s="10" t="s">
        <v>8269</v>
      </c>
      <c r="O249" s="15" t="s">
        <v>8315</v>
      </c>
      <c r="P249" s="10" t="s">
        <v>8316</v>
      </c>
      <c r="Q249" s="10">
        <v>101</v>
      </c>
      <c r="R249" s="10">
        <v>41.13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s="10" t="s">
        <v>8218</v>
      </c>
      <c r="G250" s="10" t="s">
        <v>8223</v>
      </c>
      <c r="H250" s="10" t="s">
        <v>8245</v>
      </c>
      <c r="I250" s="10">
        <v>1406087940</v>
      </c>
      <c r="J250" s="10">
        <v>1404141626</v>
      </c>
      <c r="K250" s="10" t="b">
        <v>0</v>
      </c>
      <c r="L250" s="10">
        <v>37</v>
      </c>
      <c r="M250" t="b">
        <v>1</v>
      </c>
      <c r="N250" s="10" t="s">
        <v>8269</v>
      </c>
      <c r="O250" s="15" t="s">
        <v>8315</v>
      </c>
      <c r="P250" s="10" t="s">
        <v>8316</v>
      </c>
      <c r="Q250" s="10">
        <v>153</v>
      </c>
      <c r="R250" s="10">
        <v>41.41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s="10" t="s">
        <v>8218</v>
      </c>
      <c r="G251" s="10" t="s">
        <v>8223</v>
      </c>
      <c r="H251" s="10" t="s">
        <v>8245</v>
      </c>
      <c r="I251" s="10">
        <v>1476381627</v>
      </c>
      <c r="J251" s="10">
        <v>1473789627</v>
      </c>
      <c r="K251" s="10" t="b">
        <v>0</v>
      </c>
      <c r="L251" s="10">
        <v>69</v>
      </c>
      <c r="M251" t="b">
        <v>1</v>
      </c>
      <c r="N251" s="10" t="s">
        <v>8269</v>
      </c>
      <c r="O251" s="15" t="s">
        <v>8315</v>
      </c>
      <c r="P251" s="10" t="s">
        <v>8316</v>
      </c>
      <c r="Q251" s="10">
        <v>101</v>
      </c>
      <c r="R251" s="10">
        <v>145.87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s="10" t="s">
        <v>8218</v>
      </c>
      <c r="G252" s="10" t="s">
        <v>8223</v>
      </c>
      <c r="H252" s="10" t="s">
        <v>8245</v>
      </c>
      <c r="I252" s="10">
        <v>1406876340</v>
      </c>
      <c r="J252" s="10">
        <v>1404190567</v>
      </c>
      <c r="K252" s="10" t="b">
        <v>0</v>
      </c>
      <c r="L252" s="10">
        <v>16</v>
      </c>
      <c r="M252" t="b">
        <v>1</v>
      </c>
      <c r="N252" s="10" t="s">
        <v>8269</v>
      </c>
      <c r="O252" s="15" t="s">
        <v>8315</v>
      </c>
      <c r="P252" s="10" t="s">
        <v>8316</v>
      </c>
      <c r="Q252" s="10">
        <v>191</v>
      </c>
      <c r="R252" s="10">
        <v>358.69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s="10" t="s">
        <v>8218</v>
      </c>
      <c r="G253" s="10" t="s">
        <v>8223</v>
      </c>
      <c r="H253" s="10" t="s">
        <v>8245</v>
      </c>
      <c r="I253" s="10">
        <v>1423720740</v>
      </c>
      <c r="J253" s="10">
        <v>1421081857</v>
      </c>
      <c r="K253" s="10" t="b">
        <v>0</v>
      </c>
      <c r="L253" s="10">
        <v>55</v>
      </c>
      <c r="M253" t="b">
        <v>1</v>
      </c>
      <c r="N253" s="10" t="s">
        <v>8269</v>
      </c>
      <c r="O253" s="15" t="s">
        <v>8315</v>
      </c>
      <c r="P253" s="10" t="s">
        <v>8316</v>
      </c>
      <c r="Q253" s="10">
        <v>140</v>
      </c>
      <c r="R253" s="10">
        <v>50.98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s="10" t="s">
        <v>8218</v>
      </c>
      <c r="G254" s="10" t="s">
        <v>8223</v>
      </c>
      <c r="H254" s="10" t="s">
        <v>8245</v>
      </c>
      <c r="I254" s="10">
        <v>1422937620</v>
      </c>
      <c r="J254" s="10">
        <v>1420606303</v>
      </c>
      <c r="K254" s="10" t="b">
        <v>0</v>
      </c>
      <c r="L254" s="10">
        <v>27</v>
      </c>
      <c r="M254" t="b">
        <v>1</v>
      </c>
      <c r="N254" s="10" t="s">
        <v>8269</v>
      </c>
      <c r="O254" s="15" t="s">
        <v>8315</v>
      </c>
      <c r="P254" s="10" t="s">
        <v>8316</v>
      </c>
      <c r="Q254" s="10">
        <v>124</v>
      </c>
      <c r="R254" s="10">
        <v>45.04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s="10" t="s">
        <v>8218</v>
      </c>
      <c r="G255" s="10" t="s">
        <v>8223</v>
      </c>
      <c r="H255" s="10" t="s">
        <v>8245</v>
      </c>
      <c r="I255" s="10">
        <v>1477710000</v>
      </c>
      <c r="J255" s="10">
        <v>1475248279</v>
      </c>
      <c r="K255" s="10" t="b">
        <v>0</v>
      </c>
      <c r="L255" s="10">
        <v>12</v>
      </c>
      <c r="M255" t="b">
        <v>1</v>
      </c>
      <c r="N255" s="10" t="s">
        <v>8269</v>
      </c>
      <c r="O255" s="15" t="s">
        <v>8315</v>
      </c>
      <c r="P255" s="10" t="s">
        <v>8316</v>
      </c>
      <c r="Q255" s="10">
        <v>139</v>
      </c>
      <c r="R255" s="10">
        <v>57.92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s="10" t="s">
        <v>8218</v>
      </c>
      <c r="G256" s="10" t="s">
        <v>8223</v>
      </c>
      <c r="H256" s="10" t="s">
        <v>8245</v>
      </c>
      <c r="I256" s="10">
        <v>1436551200</v>
      </c>
      <c r="J256" s="10">
        <v>1435181628</v>
      </c>
      <c r="K256" s="10" t="b">
        <v>0</v>
      </c>
      <c r="L256" s="10">
        <v>17</v>
      </c>
      <c r="M256" t="b">
        <v>1</v>
      </c>
      <c r="N256" s="10" t="s">
        <v>8269</v>
      </c>
      <c r="O256" s="15" t="s">
        <v>8315</v>
      </c>
      <c r="P256" s="10" t="s">
        <v>8316</v>
      </c>
      <c r="Q256" s="10">
        <v>202</v>
      </c>
      <c r="R256" s="10">
        <v>29.71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s="10" t="s">
        <v>8218</v>
      </c>
      <c r="G257" s="10" t="s">
        <v>8223</v>
      </c>
      <c r="H257" s="10" t="s">
        <v>8245</v>
      </c>
      <c r="I257" s="10">
        <v>1471921637</v>
      </c>
      <c r="J257" s="10">
        <v>1469329637</v>
      </c>
      <c r="K257" s="10" t="b">
        <v>0</v>
      </c>
      <c r="L257" s="10">
        <v>93</v>
      </c>
      <c r="M257" t="b">
        <v>1</v>
      </c>
      <c r="N257" s="10" t="s">
        <v>8269</v>
      </c>
      <c r="O257" s="15" t="s">
        <v>8315</v>
      </c>
      <c r="P257" s="10" t="s">
        <v>8316</v>
      </c>
      <c r="Q257" s="10">
        <v>102</v>
      </c>
      <c r="R257" s="10">
        <v>55.01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s="10" t="s">
        <v>8218</v>
      </c>
      <c r="G258" s="10" t="s">
        <v>8223</v>
      </c>
      <c r="H258" s="10" t="s">
        <v>8245</v>
      </c>
      <c r="I258" s="10">
        <v>1461108450</v>
      </c>
      <c r="J258" s="10">
        <v>1455928050</v>
      </c>
      <c r="K258" s="10" t="b">
        <v>0</v>
      </c>
      <c r="L258" s="10">
        <v>61</v>
      </c>
      <c r="M258" t="b">
        <v>1</v>
      </c>
      <c r="N258" s="10" t="s">
        <v>8269</v>
      </c>
      <c r="O258" s="15" t="s">
        <v>8315</v>
      </c>
      <c r="P258" s="10" t="s">
        <v>8316</v>
      </c>
      <c r="Q258" s="10">
        <v>127</v>
      </c>
      <c r="R258" s="10">
        <v>72.95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s="10" t="s">
        <v>8218</v>
      </c>
      <c r="G259" s="10" t="s">
        <v>8223</v>
      </c>
      <c r="H259" s="10" t="s">
        <v>8245</v>
      </c>
      <c r="I259" s="10">
        <v>1426864032</v>
      </c>
      <c r="J259" s="10">
        <v>1424275632</v>
      </c>
      <c r="K259" s="10" t="b">
        <v>0</v>
      </c>
      <c r="L259" s="10">
        <v>47</v>
      </c>
      <c r="M259" t="b">
        <v>1</v>
      </c>
      <c r="N259" s="10" t="s">
        <v>8269</v>
      </c>
      <c r="O259" s="15" t="s">
        <v>8315</v>
      </c>
      <c r="P259" s="10" t="s">
        <v>8316</v>
      </c>
      <c r="Q259" s="10">
        <v>101</v>
      </c>
      <c r="R259" s="10">
        <v>64.47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s="10" t="s">
        <v>8218</v>
      </c>
      <c r="G260" s="10" t="s">
        <v>8223</v>
      </c>
      <c r="H260" s="10" t="s">
        <v>8245</v>
      </c>
      <c r="I260" s="10">
        <v>1474426800</v>
      </c>
      <c r="J260" s="10">
        <v>1471976529</v>
      </c>
      <c r="K260" s="10" t="b">
        <v>0</v>
      </c>
      <c r="L260" s="10">
        <v>17</v>
      </c>
      <c r="M260" t="b">
        <v>1</v>
      </c>
      <c r="N260" s="10" t="s">
        <v>8269</v>
      </c>
      <c r="O260" s="15" t="s">
        <v>8315</v>
      </c>
      <c r="P260" s="10" t="s">
        <v>8316</v>
      </c>
      <c r="Q260" s="10">
        <v>122</v>
      </c>
      <c r="R260" s="10">
        <v>716.35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s="10" t="s">
        <v>8218</v>
      </c>
      <c r="G261" s="10" t="s">
        <v>8223</v>
      </c>
      <c r="H261" s="10" t="s">
        <v>8245</v>
      </c>
      <c r="I261" s="10">
        <v>1461857045</v>
      </c>
      <c r="J261" s="10">
        <v>1459265045</v>
      </c>
      <c r="K261" s="10" t="b">
        <v>0</v>
      </c>
      <c r="L261" s="10">
        <v>63</v>
      </c>
      <c r="M261" t="b">
        <v>1</v>
      </c>
      <c r="N261" s="10" t="s">
        <v>8269</v>
      </c>
      <c r="O261" s="15" t="s">
        <v>8315</v>
      </c>
      <c r="P261" s="10" t="s">
        <v>8316</v>
      </c>
      <c r="Q261" s="10">
        <v>113</v>
      </c>
      <c r="R261" s="10">
        <v>50.4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s="10" t="s">
        <v>8218</v>
      </c>
      <c r="G262" s="10" t="s">
        <v>8223</v>
      </c>
      <c r="H262" s="10" t="s">
        <v>8245</v>
      </c>
      <c r="I262" s="10">
        <v>1468618680</v>
      </c>
      <c r="J262" s="10">
        <v>1465345902</v>
      </c>
      <c r="K262" s="10" t="b">
        <v>0</v>
      </c>
      <c r="L262" s="10">
        <v>9</v>
      </c>
      <c r="M262" t="b">
        <v>1</v>
      </c>
      <c r="N262" s="10" t="s">
        <v>8269</v>
      </c>
      <c r="O262" s="15" t="s">
        <v>8315</v>
      </c>
      <c r="P262" s="10" t="s">
        <v>8316</v>
      </c>
      <c r="Q262" s="10">
        <v>150</v>
      </c>
      <c r="R262" s="10">
        <v>41.67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s="10" t="s">
        <v>8218</v>
      </c>
      <c r="G263" s="10" t="s">
        <v>8223</v>
      </c>
      <c r="H263" s="10" t="s">
        <v>8245</v>
      </c>
      <c r="I263" s="10">
        <v>1415253540</v>
      </c>
      <c r="J263" s="10">
        <v>1413432331</v>
      </c>
      <c r="K263" s="10" t="b">
        <v>0</v>
      </c>
      <c r="L263" s="10">
        <v>23</v>
      </c>
      <c r="M263" t="b">
        <v>1</v>
      </c>
      <c r="N263" s="10" t="s">
        <v>8269</v>
      </c>
      <c r="O263" s="15" t="s">
        <v>8315</v>
      </c>
      <c r="P263" s="10" t="s">
        <v>8316</v>
      </c>
      <c r="Q263" s="10">
        <v>102</v>
      </c>
      <c r="R263" s="10">
        <v>88.74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s="10" t="s">
        <v>8218</v>
      </c>
      <c r="G264" s="10" t="s">
        <v>8223</v>
      </c>
      <c r="H264" s="10" t="s">
        <v>8245</v>
      </c>
      <c r="I264" s="10">
        <v>1426883220</v>
      </c>
      <c r="J264" s="10">
        <v>1425067296</v>
      </c>
      <c r="K264" s="10" t="b">
        <v>0</v>
      </c>
      <c r="L264" s="10">
        <v>33</v>
      </c>
      <c r="M264" t="b">
        <v>1</v>
      </c>
      <c r="N264" s="10" t="s">
        <v>8269</v>
      </c>
      <c r="O264" s="15" t="s">
        <v>8315</v>
      </c>
      <c r="P264" s="10" t="s">
        <v>8316</v>
      </c>
      <c r="Q264" s="10">
        <v>100</v>
      </c>
      <c r="R264" s="10">
        <v>148.47999999999999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s="10" t="s">
        <v>8218</v>
      </c>
      <c r="G265" s="10" t="s">
        <v>8223</v>
      </c>
      <c r="H265" s="10" t="s">
        <v>8245</v>
      </c>
      <c r="I265" s="10">
        <v>1414378800</v>
      </c>
      <c r="J265" s="10">
        <v>1412836990</v>
      </c>
      <c r="K265" s="10" t="b">
        <v>0</v>
      </c>
      <c r="L265" s="10">
        <v>6</v>
      </c>
      <c r="M265" t="b">
        <v>1</v>
      </c>
      <c r="N265" s="10" t="s">
        <v>8269</v>
      </c>
      <c r="O265" s="15" t="s">
        <v>8315</v>
      </c>
      <c r="P265" s="10" t="s">
        <v>8316</v>
      </c>
      <c r="Q265" s="10">
        <v>104</v>
      </c>
      <c r="R265" s="10">
        <v>52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s="10" t="s">
        <v>8218</v>
      </c>
      <c r="G266" s="10" t="s">
        <v>8223</v>
      </c>
      <c r="H266" s="10" t="s">
        <v>8245</v>
      </c>
      <c r="I266" s="10">
        <v>1431831600</v>
      </c>
      <c r="J266" s="10">
        <v>1430761243</v>
      </c>
      <c r="K266" s="10" t="b">
        <v>0</v>
      </c>
      <c r="L266" s="10">
        <v>39</v>
      </c>
      <c r="M266" t="b">
        <v>1</v>
      </c>
      <c r="N266" s="10" t="s">
        <v>8269</v>
      </c>
      <c r="O266" s="15" t="s">
        <v>8315</v>
      </c>
      <c r="P266" s="10" t="s">
        <v>8316</v>
      </c>
      <c r="Q266" s="10">
        <v>115</v>
      </c>
      <c r="R266" s="10">
        <v>53.23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s="10" t="s">
        <v>8218</v>
      </c>
      <c r="G267" s="10" t="s">
        <v>8223</v>
      </c>
      <c r="H267" s="10" t="s">
        <v>8245</v>
      </c>
      <c r="I267" s="10">
        <v>1426539600</v>
      </c>
      <c r="J267" s="10">
        <v>1424296822</v>
      </c>
      <c r="K267" s="10" t="b">
        <v>0</v>
      </c>
      <c r="L267" s="10">
        <v>57</v>
      </c>
      <c r="M267" t="b">
        <v>1</v>
      </c>
      <c r="N267" s="10" t="s">
        <v>8269</v>
      </c>
      <c r="O267" s="15" t="s">
        <v>8315</v>
      </c>
      <c r="P267" s="10" t="s">
        <v>8316</v>
      </c>
      <c r="Q267" s="10">
        <v>113</v>
      </c>
      <c r="R267" s="10">
        <v>39.6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s="10" t="s">
        <v>8218</v>
      </c>
      <c r="G268" s="10" t="s">
        <v>8223</v>
      </c>
      <c r="H268" s="10" t="s">
        <v>8245</v>
      </c>
      <c r="I268" s="10">
        <v>1436562000</v>
      </c>
      <c r="J268" s="10">
        <v>1434440227</v>
      </c>
      <c r="K268" s="10" t="b">
        <v>0</v>
      </c>
      <c r="L268" s="10">
        <v>13</v>
      </c>
      <c r="M268" t="b">
        <v>1</v>
      </c>
      <c r="N268" s="10" t="s">
        <v>8269</v>
      </c>
      <c r="O268" s="15" t="s">
        <v>8315</v>
      </c>
      <c r="P268" s="10" t="s">
        <v>8316</v>
      </c>
      <c r="Q268" s="10">
        <v>143</v>
      </c>
      <c r="R268" s="10">
        <v>164.62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s="10" t="s">
        <v>8218</v>
      </c>
      <c r="G269" s="10" t="s">
        <v>8223</v>
      </c>
      <c r="H269" s="10" t="s">
        <v>8245</v>
      </c>
      <c r="I269" s="10">
        <v>1404403381</v>
      </c>
      <c r="J269" s="10">
        <v>1401811381</v>
      </c>
      <c r="K269" s="10" t="b">
        <v>0</v>
      </c>
      <c r="L269" s="10">
        <v>133</v>
      </c>
      <c r="M269" t="b">
        <v>1</v>
      </c>
      <c r="N269" s="10" t="s">
        <v>8269</v>
      </c>
      <c r="O269" s="15" t="s">
        <v>8315</v>
      </c>
      <c r="P269" s="10" t="s">
        <v>8316</v>
      </c>
      <c r="Q269" s="10">
        <v>160</v>
      </c>
      <c r="R269" s="10">
        <v>40.29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s="10" t="s">
        <v>8218</v>
      </c>
      <c r="G270" s="10" t="s">
        <v>8223</v>
      </c>
      <c r="H270" s="10" t="s">
        <v>8245</v>
      </c>
      <c r="I270" s="10">
        <v>1466014499</v>
      </c>
      <c r="J270" s="10">
        <v>1463422499</v>
      </c>
      <c r="K270" s="10" t="b">
        <v>0</v>
      </c>
      <c r="L270" s="10">
        <v>44</v>
      </c>
      <c r="M270" t="b">
        <v>1</v>
      </c>
      <c r="N270" s="10" t="s">
        <v>8269</v>
      </c>
      <c r="O270" s="15" t="s">
        <v>8315</v>
      </c>
      <c r="P270" s="10" t="s">
        <v>8316</v>
      </c>
      <c r="Q270" s="10">
        <v>114</v>
      </c>
      <c r="R270" s="10">
        <v>64.91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s="10" t="s">
        <v>8218</v>
      </c>
      <c r="G271" s="10" t="s">
        <v>8223</v>
      </c>
      <c r="H271" s="10" t="s">
        <v>8245</v>
      </c>
      <c r="I271" s="10">
        <v>1454431080</v>
      </c>
      <c r="J271" s="10">
        <v>1451839080</v>
      </c>
      <c r="K271" s="10" t="b">
        <v>0</v>
      </c>
      <c r="L271" s="10">
        <v>30</v>
      </c>
      <c r="M271" t="b">
        <v>1</v>
      </c>
      <c r="N271" s="10" t="s">
        <v>8269</v>
      </c>
      <c r="O271" s="15" t="s">
        <v>8315</v>
      </c>
      <c r="P271" s="10" t="s">
        <v>8316</v>
      </c>
      <c r="Q271" s="10">
        <v>101</v>
      </c>
      <c r="R271" s="10">
        <v>55.33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s="10" t="s">
        <v>8218</v>
      </c>
      <c r="G272" s="10" t="s">
        <v>8223</v>
      </c>
      <c r="H272" s="10" t="s">
        <v>8245</v>
      </c>
      <c r="I272" s="10">
        <v>1433314740</v>
      </c>
      <c r="J272" s="10">
        <v>1430600401</v>
      </c>
      <c r="K272" s="10" t="b">
        <v>0</v>
      </c>
      <c r="L272" s="10">
        <v>56</v>
      </c>
      <c r="M272" t="b">
        <v>1</v>
      </c>
      <c r="N272" s="10" t="s">
        <v>8269</v>
      </c>
      <c r="O272" s="15" t="s">
        <v>8315</v>
      </c>
      <c r="P272" s="10" t="s">
        <v>8316</v>
      </c>
      <c r="Q272" s="10">
        <v>155</v>
      </c>
      <c r="R272" s="10">
        <v>83.14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s="10" t="s">
        <v>8218</v>
      </c>
      <c r="G273" s="10" t="s">
        <v>8223</v>
      </c>
      <c r="H273" s="10" t="s">
        <v>8245</v>
      </c>
      <c r="I273" s="10">
        <v>1429286400</v>
      </c>
      <c r="J273" s="10">
        <v>1427221560</v>
      </c>
      <c r="K273" s="10" t="b">
        <v>0</v>
      </c>
      <c r="L273" s="10">
        <v>29</v>
      </c>
      <c r="M273" t="b">
        <v>1</v>
      </c>
      <c r="N273" s="10" t="s">
        <v>8269</v>
      </c>
      <c r="O273" s="15" t="s">
        <v>8315</v>
      </c>
      <c r="P273" s="10" t="s">
        <v>8316</v>
      </c>
      <c r="Q273" s="10">
        <v>121</v>
      </c>
      <c r="R273" s="10">
        <v>125.38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s="10" t="s">
        <v>8218</v>
      </c>
      <c r="G274" s="10" t="s">
        <v>8223</v>
      </c>
      <c r="H274" s="10" t="s">
        <v>8245</v>
      </c>
      <c r="I274" s="10">
        <v>1460574924</v>
      </c>
      <c r="J274" s="10">
        <v>1457982924</v>
      </c>
      <c r="K274" s="10" t="b">
        <v>0</v>
      </c>
      <c r="L274" s="10">
        <v>27</v>
      </c>
      <c r="M274" t="b">
        <v>1</v>
      </c>
      <c r="N274" s="10" t="s">
        <v>8269</v>
      </c>
      <c r="O274" s="15" t="s">
        <v>8315</v>
      </c>
      <c r="P274" s="10" t="s">
        <v>8316</v>
      </c>
      <c r="Q274" s="10">
        <v>128</v>
      </c>
      <c r="R274" s="10">
        <v>47.22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s="10" t="s">
        <v>8218</v>
      </c>
      <c r="G275" s="10" t="s">
        <v>8223</v>
      </c>
      <c r="H275" s="10" t="s">
        <v>8245</v>
      </c>
      <c r="I275" s="10">
        <v>1431928784</v>
      </c>
      <c r="J275" s="10">
        <v>1430114384</v>
      </c>
      <c r="K275" s="10" t="b">
        <v>0</v>
      </c>
      <c r="L275" s="10">
        <v>10</v>
      </c>
      <c r="M275" t="b">
        <v>1</v>
      </c>
      <c r="N275" s="10" t="s">
        <v>8269</v>
      </c>
      <c r="O275" s="15" t="s">
        <v>8315</v>
      </c>
      <c r="P275" s="10" t="s">
        <v>8316</v>
      </c>
      <c r="Q275" s="10">
        <v>158</v>
      </c>
      <c r="R275" s="10">
        <v>79.099999999999994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s="10" t="s">
        <v>8218</v>
      </c>
      <c r="G276" s="10" t="s">
        <v>8223</v>
      </c>
      <c r="H276" s="10" t="s">
        <v>8245</v>
      </c>
      <c r="I276" s="10">
        <v>1445818397</v>
      </c>
      <c r="J276" s="10">
        <v>1442794397</v>
      </c>
      <c r="K276" s="10" t="b">
        <v>0</v>
      </c>
      <c r="L276" s="10">
        <v>35</v>
      </c>
      <c r="M276" t="b">
        <v>1</v>
      </c>
      <c r="N276" s="10" t="s">
        <v>8269</v>
      </c>
      <c r="O276" s="15" t="s">
        <v>8315</v>
      </c>
      <c r="P276" s="10" t="s">
        <v>8316</v>
      </c>
      <c r="Q276" s="10">
        <v>105</v>
      </c>
      <c r="R276" s="10">
        <v>114.29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s="10" t="s">
        <v>8218</v>
      </c>
      <c r="G277" s="10" t="s">
        <v>8223</v>
      </c>
      <c r="H277" s="10" t="s">
        <v>8245</v>
      </c>
      <c r="I277" s="10">
        <v>1408252260</v>
      </c>
      <c r="J277" s="10">
        <v>1406580436</v>
      </c>
      <c r="K277" s="10" t="b">
        <v>0</v>
      </c>
      <c r="L277" s="10">
        <v>29</v>
      </c>
      <c r="M277" t="b">
        <v>1</v>
      </c>
      <c r="N277" s="10" t="s">
        <v>8269</v>
      </c>
      <c r="O277" s="15" t="s">
        <v>8315</v>
      </c>
      <c r="P277" s="10" t="s">
        <v>8316</v>
      </c>
      <c r="Q277" s="10">
        <v>100</v>
      </c>
      <c r="R277" s="10">
        <v>51.72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s="10" t="s">
        <v>8218</v>
      </c>
      <c r="G278" s="10" t="s">
        <v>8223</v>
      </c>
      <c r="H278" s="10" t="s">
        <v>8245</v>
      </c>
      <c r="I278" s="10">
        <v>1480140000</v>
      </c>
      <c r="J278" s="10">
        <v>1479186575</v>
      </c>
      <c r="K278" s="10" t="b">
        <v>0</v>
      </c>
      <c r="L278" s="10">
        <v>13</v>
      </c>
      <c r="M278" t="b">
        <v>1</v>
      </c>
      <c r="N278" s="10" t="s">
        <v>8269</v>
      </c>
      <c r="O278" s="15" t="s">
        <v>8315</v>
      </c>
      <c r="P278" s="10" t="s">
        <v>8316</v>
      </c>
      <c r="Q278" s="10">
        <v>100</v>
      </c>
      <c r="R278" s="10">
        <v>30.77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s="10" t="s">
        <v>8218</v>
      </c>
      <c r="G279" s="10" t="s">
        <v>8223</v>
      </c>
      <c r="H279" s="10" t="s">
        <v>8245</v>
      </c>
      <c r="I279" s="10">
        <v>1473625166</v>
      </c>
      <c r="J279" s="10">
        <v>1470169166</v>
      </c>
      <c r="K279" s="10" t="b">
        <v>0</v>
      </c>
      <c r="L279" s="10">
        <v>78</v>
      </c>
      <c r="M279" t="b">
        <v>1</v>
      </c>
      <c r="N279" s="10" t="s">
        <v>8269</v>
      </c>
      <c r="O279" s="15" t="s">
        <v>8315</v>
      </c>
      <c r="P279" s="10" t="s">
        <v>8316</v>
      </c>
      <c r="Q279" s="10">
        <v>124</v>
      </c>
      <c r="R279" s="10">
        <v>47.85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s="10" t="s">
        <v>8218</v>
      </c>
      <c r="G280" s="10" t="s">
        <v>8223</v>
      </c>
      <c r="H280" s="10" t="s">
        <v>8245</v>
      </c>
      <c r="I280" s="10">
        <v>1464904800</v>
      </c>
      <c r="J280" s="10">
        <v>1463852904</v>
      </c>
      <c r="K280" s="10" t="b">
        <v>0</v>
      </c>
      <c r="L280" s="10">
        <v>49</v>
      </c>
      <c r="M280" t="b">
        <v>1</v>
      </c>
      <c r="N280" s="10" t="s">
        <v>8269</v>
      </c>
      <c r="O280" s="15" t="s">
        <v>8315</v>
      </c>
      <c r="P280" s="10" t="s">
        <v>8316</v>
      </c>
      <c r="Q280" s="10">
        <v>109</v>
      </c>
      <c r="R280" s="10">
        <v>34.409999999999997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s="10" t="s">
        <v>8218</v>
      </c>
      <c r="G281" s="10" t="s">
        <v>8223</v>
      </c>
      <c r="H281" s="10" t="s">
        <v>8245</v>
      </c>
      <c r="I281" s="10">
        <v>1435733940</v>
      </c>
      <c r="J281" s="10">
        <v>1431046325</v>
      </c>
      <c r="K281" s="10" t="b">
        <v>0</v>
      </c>
      <c r="L281" s="10">
        <v>35</v>
      </c>
      <c r="M281" t="b">
        <v>1</v>
      </c>
      <c r="N281" s="10" t="s">
        <v>8269</v>
      </c>
      <c r="O281" s="15" t="s">
        <v>8315</v>
      </c>
      <c r="P281" s="10" t="s">
        <v>8316</v>
      </c>
      <c r="Q281" s="10">
        <v>106</v>
      </c>
      <c r="R281" s="10">
        <v>60.29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s="10" t="s">
        <v>8218</v>
      </c>
      <c r="G282" s="10" t="s">
        <v>8223</v>
      </c>
      <c r="H282" s="10" t="s">
        <v>8245</v>
      </c>
      <c r="I282" s="10">
        <v>1457326740</v>
      </c>
      <c r="J282" s="10">
        <v>1455919438</v>
      </c>
      <c r="K282" s="10" t="b">
        <v>0</v>
      </c>
      <c r="L282" s="10">
        <v>42</v>
      </c>
      <c r="M282" t="b">
        <v>1</v>
      </c>
      <c r="N282" s="10" t="s">
        <v>8269</v>
      </c>
      <c r="O282" s="15" t="s">
        <v>8315</v>
      </c>
      <c r="P282" s="10" t="s">
        <v>8316</v>
      </c>
      <c r="Q282" s="10">
        <v>106</v>
      </c>
      <c r="R282" s="10">
        <v>25.31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s="10" t="s">
        <v>8218</v>
      </c>
      <c r="G283" s="10" t="s">
        <v>8223</v>
      </c>
      <c r="H283" s="10" t="s">
        <v>8245</v>
      </c>
      <c r="I283" s="10">
        <v>1458100740</v>
      </c>
      <c r="J283" s="10">
        <v>1456862924</v>
      </c>
      <c r="K283" s="10" t="b">
        <v>0</v>
      </c>
      <c r="L283" s="10">
        <v>31</v>
      </c>
      <c r="M283" t="b">
        <v>1</v>
      </c>
      <c r="N283" s="10" t="s">
        <v>8269</v>
      </c>
      <c r="O283" s="15" t="s">
        <v>8315</v>
      </c>
      <c r="P283" s="10" t="s">
        <v>8316</v>
      </c>
      <c r="Q283" s="10">
        <v>105</v>
      </c>
      <c r="R283" s="10">
        <v>136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s="10" t="s">
        <v>8218</v>
      </c>
      <c r="G284" s="10" t="s">
        <v>8223</v>
      </c>
      <c r="H284" s="10" t="s">
        <v>8245</v>
      </c>
      <c r="I284" s="10">
        <v>1447959491</v>
      </c>
      <c r="J284" s="10">
        <v>1445363891</v>
      </c>
      <c r="K284" s="10" t="b">
        <v>0</v>
      </c>
      <c r="L284" s="10">
        <v>8</v>
      </c>
      <c r="M284" t="b">
        <v>1</v>
      </c>
      <c r="N284" s="10" t="s">
        <v>8269</v>
      </c>
      <c r="O284" s="15" t="s">
        <v>8315</v>
      </c>
      <c r="P284" s="10" t="s">
        <v>8316</v>
      </c>
      <c r="Q284" s="10">
        <v>100</v>
      </c>
      <c r="R284" s="10">
        <v>125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s="10" t="s">
        <v>8218</v>
      </c>
      <c r="G285" s="10" t="s">
        <v>8223</v>
      </c>
      <c r="H285" s="10" t="s">
        <v>8245</v>
      </c>
      <c r="I285" s="10">
        <v>1399953600</v>
      </c>
      <c r="J285" s="10">
        <v>1398983245</v>
      </c>
      <c r="K285" s="10" t="b">
        <v>0</v>
      </c>
      <c r="L285" s="10">
        <v>39</v>
      </c>
      <c r="M285" t="b">
        <v>1</v>
      </c>
      <c r="N285" s="10" t="s">
        <v>8269</v>
      </c>
      <c r="O285" s="15" t="s">
        <v>8315</v>
      </c>
      <c r="P285" s="10" t="s">
        <v>8316</v>
      </c>
      <c r="Q285" s="10">
        <v>104</v>
      </c>
      <c r="R285" s="10">
        <v>66.510000000000005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s="10" t="s">
        <v>8218</v>
      </c>
      <c r="G286" s="10" t="s">
        <v>8223</v>
      </c>
      <c r="H286" s="10" t="s">
        <v>8245</v>
      </c>
      <c r="I286" s="10">
        <v>1408815440</v>
      </c>
      <c r="J286" s="10">
        <v>1404927440</v>
      </c>
      <c r="K286" s="10" t="b">
        <v>0</v>
      </c>
      <c r="L286" s="10">
        <v>29</v>
      </c>
      <c r="M286" t="b">
        <v>1</v>
      </c>
      <c r="N286" s="10" t="s">
        <v>8269</v>
      </c>
      <c r="O286" s="15" t="s">
        <v>8315</v>
      </c>
      <c r="P286" s="10" t="s">
        <v>8316</v>
      </c>
      <c r="Q286" s="10">
        <v>102</v>
      </c>
      <c r="R286" s="10">
        <v>105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s="10" t="s">
        <v>8218</v>
      </c>
      <c r="G287" s="10" t="s">
        <v>8223</v>
      </c>
      <c r="H287" s="10" t="s">
        <v>8245</v>
      </c>
      <c r="I287" s="10">
        <v>1464732537</v>
      </c>
      <c r="J287" s="10">
        <v>1462140537</v>
      </c>
      <c r="K287" s="10" t="b">
        <v>0</v>
      </c>
      <c r="L287" s="10">
        <v>72</v>
      </c>
      <c r="M287" t="b">
        <v>1</v>
      </c>
      <c r="N287" s="10" t="s">
        <v>8269</v>
      </c>
      <c r="O287" s="15" t="s">
        <v>8315</v>
      </c>
      <c r="P287" s="10" t="s">
        <v>8316</v>
      </c>
      <c r="Q287" s="10">
        <v>104</v>
      </c>
      <c r="R287" s="10">
        <v>145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s="10" t="s">
        <v>8218</v>
      </c>
      <c r="G288" s="10" t="s">
        <v>8223</v>
      </c>
      <c r="H288" s="10" t="s">
        <v>8245</v>
      </c>
      <c r="I288" s="10">
        <v>1416545700</v>
      </c>
      <c r="J288" s="10">
        <v>1415392666</v>
      </c>
      <c r="K288" s="10" t="b">
        <v>0</v>
      </c>
      <c r="L288" s="10">
        <v>33</v>
      </c>
      <c r="M288" t="b">
        <v>1</v>
      </c>
      <c r="N288" s="10" t="s">
        <v>8269</v>
      </c>
      <c r="O288" s="15" t="s">
        <v>8315</v>
      </c>
      <c r="P288" s="10" t="s">
        <v>8316</v>
      </c>
      <c r="Q288" s="10">
        <v>106</v>
      </c>
      <c r="R288" s="10">
        <v>96.67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s="10" t="s">
        <v>8218</v>
      </c>
      <c r="G289" s="10" t="s">
        <v>8223</v>
      </c>
      <c r="H289" s="10" t="s">
        <v>8245</v>
      </c>
      <c r="I289" s="10">
        <v>1404312846</v>
      </c>
      <c r="J289" s="10">
        <v>1402584846</v>
      </c>
      <c r="K289" s="10" t="b">
        <v>0</v>
      </c>
      <c r="L289" s="10">
        <v>15</v>
      </c>
      <c r="M289" t="b">
        <v>1</v>
      </c>
      <c r="N289" s="10" t="s">
        <v>8269</v>
      </c>
      <c r="O289" s="15" t="s">
        <v>8315</v>
      </c>
      <c r="P289" s="10" t="s">
        <v>8316</v>
      </c>
      <c r="Q289" s="10">
        <v>101</v>
      </c>
      <c r="R289" s="10">
        <v>60.33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s="10" t="s">
        <v>8218</v>
      </c>
      <c r="G290" s="10" t="s">
        <v>8223</v>
      </c>
      <c r="H290" s="10" t="s">
        <v>8245</v>
      </c>
      <c r="I290" s="10">
        <v>1401857940</v>
      </c>
      <c r="J290" s="10">
        <v>1400725112</v>
      </c>
      <c r="K290" s="10" t="b">
        <v>0</v>
      </c>
      <c r="L290" s="10">
        <v>44</v>
      </c>
      <c r="M290" t="b">
        <v>1</v>
      </c>
      <c r="N290" s="10" t="s">
        <v>8269</v>
      </c>
      <c r="O290" s="15" t="s">
        <v>8315</v>
      </c>
      <c r="P290" s="10" t="s">
        <v>8316</v>
      </c>
      <c r="Q290" s="10">
        <v>118</v>
      </c>
      <c r="R290" s="10">
        <v>75.34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s="10" t="s">
        <v>8218</v>
      </c>
      <c r="G291" s="10" t="s">
        <v>8223</v>
      </c>
      <c r="H291" s="10" t="s">
        <v>8245</v>
      </c>
      <c r="I291" s="10">
        <v>1422853140</v>
      </c>
      <c r="J291" s="10">
        <v>1421439552</v>
      </c>
      <c r="K291" s="10" t="b">
        <v>0</v>
      </c>
      <c r="L291" s="10">
        <v>10</v>
      </c>
      <c r="M291" t="b">
        <v>1</v>
      </c>
      <c r="N291" s="10" t="s">
        <v>8269</v>
      </c>
      <c r="O291" s="15" t="s">
        <v>8315</v>
      </c>
      <c r="P291" s="10" t="s">
        <v>8316</v>
      </c>
      <c r="Q291" s="10">
        <v>110</v>
      </c>
      <c r="R291" s="10">
        <v>55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s="10" t="s">
        <v>8218</v>
      </c>
      <c r="G292" s="10" t="s">
        <v>8223</v>
      </c>
      <c r="H292" s="10" t="s">
        <v>8245</v>
      </c>
      <c r="I292" s="10">
        <v>1433097171</v>
      </c>
      <c r="J292" s="10">
        <v>1430505171</v>
      </c>
      <c r="K292" s="10" t="b">
        <v>0</v>
      </c>
      <c r="L292" s="10">
        <v>46</v>
      </c>
      <c r="M292" t="b">
        <v>1</v>
      </c>
      <c r="N292" s="10" t="s">
        <v>8269</v>
      </c>
      <c r="O292" s="15" t="s">
        <v>8315</v>
      </c>
      <c r="P292" s="10" t="s">
        <v>8316</v>
      </c>
      <c r="Q292" s="10">
        <v>103</v>
      </c>
      <c r="R292" s="10">
        <v>66.959999999999994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s="10" t="s">
        <v>8218</v>
      </c>
      <c r="G293" s="10" t="s">
        <v>8223</v>
      </c>
      <c r="H293" s="10" t="s">
        <v>8245</v>
      </c>
      <c r="I293" s="10">
        <v>1410145200</v>
      </c>
      <c r="J293" s="10">
        <v>1407197670</v>
      </c>
      <c r="K293" s="10" t="b">
        <v>0</v>
      </c>
      <c r="L293" s="10">
        <v>11</v>
      </c>
      <c r="M293" t="b">
        <v>1</v>
      </c>
      <c r="N293" s="10" t="s">
        <v>8269</v>
      </c>
      <c r="O293" s="15" t="s">
        <v>8315</v>
      </c>
      <c r="P293" s="10" t="s">
        <v>8316</v>
      </c>
      <c r="Q293" s="10">
        <v>100</v>
      </c>
      <c r="R293" s="10">
        <v>227.27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s="10" t="s">
        <v>8218</v>
      </c>
      <c r="G294" s="10" t="s">
        <v>8223</v>
      </c>
      <c r="H294" s="10" t="s">
        <v>8245</v>
      </c>
      <c r="I294" s="10">
        <v>1412259660</v>
      </c>
      <c r="J294" s="10">
        <v>1410461299</v>
      </c>
      <c r="K294" s="10" t="b">
        <v>0</v>
      </c>
      <c r="L294" s="10">
        <v>33</v>
      </c>
      <c r="M294" t="b">
        <v>1</v>
      </c>
      <c r="N294" s="10" t="s">
        <v>8269</v>
      </c>
      <c r="O294" s="15" t="s">
        <v>8315</v>
      </c>
      <c r="P294" s="10" t="s">
        <v>8316</v>
      </c>
      <c r="Q294" s="10">
        <v>110</v>
      </c>
      <c r="R294" s="10">
        <v>50.02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s="10" t="s">
        <v>8218</v>
      </c>
      <c r="G295" s="10" t="s">
        <v>8223</v>
      </c>
      <c r="H295" s="10" t="s">
        <v>8245</v>
      </c>
      <c r="I295" s="10">
        <v>1411980020</v>
      </c>
      <c r="J295" s="10">
        <v>1409388020</v>
      </c>
      <c r="K295" s="10" t="b">
        <v>0</v>
      </c>
      <c r="L295" s="10">
        <v>13</v>
      </c>
      <c r="M295" t="b">
        <v>1</v>
      </c>
      <c r="N295" s="10" t="s">
        <v>8269</v>
      </c>
      <c r="O295" s="15" t="s">
        <v>8315</v>
      </c>
      <c r="P295" s="10" t="s">
        <v>8316</v>
      </c>
      <c r="Q295" s="10">
        <v>169</v>
      </c>
      <c r="R295" s="10">
        <v>45.62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s="10" t="s">
        <v>8218</v>
      </c>
      <c r="G296" s="10" t="s">
        <v>8223</v>
      </c>
      <c r="H296" s="10" t="s">
        <v>8245</v>
      </c>
      <c r="I296" s="10">
        <v>1410580800</v>
      </c>
      <c r="J296" s="10">
        <v>1409336373</v>
      </c>
      <c r="K296" s="10" t="b">
        <v>0</v>
      </c>
      <c r="L296" s="10">
        <v>74</v>
      </c>
      <c r="M296" t="b">
        <v>1</v>
      </c>
      <c r="N296" s="10" t="s">
        <v>8269</v>
      </c>
      <c r="O296" s="15" t="s">
        <v>8315</v>
      </c>
      <c r="P296" s="10" t="s">
        <v>8316</v>
      </c>
      <c r="Q296" s="10">
        <v>102</v>
      </c>
      <c r="R296" s="10">
        <v>137.24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s="10" t="s">
        <v>8218</v>
      </c>
      <c r="G297" s="10" t="s">
        <v>8223</v>
      </c>
      <c r="H297" s="10" t="s">
        <v>8245</v>
      </c>
      <c r="I297" s="10">
        <v>1439136000</v>
      </c>
      <c r="J297" s="10">
        <v>1438188106</v>
      </c>
      <c r="K297" s="10" t="b">
        <v>0</v>
      </c>
      <c r="L297" s="10">
        <v>7</v>
      </c>
      <c r="M297" t="b">
        <v>1</v>
      </c>
      <c r="N297" s="10" t="s">
        <v>8269</v>
      </c>
      <c r="O297" s="15" t="s">
        <v>8315</v>
      </c>
      <c r="P297" s="10" t="s">
        <v>8316</v>
      </c>
      <c r="Q297" s="10">
        <v>106</v>
      </c>
      <c r="R297" s="10">
        <v>75.709999999999994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s="10" t="s">
        <v>8218</v>
      </c>
      <c r="G298" s="10" t="s">
        <v>8223</v>
      </c>
      <c r="H298" s="10" t="s">
        <v>8245</v>
      </c>
      <c r="I298" s="10">
        <v>1461823140</v>
      </c>
      <c r="J298" s="10">
        <v>1459411371</v>
      </c>
      <c r="K298" s="10" t="b">
        <v>0</v>
      </c>
      <c r="L298" s="10">
        <v>34</v>
      </c>
      <c r="M298" t="b">
        <v>1</v>
      </c>
      <c r="N298" s="10" t="s">
        <v>8269</v>
      </c>
      <c r="O298" s="15" t="s">
        <v>8315</v>
      </c>
      <c r="P298" s="10" t="s">
        <v>8316</v>
      </c>
      <c r="Q298" s="10">
        <v>102</v>
      </c>
      <c r="R298" s="10">
        <v>99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s="10" t="s">
        <v>8218</v>
      </c>
      <c r="G299" s="10" t="s">
        <v>8223</v>
      </c>
      <c r="H299" s="10" t="s">
        <v>8245</v>
      </c>
      <c r="I299" s="10">
        <v>1436587140</v>
      </c>
      <c r="J299" s="10">
        <v>1434069205</v>
      </c>
      <c r="K299" s="10" t="b">
        <v>0</v>
      </c>
      <c r="L299" s="10">
        <v>86</v>
      </c>
      <c r="M299" t="b">
        <v>1</v>
      </c>
      <c r="N299" s="10" t="s">
        <v>8269</v>
      </c>
      <c r="O299" s="15" t="s">
        <v>8315</v>
      </c>
      <c r="P299" s="10" t="s">
        <v>8316</v>
      </c>
      <c r="Q299" s="10">
        <v>117</v>
      </c>
      <c r="R299" s="10">
        <v>81.569999999999993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s="10" t="s">
        <v>8218</v>
      </c>
      <c r="G300" s="10" t="s">
        <v>8223</v>
      </c>
      <c r="H300" s="10" t="s">
        <v>8245</v>
      </c>
      <c r="I300" s="10">
        <v>1436749200</v>
      </c>
      <c r="J300" s="10">
        <v>1434997018</v>
      </c>
      <c r="K300" s="10" t="b">
        <v>0</v>
      </c>
      <c r="L300" s="10">
        <v>18</v>
      </c>
      <c r="M300" t="b">
        <v>1</v>
      </c>
      <c r="N300" s="10" t="s">
        <v>8269</v>
      </c>
      <c r="O300" s="15" t="s">
        <v>8315</v>
      </c>
      <c r="P300" s="10" t="s">
        <v>8316</v>
      </c>
      <c r="Q300" s="10">
        <v>132</v>
      </c>
      <c r="R300" s="10">
        <v>36.67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s="10" t="s">
        <v>8218</v>
      </c>
      <c r="G301" s="10" t="s">
        <v>8223</v>
      </c>
      <c r="H301" s="10" t="s">
        <v>8245</v>
      </c>
      <c r="I301" s="10">
        <v>1467301334</v>
      </c>
      <c r="J301" s="10">
        <v>1464709334</v>
      </c>
      <c r="K301" s="10" t="b">
        <v>0</v>
      </c>
      <c r="L301" s="10">
        <v>26</v>
      </c>
      <c r="M301" t="b">
        <v>1</v>
      </c>
      <c r="N301" s="10" t="s">
        <v>8269</v>
      </c>
      <c r="O301" s="15" t="s">
        <v>8315</v>
      </c>
      <c r="P301" s="10" t="s">
        <v>8316</v>
      </c>
      <c r="Q301" s="10">
        <v>128</v>
      </c>
      <c r="R301" s="10">
        <v>49.23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s="10" t="s">
        <v>8218</v>
      </c>
      <c r="G302" s="10" t="s">
        <v>8223</v>
      </c>
      <c r="H302" s="10" t="s">
        <v>8245</v>
      </c>
      <c r="I302" s="10">
        <v>1411012740</v>
      </c>
      <c r="J302" s="10">
        <v>1409667827</v>
      </c>
      <c r="K302" s="10" t="b">
        <v>0</v>
      </c>
      <c r="L302" s="10">
        <v>27</v>
      </c>
      <c r="M302" t="b">
        <v>1</v>
      </c>
      <c r="N302" s="10" t="s">
        <v>8269</v>
      </c>
      <c r="O302" s="15" t="s">
        <v>8315</v>
      </c>
      <c r="P302" s="10" t="s">
        <v>8316</v>
      </c>
      <c r="Q302" s="10">
        <v>119</v>
      </c>
      <c r="R302" s="10">
        <v>42.3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s="10" t="s">
        <v>8218</v>
      </c>
      <c r="G303" s="10" t="s">
        <v>8223</v>
      </c>
      <c r="H303" s="10" t="s">
        <v>8245</v>
      </c>
      <c r="I303" s="10">
        <v>1447269367</v>
      </c>
      <c r="J303" s="10">
        <v>1444673767</v>
      </c>
      <c r="K303" s="10" t="b">
        <v>0</v>
      </c>
      <c r="L303" s="10">
        <v>8</v>
      </c>
      <c r="M303" t="b">
        <v>1</v>
      </c>
      <c r="N303" s="10" t="s">
        <v>8269</v>
      </c>
      <c r="O303" s="15" t="s">
        <v>8315</v>
      </c>
      <c r="P303" s="10" t="s">
        <v>8316</v>
      </c>
      <c r="Q303" s="10">
        <v>126</v>
      </c>
      <c r="R303" s="10">
        <v>78.88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s="10" t="s">
        <v>8218</v>
      </c>
      <c r="G304" s="10" t="s">
        <v>8223</v>
      </c>
      <c r="H304" s="10" t="s">
        <v>8245</v>
      </c>
      <c r="I304" s="10">
        <v>1443711623</v>
      </c>
      <c r="J304" s="10">
        <v>1440687623</v>
      </c>
      <c r="K304" s="10" t="b">
        <v>0</v>
      </c>
      <c r="L304" s="10">
        <v>204</v>
      </c>
      <c r="M304" t="b">
        <v>1</v>
      </c>
      <c r="N304" s="10" t="s">
        <v>8269</v>
      </c>
      <c r="O304" s="15" t="s">
        <v>8315</v>
      </c>
      <c r="P304" s="10" t="s">
        <v>8316</v>
      </c>
      <c r="Q304" s="10">
        <v>156</v>
      </c>
      <c r="R304" s="10">
        <v>38.28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s="10" t="s">
        <v>8218</v>
      </c>
      <c r="G305" s="10" t="s">
        <v>8223</v>
      </c>
      <c r="H305" s="10" t="s">
        <v>8245</v>
      </c>
      <c r="I305" s="10">
        <v>1473358122</v>
      </c>
      <c r="J305" s="10">
        <v>1471543722</v>
      </c>
      <c r="K305" s="10" t="b">
        <v>0</v>
      </c>
      <c r="L305" s="10">
        <v>13</v>
      </c>
      <c r="M305" t="b">
        <v>1</v>
      </c>
      <c r="N305" s="10" t="s">
        <v>8269</v>
      </c>
      <c r="O305" s="15" t="s">
        <v>8315</v>
      </c>
      <c r="P305" s="10" t="s">
        <v>8316</v>
      </c>
      <c r="Q305" s="10">
        <v>120</v>
      </c>
      <c r="R305" s="10">
        <v>55.23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s="10" t="s">
        <v>8218</v>
      </c>
      <c r="G306" s="10" t="s">
        <v>8223</v>
      </c>
      <c r="H306" s="10" t="s">
        <v>8245</v>
      </c>
      <c r="I306" s="10">
        <v>1410099822</v>
      </c>
      <c r="J306" s="10">
        <v>1404915822</v>
      </c>
      <c r="K306" s="10" t="b">
        <v>0</v>
      </c>
      <c r="L306" s="10">
        <v>85</v>
      </c>
      <c r="M306" t="b">
        <v>1</v>
      </c>
      <c r="N306" s="10" t="s">
        <v>8269</v>
      </c>
      <c r="O306" s="15" t="s">
        <v>8315</v>
      </c>
      <c r="P306" s="10" t="s">
        <v>8316</v>
      </c>
      <c r="Q306" s="10">
        <v>102</v>
      </c>
      <c r="R306" s="10">
        <v>66.150000000000006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s="10" t="s">
        <v>8218</v>
      </c>
      <c r="G307" s="10" t="s">
        <v>8223</v>
      </c>
      <c r="H307" s="10" t="s">
        <v>8245</v>
      </c>
      <c r="I307" s="10">
        <v>1425758257</v>
      </c>
      <c r="J307" s="10">
        <v>1423166257</v>
      </c>
      <c r="K307" s="10" t="b">
        <v>0</v>
      </c>
      <c r="L307" s="10">
        <v>24</v>
      </c>
      <c r="M307" t="b">
        <v>1</v>
      </c>
      <c r="N307" s="10" t="s">
        <v>8269</v>
      </c>
      <c r="O307" s="15" t="s">
        <v>8315</v>
      </c>
      <c r="P307" s="10" t="s">
        <v>8316</v>
      </c>
      <c r="Q307" s="10">
        <v>100</v>
      </c>
      <c r="R307" s="10">
        <v>104.17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s="10" t="s">
        <v>8218</v>
      </c>
      <c r="G308" s="10" t="s">
        <v>8223</v>
      </c>
      <c r="H308" s="10" t="s">
        <v>8245</v>
      </c>
      <c r="I308" s="10">
        <v>1428780159</v>
      </c>
      <c r="J308" s="10">
        <v>1426188159</v>
      </c>
      <c r="K308" s="10" t="b">
        <v>0</v>
      </c>
      <c r="L308" s="10">
        <v>8</v>
      </c>
      <c r="M308" t="b">
        <v>1</v>
      </c>
      <c r="N308" s="10" t="s">
        <v>8269</v>
      </c>
      <c r="O308" s="15" t="s">
        <v>8315</v>
      </c>
      <c r="P308" s="10" t="s">
        <v>8316</v>
      </c>
      <c r="Q308" s="10">
        <v>100</v>
      </c>
      <c r="R308" s="10">
        <v>31.38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s="10" t="s">
        <v>8218</v>
      </c>
      <c r="G309" s="10" t="s">
        <v>8223</v>
      </c>
      <c r="H309" s="10" t="s">
        <v>8245</v>
      </c>
      <c r="I309" s="10">
        <v>1427860740</v>
      </c>
      <c r="J309" s="10">
        <v>1426002684</v>
      </c>
      <c r="K309" s="10" t="b">
        <v>0</v>
      </c>
      <c r="L309" s="10">
        <v>19</v>
      </c>
      <c r="M309" t="b">
        <v>1</v>
      </c>
      <c r="N309" s="10" t="s">
        <v>8269</v>
      </c>
      <c r="O309" s="15" t="s">
        <v>8315</v>
      </c>
      <c r="P309" s="10" t="s">
        <v>8316</v>
      </c>
      <c r="Q309" s="10">
        <v>102</v>
      </c>
      <c r="R309" s="10">
        <v>59.21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s="10" t="s">
        <v>8218</v>
      </c>
      <c r="G310" s="10" t="s">
        <v>8223</v>
      </c>
      <c r="H310" s="10" t="s">
        <v>8245</v>
      </c>
      <c r="I310" s="10">
        <v>1463198340</v>
      </c>
      <c r="J310" s="10">
        <v>1461117201</v>
      </c>
      <c r="K310" s="10" t="b">
        <v>0</v>
      </c>
      <c r="L310" s="10">
        <v>336</v>
      </c>
      <c r="M310" t="b">
        <v>1</v>
      </c>
      <c r="N310" s="10" t="s">
        <v>8269</v>
      </c>
      <c r="O310" s="15" t="s">
        <v>8315</v>
      </c>
      <c r="P310" s="10" t="s">
        <v>8316</v>
      </c>
      <c r="Q310" s="10">
        <v>114</v>
      </c>
      <c r="R310" s="10">
        <v>119.18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s="10" t="s">
        <v>8218</v>
      </c>
      <c r="G311" s="10" t="s">
        <v>8223</v>
      </c>
      <c r="H311" s="10" t="s">
        <v>8245</v>
      </c>
      <c r="I311" s="10">
        <v>1457139600</v>
      </c>
      <c r="J311" s="10">
        <v>1455230214</v>
      </c>
      <c r="K311" s="10" t="b">
        <v>0</v>
      </c>
      <c r="L311" s="10">
        <v>13</v>
      </c>
      <c r="M311" t="b">
        <v>1</v>
      </c>
      <c r="N311" s="10" t="s">
        <v>8269</v>
      </c>
      <c r="O311" s="15" t="s">
        <v>8315</v>
      </c>
      <c r="P311" s="10" t="s">
        <v>8316</v>
      </c>
      <c r="Q311" s="10">
        <v>102</v>
      </c>
      <c r="R311" s="10">
        <v>164.62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s="10" t="s">
        <v>8218</v>
      </c>
      <c r="G312" s="10" t="s">
        <v>8223</v>
      </c>
      <c r="H312" s="10" t="s">
        <v>8245</v>
      </c>
      <c r="I312" s="10">
        <v>1400796420</v>
      </c>
      <c r="J312" s="10">
        <v>1398342170</v>
      </c>
      <c r="K312" s="10" t="b">
        <v>0</v>
      </c>
      <c r="L312" s="10">
        <v>25</v>
      </c>
      <c r="M312" t="b">
        <v>1</v>
      </c>
      <c r="N312" s="10" t="s">
        <v>8269</v>
      </c>
      <c r="O312" s="15" t="s">
        <v>8315</v>
      </c>
      <c r="P312" s="10" t="s">
        <v>8316</v>
      </c>
      <c r="Q312" s="10">
        <v>102</v>
      </c>
      <c r="R312" s="10">
        <v>61.1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s="10" t="s">
        <v>8218</v>
      </c>
      <c r="G313" s="10" t="s">
        <v>8223</v>
      </c>
      <c r="H313" s="10" t="s">
        <v>8245</v>
      </c>
      <c r="I313" s="10">
        <v>1439337600</v>
      </c>
      <c r="J313" s="10">
        <v>1436575280</v>
      </c>
      <c r="K313" s="10" t="b">
        <v>0</v>
      </c>
      <c r="L313" s="10">
        <v>104</v>
      </c>
      <c r="M313" t="b">
        <v>1</v>
      </c>
      <c r="N313" s="10" t="s">
        <v>8269</v>
      </c>
      <c r="O313" s="15" t="s">
        <v>8315</v>
      </c>
      <c r="P313" s="10" t="s">
        <v>8316</v>
      </c>
      <c r="Q313" s="10">
        <v>106</v>
      </c>
      <c r="R313" s="10">
        <v>56.2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s="10" t="s">
        <v>8218</v>
      </c>
      <c r="G314" s="10" t="s">
        <v>8223</v>
      </c>
      <c r="H314" s="10" t="s">
        <v>8245</v>
      </c>
      <c r="I314" s="10">
        <v>1423674000</v>
      </c>
      <c r="J314" s="10">
        <v>1421025159</v>
      </c>
      <c r="K314" s="10" t="b">
        <v>0</v>
      </c>
      <c r="L314" s="10">
        <v>53</v>
      </c>
      <c r="M314" t="b">
        <v>1</v>
      </c>
      <c r="N314" s="10" t="s">
        <v>8269</v>
      </c>
      <c r="O314" s="15" t="s">
        <v>8315</v>
      </c>
      <c r="P314" s="10" t="s">
        <v>8316</v>
      </c>
      <c r="Q314" s="10">
        <v>113</v>
      </c>
      <c r="R314" s="10">
        <v>107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s="10" t="s">
        <v>8218</v>
      </c>
      <c r="G315" s="10" t="s">
        <v>8223</v>
      </c>
      <c r="H315" s="10" t="s">
        <v>8245</v>
      </c>
      <c r="I315" s="10">
        <v>1399271911</v>
      </c>
      <c r="J315" s="10">
        <v>1396334311</v>
      </c>
      <c r="K315" s="10" t="b">
        <v>0</v>
      </c>
      <c r="L315" s="10">
        <v>558</v>
      </c>
      <c r="M315" t="b">
        <v>1</v>
      </c>
      <c r="N315" s="10" t="s">
        <v>8269</v>
      </c>
      <c r="O315" s="15" t="s">
        <v>8315</v>
      </c>
      <c r="P315" s="10" t="s">
        <v>8316</v>
      </c>
      <c r="Q315" s="10">
        <v>100</v>
      </c>
      <c r="R315" s="10">
        <v>179.28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s="10" t="s">
        <v>8218</v>
      </c>
      <c r="G316" s="10" t="s">
        <v>8223</v>
      </c>
      <c r="H316" s="10" t="s">
        <v>8245</v>
      </c>
      <c r="I316" s="10">
        <v>1438799760</v>
      </c>
      <c r="J316" s="10">
        <v>1437236378</v>
      </c>
      <c r="K316" s="10" t="b">
        <v>0</v>
      </c>
      <c r="L316" s="10">
        <v>54</v>
      </c>
      <c r="M316" t="b">
        <v>1</v>
      </c>
      <c r="N316" s="10" t="s">
        <v>8269</v>
      </c>
      <c r="O316" s="15" t="s">
        <v>8315</v>
      </c>
      <c r="P316" s="10" t="s">
        <v>8316</v>
      </c>
      <c r="Q316" s="10">
        <v>102</v>
      </c>
      <c r="R316" s="10">
        <v>47.41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s="10" t="s">
        <v>8218</v>
      </c>
      <c r="G317" s="10" t="s">
        <v>8223</v>
      </c>
      <c r="H317" s="10" t="s">
        <v>8245</v>
      </c>
      <c r="I317" s="10">
        <v>1420048208</v>
      </c>
      <c r="J317" s="10">
        <v>1417456208</v>
      </c>
      <c r="K317" s="10" t="b">
        <v>0</v>
      </c>
      <c r="L317" s="10">
        <v>12</v>
      </c>
      <c r="M317" t="b">
        <v>1</v>
      </c>
      <c r="N317" s="10" t="s">
        <v>8269</v>
      </c>
      <c r="O317" s="15" t="s">
        <v>8315</v>
      </c>
      <c r="P317" s="10" t="s">
        <v>8316</v>
      </c>
      <c r="Q317" s="10">
        <v>131</v>
      </c>
      <c r="R317" s="10">
        <v>97.92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s="10" t="s">
        <v>8218</v>
      </c>
      <c r="G318" s="10" t="s">
        <v>8223</v>
      </c>
      <c r="H318" s="10" t="s">
        <v>8245</v>
      </c>
      <c r="I318" s="10">
        <v>1410975994</v>
      </c>
      <c r="J318" s="10">
        <v>1408383994</v>
      </c>
      <c r="K318" s="10" t="b">
        <v>0</v>
      </c>
      <c r="L318" s="10">
        <v>19</v>
      </c>
      <c r="M318" t="b">
        <v>1</v>
      </c>
      <c r="N318" s="10" t="s">
        <v>8269</v>
      </c>
      <c r="O318" s="15" t="s">
        <v>8315</v>
      </c>
      <c r="P318" s="10" t="s">
        <v>8316</v>
      </c>
      <c r="Q318" s="10">
        <v>111</v>
      </c>
      <c r="R318" s="10">
        <v>58.42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s="10" t="s">
        <v>8218</v>
      </c>
      <c r="G319" s="10" t="s">
        <v>8223</v>
      </c>
      <c r="H319" s="10" t="s">
        <v>8245</v>
      </c>
      <c r="I319" s="10">
        <v>1420734696</v>
      </c>
      <c r="J319" s="10">
        <v>1418142696</v>
      </c>
      <c r="K319" s="10" t="b">
        <v>0</v>
      </c>
      <c r="L319" s="10">
        <v>41</v>
      </c>
      <c r="M319" t="b">
        <v>1</v>
      </c>
      <c r="N319" s="10" t="s">
        <v>8269</v>
      </c>
      <c r="O319" s="15" t="s">
        <v>8315</v>
      </c>
      <c r="P319" s="10" t="s">
        <v>8316</v>
      </c>
      <c r="Q319" s="10">
        <v>100</v>
      </c>
      <c r="R319" s="10">
        <v>122.54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s="10" t="s">
        <v>8218</v>
      </c>
      <c r="G320" s="10" t="s">
        <v>8223</v>
      </c>
      <c r="H320" s="10" t="s">
        <v>8245</v>
      </c>
      <c r="I320" s="10">
        <v>1420009200</v>
      </c>
      <c r="J320" s="10">
        <v>1417593483</v>
      </c>
      <c r="K320" s="10" t="b">
        <v>0</v>
      </c>
      <c r="L320" s="10">
        <v>26</v>
      </c>
      <c r="M320" t="b">
        <v>1</v>
      </c>
      <c r="N320" s="10" t="s">
        <v>8269</v>
      </c>
      <c r="O320" s="15" t="s">
        <v>8315</v>
      </c>
      <c r="P320" s="10" t="s">
        <v>8316</v>
      </c>
      <c r="Q320" s="10">
        <v>114</v>
      </c>
      <c r="R320" s="10">
        <v>87.96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s="10" t="s">
        <v>8218</v>
      </c>
      <c r="G321" s="10" t="s">
        <v>8223</v>
      </c>
      <c r="H321" s="10" t="s">
        <v>8245</v>
      </c>
      <c r="I321" s="10">
        <v>1415921848</v>
      </c>
      <c r="J321" s="10">
        <v>1413326248</v>
      </c>
      <c r="K321" s="10" t="b">
        <v>0</v>
      </c>
      <c r="L321" s="10">
        <v>45</v>
      </c>
      <c r="M321" t="b">
        <v>1</v>
      </c>
      <c r="N321" s="10" t="s">
        <v>8269</v>
      </c>
      <c r="O321" s="15" t="s">
        <v>8315</v>
      </c>
      <c r="P321" s="10" t="s">
        <v>8316</v>
      </c>
      <c r="Q321" s="10">
        <v>106</v>
      </c>
      <c r="R321" s="10">
        <v>136.78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s="10" t="s">
        <v>8218</v>
      </c>
      <c r="G322" s="10" t="s">
        <v>8223</v>
      </c>
      <c r="H322" s="10" t="s">
        <v>8245</v>
      </c>
      <c r="I322" s="10">
        <v>1470887940</v>
      </c>
      <c r="J322" s="10">
        <v>1468176527</v>
      </c>
      <c r="K322" s="10" t="b">
        <v>0</v>
      </c>
      <c r="L322" s="10">
        <v>102</v>
      </c>
      <c r="M322" t="b">
        <v>1</v>
      </c>
      <c r="N322" s="10" t="s">
        <v>8269</v>
      </c>
      <c r="O322" s="15" t="s">
        <v>8315</v>
      </c>
      <c r="P322" s="10" t="s">
        <v>8316</v>
      </c>
      <c r="Q322" s="10">
        <v>101</v>
      </c>
      <c r="R322" s="10">
        <v>99.34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s="10" t="s">
        <v>8218</v>
      </c>
      <c r="G323" s="10" t="s">
        <v>8223</v>
      </c>
      <c r="H323" s="10" t="s">
        <v>8245</v>
      </c>
      <c r="I323" s="10">
        <v>1480947054</v>
      </c>
      <c r="J323" s="10">
        <v>1475759454</v>
      </c>
      <c r="K323" s="10" t="b">
        <v>0</v>
      </c>
      <c r="L323" s="10">
        <v>5</v>
      </c>
      <c r="M323" t="b">
        <v>1</v>
      </c>
      <c r="N323" s="10" t="s">
        <v>8269</v>
      </c>
      <c r="O323" s="15" t="s">
        <v>8315</v>
      </c>
      <c r="P323" s="10" t="s">
        <v>8316</v>
      </c>
      <c r="Q323" s="10">
        <v>100</v>
      </c>
      <c r="R323" s="10">
        <v>20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s="10" t="s">
        <v>8218</v>
      </c>
      <c r="G324" s="10" t="s">
        <v>8223</v>
      </c>
      <c r="H324" s="10" t="s">
        <v>8245</v>
      </c>
      <c r="I324" s="10">
        <v>1430029680</v>
      </c>
      <c r="J324" s="10">
        <v>1427741583</v>
      </c>
      <c r="K324" s="10" t="b">
        <v>0</v>
      </c>
      <c r="L324" s="10">
        <v>27</v>
      </c>
      <c r="M324" t="b">
        <v>1</v>
      </c>
      <c r="N324" s="10" t="s">
        <v>8269</v>
      </c>
      <c r="O324" s="15" t="s">
        <v>8315</v>
      </c>
      <c r="P324" s="10" t="s">
        <v>8316</v>
      </c>
      <c r="Q324" s="10">
        <v>130</v>
      </c>
      <c r="R324" s="10">
        <v>28.89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s="10" t="s">
        <v>8218</v>
      </c>
      <c r="G325" s="10" t="s">
        <v>8223</v>
      </c>
      <c r="H325" s="10" t="s">
        <v>8245</v>
      </c>
      <c r="I325" s="10">
        <v>1425185940</v>
      </c>
      <c r="J325" s="10">
        <v>1421900022</v>
      </c>
      <c r="K325" s="10" t="b">
        <v>0</v>
      </c>
      <c r="L325" s="10">
        <v>27</v>
      </c>
      <c r="M325" t="b">
        <v>1</v>
      </c>
      <c r="N325" s="10" t="s">
        <v>8269</v>
      </c>
      <c r="O325" s="15" t="s">
        <v>8315</v>
      </c>
      <c r="P325" s="10" t="s">
        <v>8316</v>
      </c>
      <c r="Q325" s="10">
        <v>114</v>
      </c>
      <c r="R325" s="10">
        <v>37.96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s="10" t="s">
        <v>8218</v>
      </c>
      <c r="G326" s="10" t="s">
        <v>8223</v>
      </c>
      <c r="H326" s="10" t="s">
        <v>8245</v>
      </c>
      <c r="I326" s="10">
        <v>1459822682</v>
      </c>
      <c r="J326" s="10">
        <v>1458613082</v>
      </c>
      <c r="K326" s="10" t="b">
        <v>0</v>
      </c>
      <c r="L326" s="10">
        <v>49</v>
      </c>
      <c r="M326" t="b">
        <v>1</v>
      </c>
      <c r="N326" s="10" t="s">
        <v>8269</v>
      </c>
      <c r="O326" s="15" t="s">
        <v>8315</v>
      </c>
      <c r="P326" s="10" t="s">
        <v>8316</v>
      </c>
      <c r="Q326" s="10">
        <v>287</v>
      </c>
      <c r="R326" s="10">
        <v>58.57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s="10" t="s">
        <v>8218</v>
      </c>
      <c r="G327" s="10" t="s">
        <v>8223</v>
      </c>
      <c r="H327" s="10" t="s">
        <v>8245</v>
      </c>
      <c r="I327" s="10">
        <v>1460970805</v>
      </c>
      <c r="J327" s="10">
        <v>1455790405</v>
      </c>
      <c r="K327" s="10" t="b">
        <v>0</v>
      </c>
      <c r="L327" s="10">
        <v>24</v>
      </c>
      <c r="M327" t="b">
        <v>1</v>
      </c>
      <c r="N327" s="10" t="s">
        <v>8269</v>
      </c>
      <c r="O327" s="15" t="s">
        <v>8315</v>
      </c>
      <c r="P327" s="10" t="s">
        <v>8316</v>
      </c>
      <c r="Q327" s="10">
        <v>109</v>
      </c>
      <c r="R327" s="10">
        <v>135.63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s="10" t="s">
        <v>8218</v>
      </c>
      <c r="G328" s="10" t="s">
        <v>8223</v>
      </c>
      <c r="H328" s="10" t="s">
        <v>8245</v>
      </c>
      <c r="I328" s="10">
        <v>1419181890</v>
      </c>
      <c r="J328" s="10">
        <v>1416589890</v>
      </c>
      <c r="K328" s="10" t="b">
        <v>0</v>
      </c>
      <c r="L328" s="10">
        <v>23</v>
      </c>
      <c r="M328" t="b">
        <v>1</v>
      </c>
      <c r="N328" s="10" t="s">
        <v>8269</v>
      </c>
      <c r="O328" s="15" t="s">
        <v>8315</v>
      </c>
      <c r="P328" s="10" t="s">
        <v>8316</v>
      </c>
      <c r="Q328" s="10">
        <v>119</v>
      </c>
      <c r="R328" s="10">
        <v>176.09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s="10" t="s">
        <v>8218</v>
      </c>
      <c r="G329" s="10" t="s">
        <v>8223</v>
      </c>
      <c r="H329" s="10" t="s">
        <v>8245</v>
      </c>
      <c r="I329" s="10">
        <v>1474649070</v>
      </c>
      <c r="J329" s="10">
        <v>1469465070</v>
      </c>
      <c r="K329" s="10" t="b">
        <v>0</v>
      </c>
      <c r="L329" s="10">
        <v>54</v>
      </c>
      <c r="M329" t="b">
        <v>1</v>
      </c>
      <c r="N329" s="10" t="s">
        <v>8269</v>
      </c>
      <c r="O329" s="15" t="s">
        <v>8315</v>
      </c>
      <c r="P329" s="10" t="s">
        <v>8316</v>
      </c>
      <c r="Q329" s="10">
        <v>109</v>
      </c>
      <c r="R329" s="10">
        <v>151.97999999999999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s="10" t="s">
        <v>8218</v>
      </c>
      <c r="G330" s="10" t="s">
        <v>8223</v>
      </c>
      <c r="H330" s="10" t="s">
        <v>8245</v>
      </c>
      <c r="I330" s="10">
        <v>1432654347</v>
      </c>
      <c r="J330" s="10">
        <v>1430494347</v>
      </c>
      <c r="K330" s="10" t="b">
        <v>0</v>
      </c>
      <c r="L330" s="10">
        <v>62</v>
      </c>
      <c r="M330" t="b">
        <v>1</v>
      </c>
      <c r="N330" s="10" t="s">
        <v>8269</v>
      </c>
      <c r="O330" s="15" t="s">
        <v>8315</v>
      </c>
      <c r="P330" s="10" t="s">
        <v>8316</v>
      </c>
      <c r="Q330" s="10">
        <v>128</v>
      </c>
      <c r="R330" s="10">
        <v>82.26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s="10" t="s">
        <v>8218</v>
      </c>
      <c r="G331" s="10" t="s">
        <v>8223</v>
      </c>
      <c r="H331" s="10" t="s">
        <v>8245</v>
      </c>
      <c r="I331" s="10">
        <v>1422075540</v>
      </c>
      <c r="J331" s="10">
        <v>1419979544</v>
      </c>
      <c r="K331" s="10" t="b">
        <v>0</v>
      </c>
      <c r="L331" s="10">
        <v>18</v>
      </c>
      <c r="M331" t="b">
        <v>1</v>
      </c>
      <c r="N331" s="10" t="s">
        <v>8269</v>
      </c>
      <c r="O331" s="15" t="s">
        <v>8315</v>
      </c>
      <c r="P331" s="10" t="s">
        <v>8316</v>
      </c>
      <c r="Q331" s="10">
        <v>175</v>
      </c>
      <c r="R331" s="10">
        <v>68.06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s="10" t="s">
        <v>8218</v>
      </c>
      <c r="G332" s="10" t="s">
        <v>8223</v>
      </c>
      <c r="H332" s="10" t="s">
        <v>8245</v>
      </c>
      <c r="I332" s="10">
        <v>1423630740</v>
      </c>
      <c r="J332" s="10">
        <v>1418673307</v>
      </c>
      <c r="K332" s="10" t="b">
        <v>0</v>
      </c>
      <c r="L332" s="10">
        <v>35</v>
      </c>
      <c r="M332" t="b">
        <v>1</v>
      </c>
      <c r="N332" s="10" t="s">
        <v>8269</v>
      </c>
      <c r="O332" s="15" t="s">
        <v>8315</v>
      </c>
      <c r="P332" s="10" t="s">
        <v>8316</v>
      </c>
      <c r="Q332" s="10">
        <v>127</v>
      </c>
      <c r="R332" s="10">
        <v>72.709999999999994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s="10" t="s">
        <v>8218</v>
      </c>
      <c r="G333" s="10" t="s">
        <v>8223</v>
      </c>
      <c r="H333" s="10" t="s">
        <v>8245</v>
      </c>
      <c r="I333" s="10">
        <v>1420489560</v>
      </c>
      <c r="J333" s="10">
        <v>1417469639</v>
      </c>
      <c r="K333" s="10" t="b">
        <v>0</v>
      </c>
      <c r="L333" s="10">
        <v>43</v>
      </c>
      <c r="M333" t="b">
        <v>1</v>
      </c>
      <c r="N333" s="10" t="s">
        <v>8269</v>
      </c>
      <c r="O333" s="15" t="s">
        <v>8315</v>
      </c>
      <c r="P333" s="10" t="s">
        <v>8316</v>
      </c>
      <c r="Q333" s="10">
        <v>111</v>
      </c>
      <c r="R333" s="10">
        <v>77.19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s="10" t="s">
        <v>8218</v>
      </c>
      <c r="G334" s="10" t="s">
        <v>8223</v>
      </c>
      <c r="H334" s="10" t="s">
        <v>8245</v>
      </c>
      <c r="I334" s="10">
        <v>1472952982</v>
      </c>
      <c r="J334" s="10">
        <v>1470792982</v>
      </c>
      <c r="K334" s="10" t="b">
        <v>0</v>
      </c>
      <c r="L334" s="10">
        <v>36</v>
      </c>
      <c r="M334" t="b">
        <v>1</v>
      </c>
      <c r="N334" s="10" t="s">
        <v>8269</v>
      </c>
      <c r="O334" s="15" t="s">
        <v>8315</v>
      </c>
      <c r="P334" s="10" t="s">
        <v>8316</v>
      </c>
      <c r="Q334" s="10">
        <v>126</v>
      </c>
      <c r="R334" s="10">
        <v>55.97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s="10" t="s">
        <v>8218</v>
      </c>
      <c r="G335" s="10" t="s">
        <v>8223</v>
      </c>
      <c r="H335" s="10" t="s">
        <v>8245</v>
      </c>
      <c r="I335" s="10">
        <v>1426229940</v>
      </c>
      <c r="J335" s="10">
        <v>1423959123</v>
      </c>
      <c r="K335" s="10" t="b">
        <v>0</v>
      </c>
      <c r="L335" s="10">
        <v>62</v>
      </c>
      <c r="M335" t="b">
        <v>1</v>
      </c>
      <c r="N335" s="10" t="s">
        <v>8269</v>
      </c>
      <c r="O335" s="15" t="s">
        <v>8315</v>
      </c>
      <c r="P335" s="10" t="s">
        <v>8316</v>
      </c>
      <c r="Q335" s="10">
        <v>119</v>
      </c>
      <c r="R335" s="10">
        <v>49.69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s="10" t="s">
        <v>8218</v>
      </c>
      <c r="G336" s="10" t="s">
        <v>8223</v>
      </c>
      <c r="H336" s="10" t="s">
        <v>8245</v>
      </c>
      <c r="I336" s="10">
        <v>1456984740</v>
      </c>
      <c r="J336" s="10">
        <v>1455717790</v>
      </c>
      <c r="K336" s="10" t="b">
        <v>0</v>
      </c>
      <c r="L336" s="10">
        <v>33</v>
      </c>
      <c r="M336" t="b">
        <v>1</v>
      </c>
      <c r="N336" s="10" t="s">
        <v>8269</v>
      </c>
      <c r="O336" s="15" t="s">
        <v>8315</v>
      </c>
      <c r="P336" s="10" t="s">
        <v>8316</v>
      </c>
      <c r="Q336" s="10">
        <v>103</v>
      </c>
      <c r="R336" s="10">
        <v>77.73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s="10" t="s">
        <v>8218</v>
      </c>
      <c r="G337" s="10" t="s">
        <v>8223</v>
      </c>
      <c r="H337" s="10" t="s">
        <v>8245</v>
      </c>
      <c r="I337" s="10">
        <v>1409720340</v>
      </c>
      <c r="J337" s="10">
        <v>1408129822</v>
      </c>
      <c r="K337" s="10" t="b">
        <v>0</v>
      </c>
      <c r="L337" s="10">
        <v>27</v>
      </c>
      <c r="M337" t="b">
        <v>1</v>
      </c>
      <c r="N337" s="10" t="s">
        <v>8269</v>
      </c>
      <c r="O337" s="15" t="s">
        <v>8315</v>
      </c>
      <c r="P337" s="10" t="s">
        <v>8316</v>
      </c>
      <c r="Q337" s="10">
        <v>110</v>
      </c>
      <c r="R337" s="10">
        <v>40.78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s="10" t="s">
        <v>8218</v>
      </c>
      <c r="G338" s="10" t="s">
        <v>8223</v>
      </c>
      <c r="H338" s="10" t="s">
        <v>8245</v>
      </c>
      <c r="I338" s="10">
        <v>1440892800</v>
      </c>
      <c r="J338" s="10">
        <v>1438715077</v>
      </c>
      <c r="K338" s="10" t="b">
        <v>0</v>
      </c>
      <c r="L338" s="10">
        <v>17</v>
      </c>
      <c r="M338" t="b">
        <v>1</v>
      </c>
      <c r="N338" s="10" t="s">
        <v>8269</v>
      </c>
      <c r="O338" s="15" t="s">
        <v>8315</v>
      </c>
      <c r="P338" s="10" t="s">
        <v>8316</v>
      </c>
      <c r="Q338" s="10">
        <v>202</v>
      </c>
      <c r="R338" s="10">
        <v>59.41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s="10" t="s">
        <v>8218</v>
      </c>
      <c r="G339" s="10" t="s">
        <v>8223</v>
      </c>
      <c r="H339" s="10" t="s">
        <v>8245</v>
      </c>
      <c r="I339" s="10">
        <v>1476390164</v>
      </c>
      <c r="J339" s="10">
        <v>1473970964</v>
      </c>
      <c r="K339" s="10" t="b">
        <v>0</v>
      </c>
      <c r="L339" s="10">
        <v>4</v>
      </c>
      <c r="M339" t="b">
        <v>1</v>
      </c>
      <c r="N339" s="10" t="s">
        <v>8269</v>
      </c>
      <c r="O339" s="15" t="s">
        <v>8315</v>
      </c>
      <c r="P339" s="10" t="s">
        <v>8316</v>
      </c>
      <c r="Q339" s="10">
        <v>130</v>
      </c>
      <c r="R339" s="10">
        <v>3.25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s="10" t="s">
        <v>8218</v>
      </c>
      <c r="G340" s="10" t="s">
        <v>8223</v>
      </c>
      <c r="H340" s="10" t="s">
        <v>8245</v>
      </c>
      <c r="I340" s="10">
        <v>1463520479</v>
      </c>
      <c r="J340" s="10">
        <v>1458336479</v>
      </c>
      <c r="K340" s="10" t="b">
        <v>0</v>
      </c>
      <c r="L340" s="10">
        <v>49</v>
      </c>
      <c r="M340" t="b">
        <v>1</v>
      </c>
      <c r="N340" s="10" t="s">
        <v>8269</v>
      </c>
      <c r="O340" s="15" t="s">
        <v>8315</v>
      </c>
      <c r="P340" s="10" t="s">
        <v>8316</v>
      </c>
      <c r="Q340" s="10">
        <v>100</v>
      </c>
      <c r="R340" s="10">
        <v>81.67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s="10" t="s">
        <v>8218</v>
      </c>
      <c r="G341" s="10" t="s">
        <v>8223</v>
      </c>
      <c r="H341" s="10" t="s">
        <v>8245</v>
      </c>
      <c r="I341" s="10">
        <v>1446759880</v>
      </c>
      <c r="J341" s="10">
        <v>1444164280</v>
      </c>
      <c r="K341" s="10" t="b">
        <v>0</v>
      </c>
      <c r="L341" s="10">
        <v>57</v>
      </c>
      <c r="M341" t="b">
        <v>1</v>
      </c>
      <c r="N341" s="10" t="s">
        <v>8269</v>
      </c>
      <c r="O341" s="15" t="s">
        <v>8315</v>
      </c>
      <c r="P341" s="10" t="s">
        <v>8316</v>
      </c>
      <c r="Q341" s="10">
        <v>171</v>
      </c>
      <c r="R341" s="10">
        <v>44.91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s="10" t="s">
        <v>8218</v>
      </c>
      <c r="G342" s="10" t="s">
        <v>8223</v>
      </c>
      <c r="H342" s="10" t="s">
        <v>8245</v>
      </c>
      <c r="I342" s="10">
        <v>1461913140</v>
      </c>
      <c r="J342" s="10">
        <v>1461370956</v>
      </c>
      <c r="K342" s="10" t="b">
        <v>0</v>
      </c>
      <c r="L342" s="10">
        <v>69</v>
      </c>
      <c r="M342" t="b">
        <v>1</v>
      </c>
      <c r="N342" s="10" t="s">
        <v>8269</v>
      </c>
      <c r="O342" s="15" t="s">
        <v>8315</v>
      </c>
      <c r="P342" s="10" t="s">
        <v>8316</v>
      </c>
      <c r="Q342" s="10">
        <v>113</v>
      </c>
      <c r="R342" s="10">
        <v>49.06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s="10" t="s">
        <v>8218</v>
      </c>
      <c r="G343" s="10" t="s">
        <v>8223</v>
      </c>
      <c r="H343" s="10" t="s">
        <v>8245</v>
      </c>
      <c r="I343" s="10">
        <v>1403964574</v>
      </c>
      <c r="J343" s="10">
        <v>1401372574</v>
      </c>
      <c r="K343" s="10" t="b">
        <v>0</v>
      </c>
      <c r="L343" s="10">
        <v>20</v>
      </c>
      <c r="M343" t="b">
        <v>1</v>
      </c>
      <c r="N343" s="10" t="s">
        <v>8269</v>
      </c>
      <c r="O343" s="15" t="s">
        <v>8315</v>
      </c>
      <c r="P343" s="10" t="s">
        <v>8316</v>
      </c>
      <c r="Q343" s="10">
        <v>100</v>
      </c>
      <c r="R343" s="10">
        <v>62.5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s="10" t="s">
        <v>8218</v>
      </c>
      <c r="G344" s="10" t="s">
        <v>8223</v>
      </c>
      <c r="H344" s="10" t="s">
        <v>8245</v>
      </c>
      <c r="I344" s="10">
        <v>1434675616</v>
      </c>
      <c r="J344" s="10">
        <v>1432083616</v>
      </c>
      <c r="K344" s="10" t="b">
        <v>0</v>
      </c>
      <c r="L344" s="10">
        <v>71</v>
      </c>
      <c r="M344" t="b">
        <v>1</v>
      </c>
      <c r="N344" s="10" t="s">
        <v>8269</v>
      </c>
      <c r="O344" s="15" t="s">
        <v>8315</v>
      </c>
      <c r="P344" s="10" t="s">
        <v>8316</v>
      </c>
      <c r="Q344" s="10">
        <v>101</v>
      </c>
      <c r="R344" s="10">
        <v>35.49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s="10" t="s">
        <v>8218</v>
      </c>
      <c r="G345" s="10" t="s">
        <v>8223</v>
      </c>
      <c r="H345" s="10" t="s">
        <v>8245</v>
      </c>
      <c r="I345" s="10">
        <v>1479592800</v>
      </c>
      <c r="J345" s="10">
        <v>1476760226</v>
      </c>
      <c r="K345" s="10" t="b">
        <v>0</v>
      </c>
      <c r="L345" s="10">
        <v>17</v>
      </c>
      <c r="M345" t="b">
        <v>1</v>
      </c>
      <c r="N345" s="10" t="s">
        <v>8269</v>
      </c>
      <c r="O345" s="15" t="s">
        <v>8315</v>
      </c>
      <c r="P345" s="10" t="s">
        <v>8316</v>
      </c>
      <c r="Q345" s="10">
        <v>113</v>
      </c>
      <c r="R345" s="10">
        <v>66.47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s="10" t="s">
        <v>8218</v>
      </c>
      <c r="G346" s="10" t="s">
        <v>8223</v>
      </c>
      <c r="H346" s="10" t="s">
        <v>8245</v>
      </c>
      <c r="I346" s="10">
        <v>1425528000</v>
      </c>
      <c r="J346" s="10">
        <v>1422916261</v>
      </c>
      <c r="K346" s="10" t="b">
        <v>0</v>
      </c>
      <c r="L346" s="10">
        <v>197</v>
      </c>
      <c r="M346" t="b">
        <v>1</v>
      </c>
      <c r="N346" s="10" t="s">
        <v>8269</v>
      </c>
      <c r="O346" s="15" t="s">
        <v>8315</v>
      </c>
      <c r="P346" s="10" t="s">
        <v>8316</v>
      </c>
      <c r="Q346" s="10">
        <v>105</v>
      </c>
      <c r="R346" s="10">
        <v>56.07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s="10" t="s">
        <v>8218</v>
      </c>
      <c r="G347" s="10" t="s">
        <v>8223</v>
      </c>
      <c r="H347" s="10" t="s">
        <v>8245</v>
      </c>
      <c r="I347" s="10">
        <v>1475269200</v>
      </c>
      <c r="J347" s="10">
        <v>1473200844</v>
      </c>
      <c r="K347" s="10" t="b">
        <v>0</v>
      </c>
      <c r="L347" s="10">
        <v>70</v>
      </c>
      <c r="M347" t="b">
        <v>1</v>
      </c>
      <c r="N347" s="10" t="s">
        <v>8269</v>
      </c>
      <c r="O347" s="15" t="s">
        <v>8315</v>
      </c>
      <c r="P347" s="10" t="s">
        <v>8316</v>
      </c>
      <c r="Q347" s="10">
        <v>110</v>
      </c>
      <c r="R347" s="10">
        <v>47.03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s="10" t="s">
        <v>8218</v>
      </c>
      <c r="G348" s="10" t="s">
        <v>8223</v>
      </c>
      <c r="H348" s="10" t="s">
        <v>8245</v>
      </c>
      <c r="I348" s="10">
        <v>1411874580</v>
      </c>
      <c r="J348" s="10">
        <v>1409030371</v>
      </c>
      <c r="K348" s="10" t="b">
        <v>0</v>
      </c>
      <c r="L348" s="10">
        <v>21</v>
      </c>
      <c r="M348" t="b">
        <v>1</v>
      </c>
      <c r="N348" s="10" t="s">
        <v>8269</v>
      </c>
      <c r="O348" s="15" t="s">
        <v>8315</v>
      </c>
      <c r="P348" s="10" t="s">
        <v>8316</v>
      </c>
      <c r="Q348" s="10">
        <v>100</v>
      </c>
      <c r="R348" s="10">
        <v>47.67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s="10" t="s">
        <v>8218</v>
      </c>
      <c r="G349" s="10" t="s">
        <v>8223</v>
      </c>
      <c r="H349" s="10" t="s">
        <v>8245</v>
      </c>
      <c r="I349" s="10">
        <v>1406358000</v>
      </c>
      <c r="J349" s="10">
        <v>1404841270</v>
      </c>
      <c r="K349" s="10" t="b">
        <v>0</v>
      </c>
      <c r="L349" s="10">
        <v>34</v>
      </c>
      <c r="M349" t="b">
        <v>1</v>
      </c>
      <c r="N349" s="10" t="s">
        <v>8269</v>
      </c>
      <c r="O349" s="15" t="s">
        <v>8315</v>
      </c>
      <c r="P349" s="10" t="s">
        <v>8316</v>
      </c>
      <c r="Q349" s="10">
        <v>120</v>
      </c>
      <c r="R349" s="10">
        <v>88.24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s="10" t="s">
        <v>8218</v>
      </c>
      <c r="G350" s="10" t="s">
        <v>8223</v>
      </c>
      <c r="H350" s="10" t="s">
        <v>8245</v>
      </c>
      <c r="I350" s="10">
        <v>1471977290</v>
      </c>
      <c r="J350" s="10">
        <v>1466793290</v>
      </c>
      <c r="K350" s="10" t="b">
        <v>0</v>
      </c>
      <c r="L350" s="10">
        <v>39</v>
      </c>
      <c r="M350" t="b">
        <v>1</v>
      </c>
      <c r="N350" s="10" t="s">
        <v>8269</v>
      </c>
      <c r="O350" s="15" t="s">
        <v>8315</v>
      </c>
      <c r="P350" s="10" t="s">
        <v>8316</v>
      </c>
      <c r="Q350" s="10">
        <v>105</v>
      </c>
      <c r="R350" s="10">
        <v>80.72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s="10" t="s">
        <v>8218</v>
      </c>
      <c r="G351" s="10" t="s">
        <v>8223</v>
      </c>
      <c r="H351" s="10" t="s">
        <v>8245</v>
      </c>
      <c r="I351" s="10">
        <v>1463803140</v>
      </c>
      <c r="J351" s="10">
        <v>1459446487</v>
      </c>
      <c r="K351" s="10" t="b">
        <v>0</v>
      </c>
      <c r="L351" s="10">
        <v>29</v>
      </c>
      <c r="M351" t="b">
        <v>1</v>
      </c>
      <c r="N351" s="10" t="s">
        <v>8269</v>
      </c>
      <c r="O351" s="15" t="s">
        <v>8315</v>
      </c>
      <c r="P351" s="10" t="s">
        <v>8316</v>
      </c>
      <c r="Q351" s="10">
        <v>100</v>
      </c>
      <c r="R351" s="10">
        <v>68.97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s="10" t="s">
        <v>8218</v>
      </c>
      <c r="G352" s="10" t="s">
        <v>8223</v>
      </c>
      <c r="H352" s="10" t="s">
        <v>8245</v>
      </c>
      <c r="I352" s="10">
        <v>1412492445</v>
      </c>
      <c r="J352" s="10">
        <v>1409900445</v>
      </c>
      <c r="K352" s="10" t="b">
        <v>0</v>
      </c>
      <c r="L352" s="10">
        <v>73</v>
      </c>
      <c r="M352" t="b">
        <v>1</v>
      </c>
      <c r="N352" s="10" t="s">
        <v>8269</v>
      </c>
      <c r="O352" s="15" t="s">
        <v>8315</v>
      </c>
      <c r="P352" s="10" t="s">
        <v>8316</v>
      </c>
      <c r="Q352" s="10">
        <v>100</v>
      </c>
      <c r="R352" s="10">
        <v>550.04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s="10" t="s">
        <v>8218</v>
      </c>
      <c r="G353" s="10" t="s">
        <v>8223</v>
      </c>
      <c r="H353" s="10" t="s">
        <v>8245</v>
      </c>
      <c r="I353" s="10">
        <v>1407686340</v>
      </c>
      <c r="J353" s="10">
        <v>1404833442</v>
      </c>
      <c r="K353" s="10" t="b">
        <v>0</v>
      </c>
      <c r="L353" s="10">
        <v>9</v>
      </c>
      <c r="M353" t="b">
        <v>1</v>
      </c>
      <c r="N353" s="10" t="s">
        <v>8269</v>
      </c>
      <c r="O353" s="15" t="s">
        <v>8315</v>
      </c>
      <c r="P353" s="10" t="s">
        <v>8316</v>
      </c>
      <c r="Q353" s="10">
        <v>104</v>
      </c>
      <c r="R353" s="10">
        <v>57.78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s="10" t="s">
        <v>8218</v>
      </c>
      <c r="G354" s="10" t="s">
        <v>8223</v>
      </c>
      <c r="H354" s="10" t="s">
        <v>8245</v>
      </c>
      <c r="I354" s="10">
        <v>1437202740</v>
      </c>
      <c r="J354" s="10">
        <v>1434654998</v>
      </c>
      <c r="K354" s="10" t="b">
        <v>0</v>
      </c>
      <c r="L354" s="10">
        <v>79</v>
      </c>
      <c r="M354" t="b">
        <v>1</v>
      </c>
      <c r="N354" s="10" t="s">
        <v>8269</v>
      </c>
      <c r="O354" s="15" t="s">
        <v>8315</v>
      </c>
      <c r="P354" s="10" t="s">
        <v>8316</v>
      </c>
      <c r="Q354" s="10">
        <v>116</v>
      </c>
      <c r="R354" s="10">
        <v>73.58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s="10" t="s">
        <v>8218</v>
      </c>
      <c r="G355" s="10" t="s">
        <v>8223</v>
      </c>
      <c r="H355" s="10" t="s">
        <v>8245</v>
      </c>
      <c r="I355" s="10">
        <v>1404273540</v>
      </c>
      <c r="J355" s="10">
        <v>1400272580</v>
      </c>
      <c r="K355" s="10" t="b">
        <v>0</v>
      </c>
      <c r="L355" s="10">
        <v>20</v>
      </c>
      <c r="M355" t="b">
        <v>1</v>
      </c>
      <c r="N355" s="10" t="s">
        <v>8269</v>
      </c>
      <c r="O355" s="15" t="s">
        <v>8315</v>
      </c>
      <c r="P355" s="10" t="s">
        <v>8316</v>
      </c>
      <c r="Q355" s="10">
        <v>101</v>
      </c>
      <c r="R355" s="10">
        <v>75.5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s="10" t="s">
        <v>8218</v>
      </c>
      <c r="G356" s="10" t="s">
        <v>8223</v>
      </c>
      <c r="H356" s="10" t="s">
        <v>8245</v>
      </c>
      <c r="I356" s="10">
        <v>1426775940</v>
      </c>
      <c r="J356" s="10">
        <v>1424414350</v>
      </c>
      <c r="K356" s="10" t="b">
        <v>0</v>
      </c>
      <c r="L356" s="10">
        <v>13</v>
      </c>
      <c r="M356" t="b">
        <v>1</v>
      </c>
      <c r="N356" s="10" t="s">
        <v>8269</v>
      </c>
      <c r="O356" s="15" t="s">
        <v>8315</v>
      </c>
      <c r="P356" s="10" t="s">
        <v>8316</v>
      </c>
      <c r="Q356" s="10">
        <v>102</v>
      </c>
      <c r="R356" s="10">
        <v>235.46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s="10" t="s">
        <v>8218</v>
      </c>
      <c r="G357" s="10" t="s">
        <v>8223</v>
      </c>
      <c r="H357" s="10" t="s">
        <v>8245</v>
      </c>
      <c r="I357" s="10">
        <v>1460260800</v>
      </c>
      <c r="J357" s="10">
        <v>1458336672</v>
      </c>
      <c r="K357" s="10" t="b">
        <v>0</v>
      </c>
      <c r="L357" s="10">
        <v>36</v>
      </c>
      <c r="M357" t="b">
        <v>1</v>
      </c>
      <c r="N357" s="10" t="s">
        <v>8269</v>
      </c>
      <c r="O357" s="15" t="s">
        <v>8315</v>
      </c>
      <c r="P357" s="10" t="s">
        <v>8316</v>
      </c>
      <c r="Q357" s="10">
        <v>111</v>
      </c>
      <c r="R357" s="10">
        <v>92.5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s="10" t="s">
        <v>8218</v>
      </c>
      <c r="G358" s="10" t="s">
        <v>8223</v>
      </c>
      <c r="H358" s="10" t="s">
        <v>8245</v>
      </c>
      <c r="I358" s="10">
        <v>1466056689</v>
      </c>
      <c r="J358" s="10">
        <v>1464847089</v>
      </c>
      <c r="K358" s="10" t="b">
        <v>0</v>
      </c>
      <c r="L358" s="10">
        <v>19</v>
      </c>
      <c r="M358" t="b">
        <v>1</v>
      </c>
      <c r="N358" s="10" t="s">
        <v>8269</v>
      </c>
      <c r="O358" s="15" t="s">
        <v>8315</v>
      </c>
      <c r="P358" s="10" t="s">
        <v>8316</v>
      </c>
      <c r="Q358" s="10">
        <v>109</v>
      </c>
      <c r="R358" s="10">
        <v>46.05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s="10" t="s">
        <v>8218</v>
      </c>
      <c r="G359" s="10" t="s">
        <v>8223</v>
      </c>
      <c r="H359" s="10" t="s">
        <v>8245</v>
      </c>
      <c r="I359" s="10">
        <v>1406185200</v>
      </c>
      <c r="J359" s="10">
        <v>1404337382</v>
      </c>
      <c r="K359" s="10" t="b">
        <v>0</v>
      </c>
      <c r="L359" s="10">
        <v>38</v>
      </c>
      <c r="M359" t="b">
        <v>1</v>
      </c>
      <c r="N359" s="10" t="s">
        <v>8269</v>
      </c>
      <c r="O359" s="15" t="s">
        <v>8315</v>
      </c>
      <c r="P359" s="10" t="s">
        <v>8316</v>
      </c>
      <c r="Q359" s="10">
        <v>100</v>
      </c>
      <c r="R359" s="10">
        <v>31.58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s="10" t="s">
        <v>8218</v>
      </c>
      <c r="G360" s="10" t="s">
        <v>8223</v>
      </c>
      <c r="H360" s="10" t="s">
        <v>8245</v>
      </c>
      <c r="I360" s="10">
        <v>1437676380</v>
      </c>
      <c r="J360" s="10">
        <v>1435670452</v>
      </c>
      <c r="K360" s="10" t="b">
        <v>0</v>
      </c>
      <c r="L360" s="10">
        <v>28</v>
      </c>
      <c r="M360" t="b">
        <v>1</v>
      </c>
      <c r="N360" s="10" t="s">
        <v>8269</v>
      </c>
      <c r="O360" s="15" t="s">
        <v>8315</v>
      </c>
      <c r="P360" s="10" t="s">
        <v>8316</v>
      </c>
      <c r="Q360" s="10">
        <v>104</v>
      </c>
      <c r="R360" s="10">
        <v>36.96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s="10" t="s">
        <v>8218</v>
      </c>
      <c r="G361" s="10" t="s">
        <v>8223</v>
      </c>
      <c r="H361" s="10" t="s">
        <v>8245</v>
      </c>
      <c r="I361" s="10">
        <v>1405915140</v>
      </c>
      <c r="J361" s="10">
        <v>1404140667</v>
      </c>
      <c r="K361" s="10" t="b">
        <v>0</v>
      </c>
      <c r="L361" s="10">
        <v>40</v>
      </c>
      <c r="M361" t="b">
        <v>1</v>
      </c>
      <c r="N361" s="10" t="s">
        <v>8269</v>
      </c>
      <c r="O361" s="15" t="s">
        <v>8315</v>
      </c>
      <c r="P361" s="10" t="s">
        <v>8316</v>
      </c>
      <c r="Q361" s="10">
        <v>101</v>
      </c>
      <c r="R361" s="10">
        <v>88.25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s="10" t="s">
        <v>8218</v>
      </c>
      <c r="G362" s="10" t="s">
        <v>8223</v>
      </c>
      <c r="H362" s="10" t="s">
        <v>8245</v>
      </c>
      <c r="I362" s="10">
        <v>1410550484</v>
      </c>
      <c r="J362" s="10">
        <v>1408995284</v>
      </c>
      <c r="K362" s="10" t="b">
        <v>0</v>
      </c>
      <c r="L362" s="10">
        <v>16</v>
      </c>
      <c r="M362" t="b">
        <v>1</v>
      </c>
      <c r="N362" s="10" t="s">
        <v>8269</v>
      </c>
      <c r="O362" s="15" t="s">
        <v>8315</v>
      </c>
      <c r="P362" s="10" t="s">
        <v>8316</v>
      </c>
      <c r="Q362" s="10">
        <v>129</v>
      </c>
      <c r="R362" s="10">
        <v>64.38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s="10" t="s">
        <v>8218</v>
      </c>
      <c r="G363" s="10" t="s">
        <v>8223</v>
      </c>
      <c r="H363" s="10" t="s">
        <v>8245</v>
      </c>
      <c r="I363" s="10">
        <v>1404359940</v>
      </c>
      <c r="J363" s="10">
        <v>1402580818</v>
      </c>
      <c r="K363" s="10" t="b">
        <v>0</v>
      </c>
      <c r="L363" s="10">
        <v>199</v>
      </c>
      <c r="M363" t="b">
        <v>1</v>
      </c>
      <c r="N363" s="10" t="s">
        <v>8269</v>
      </c>
      <c r="O363" s="15" t="s">
        <v>8315</v>
      </c>
      <c r="P363" s="10" t="s">
        <v>8316</v>
      </c>
      <c r="Q363" s="10">
        <v>103</v>
      </c>
      <c r="R363" s="10">
        <v>62.05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s="10" t="s">
        <v>8218</v>
      </c>
      <c r="G364" s="10" t="s">
        <v>8223</v>
      </c>
      <c r="H364" s="10" t="s">
        <v>8245</v>
      </c>
      <c r="I364" s="10">
        <v>1404190740</v>
      </c>
      <c r="J364" s="10">
        <v>1401214581</v>
      </c>
      <c r="K364" s="10" t="b">
        <v>0</v>
      </c>
      <c r="L364" s="10">
        <v>30</v>
      </c>
      <c r="M364" t="b">
        <v>1</v>
      </c>
      <c r="N364" s="10" t="s">
        <v>8269</v>
      </c>
      <c r="O364" s="15" t="s">
        <v>8315</v>
      </c>
      <c r="P364" s="10" t="s">
        <v>8316</v>
      </c>
      <c r="Q364" s="10">
        <v>110</v>
      </c>
      <c r="R364" s="10">
        <v>73.400000000000006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s="10" t="s">
        <v>8218</v>
      </c>
      <c r="G365" s="10" t="s">
        <v>8223</v>
      </c>
      <c r="H365" s="10" t="s">
        <v>8245</v>
      </c>
      <c r="I365" s="10">
        <v>1475664834</v>
      </c>
      <c r="J365" s="10">
        <v>1473850434</v>
      </c>
      <c r="K365" s="10" t="b">
        <v>0</v>
      </c>
      <c r="L365" s="10">
        <v>34</v>
      </c>
      <c r="M365" t="b">
        <v>1</v>
      </c>
      <c r="N365" s="10" t="s">
        <v>8269</v>
      </c>
      <c r="O365" s="15" t="s">
        <v>8315</v>
      </c>
      <c r="P365" s="10" t="s">
        <v>8316</v>
      </c>
      <c r="Q365" s="10">
        <v>113</v>
      </c>
      <c r="R365" s="10">
        <v>99.5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s="10" t="s">
        <v>8218</v>
      </c>
      <c r="G366" s="10" t="s">
        <v>8223</v>
      </c>
      <c r="H366" s="10" t="s">
        <v>8245</v>
      </c>
      <c r="I366" s="10">
        <v>1452872290</v>
      </c>
      <c r="J366" s="10">
        <v>1452008290</v>
      </c>
      <c r="K366" s="10" t="b">
        <v>0</v>
      </c>
      <c r="L366" s="10">
        <v>18</v>
      </c>
      <c r="M366" t="b">
        <v>1</v>
      </c>
      <c r="N366" s="10" t="s">
        <v>8269</v>
      </c>
      <c r="O366" s="15" t="s">
        <v>8315</v>
      </c>
      <c r="P366" s="10" t="s">
        <v>8316</v>
      </c>
      <c r="Q366" s="10">
        <v>112</v>
      </c>
      <c r="R366" s="10">
        <v>62.17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s="10" t="s">
        <v>8218</v>
      </c>
      <c r="G367" s="10" t="s">
        <v>8223</v>
      </c>
      <c r="H367" s="10" t="s">
        <v>8245</v>
      </c>
      <c r="I367" s="10">
        <v>1402901940</v>
      </c>
      <c r="J367" s="10">
        <v>1399998418</v>
      </c>
      <c r="K367" s="10" t="b">
        <v>0</v>
      </c>
      <c r="L367" s="10">
        <v>67</v>
      </c>
      <c r="M367" t="b">
        <v>1</v>
      </c>
      <c r="N367" s="10" t="s">
        <v>8269</v>
      </c>
      <c r="O367" s="15" t="s">
        <v>8315</v>
      </c>
      <c r="P367" s="10" t="s">
        <v>8316</v>
      </c>
      <c r="Q367" s="10">
        <v>139</v>
      </c>
      <c r="R367" s="10">
        <v>62.33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s="10" t="s">
        <v>8218</v>
      </c>
      <c r="G368" s="10" t="s">
        <v>8223</v>
      </c>
      <c r="H368" s="10" t="s">
        <v>8245</v>
      </c>
      <c r="I368" s="10">
        <v>1476931696</v>
      </c>
      <c r="J368" s="10">
        <v>1474339696</v>
      </c>
      <c r="K368" s="10" t="b">
        <v>0</v>
      </c>
      <c r="L368" s="10">
        <v>66</v>
      </c>
      <c r="M368" t="b">
        <v>1</v>
      </c>
      <c r="N368" s="10" t="s">
        <v>8269</v>
      </c>
      <c r="O368" s="15" t="s">
        <v>8315</v>
      </c>
      <c r="P368" s="10" t="s">
        <v>8316</v>
      </c>
      <c r="Q368" s="10">
        <v>111</v>
      </c>
      <c r="R368" s="10">
        <v>58.79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s="10" t="s">
        <v>8218</v>
      </c>
      <c r="G369" s="10" t="s">
        <v>8223</v>
      </c>
      <c r="H369" s="10" t="s">
        <v>8245</v>
      </c>
      <c r="I369" s="10">
        <v>1441167586</v>
      </c>
      <c r="J369" s="10">
        <v>1438575586</v>
      </c>
      <c r="K369" s="10" t="b">
        <v>0</v>
      </c>
      <c r="L369" s="10">
        <v>23</v>
      </c>
      <c r="M369" t="b">
        <v>1</v>
      </c>
      <c r="N369" s="10" t="s">
        <v>8269</v>
      </c>
      <c r="O369" s="15" t="s">
        <v>8315</v>
      </c>
      <c r="P369" s="10" t="s">
        <v>8316</v>
      </c>
      <c r="Q369" s="10">
        <v>139</v>
      </c>
      <c r="R369" s="10">
        <v>45.35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s="10" t="s">
        <v>8218</v>
      </c>
      <c r="G370" s="10" t="s">
        <v>8223</v>
      </c>
      <c r="H370" s="10" t="s">
        <v>8245</v>
      </c>
      <c r="I370" s="10">
        <v>1400533200</v>
      </c>
      <c r="J370" s="10">
        <v>1398348859</v>
      </c>
      <c r="K370" s="10" t="b">
        <v>0</v>
      </c>
      <c r="L370" s="10">
        <v>126</v>
      </c>
      <c r="M370" t="b">
        <v>1</v>
      </c>
      <c r="N370" s="10" t="s">
        <v>8269</v>
      </c>
      <c r="O370" s="15" t="s">
        <v>8315</v>
      </c>
      <c r="P370" s="10" t="s">
        <v>8316</v>
      </c>
      <c r="Q370" s="10">
        <v>106</v>
      </c>
      <c r="R370" s="10">
        <v>41.94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s="10" t="s">
        <v>8218</v>
      </c>
      <c r="G371" s="10" t="s">
        <v>8223</v>
      </c>
      <c r="H371" s="10" t="s">
        <v>8245</v>
      </c>
      <c r="I371" s="10">
        <v>1440820740</v>
      </c>
      <c r="J371" s="10">
        <v>1439567660</v>
      </c>
      <c r="K371" s="10" t="b">
        <v>0</v>
      </c>
      <c r="L371" s="10">
        <v>6</v>
      </c>
      <c r="M371" t="b">
        <v>1</v>
      </c>
      <c r="N371" s="10" t="s">
        <v>8269</v>
      </c>
      <c r="O371" s="15" t="s">
        <v>8315</v>
      </c>
      <c r="P371" s="10" t="s">
        <v>8316</v>
      </c>
      <c r="Q371" s="10">
        <v>101</v>
      </c>
      <c r="R371" s="10">
        <v>59.17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s="10" t="s">
        <v>8218</v>
      </c>
      <c r="G372" s="10" t="s">
        <v>8223</v>
      </c>
      <c r="H372" s="10" t="s">
        <v>8245</v>
      </c>
      <c r="I372" s="10">
        <v>1403846055</v>
      </c>
      <c r="J372" s="10">
        <v>1401254055</v>
      </c>
      <c r="K372" s="10" t="b">
        <v>0</v>
      </c>
      <c r="L372" s="10">
        <v>25</v>
      </c>
      <c r="M372" t="b">
        <v>1</v>
      </c>
      <c r="N372" s="10" t="s">
        <v>8269</v>
      </c>
      <c r="O372" s="15" t="s">
        <v>8315</v>
      </c>
      <c r="P372" s="10" t="s">
        <v>8316</v>
      </c>
      <c r="Q372" s="10">
        <v>100</v>
      </c>
      <c r="R372" s="10">
        <v>200.49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s="10" t="s">
        <v>8218</v>
      </c>
      <c r="G373" s="10" t="s">
        <v>8223</v>
      </c>
      <c r="H373" s="10" t="s">
        <v>8245</v>
      </c>
      <c r="I373" s="10">
        <v>1434925500</v>
      </c>
      <c r="J373" s="10">
        <v>1432410639</v>
      </c>
      <c r="K373" s="10" t="b">
        <v>0</v>
      </c>
      <c r="L373" s="10">
        <v>62</v>
      </c>
      <c r="M373" t="b">
        <v>1</v>
      </c>
      <c r="N373" s="10" t="s">
        <v>8269</v>
      </c>
      <c r="O373" s="15" t="s">
        <v>8315</v>
      </c>
      <c r="P373" s="10" t="s">
        <v>8316</v>
      </c>
      <c r="Q373" s="10">
        <v>118</v>
      </c>
      <c r="R373" s="10">
        <v>57.26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s="10" t="s">
        <v>8218</v>
      </c>
      <c r="G374" s="10" t="s">
        <v>8223</v>
      </c>
      <c r="H374" s="10" t="s">
        <v>8245</v>
      </c>
      <c r="I374" s="10">
        <v>1417101683</v>
      </c>
      <c r="J374" s="10">
        <v>1414506083</v>
      </c>
      <c r="K374" s="10" t="b">
        <v>0</v>
      </c>
      <c r="L374" s="10">
        <v>31</v>
      </c>
      <c r="M374" t="b">
        <v>1</v>
      </c>
      <c r="N374" s="10" t="s">
        <v>8269</v>
      </c>
      <c r="O374" s="15" t="s">
        <v>8315</v>
      </c>
      <c r="P374" s="10" t="s">
        <v>8316</v>
      </c>
      <c r="Q374" s="10">
        <v>120</v>
      </c>
      <c r="R374" s="10">
        <v>58.06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s="10" t="s">
        <v>8218</v>
      </c>
      <c r="G375" s="10" t="s">
        <v>8223</v>
      </c>
      <c r="H375" s="10" t="s">
        <v>8245</v>
      </c>
      <c r="I375" s="10">
        <v>1425272340</v>
      </c>
      <c r="J375" s="10">
        <v>1421426929</v>
      </c>
      <c r="K375" s="10" t="b">
        <v>0</v>
      </c>
      <c r="L375" s="10">
        <v>274</v>
      </c>
      <c r="M375" t="b">
        <v>1</v>
      </c>
      <c r="N375" s="10" t="s">
        <v>8269</v>
      </c>
      <c r="O375" s="15" t="s">
        <v>8315</v>
      </c>
      <c r="P375" s="10" t="s">
        <v>8316</v>
      </c>
      <c r="Q375" s="10">
        <v>128</v>
      </c>
      <c r="R375" s="10">
        <v>186.8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s="10" t="s">
        <v>8218</v>
      </c>
      <c r="G376" s="10" t="s">
        <v>8223</v>
      </c>
      <c r="H376" s="10" t="s">
        <v>8245</v>
      </c>
      <c r="I376" s="10">
        <v>1411084800</v>
      </c>
      <c r="J376" s="10">
        <v>1410304179</v>
      </c>
      <c r="K376" s="10" t="b">
        <v>0</v>
      </c>
      <c r="L376" s="10">
        <v>17</v>
      </c>
      <c r="M376" t="b">
        <v>1</v>
      </c>
      <c r="N376" s="10" t="s">
        <v>8269</v>
      </c>
      <c r="O376" s="15" t="s">
        <v>8315</v>
      </c>
      <c r="P376" s="10" t="s">
        <v>8316</v>
      </c>
      <c r="Q376" s="10">
        <v>126</v>
      </c>
      <c r="R376" s="10">
        <v>74.12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s="10" t="s">
        <v>8218</v>
      </c>
      <c r="G377" s="10" t="s">
        <v>8223</v>
      </c>
      <c r="H377" s="10" t="s">
        <v>8245</v>
      </c>
      <c r="I377" s="10">
        <v>1465178400</v>
      </c>
      <c r="J377" s="10">
        <v>1461985967</v>
      </c>
      <c r="K377" s="10" t="b">
        <v>0</v>
      </c>
      <c r="L377" s="10">
        <v>60</v>
      </c>
      <c r="M377" t="b">
        <v>1</v>
      </c>
      <c r="N377" s="10" t="s">
        <v>8269</v>
      </c>
      <c r="O377" s="15" t="s">
        <v>8315</v>
      </c>
      <c r="P377" s="10" t="s">
        <v>8316</v>
      </c>
      <c r="Q377" s="10">
        <v>107</v>
      </c>
      <c r="R377" s="10">
        <v>62.67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s="10" t="s">
        <v>8218</v>
      </c>
      <c r="G378" s="10" t="s">
        <v>8223</v>
      </c>
      <c r="H378" s="10" t="s">
        <v>8245</v>
      </c>
      <c r="I378" s="10">
        <v>1421009610</v>
      </c>
      <c r="J378" s="10">
        <v>1419281610</v>
      </c>
      <c r="K378" s="10" t="b">
        <v>0</v>
      </c>
      <c r="L378" s="10">
        <v>33</v>
      </c>
      <c r="M378" t="b">
        <v>1</v>
      </c>
      <c r="N378" s="10" t="s">
        <v>8269</v>
      </c>
      <c r="O378" s="15" t="s">
        <v>8315</v>
      </c>
      <c r="P378" s="10" t="s">
        <v>8316</v>
      </c>
      <c r="Q378" s="10">
        <v>100</v>
      </c>
      <c r="R378" s="10">
        <v>121.36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s="10" t="s">
        <v>8218</v>
      </c>
      <c r="G379" s="10" t="s">
        <v>8223</v>
      </c>
      <c r="H379" s="10" t="s">
        <v>8245</v>
      </c>
      <c r="I379" s="10">
        <v>1456946487</v>
      </c>
      <c r="J379" s="10">
        <v>1454354487</v>
      </c>
      <c r="K379" s="10" t="b">
        <v>0</v>
      </c>
      <c r="L379" s="10">
        <v>136</v>
      </c>
      <c r="M379" t="b">
        <v>1</v>
      </c>
      <c r="N379" s="10" t="s">
        <v>8269</v>
      </c>
      <c r="O379" s="15" t="s">
        <v>8315</v>
      </c>
      <c r="P379" s="10" t="s">
        <v>8316</v>
      </c>
      <c r="Q379" s="10">
        <v>111</v>
      </c>
      <c r="R379" s="10">
        <v>40.630000000000003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s="10" t="s">
        <v>8218</v>
      </c>
      <c r="G380" s="10" t="s">
        <v>8223</v>
      </c>
      <c r="H380" s="10" t="s">
        <v>8245</v>
      </c>
      <c r="I380" s="10">
        <v>1413383216</v>
      </c>
      <c r="J380" s="10">
        <v>1410791216</v>
      </c>
      <c r="K380" s="10" t="b">
        <v>0</v>
      </c>
      <c r="L380" s="10">
        <v>40</v>
      </c>
      <c r="M380" t="b">
        <v>1</v>
      </c>
      <c r="N380" s="10" t="s">
        <v>8269</v>
      </c>
      <c r="O380" s="15" t="s">
        <v>8315</v>
      </c>
      <c r="P380" s="10" t="s">
        <v>8316</v>
      </c>
      <c r="Q380" s="10">
        <v>101</v>
      </c>
      <c r="R380" s="10">
        <v>63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s="10" t="s">
        <v>8218</v>
      </c>
      <c r="G381" s="10" t="s">
        <v>8223</v>
      </c>
      <c r="H381" s="10" t="s">
        <v>8245</v>
      </c>
      <c r="I381" s="10">
        <v>1412092800</v>
      </c>
      <c r="J381" s="10">
        <v>1409493800</v>
      </c>
      <c r="K381" s="10" t="b">
        <v>0</v>
      </c>
      <c r="L381" s="10">
        <v>18</v>
      </c>
      <c r="M381" t="b">
        <v>1</v>
      </c>
      <c r="N381" s="10" t="s">
        <v>8269</v>
      </c>
      <c r="O381" s="15" t="s">
        <v>8315</v>
      </c>
      <c r="P381" s="10" t="s">
        <v>8316</v>
      </c>
      <c r="Q381" s="10">
        <v>121</v>
      </c>
      <c r="R381" s="10">
        <v>33.67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s="10" t="s">
        <v>8218</v>
      </c>
      <c r="G382" s="10" t="s">
        <v>8223</v>
      </c>
      <c r="H382" s="10" t="s">
        <v>8245</v>
      </c>
      <c r="I382" s="10">
        <v>1471071540</v>
      </c>
      <c r="J382" s="10">
        <v>1467720388</v>
      </c>
      <c r="K382" s="10" t="b">
        <v>0</v>
      </c>
      <c r="L382" s="10">
        <v>30</v>
      </c>
      <c r="M382" t="b">
        <v>1</v>
      </c>
      <c r="N382" s="10" t="s">
        <v>8269</v>
      </c>
      <c r="O382" s="15" t="s">
        <v>8315</v>
      </c>
      <c r="P382" s="10" t="s">
        <v>8316</v>
      </c>
      <c r="Q382" s="10">
        <v>123</v>
      </c>
      <c r="R382" s="10">
        <v>43.2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s="10" t="s">
        <v>8218</v>
      </c>
      <c r="G383" s="10" t="s">
        <v>8223</v>
      </c>
      <c r="H383" s="10" t="s">
        <v>8245</v>
      </c>
      <c r="I383" s="10">
        <v>1403546400</v>
      </c>
      <c r="J383" s="10">
        <v>1401714114</v>
      </c>
      <c r="K383" s="10" t="b">
        <v>0</v>
      </c>
      <c r="L383" s="10">
        <v>35</v>
      </c>
      <c r="M383" t="b">
        <v>1</v>
      </c>
      <c r="N383" s="10" t="s">
        <v>8269</v>
      </c>
      <c r="O383" s="15" t="s">
        <v>8315</v>
      </c>
      <c r="P383" s="10" t="s">
        <v>8316</v>
      </c>
      <c r="Q383" s="10">
        <v>103</v>
      </c>
      <c r="R383" s="10">
        <v>83.57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s="10" t="s">
        <v>8218</v>
      </c>
      <c r="G384" s="10" t="s">
        <v>8223</v>
      </c>
      <c r="H384" s="10" t="s">
        <v>8245</v>
      </c>
      <c r="I384" s="10">
        <v>1410558949</v>
      </c>
      <c r="J384" s="10">
        <v>1409262949</v>
      </c>
      <c r="K384" s="10" t="b">
        <v>0</v>
      </c>
      <c r="L384" s="10">
        <v>13</v>
      </c>
      <c r="M384" t="b">
        <v>1</v>
      </c>
      <c r="N384" s="10" t="s">
        <v>8269</v>
      </c>
      <c r="O384" s="15" t="s">
        <v>8315</v>
      </c>
      <c r="P384" s="10" t="s">
        <v>8316</v>
      </c>
      <c r="Q384" s="10">
        <v>121</v>
      </c>
      <c r="R384" s="10">
        <v>140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s="10" t="s">
        <v>8218</v>
      </c>
      <c r="G385" s="10" t="s">
        <v>8223</v>
      </c>
      <c r="H385" s="10" t="s">
        <v>8245</v>
      </c>
      <c r="I385" s="10">
        <v>1469165160</v>
      </c>
      <c r="J385" s="10">
        <v>1467335378</v>
      </c>
      <c r="K385" s="10" t="b">
        <v>0</v>
      </c>
      <c r="L385" s="10">
        <v>23</v>
      </c>
      <c r="M385" t="b">
        <v>1</v>
      </c>
      <c r="N385" s="10" t="s">
        <v>8269</v>
      </c>
      <c r="O385" s="15" t="s">
        <v>8315</v>
      </c>
      <c r="P385" s="10" t="s">
        <v>8316</v>
      </c>
      <c r="Q385" s="10">
        <v>186</v>
      </c>
      <c r="R385" s="10">
        <v>80.87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s="10" t="s">
        <v>8218</v>
      </c>
      <c r="G386" s="10" t="s">
        <v>8223</v>
      </c>
      <c r="H386" s="10" t="s">
        <v>8245</v>
      </c>
      <c r="I386" s="10">
        <v>1404444286</v>
      </c>
      <c r="J386" s="10">
        <v>1403234686</v>
      </c>
      <c r="K386" s="10" t="b">
        <v>0</v>
      </c>
      <c r="L386" s="10">
        <v>39</v>
      </c>
      <c r="M386" t="b">
        <v>1</v>
      </c>
      <c r="N386" s="10" t="s">
        <v>8269</v>
      </c>
      <c r="O386" s="15" t="s">
        <v>8315</v>
      </c>
      <c r="P386" s="10" t="s">
        <v>8316</v>
      </c>
      <c r="Q386" s="10">
        <v>300</v>
      </c>
      <c r="R386" s="10">
        <v>53.85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s="10" t="s">
        <v>8218</v>
      </c>
      <c r="G387" s="10" t="s">
        <v>8223</v>
      </c>
      <c r="H387" s="10" t="s">
        <v>8245</v>
      </c>
      <c r="I387" s="10">
        <v>1428068988</v>
      </c>
      <c r="J387" s="10">
        <v>1425908988</v>
      </c>
      <c r="K387" s="10" t="b">
        <v>0</v>
      </c>
      <c r="L387" s="10">
        <v>27</v>
      </c>
      <c r="M387" t="b">
        <v>1</v>
      </c>
      <c r="N387" s="10" t="s">
        <v>8269</v>
      </c>
      <c r="O387" s="15" t="s">
        <v>8315</v>
      </c>
      <c r="P387" s="10" t="s">
        <v>8316</v>
      </c>
      <c r="Q387" s="10">
        <v>141</v>
      </c>
      <c r="R387" s="10">
        <v>67.959999999999994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s="10" t="s">
        <v>8218</v>
      </c>
      <c r="G388" s="10" t="s">
        <v>8223</v>
      </c>
      <c r="H388" s="10" t="s">
        <v>8245</v>
      </c>
      <c r="I388" s="10">
        <v>1402848000</v>
      </c>
      <c r="J388" s="10">
        <v>1400606573</v>
      </c>
      <c r="K388" s="10" t="b">
        <v>0</v>
      </c>
      <c r="L388" s="10">
        <v>21</v>
      </c>
      <c r="M388" t="b">
        <v>1</v>
      </c>
      <c r="N388" s="10" t="s">
        <v>8269</v>
      </c>
      <c r="O388" s="15" t="s">
        <v>8315</v>
      </c>
      <c r="P388" s="10" t="s">
        <v>8316</v>
      </c>
      <c r="Q388" s="10">
        <v>114</v>
      </c>
      <c r="R388" s="10">
        <v>27.14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s="10" t="s">
        <v>8218</v>
      </c>
      <c r="G389" s="10" t="s">
        <v>8223</v>
      </c>
      <c r="H389" s="10" t="s">
        <v>8245</v>
      </c>
      <c r="I389" s="10">
        <v>1433055540</v>
      </c>
      <c r="J389" s="10">
        <v>1431230867</v>
      </c>
      <c r="K389" s="10" t="b">
        <v>0</v>
      </c>
      <c r="L389" s="10">
        <v>104</v>
      </c>
      <c r="M389" t="b">
        <v>1</v>
      </c>
      <c r="N389" s="10" t="s">
        <v>8269</v>
      </c>
      <c r="O389" s="15" t="s">
        <v>8315</v>
      </c>
      <c r="P389" s="10" t="s">
        <v>8316</v>
      </c>
      <c r="Q389" s="10">
        <v>154</v>
      </c>
      <c r="R389" s="10">
        <v>110.87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s="10" t="s">
        <v>8218</v>
      </c>
      <c r="G390" s="10" t="s">
        <v>8223</v>
      </c>
      <c r="H390" s="10" t="s">
        <v>8245</v>
      </c>
      <c r="I390" s="10">
        <v>1465062166</v>
      </c>
      <c r="J390" s="10">
        <v>1463334166</v>
      </c>
      <c r="K390" s="10" t="b">
        <v>0</v>
      </c>
      <c r="L390" s="10">
        <v>19</v>
      </c>
      <c r="M390" t="b">
        <v>1</v>
      </c>
      <c r="N390" s="10" t="s">
        <v>8269</v>
      </c>
      <c r="O390" s="15" t="s">
        <v>8315</v>
      </c>
      <c r="P390" s="10" t="s">
        <v>8316</v>
      </c>
      <c r="Q390" s="10">
        <v>102</v>
      </c>
      <c r="R390" s="10">
        <v>106.84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s="10" t="s">
        <v>8218</v>
      </c>
      <c r="G391" s="10" t="s">
        <v>8223</v>
      </c>
      <c r="H391" s="10" t="s">
        <v>8245</v>
      </c>
      <c r="I391" s="10">
        <v>1432612740</v>
      </c>
      <c r="J391" s="10">
        <v>1429881667</v>
      </c>
      <c r="K391" s="10" t="b">
        <v>0</v>
      </c>
      <c r="L391" s="10">
        <v>97</v>
      </c>
      <c r="M391" t="b">
        <v>1</v>
      </c>
      <c r="N391" s="10" t="s">
        <v>8269</v>
      </c>
      <c r="O391" s="15" t="s">
        <v>8315</v>
      </c>
      <c r="P391" s="10" t="s">
        <v>8316</v>
      </c>
      <c r="Q391" s="10">
        <v>102</v>
      </c>
      <c r="R391" s="10">
        <v>105.52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s="10" t="s">
        <v>8218</v>
      </c>
      <c r="G392" s="10" t="s">
        <v>8223</v>
      </c>
      <c r="H392" s="10" t="s">
        <v>8245</v>
      </c>
      <c r="I392" s="10">
        <v>1453411109</v>
      </c>
      <c r="J392" s="10">
        <v>1450819109</v>
      </c>
      <c r="K392" s="10" t="b">
        <v>0</v>
      </c>
      <c r="L392" s="10">
        <v>24</v>
      </c>
      <c r="M392" t="b">
        <v>1</v>
      </c>
      <c r="N392" s="10" t="s">
        <v>8269</v>
      </c>
      <c r="O392" s="15" t="s">
        <v>8315</v>
      </c>
      <c r="P392" s="10" t="s">
        <v>8316</v>
      </c>
      <c r="Q392" s="10">
        <v>156</v>
      </c>
      <c r="R392" s="10">
        <v>51.92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s="10" t="s">
        <v>8218</v>
      </c>
      <c r="G393" s="10" t="s">
        <v>8223</v>
      </c>
      <c r="H393" s="10" t="s">
        <v>8245</v>
      </c>
      <c r="I393" s="10">
        <v>1435881006</v>
      </c>
      <c r="J393" s="10">
        <v>1433980206</v>
      </c>
      <c r="K393" s="10" t="b">
        <v>0</v>
      </c>
      <c r="L393" s="10">
        <v>40</v>
      </c>
      <c r="M393" t="b">
        <v>1</v>
      </c>
      <c r="N393" s="10" t="s">
        <v>8269</v>
      </c>
      <c r="O393" s="15" t="s">
        <v>8315</v>
      </c>
      <c r="P393" s="10" t="s">
        <v>8316</v>
      </c>
      <c r="Q393" s="10">
        <v>105</v>
      </c>
      <c r="R393" s="10">
        <v>86.23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s="10" t="s">
        <v>8218</v>
      </c>
      <c r="G394" s="10" t="s">
        <v>8223</v>
      </c>
      <c r="H394" s="10" t="s">
        <v>8245</v>
      </c>
      <c r="I394" s="10">
        <v>1415230084</v>
      </c>
      <c r="J394" s="10">
        <v>1413412084</v>
      </c>
      <c r="K394" s="10" t="b">
        <v>0</v>
      </c>
      <c r="L394" s="10">
        <v>44</v>
      </c>
      <c r="M394" t="b">
        <v>1</v>
      </c>
      <c r="N394" s="10" t="s">
        <v>8269</v>
      </c>
      <c r="O394" s="15" t="s">
        <v>8315</v>
      </c>
      <c r="P394" s="10" t="s">
        <v>8316</v>
      </c>
      <c r="Q394" s="10">
        <v>101</v>
      </c>
      <c r="R394" s="10">
        <v>114.55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s="10" t="s">
        <v>8218</v>
      </c>
      <c r="G395" s="10" t="s">
        <v>8223</v>
      </c>
      <c r="H395" s="10" t="s">
        <v>8245</v>
      </c>
      <c r="I395" s="10">
        <v>1461963600</v>
      </c>
      <c r="J395" s="10">
        <v>1459567371</v>
      </c>
      <c r="K395" s="10" t="b">
        <v>0</v>
      </c>
      <c r="L395" s="10">
        <v>46</v>
      </c>
      <c r="M395" t="b">
        <v>1</v>
      </c>
      <c r="N395" s="10" t="s">
        <v>8269</v>
      </c>
      <c r="O395" s="15" t="s">
        <v>8315</v>
      </c>
      <c r="P395" s="10" t="s">
        <v>8316</v>
      </c>
      <c r="Q395" s="10">
        <v>339</v>
      </c>
      <c r="R395" s="10">
        <v>62.59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s="10" t="s">
        <v>8218</v>
      </c>
      <c r="G396" s="10" t="s">
        <v>8223</v>
      </c>
      <c r="H396" s="10" t="s">
        <v>8245</v>
      </c>
      <c r="I396" s="10">
        <v>1476939300</v>
      </c>
      <c r="J396" s="10">
        <v>1474273294</v>
      </c>
      <c r="K396" s="10" t="b">
        <v>0</v>
      </c>
      <c r="L396" s="10">
        <v>33</v>
      </c>
      <c r="M396" t="b">
        <v>1</v>
      </c>
      <c r="N396" s="10" t="s">
        <v>8269</v>
      </c>
      <c r="O396" s="15" t="s">
        <v>8315</v>
      </c>
      <c r="P396" s="10" t="s">
        <v>8316</v>
      </c>
      <c r="Q396" s="10">
        <v>101</v>
      </c>
      <c r="R396" s="10">
        <v>61.06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s="10" t="s">
        <v>8218</v>
      </c>
      <c r="G397" s="10" t="s">
        <v>8223</v>
      </c>
      <c r="H397" s="10" t="s">
        <v>8245</v>
      </c>
      <c r="I397" s="10">
        <v>1426965758</v>
      </c>
      <c r="J397" s="10">
        <v>1424377358</v>
      </c>
      <c r="K397" s="10" t="b">
        <v>0</v>
      </c>
      <c r="L397" s="10">
        <v>26</v>
      </c>
      <c r="M397" t="b">
        <v>1</v>
      </c>
      <c r="N397" s="10" t="s">
        <v>8269</v>
      </c>
      <c r="O397" s="15" t="s">
        <v>8315</v>
      </c>
      <c r="P397" s="10" t="s">
        <v>8316</v>
      </c>
      <c r="Q397" s="10">
        <v>122</v>
      </c>
      <c r="R397" s="10">
        <v>70.23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s="10" t="s">
        <v>8218</v>
      </c>
      <c r="G398" s="10" t="s">
        <v>8223</v>
      </c>
      <c r="H398" s="10" t="s">
        <v>8245</v>
      </c>
      <c r="I398" s="10">
        <v>1465940580</v>
      </c>
      <c r="J398" s="10">
        <v>1462603021</v>
      </c>
      <c r="K398" s="10" t="b">
        <v>0</v>
      </c>
      <c r="L398" s="10">
        <v>27</v>
      </c>
      <c r="M398" t="b">
        <v>1</v>
      </c>
      <c r="N398" s="10" t="s">
        <v>8269</v>
      </c>
      <c r="O398" s="15" t="s">
        <v>8315</v>
      </c>
      <c r="P398" s="10" t="s">
        <v>8316</v>
      </c>
      <c r="Q398" s="10">
        <v>101</v>
      </c>
      <c r="R398" s="10">
        <v>78.52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s="10" t="s">
        <v>8218</v>
      </c>
      <c r="G399" s="10" t="s">
        <v>8223</v>
      </c>
      <c r="H399" s="10" t="s">
        <v>8245</v>
      </c>
      <c r="I399" s="10">
        <v>1427860740</v>
      </c>
      <c r="J399" s="10">
        <v>1424727712</v>
      </c>
      <c r="K399" s="10" t="b">
        <v>0</v>
      </c>
      <c r="L399" s="10">
        <v>34</v>
      </c>
      <c r="M399" t="b">
        <v>1</v>
      </c>
      <c r="N399" s="10" t="s">
        <v>8269</v>
      </c>
      <c r="O399" s="15" t="s">
        <v>8315</v>
      </c>
      <c r="P399" s="10" t="s">
        <v>8316</v>
      </c>
      <c r="Q399" s="10">
        <v>140</v>
      </c>
      <c r="R399" s="10">
        <v>61.82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s="10" t="s">
        <v>8218</v>
      </c>
      <c r="G400" s="10" t="s">
        <v>8223</v>
      </c>
      <c r="H400" s="10" t="s">
        <v>8245</v>
      </c>
      <c r="I400" s="10">
        <v>1405614823</v>
      </c>
      <c r="J400" s="10">
        <v>1403022823</v>
      </c>
      <c r="K400" s="10" t="b">
        <v>0</v>
      </c>
      <c r="L400" s="10">
        <v>37</v>
      </c>
      <c r="M400" t="b">
        <v>1</v>
      </c>
      <c r="N400" s="10" t="s">
        <v>8269</v>
      </c>
      <c r="O400" s="15" t="s">
        <v>8315</v>
      </c>
      <c r="P400" s="10" t="s">
        <v>8316</v>
      </c>
      <c r="Q400" s="10">
        <v>119</v>
      </c>
      <c r="R400" s="10">
        <v>48.34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s="10" t="s">
        <v>8218</v>
      </c>
      <c r="G401" s="10" t="s">
        <v>8223</v>
      </c>
      <c r="H401" s="10" t="s">
        <v>8245</v>
      </c>
      <c r="I401" s="10">
        <v>1445659140</v>
      </c>
      <c r="J401" s="10">
        <v>1444236216</v>
      </c>
      <c r="K401" s="10" t="b">
        <v>0</v>
      </c>
      <c r="L401" s="10">
        <v>20</v>
      </c>
      <c r="M401" t="b">
        <v>1</v>
      </c>
      <c r="N401" s="10" t="s">
        <v>8269</v>
      </c>
      <c r="O401" s="15" t="s">
        <v>8315</v>
      </c>
      <c r="P401" s="10" t="s">
        <v>8316</v>
      </c>
      <c r="Q401" s="10">
        <v>107</v>
      </c>
      <c r="R401" s="10">
        <v>107.25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s="10" t="s">
        <v>8218</v>
      </c>
      <c r="G402" s="10" t="s">
        <v>8223</v>
      </c>
      <c r="H402" s="10" t="s">
        <v>8245</v>
      </c>
      <c r="I402" s="10">
        <v>1426187582</v>
      </c>
      <c r="J402" s="10">
        <v>1423599182</v>
      </c>
      <c r="K402" s="10" t="b">
        <v>0</v>
      </c>
      <c r="L402" s="10">
        <v>10</v>
      </c>
      <c r="M402" t="b">
        <v>1</v>
      </c>
      <c r="N402" s="10" t="s">
        <v>8269</v>
      </c>
      <c r="O402" s="15" t="s">
        <v>8315</v>
      </c>
      <c r="P402" s="10" t="s">
        <v>8316</v>
      </c>
      <c r="Q402" s="10">
        <v>228</v>
      </c>
      <c r="R402" s="10">
        <v>57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s="10" t="s">
        <v>8218</v>
      </c>
      <c r="G403" s="10" t="s">
        <v>8223</v>
      </c>
      <c r="H403" s="10" t="s">
        <v>8245</v>
      </c>
      <c r="I403" s="10">
        <v>1437166920</v>
      </c>
      <c r="J403" s="10">
        <v>1435554104</v>
      </c>
      <c r="K403" s="10" t="b">
        <v>0</v>
      </c>
      <c r="L403" s="10">
        <v>26</v>
      </c>
      <c r="M403" t="b">
        <v>1</v>
      </c>
      <c r="N403" s="10" t="s">
        <v>8269</v>
      </c>
      <c r="O403" s="15" t="s">
        <v>8315</v>
      </c>
      <c r="P403" s="10" t="s">
        <v>8316</v>
      </c>
      <c r="Q403" s="10">
        <v>106</v>
      </c>
      <c r="R403" s="10">
        <v>40.92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s="10" t="s">
        <v>8218</v>
      </c>
      <c r="G404" s="10" t="s">
        <v>8223</v>
      </c>
      <c r="H404" s="10" t="s">
        <v>8245</v>
      </c>
      <c r="I404" s="10">
        <v>1451881207</v>
      </c>
      <c r="J404" s="10">
        <v>1449116407</v>
      </c>
      <c r="K404" s="10" t="b">
        <v>0</v>
      </c>
      <c r="L404" s="10">
        <v>46</v>
      </c>
      <c r="M404" t="b">
        <v>1</v>
      </c>
      <c r="N404" s="10" t="s">
        <v>8269</v>
      </c>
      <c r="O404" s="15" t="s">
        <v>8315</v>
      </c>
      <c r="P404" s="10" t="s">
        <v>8316</v>
      </c>
      <c r="Q404" s="10">
        <v>105</v>
      </c>
      <c r="R404" s="10">
        <v>79.540000000000006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s="10" t="s">
        <v>8218</v>
      </c>
      <c r="G405" s="10" t="s">
        <v>8223</v>
      </c>
      <c r="H405" s="10" t="s">
        <v>8245</v>
      </c>
      <c r="I405" s="10">
        <v>1437364740</v>
      </c>
      <c r="J405" s="10">
        <v>1434405044</v>
      </c>
      <c r="K405" s="10" t="b">
        <v>0</v>
      </c>
      <c r="L405" s="10">
        <v>41</v>
      </c>
      <c r="M405" t="b">
        <v>1</v>
      </c>
      <c r="N405" s="10" t="s">
        <v>8269</v>
      </c>
      <c r="O405" s="15" t="s">
        <v>8315</v>
      </c>
      <c r="P405" s="10" t="s">
        <v>8316</v>
      </c>
      <c r="Q405" s="10">
        <v>106</v>
      </c>
      <c r="R405" s="10">
        <v>64.63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s="10" t="s">
        <v>8218</v>
      </c>
      <c r="G406" s="10" t="s">
        <v>8223</v>
      </c>
      <c r="H406" s="10" t="s">
        <v>8245</v>
      </c>
      <c r="I406" s="10">
        <v>1434505214</v>
      </c>
      <c r="J406" s="10">
        <v>1432690814</v>
      </c>
      <c r="K406" s="10" t="b">
        <v>0</v>
      </c>
      <c r="L406" s="10">
        <v>49</v>
      </c>
      <c r="M406" t="b">
        <v>1</v>
      </c>
      <c r="N406" s="10" t="s">
        <v>8269</v>
      </c>
      <c r="O406" s="15" t="s">
        <v>8315</v>
      </c>
      <c r="P406" s="10" t="s">
        <v>8316</v>
      </c>
      <c r="Q406" s="10">
        <v>105</v>
      </c>
      <c r="R406" s="10">
        <v>107.57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s="10" t="s">
        <v>8218</v>
      </c>
      <c r="G407" s="10" t="s">
        <v>8223</v>
      </c>
      <c r="H407" s="10" t="s">
        <v>8245</v>
      </c>
      <c r="I407" s="10">
        <v>1420033187</v>
      </c>
      <c r="J407" s="10">
        <v>1414845587</v>
      </c>
      <c r="K407" s="10" t="b">
        <v>0</v>
      </c>
      <c r="L407" s="10">
        <v>28</v>
      </c>
      <c r="M407" t="b">
        <v>1</v>
      </c>
      <c r="N407" s="10" t="s">
        <v>8269</v>
      </c>
      <c r="O407" s="15" t="s">
        <v>8315</v>
      </c>
      <c r="P407" s="10" t="s">
        <v>8316</v>
      </c>
      <c r="Q407" s="10">
        <v>100</v>
      </c>
      <c r="R407" s="10">
        <v>178.57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s="10" t="s">
        <v>8218</v>
      </c>
      <c r="G408" s="10" t="s">
        <v>8223</v>
      </c>
      <c r="H408" s="10" t="s">
        <v>8245</v>
      </c>
      <c r="I408" s="10">
        <v>1472676371</v>
      </c>
      <c r="J408" s="10">
        <v>1470948371</v>
      </c>
      <c r="K408" s="10" t="b">
        <v>0</v>
      </c>
      <c r="L408" s="10">
        <v>8</v>
      </c>
      <c r="M408" t="b">
        <v>1</v>
      </c>
      <c r="N408" s="10" t="s">
        <v>8269</v>
      </c>
      <c r="O408" s="15" t="s">
        <v>8315</v>
      </c>
      <c r="P408" s="10" t="s">
        <v>8316</v>
      </c>
      <c r="Q408" s="10">
        <v>100</v>
      </c>
      <c r="R408" s="10">
        <v>62.63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s="10" t="s">
        <v>8218</v>
      </c>
      <c r="G409" s="10" t="s">
        <v>8223</v>
      </c>
      <c r="H409" s="10" t="s">
        <v>8245</v>
      </c>
      <c r="I409" s="10">
        <v>1464371211</v>
      </c>
      <c r="J409" s="10">
        <v>1463161611</v>
      </c>
      <c r="K409" s="10" t="b">
        <v>0</v>
      </c>
      <c r="L409" s="10">
        <v>3</v>
      </c>
      <c r="M409" t="b">
        <v>1</v>
      </c>
      <c r="N409" s="10" t="s">
        <v>8269</v>
      </c>
      <c r="O409" s="15" t="s">
        <v>8315</v>
      </c>
      <c r="P409" s="10" t="s">
        <v>8316</v>
      </c>
      <c r="Q409" s="10">
        <v>225</v>
      </c>
      <c r="R409" s="10">
        <v>75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s="10" t="s">
        <v>8218</v>
      </c>
      <c r="G410" s="10" t="s">
        <v>8223</v>
      </c>
      <c r="H410" s="10" t="s">
        <v>8245</v>
      </c>
      <c r="I410" s="10">
        <v>1415222545</v>
      </c>
      <c r="J410" s="10">
        <v>1413404545</v>
      </c>
      <c r="K410" s="10" t="b">
        <v>0</v>
      </c>
      <c r="L410" s="10">
        <v>9</v>
      </c>
      <c r="M410" t="b">
        <v>1</v>
      </c>
      <c r="N410" s="10" t="s">
        <v>8269</v>
      </c>
      <c r="O410" s="15" t="s">
        <v>8315</v>
      </c>
      <c r="P410" s="10" t="s">
        <v>8316</v>
      </c>
      <c r="Q410" s="10">
        <v>106</v>
      </c>
      <c r="R410" s="10">
        <v>58.9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s="10" t="s">
        <v>8218</v>
      </c>
      <c r="G411" s="10" t="s">
        <v>8223</v>
      </c>
      <c r="H411" s="10" t="s">
        <v>8245</v>
      </c>
      <c r="I411" s="10">
        <v>1455936335</v>
      </c>
      <c r="J411" s="10">
        <v>1452048335</v>
      </c>
      <c r="K411" s="10" t="b">
        <v>0</v>
      </c>
      <c r="L411" s="10">
        <v>9</v>
      </c>
      <c r="M411" t="b">
        <v>1</v>
      </c>
      <c r="N411" s="10" t="s">
        <v>8269</v>
      </c>
      <c r="O411" s="15" t="s">
        <v>8315</v>
      </c>
      <c r="P411" s="10" t="s">
        <v>8316</v>
      </c>
      <c r="Q411" s="10">
        <v>105</v>
      </c>
      <c r="R411" s="10">
        <v>139.56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s="10" t="s">
        <v>8218</v>
      </c>
      <c r="G412" s="10" t="s">
        <v>8223</v>
      </c>
      <c r="H412" s="10" t="s">
        <v>8245</v>
      </c>
      <c r="I412" s="10">
        <v>1470197340</v>
      </c>
      <c r="J412" s="10">
        <v>1467497652</v>
      </c>
      <c r="K412" s="10" t="b">
        <v>0</v>
      </c>
      <c r="L412" s="10">
        <v>14</v>
      </c>
      <c r="M412" t="b">
        <v>1</v>
      </c>
      <c r="N412" s="10" t="s">
        <v>8269</v>
      </c>
      <c r="O412" s="15" t="s">
        <v>8315</v>
      </c>
      <c r="P412" s="10" t="s">
        <v>8316</v>
      </c>
      <c r="Q412" s="10">
        <v>113</v>
      </c>
      <c r="R412" s="10">
        <v>64.290000000000006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s="10" t="s">
        <v>8218</v>
      </c>
      <c r="G413" s="10" t="s">
        <v>8223</v>
      </c>
      <c r="H413" s="10" t="s">
        <v>8245</v>
      </c>
      <c r="I413" s="10">
        <v>1438226724</v>
      </c>
      <c r="J413" s="10">
        <v>1433042724</v>
      </c>
      <c r="K413" s="10" t="b">
        <v>0</v>
      </c>
      <c r="L413" s="10">
        <v>32</v>
      </c>
      <c r="M413" t="b">
        <v>1</v>
      </c>
      <c r="N413" s="10" t="s">
        <v>8269</v>
      </c>
      <c r="O413" s="15" t="s">
        <v>8315</v>
      </c>
      <c r="P413" s="10" t="s">
        <v>8316</v>
      </c>
      <c r="Q413" s="10">
        <v>101</v>
      </c>
      <c r="R413" s="10">
        <v>63.28</v>
      </c>
      <c r="S413" s="17">
        <v>42155.142638888887</v>
      </c>
      <c r="T413" s="17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P2:P413 P1:T1">
    <cfRule type="colorScale" priority="1">
      <colorScale>
        <cfvo type="min"/>
        <cfvo type="max"/>
        <color rgb="FFFFAAB3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6A26E-1F34-9348-9E13-88D14BE8CB5F}">
  <dimension ref="A1:T251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8359</v>
      </c>
      <c r="P1" s="1" t="s">
        <v>8358</v>
      </c>
      <c r="Q1" s="1" t="s">
        <v>8306</v>
      </c>
      <c r="R1" s="1" t="s">
        <v>8307</v>
      </c>
      <c r="S1" s="16" t="s">
        <v>8365</v>
      </c>
      <c r="T1" s="16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s="10" t="s">
        <v>8220</v>
      </c>
      <c r="G2" s="10" t="s">
        <v>8223</v>
      </c>
      <c r="H2" s="10" t="s">
        <v>8245</v>
      </c>
      <c r="I2" s="10">
        <v>1465790400</v>
      </c>
      <c r="J2" s="10">
        <v>1462210950</v>
      </c>
      <c r="K2" s="10" t="b">
        <v>0</v>
      </c>
      <c r="L2" s="10">
        <v>0</v>
      </c>
      <c r="M2" t="b">
        <v>0</v>
      </c>
      <c r="N2" s="10" t="s">
        <v>8269</v>
      </c>
      <c r="O2" s="15" t="s">
        <v>8315</v>
      </c>
      <c r="P2" s="10" t="s">
        <v>8316</v>
      </c>
      <c r="Q2" s="10">
        <v>0</v>
      </c>
      <c r="R2" s="10">
        <v>0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s="10" t="s">
        <v>8220</v>
      </c>
      <c r="G3" s="10" t="s">
        <v>8223</v>
      </c>
      <c r="H3" s="10" t="s">
        <v>8245</v>
      </c>
      <c r="I3" s="10">
        <v>1433723033</v>
      </c>
      <c r="J3" s="10">
        <v>1428539033</v>
      </c>
      <c r="K3" s="10" t="b">
        <v>0</v>
      </c>
      <c r="L3" s="10">
        <v>39</v>
      </c>
      <c r="M3" t="b">
        <v>0</v>
      </c>
      <c r="N3" s="10" t="s">
        <v>8269</v>
      </c>
      <c r="O3" s="15" t="s">
        <v>8315</v>
      </c>
      <c r="P3" s="10" t="s">
        <v>8316</v>
      </c>
      <c r="Q3" s="10">
        <v>32</v>
      </c>
      <c r="R3" s="10">
        <v>60.67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s="10" t="s">
        <v>8220</v>
      </c>
      <c r="G4" s="10" t="s">
        <v>8223</v>
      </c>
      <c r="H4" s="10" t="s">
        <v>8245</v>
      </c>
      <c r="I4" s="10">
        <v>1432917394</v>
      </c>
      <c r="J4" s="10">
        <v>1429029394</v>
      </c>
      <c r="K4" s="10" t="b">
        <v>0</v>
      </c>
      <c r="L4" s="10">
        <v>0</v>
      </c>
      <c r="M4" t="b">
        <v>0</v>
      </c>
      <c r="N4" s="10" t="s">
        <v>8269</v>
      </c>
      <c r="O4" s="15" t="s">
        <v>8315</v>
      </c>
      <c r="P4" s="10" t="s">
        <v>8316</v>
      </c>
      <c r="Q4" s="10">
        <v>0</v>
      </c>
      <c r="R4" s="10">
        <v>0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s="10" t="s">
        <v>8220</v>
      </c>
      <c r="G5" s="10" t="s">
        <v>8223</v>
      </c>
      <c r="H5" s="10" t="s">
        <v>8245</v>
      </c>
      <c r="I5" s="10">
        <v>1464031265</v>
      </c>
      <c r="J5" s="10">
        <v>1458847265</v>
      </c>
      <c r="K5" s="10" t="b">
        <v>0</v>
      </c>
      <c r="L5" s="10">
        <v>0</v>
      </c>
      <c r="M5" t="b">
        <v>0</v>
      </c>
      <c r="N5" s="10" t="s">
        <v>8269</v>
      </c>
      <c r="O5" s="15" t="s">
        <v>8315</v>
      </c>
      <c r="P5" s="10" t="s">
        <v>8316</v>
      </c>
      <c r="Q5" s="10">
        <v>0</v>
      </c>
      <c r="R5" s="10">
        <v>0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s="10" t="s">
        <v>8220</v>
      </c>
      <c r="G6" s="10" t="s">
        <v>8223</v>
      </c>
      <c r="H6" s="10" t="s">
        <v>8245</v>
      </c>
      <c r="I6" s="10">
        <v>1432913659</v>
      </c>
      <c r="J6" s="10">
        <v>1430321659</v>
      </c>
      <c r="K6" s="10" t="b">
        <v>0</v>
      </c>
      <c r="L6" s="10">
        <v>3</v>
      </c>
      <c r="M6" t="b">
        <v>0</v>
      </c>
      <c r="N6" s="10" t="s">
        <v>8269</v>
      </c>
      <c r="O6" s="15" t="s">
        <v>8315</v>
      </c>
      <c r="P6" s="10" t="s">
        <v>8316</v>
      </c>
      <c r="Q6" s="10">
        <v>0</v>
      </c>
      <c r="R6" s="10">
        <v>23.33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s="10" t="s">
        <v>8220</v>
      </c>
      <c r="G7" s="10" t="s">
        <v>8223</v>
      </c>
      <c r="H7" s="10" t="s">
        <v>8245</v>
      </c>
      <c r="I7" s="10">
        <v>1409962211</v>
      </c>
      <c r="J7" s="10">
        <v>1407370211</v>
      </c>
      <c r="K7" s="10" t="b">
        <v>0</v>
      </c>
      <c r="L7" s="10">
        <v>13</v>
      </c>
      <c r="M7" t="b">
        <v>0</v>
      </c>
      <c r="N7" s="10" t="s">
        <v>8269</v>
      </c>
      <c r="O7" s="15" t="s">
        <v>8315</v>
      </c>
      <c r="P7" s="10" t="s">
        <v>8316</v>
      </c>
      <c r="Q7" s="10">
        <v>4</v>
      </c>
      <c r="R7" s="10">
        <v>23.92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s="10" t="s">
        <v>8220</v>
      </c>
      <c r="G8" s="10" t="s">
        <v>8223</v>
      </c>
      <c r="H8" s="10" t="s">
        <v>8245</v>
      </c>
      <c r="I8" s="10">
        <v>1403312703</v>
      </c>
      <c r="J8" s="10">
        <v>1400720703</v>
      </c>
      <c r="K8" s="10" t="b">
        <v>0</v>
      </c>
      <c r="L8" s="10">
        <v>6</v>
      </c>
      <c r="M8" t="b">
        <v>0</v>
      </c>
      <c r="N8" s="10" t="s">
        <v>8269</v>
      </c>
      <c r="O8" s="15" t="s">
        <v>8315</v>
      </c>
      <c r="P8" s="10" t="s">
        <v>8316</v>
      </c>
      <c r="Q8" s="10">
        <v>2</v>
      </c>
      <c r="R8" s="10">
        <v>15.83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s="10" t="s">
        <v>8220</v>
      </c>
      <c r="G9" s="10" t="s">
        <v>8223</v>
      </c>
      <c r="H9" s="10" t="s">
        <v>8245</v>
      </c>
      <c r="I9" s="10">
        <v>1454110440</v>
      </c>
      <c r="J9" s="10">
        <v>1451607071</v>
      </c>
      <c r="K9" s="10" t="b">
        <v>0</v>
      </c>
      <c r="L9" s="10">
        <v>5</v>
      </c>
      <c r="M9" t="b">
        <v>0</v>
      </c>
      <c r="N9" s="10" t="s">
        <v>8269</v>
      </c>
      <c r="O9" s="15" t="s">
        <v>8315</v>
      </c>
      <c r="P9" s="10" t="s">
        <v>8316</v>
      </c>
      <c r="Q9" s="10">
        <v>50</v>
      </c>
      <c r="R9" s="10">
        <v>60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s="10" t="s">
        <v>8220</v>
      </c>
      <c r="G10" s="10" t="s">
        <v>8223</v>
      </c>
      <c r="H10" s="10" t="s">
        <v>8245</v>
      </c>
      <c r="I10" s="10">
        <v>1439069640</v>
      </c>
      <c r="J10" s="10">
        <v>1433897647</v>
      </c>
      <c r="K10" s="10" t="b">
        <v>0</v>
      </c>
      <c r="L10" s="10">
        <v>6</v>
      </c>
      <c r="M10" t="b">
        <v>0</v>
      </c>
      <c r="N10" s="10" t="s">
        <v>8269</v>
      </c>
      <c r="O10" s="15" t="s">
        <v>8315</v>
      </c>
      <c r="P10" s="10" t="s">
        <v>8316</v>
      </c>
      <c r="Q10" s="10">
        <v>5</v>
      </c>
      <c r="R10" s="10">
        <v>24.33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s="10" t="s">
        <v>8220</v>
      </c>
      <c r="G11" s="10" t="s">
        <v>8223</v>
      </c>
      <c r="H11" s="10" t="s">
        <v>8245</v>
      </c>
      <c r="I11" s="10">
        <v>1466363576</v>
      </c>
      <c r="J11" s="10">
        <v>1461179576</v>
      </c>
      <c r="K11" s="10" t="b">
        <v>0</v>
      </c>
      <c r="L11" s="10">
        <v>9</v>
      </c>
      <c r="M11" t="b">
        <v>0</v>
      </c>
      <c r="N11" s="10" t="s">
        <v>8269</v>
      </c>
      <c r="O11" s="15" t="s">
        <v>8315</v>
      </c>
      <c r="P11" s="10" t="s">
        <v>8316</v>
      </c>
      <c r="Q11" s="10">
        <v>7</v>
      </c>
      <c r="R11" s="10">
        <v>29.56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s="10" t="s">
        <v>8220</v>
      </c>
      <c r="G12" s="10" t="s">
        <v>8223</v>
      </c>
      <c r="H12" s="10" t="s">
        <v>8245</v>
      </c>
      <c r="I12" s="10">
        <v>1403636229</v>
      </c>
      <c r="J12" s="10">
        <v>1401044229</v>
      </c>
      <c r="K12" s="10" t="b">
        <v>0</v>
      </c>
      <c r="L12" s="10">
        <v>3</v>
      </c>
      <c r="M12" t="b">
        <v>0</v>
      </c>
      <c r="N12" s="10" t="s">
        <v>8269</v>
      </c>
      <c r="O12" s="15" t="s">
        <v>8315</v>
      </c>
      <c r="P12" s="10" t="s">
        <v>8316</v>
      </c>
      <c r="Q12" s="10">
        <v>0</v>
      </c>
      <c r="R12" s="10">
        <v>18.329999999999998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s="10" t="s">
        <v>8220</v>
      </c>
      <c r="G13" s="10" t="s">
        <v>8223</v>
      </c>
      <c r="H13" s="10" t="s">
        <v>8245</v>
      </c>
      <c r="I13" s="10">
        <v>1410279123</v>
      </c>
      <c r="J13" s="10">
        <v>1405095123</v>
      </c>
      <c r="K13" s="10" t="b">
        <v>0</v>
      </c>
      <c r="L13" s="10">
        <v>1</v>
      </c>
      <c r="M13" t="b">
        <v>0</v>
      </c>
      <c r="N13" s="10" t="s">
        <v>8269</v>
      </c>
      <c r="O13" s="15" t="s">
        <v>8315</v>
      </c>
      <c r="P13" s="10" t="s">
        <v>8316</v>
      </c>
      <c r="Q13" s="10">
        <v>0</v>
      </c>
      <c r="R13" s="10">
        <v>20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s="10" t="s">
        <v>8220</v>
      </c>
      <c r="G14" s="10" t="s">
        <v>8223</v>
      </c>
      <c r="H14" s="10" t="s">
        <v>8245</v>
      </c>
      <c r="I14" s="10">
        <v>1420512259</v>
      </c>
      <c r="J14" s="10">
        <v>1415328259</v>
      </c>
      <c r="K14" s="10" t="b">
        <v>0</v>
      </c>
      <c r="L14" s="10">
        <v>0</v>
      </c>
      <c r="M14" t="b">
        <v>0</v>
      </c>
      <c r="N14" s="10" t="s">
        <v>8269</v>
      </c>
      <c r="O14" s="15" t="s">
        <v>8315</v>
      </c>
      <c r="P14" s="10" t="s">
        <v>8316</v>
      </c>
      <c r="Q14" s="10">
        <v>0</v>
      </c>
      <c r="R14" s="10">
        <v>0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s="10" t="s">
        <v>8220</v>
      </c>
      <c r="G15" s="10" t="s">
        <v>8223</v>
      </c>
      <c r="H15" s="10" t="s">
        <v>8245</v>
      </c>
      <c r="I15" s="10">
        <v>1476482400</v>
      </c>
      <c r="J15" s="10">
        <v>1473893721</v>
      </c>
      <c r="K15" s="10" t="b">
        <v>0</v>
      </c>
      <c r="L15" s="10">
        <v>2</v>
      </c>
      <c r="M15" t="b">
        <v>0</v>
      </c>
      <c r="N15" s="10" t="s">
        <v>8269</v>
      </c>
      <c r="O15" s="15" t="s">
        <v>8315</v>
      </c>
      <c r="P15" s="10" t="s">
        <v>8316</v>
      </c>
      <c r="Q15" s="10">
        <v>1</v>
      </c>
      <c r="R15" s="10">
        <v>22.5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s="10" t="s">
        <v>8220</v>
      </c>
      <c r="G16" s="10" t="s">
        <v>8223</v>
      </c>
      <c r="H16" s="10" t="s">
        <v>8245</v>
      </c>
      <c r="I16" s="10">
        <v>1467604800</v>
      </c>
      <c r="J16" s="10">
        <v>1465533672</v>
      </c>
      <c r="K16" s="10" t="b">
        <v>0</v>
      </c>
      <c r="L16" s="10">
        <v>10</v>
      </c>
      <c r="M16" t="b">
        <v>0</v>
      </c>
      <c r="N16" s="10" t="s">
        <v>8269</v>
      </c>
      <c r="O16" s="15" t="s">
        <v>8315</v>
      </c>
      <c r="P16" s="10" t="s">
        <v>8316</v>
      </c>
      <c r="Q16" s="10">
        <v>20</v>
      </c>
      <c r="R16" s="10">
        <v>50.4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s="10" t="s">
        <v>8220</v>
      </c>
      <c r="G17" s="10" t="s">
        <v>8223</v>
      </c>
      <c r="H17" s="10" t="s">
        <v>8245</v>
      </c>
      <c r="I17" s="10">
        <v>1475697054</v>
      </c>
      <c r="J17" s="10">
        <v>1473105054</v>
      </c>
      <c r="K17" s="10" t="b">
        <v>0</v>
      </c>
      <c r="L17" s="10">
        <v>60</v>
      </c>
      <c r="M17" t="b">
        <v>0</v>
      </c>
      <c r="N17" s="10" t="s">
        <v>8269</v>
      </c>
      <c r="O17" s="15" t="s">
        <v>8315</v>
      </c>
      <c r="P17" s="10" t="s">
        <v>8316</v>
      </c>
      <c r="Q17" s="10">
        <v>42</v>
      </c>
      <c r="R17" s="10">
        <v>105.03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s="10" t="s">
        <v>8220</v>
      </c>
      <c r="G18" s="10" t="s">
        <v>8223</v>
      </c>
      <c r="H18" s="10" t="s">
        <v>8245</v>
      </c>
      <c r="I18" s="10">
        <v>1468937681</v>
      </c>
      <c r="J18" s="10">
        <v>1466345681</v>
      </c>
      <c r="K18" s="10" t="b">
        <v>0</v>
      </c>
      <c r="L18" s="10">
        <v>5</v>
      </c>
      <c r="M18" t="b">
        <v>0</v>
      </c>
      <c r="N18" s="10" t="s">
        <v>8269</v>
      </c>
      <c r="O18" s="15" t="s">
        <v>8315</v>
      </c>
      <c r="P18" s="10" t="s">
        <v>8316</v>
      </c>
      <c r="Q18" s="10">
        <v>1</v>
      </c>
      <c r="R18" s="10">
        <v>35.4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s="10" t="s">
        <v>8220</v>
      </c>
      <c r="G19" s="10" t="s">
        <v>8223</v>
      </c>
      <c r="H19" s="10" t="s">
        <v>8245</v>
      </c>
      <c r="I19" s="10">
        <v>1400301165</v>
      </c>
      <c r="J19" s="10">
        <v>1397709165</v>
      </c>
      <c r="K19" s="10" t="b">
        <v>0</v>
      </c>
      <c r="L19" s="10">
        <v>9</v>
      </c>
      <c r="M19" t="b">
        <v>0</v>
      </c>
      <c r="N19" s="10" t="s">
        <v>8269</v>
      </c>
      <c r="O19" s="15" t="s">
        <v>8315</v>
      </c>
      <c r="P19" s="10" t="s">
        <v>8316</v>
      </c>
      <c r="Q19" s="10">
        <v>15</v>
      </c>
      <c r="R19" s="10">
        <v>83.33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s="10" t="s">
        <v>8220</v>
      </c>
      <c r="G20" s="10" t="s">
        <v>8223</v>
      </c>
      <c r="H20" s="10" t="s">
        <v>8245</v>
      </c>
      <c r="I20" s="10">
        <v>1419183813</v>
      </c>
      <c r="J20" s="10">
        <v>1417455813</v>
      </c>
      <c r="K20" s="10" t="b">
        <v>0</v>
      </c>
      <c r="L20" s="10">
        <v>13</v>
      </c>
      <c r="M20" t="b">
        <v>0</v>
      </c>
      <c r="N20" s="10" t="s">
        <v>8269</v>
      </c>
      <c r="O20" s="15" t="s">
        <v>8315</v>
      </c>
      <c r="P20" s="10" t="s">
        <v>8316</v>
      </c>
      <c r="Q20" s="10">
        <v>5</v>
      </c>
      <c r="R20" s="10">
        <v>35.92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s="10" t="s">
        <v>8220</v>
      </c>
      <c r="G21" s="10" t="s">
        <v>8223</v>
      </c>
      <c r="H21" s="10" t="s">
        <v>8245</v>
      </c>
      <c r="I21" s="10">
        <v>1434768438</v>
      </c>
      <c r="J21" s="10">
        <v>1429584438</v>
      </c>
      <c r="K21" s="10" t="b">
        <v>0</v>
      </c>
      <c r="L21" s="10">
        <v>0</v>
      </c>
      <c r="M21" t="b">
        <v>0</v>
      </c>
      <c r="N21" s="10" t="s">
        <v>8269</v>
      </c>
      <c r="O21" s="15" t="s">
        <v>8315</v>
      </c>
      <c r="P21" s="10" t="s">
        <v>8316</v>
      </c>
      <c r="Q21" s="10">
        <v>0</v>
      </c>
      <c r="R21" s="10">
        <v>0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s="10" t="s">
        <v>8220</v>
      </c>
      <c r="G22" s="10" t="s">
        <v>8223</v>
      </c>
      <c r="H22" s="10" t="s">
        <v>8245</v>
      </c>
      <c r="I22" s="10">
        <v>1422473831</v>
      </c>
      <c r="J22" s="10">
        <v>1419881831</v>
      </c>
      <c r="K22" s="10" t="b">
        <v>0</v>
      </c>
      <c r="L22" s="10">
        <v>8</v>
      </c>
      <c r="M22" t="b">
        <v>0</v>
      </c>
      <c r="N22" s="10" t="s">
        <v>8269</v>
      </c>
      <c r="O22" s="15" t="s">
        <v>8315</v>
      </c>
      <c r="P22" s="10" t="s">
        <v>8316</v>
      </c>
      <c r="Q22" s="10">
        <v>38</v>
      </c>
      <c r="R22" s="10">
        <v>119.13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s="10" t="s">
        <v>8220</v>
      </c>
      <c r="G23" s="10" t="s">
        <v>8223</v>
      </c>
      <c r="H23" s="10" t="s">
        <v>8245</v>
      </c>
      <c r="I23" s="10">
        <v>1484684186</v>
      </c>
      <c r="J23" s="10">
        <v>1482092186</v>
      </c>
      <c r="K23" s="10" t="b">
        <v>0</v>
      </c>
      <c r="L23" s="10">
        <v>3</v>
      </c>
      <c r="M23" t="b">
        <v>0</v>
      </c>
      <c r="N23" s="10" t="s">
        <v>8269</v>
      </c>
      <c r="O23" s="15" t="s">
        <v>8315</v>
      </c>
      <c r="P23" s="10" t="s">
        <v>8316</v>
      </c>
      <c r="Q23" s="10">
        <v>5</v>
      </c>
      <c r="R23" s="10">
        <v>90.33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s="10" t="s">
        <v>8220</v>
      </c>
      <c r="G24" s="10" t="s">
        <v>8223</v>
      </c>
      <c r="H24" s="10" t="s">
        <v>8245</v>
      </c>
      <c r="I24" s="10">
        <v>1462417493</v>
      </c>
      <c r="J24" s="10">
        <v>1459825493</v>
      </c>
      <c r="K24" s="10" t="b">
        <v>0</v>
      </c>
      <c r="L24" s="10">
        <v>3</v>
      </c>
      <c r="M24" t="b">
        <v>0</v>
      </c>
      <c r="N24" s="10" t="s">
        <v>8269</v>
      </c>
      <c r="O24" s="15" t="s">
        <v>8315</v>
      </c>
      <c r="P24" s="10" t="s">
        <v>8316</v>
      </c>
      <c r="Q24" s="10">
        <v>0</v>
      </c>
      <c r="R24" s="10">
        <v>2.33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s="10" t="s">
        <v>8220</v>
      </c>
      <c r="G25" s="10" t="s">
        <v>8223</v>
      </c>
      <c r="H25" s="10" t="s">
        <v>8245</v>
      </c>
      <c r="I25" s="10">
        <v>1437069079</v>
      </c>
      <c r="J25" s="10">
        <v>1434477079</v>
      </c>
      <c r="K25" s="10" t="b">
        <v>0</v>
      </c>
      <c r="L25" s="10">
        <v>0</v>
      </c>
      <c r="M25" t="b">
        <v>0</v>
      </c>
      <c r="N25" s="10" t="s">
        <v>8269</v>
      </c>
      <c r="O25" s="15" t="s">
        <v>8315</v>
      </c>
      <c r="P25" s="10" t="s">
        <v>8316</v>
      </c>
      <c r="Q25" s="10">
        <v>0</v>
      </c>
      <c r="R25" s="10">
        <v>0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s="10" t="s">
        <v>8220</v>
      </c>
      <c r="G26" s="10" t="s">
        <v>8223</v>
      </c>
      <c r="H26" s="10" t="s">
        <v>8245</v>
      </c>
      <c r="I26" s="10">
        <v>1480525200</v>
      </c>
      <c r="J26" s="10">
        <v>1477781724</v>
      </c>
      <c r="K26" s="10" t="b">
        <v>0</v>
      </c>
      <c r="L26" s="10">
        <v>6</v>
      </c>
      <c r="M26" t="b">
        <v>0</v>
      </c>
      <c r="N26" s="10" t="s">
        <v>8269</v>
      </c>
      <c r="O26" s="15" t="s">
        <v>8315</v>
      </c>
      <c r="P26" s="10" t="s">
        <v>8316</v>
      </c>
      <c r="Q26" s="10">
        <v>11</v>
      </c>
      <c r="R26" s="10">
        <v>108.33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s="10" t="s">
        <v>8220</v>
      </c>
      <c r="G27" s="10" t="s">
        <v>8223</v>
      </c>
      <c r="H27" s="10" t="s">
        <v>8245</v>
      </c>
      <c r="I27" s="10">
        <v>1453310661</v>
      </c>
      <c r="J27" s="10">
        <v>1450718661</v>
      </c>
      <c r="K27" s="10" t="b">
        <v>0</v>
      </c>
      <c r="L27" s="10">
        <v>1</v>
      </c>
      <c r="M27" t="b">
        <v>0</v>
      </c>
      <c r="N27" s="10" t="s">
        <v>8269</v>
      </c>
      <c r="O27" s="15" t="s">
        <v>8315</v>
      </c>
      <c r="P27" s="10" t="s">
        <v>8316</v>
      </c>
      <c r="Q27" s="10">
        <v>0</v>
      </c>
      <c r="R27" s="10">
        <v>29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s="10" t="s">
        <v>8220</v>
      </c>
      <c r="G28" s="10" t="s">
        <v>8223</v>
      </c>
      <c r="H28" s="10" t="s">
        <v>8245</v>
      </c>
      <c r="I28" s="10">
        <v>1440090300</v>
      </c>
      <c r="J28" s="10">
        <v>1436305452</v>
      </c>
      <c r="K28" s="10" t="b">
        <v>0</v>
      </c>
      <c r="L28" s="10">
        <v>29</v>
      </c>
      <c r="M28" t="b">
        <v>0</v>
      </c>
      <c r="N28" s="10" t="s">
        <v>8269</v>
      </c>
      <c r="O28" s="15" t="s">
        <v>8315</v>
      </c>
      <c r="P28" s="10" t="s">
        <v>8316</v>
      </c>
      <c r="Q28" s="10">
        <v>23</v>
      </c>
      <c r="R28" s="10">
        <v>96.55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s="10" t="s">
        <v>8220</v>
      </c>
      <c r="G29" s="10" t="s">
        <v>8223</v>
      </c>
      <c r="H29" s="10" t="s">
        <v>8245</v>
      </c>
      <c r="I29" s="10">
        <v>1417620036</v>
      </c>
      <c r="J29" s="10">
        <v>1412432436</v>
      </c>
      <c r="K29" s="10" t="b">
        <v>0</v>
      </c>
      <c r="L29" s="10">
        <v>0</v>
      </c>
      <c r="M29" t="b">
        <v>0</v>
      </c>
      <c r="N29" s="10" t="s">
        <v>8269</v>
      </c>
      <c r="O29" s="15" t="s">
        <v>8315</v>
      </c>
      <c r="P29" s="10" t="s">
        <v>8316</v>
      </c>
      <c r="Q29" s="10">
        <v>0</v>
      </c>
      <c r="R29" s="10">
        <v>0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s="10" t="s">
        <v>8220</v>
      </c>
      <c r="G30" s="10" t="s">
        <v>8223</v>
      </c>
      <c r="H30" s="10" t="s">
        <v>8245</v>
      </c>
      <c r="I30" s="10">
        <v>1462112318</v>
      </c>
      <c r="J30" s="10">
        <v>1459520318</v>
      </c>
      <c r="K30" s="10" t="b">
        <v>0</v>
      </c>
      <c r="L30" s="10">
        <v>4</v>
      </c>
      <c r="M30" t="b">
        <v>0</v>
      </c>
      <c r="N30" s="10" t="s">
        <v>8269</v>
      </c>
      <c r="O30" s="15" t="s">
        <v>8315</v>
      </c>
      <c r="P30" s="10" t="s">
        <v>8316</v>
      </c>
      <c r="Q30" s="10">
        <v>34</v>
      </c>
      <c r="R30" s="10">
        <v>63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s="10" t="s">
        <v>8220</v>
      </c>
      <c r="G31" s="10" t="s">
        <v>8223</v>
      </c>
      <c r="H31" s="10" t="s">
        <v>8245</v>
      </c>
      <c r="I31" s="10">
        <v>1454734740</v>
      </c>
      <c r="J31" s="10">
        <v>1451684437</v>
      </c>
      <c r="K31" s="10" t="b">
        <v>0</v>
      </c>
      <c r="L31" s="10">
        <v>5</v>
      </c>
      <c r="M31" t="b">
        <v>0</v>
      </c>
      <c r="N31" s="10" t="s">
        <v>8269</v>
      </c>
      <c r="O31" s="15" t="s">
        <v>8315</v>
      </c>
      <c r="P31" s="10" t="s">
        <v>8316</v>
      </c>
      <c r="Q31" s="10">
        <v>19</v>
      </c>
      <c r="R31" s="10">
        <v>381.6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s="10" t="s">
        <v>8220</v>
      </c>
      <c r="G32" s="10" t="s">
        <v>8223</v>
      </c>
      <c r="H32" s="10" t="s">
        <v>8245</v>
      </c>
      <c r="I32" s="10">
        <v>1417800435</v>
      </c>
      <c r="J32" s="10">
        <v>1415208435</v>
      </c>
      <c r="K32" s="10" t="b">
        <v>0</v>
      </c>
      <c r="L32" s="10">
        <v>4</v>
      </c>
      <c r="M32" t="b">
        <v>0</v>
      </c>
      <c r="N32" s="10" t="s">
        <v>8269</v>
      </c>
      <c r="O32" s="15" t="s">
        <v>8315</v>
      </c>
      <c r="P32" s="10" t="s">
        <v>8316</v>
      </c>
      <c r="Q32" s="10">
        <v>0</v>
      </c>
      <c r="R32" s="10">
        <v>46.25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s="10" t="s">
        <v>8220</v>
      </c>
      <c r="G33" s="10" t="s">
        <v>8223</v>
      </c>
      <c r="H33" s="10" t="s">
        <v>8245</v>
      </c>
      <c r="I33" s="10">
        <v>1426294201</v>
      </c>
      <c r="J33" s="10">
        <v>1423705801</v>
      </c>
      <c r="K33" s="10" t="b">
        <v>0</v>
      </c>
      <c r="L33" s="10">
        <v>5</v>
      </c>
      <c r="M33" t="b">
        <v>0</v>
      </c>
      <c r="N33" s="10" t="s">
        <v>8269</v>
      </c>
      <c r="O33" s="15" t="s">
        <v>8315</v>
      </c>
      <c r="P33" s="10" t="s">
        <v>8316</v>
      </c>
      <c r="Q33" s="10">
        <v>33</v>
      </c>
      <c r="R33" s="10">
        <v>26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s="10" t="s">
        <v>8220</v>
      </c>
      <c r="G34" s="10" t="s">
        <v>8223</v>
      </c>
      <c r="H34" s="10" t="s">
        <v>8245</v>
      </c>
      <c r="I34" s="10">
        <v>1442635140</v>
      </c>
      <c r="J34" s="10">
        <v>1442243484</v>
      </c>
      <c r="K34" s="10" t="b">
        <v>0</v>
      </c>
      <c r="L34" s="10">
        <v>1</v>
      </c>
      <c r="M34" t="b">
        <v>0</v>
      </c>
      <c r="N34" s="10" t="s">
        <v>8269</v>
      </c>
      <c r="O34" s="15" t="s">
        <v>8315</v>
      </c>
      <c r="P34" s="10" t="s">
        <v>8316</v>
      </c>
      <c r="Q34" s="10">
        <v>5</v>
      </c>
      <c r="R34" s="10">
        <v>10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s="10" t="s">
        <v>8220</v>
      </c>
      <c r="G35" s="10" t="s">
        <v>8223</v>
      </c>
      <c r="H35" s="10" t="s">
        <v>8245</v>
      </c>
      <c r="I35" s="10">
        <v>1420971324</v>
      </c>
      <c r="J35" s="10">
        <v>1418379324</v>
      </c>
      <c r="K35" s="10" t="b">
        <v>0</v>
      </c>
      <c r="L35" s="10">
        <v>1</v>
      </c>
      <c r="M35" t="b">
        <v>0</v>
      </c>
      <c r="N35" s="10" t="s">
        <v>8269</v>
      </c>
      <c r="O35" s="15" t="s">
        <v>8315</v>
      </c>
      <c r="P35" s="10" t="s">
        <v>8316</v>
      </c>
      <c r="Q35" s="10">
        <v>0</v>
      </c>
      <c r="R35" s="10">
        <v>5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s="10" t="s">
        <v>8220</v>
      </c>
      <c r="G36" s="10" t="s">
        <v>8223</v>
      </c>
      <c r="H36" s="10" t="s">
        <v>8245</v>
      </c>
      <c r="I36" s="10">
        <v>1413608340</v>
      </c>
      <c r="J36" s="10">
        <v>1412945440</v>
      </c>
      <c r="K36" s="10" t="b">
        <v>0</v>
      </c>
      <c r="L36" s="10">
        <v>0</v>
      </c>
      <c r="M36" t="b">
        <v>0</v>
      </c>
      <c r="N36" s="10" t="s">
        <v>8269</v>
      </c>
      <c r="O36" s="15" t="s">
        <v>8315</v>
      </c>
      <c r="P36" s="10" t="s">
        <v>8316</v>
      </c>
      <c r="Q36" s="10">
        <v>0</v>
      </c>
      <c r="R36" s="10">
        <v>0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s="10" t="s">
        <v>8220</v>
      </c>
      <c r="G37" s="10" t="s">
        <v>8223</v>
      </c>
      <c r="H37" s="10" t="s">
        <v>8245</v>
      </c>
      <c r="I37" s="10">
        <v>1409344985</v>
      </c>
      <c r="J37" s="10">
        <v>1406752985</v>
      </c>
      <c r="K37" s="10" t="b">
        <v>0</v>
      </c>
      <c r="L37" s="10">
        <v>14</v>
      </c>
      <c r="M37" t="b">
        <v>0</v>
      </c>
      <c r="N37" s="10" t="s">
        <v>8269</v>
      </c>
      <c r="O37" s="15" t="s">
        <v>8315</v>
      </c>
      <c r="P37" s="10" t="s">
        <v>8316</v>
      </c>
      <c r="Q37" s="10">
        <v>38</v>
      </c>
      <c r="R37" s="10">
        <v>81.569999999999993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s="10" t="s">
        <v>8220</v>
      </c>
      <c r="G38" s="10" t="s">
        <v>8223</v>
      </c>
      <c r="H38" s="10" t="s">
        <v>8245</v>
      </c>
      <c r="I38" s="10">
        <v>1407553200</v>
      </c>
      <c r="J38" s="10">
        <v>1405100992</v>
      </c>
      <c r="K38" s="10" t="b">
        <v>0</v>
      </c>
      <c r="L38" s="10">
        <v>3</v>
      </c>
      <c r="M38" t="b">
        <v>0</v>
      </c>
      <c r="N38" s="10" t="s">
        <v>8269</v>
      </c>
      <c r="O38" s="15" t="s">
        <v>8315</v>
      </c>
      <c r="P38" s="10" t="s">
        <v>8316</v>
      </c>
      <c r="Q38" s="10">
        <v>1</v>
      </c>
      <c r="R38" s="10">
        <v>7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s="10" t="s">
        <v>8220</v>
      </c>
      <c r="G39" s="10" t="s">
        <v>8223</v>
      </c>
      <c r="H39" s="10" t="s">
        <v>8245</v>
      </c>
      <c r="I39" s="10">
        <v>1460751128</v>
      </c>
      <c r="J39" s="10">
        <v>1455570728</v>
      </c>
      <c r="K39" s="10" t="b">
        <v>0</v>
      </c>
      <c r="L39" s="10">
        <v>10</v>
      </c>
      <c r="M39" t="b">
        <v>0</v>
      </c>
      <c r="N39" s="10" t="s">
        <v>8269</v>
      </c>
      <c r="O39" s="15" t="s">
        <v>8315</v>
      </c>
      <c r="P39" s="10" t="s">
        <v>8316</v>
      </c>
      <c r="Q39" s="10">
        <v>3</v>
      </c>
      <c r="R39" s="10">
        <v>27.3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s="10" t="s">
        <v>8220</v>
      </c>
      <c r="G40" s="10" t="s">
        <v>8223</v>
      </c>
      <c r="H40" s="10" t="s">
        <v>8245</v>
      </c>
      <c r="I40" s="10">
        <v>1409000400</v>
      </c>
      <c r="J40" s="10">
        <v>1408381704</v>
      </c>
      <c r="K40" s="10" t="b">
        <v>0</v>
      </c>
      <c r="L40" s="10">
        <v>17</v>
      </c>
      <c r="M40" t="b">
        <v>0</v>
      </c>
      <c r="N40" s="10" t="s">
        <v>8269</v>
      </c>
      <c r="O40" s="15" t="s">
        <v>8315</v>
      </c>
      <c r="P40" s="10" t="s">
        <v>8316</v>
      </c>
      <c r="Q40" s="10">
        <v>9</v>
      </c>
      <c r="R40" s="10">
        <v>29.41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s="10" t="s">
        <v>8220</v>
      </c>
      <c r="G41" s="10" t="s">
        <v>8223</v>
      </c>
      <c r="H41" s="10" t="s">
        <v>8245</v>
      </c>
      <c r="I41" s="10">
        <v>1420768800</v>
      </c>
      <c r="J41" s="10">
        <v>1415644395</v>
      </c>
      <c r="K41" s="10" t="b">
        <v>0</v>
      </c>
      <c r="L41" s="10">
        <v>2</v>
      </c>
      <c r="M41" t="b">
        <v>0</v>
      </c>
      <c r="N41" s="10" t="s">
        <v>8269</v>
      </c>
      <c r="O41" s="15" t="s">
        <v>8315</v>
      </c>
      <c r="P41" s="10" t="s">
        <v>8316</v>
      </c>
      <c r="Q41" s="10">
        <v>1</v>
      </c>
      <c r="R41" s="10">
        <v>12.5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s="10" t="s">
        <v>8220</v>
      </c>
      <c r="G42" s="10" t="s">
        <v>8223</v>
      </c>
      <c r="H42" s="10" t="s">
        <v>8245</v>
      </c>
      <c r="I42" s="10">
        <v>1428100815</v>
      </c>
      <c r="J42" s="10">
        <v>1422920415</v>
      </c>
      <c r="K42" s="10" t="b">
        <v>0</v>
      </c>
      <c r="L42" s="10">
        <v>0</v>
      </c>
      <c r="M42" t="b">
        <v>0</v>
      </c>
      <c r="N42" s="10" t="s">
        <v>8269</v>
      </c>
      <c r="O42" s="15" t="s">
        <v>8315</v>
      </c>
      <c r="P42" s="10" t="s">
        <v>8316</v>
      </c>
      <c r="Q42" s="10">
        <v>0</v>
      </c>
      <c r="R42" s="10">
        <v>0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s="10" t="s">
        <v>8220</v>
      </c>
      <c r="G43" s="10" t="s">
        <v>8223</v>
      </c>
      <c r="H43" s="10" t="s">
        <v>8245</v>
      </c>
      <c r="I43" s="10">
        <v>1403470800</v>
      </c>
      <c r="J43" s="10">
        <v>1403356792</v>
      </c>
      <c r="K43" s="10" t="b">
        <v>0</v>
      </c>
      <c r="L43" s="10">
        <v>4</v>
      </c>
      <c r="M43" t="b">
        <v>0</v>
      </c>
      <c r="N43" s="10" t="s">
        <v>8269</v>
      </c>
      <c r="O43" s="15" t="s">
        <v>8315</v>
      </c>
      <c r="P43" s="10" t="s">
        <v>8316</v>
      </c>
      <c r="Q43" s="10">
        <v>5</v>
      </c>
      <c r="R43" s="10">
        <v>5.75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s="10" t="s">
        <v>8220</v>
      </c>
      <c r="G44" s="10" t="s">
        <v>8223</v>
      </c>
      <c r="H44" s="10" t="s">
        <v>8245</v>
      </c>
      <c r="I44" s="10">
        <v>1481522400</v>
      </c>
      <c r="J44" s="10">
        <v>1480283321</v>
      </c>
      <c r="K44" s="10" t="b">
        <v>0</v>
      </c>
      <c r="L44" s="10">
        <v>12</v>
      </c>
      <c r="M44" t="b">
        <v>0</v>
      </c>
      <c r="N44" s="10" t="s">
        <v>8269</v>
      </c>
      <c r="O44" s="15" t="s">
        <v>8315</v>
      </c>
      <c r="P44" s="10" t="s">
        <v>8316</v>
      </c>
      <c r="Q44" s="10">
        <v>21</v>
      </c>
      <c r="R44" s="10">
        <v>52.08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s="10" t="s">
        <v>8220</v>
      </c>
      <c r="G45" s="10" t="s">
        <v>8223</v>
      </c>
      <c r="H45" s="10" t="s">
        <v>8245</v>
      </c>
      <c r="I45" s="10">
        <v>1444577345</v>
      </c>
      <c r="J45" s="10">
        <v>1441985458</v>
      </c>
      <c r="K45" s="10" t="b">
        <v>0</v>
      </c>
      <c r="L45" s="10">
        <v>3</v>
      </c>
      <c r="M45" t="b">
        <v>0</v>
      </c>
      <c r="N45" s="10" t="s">
        <v>8269</v>
      </c>
      <c r="O45" s="15" t="s">
        <v>8315</v>
      </c>
      <c r="P45" s="10" t="s">
        <v>8316</v>
      </c>
      <c r="Q45" s="10">
        <v>5</v>
      </c>
      <c r="R45" s="10">
        <v>183.33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s="10" t="s">
        <v>8220</v>
      </c>
      <c r="G46" s="10" t="s">
        <v>8223</v>
      </c>
      <c r="H46" s="10" t="s">
        <v>8245</v>
      </c>
      <c r="I46" s="10">
        <v>1446307053</v>
      </c>
      <c r="J46" s="10">
        <v>1443715053</v>
      </c>
      <c r="K46" s="10" t="b">
        <v>0</v>
      </c>
      <c r="L46" s="10">
        <v>12</v>
      </c>
      <c r="M46" t="b">
        <v>0</v>
      </c>
      <c r="N46" s="10" t="s">
        <v>8269</v>
      </c>
      <c r="O46" s="15" t="s">
        <v>8315</v>
      </c>
      <c r="P46" s="10" t="s">
        <v>8316</v>
      </c>
      <c r="Q46" s="10">
        <v>4</v>
      </c>
      <c r="R46" s="10">
        <v>26.33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s="10" t="s">
        <v>8220</v>
      </c>
      <c r="G47" s="10" t="s">
        <v>8223</v>
      </c>
      <c r="H47" s="10" t="s">
        <v>8245</v>
      </c>
      <c r="I47" s="10">
        <v>1469325158</v>
      </c>
      <c r="J47" s="10">
        <v>1464141158</v>
      </c>
      <c r="K47" s="10" t="b">
        <v>0</v>
      </c>
      <c r="L47" s="10">
        <v>0</v>
      </c>
      <c r="M47" t="b">
        <v>0</v>
      </c>
      <c r="N47" s="10" t="s">
        <v>8269</v>
      </c>
      <c r="O47" s="15" t="s">
        <v>8315</v>
      </c>
      <c r="P47" s="10" t="s">
        <v>8316</v>
      </c>
      <c r="Q47" s="10">
        <v>0</v>
      </c>
      <c r="R47" s="10">
        <v>0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s="10" t="s">
        <v>8220</v>
      </c>
      <c r="G48" s="10" t="s">
        <v>8223</v>
      </c>
      <c r="H48" s="10" t="s">
        <v>8245</v>
      </c>
      <c r="I48" s="10">
        <v>1407562632</v>
      </c>
      <c r="J48" s="10">
        <v>1404970632</v>
      </c>
      <c r="K48" s="10" t="b">
        <v>0</v>
      </c>
      <c r="L48" s="10">
        <v>7</v>
      </c>
      <c r="M48" t="b">
        <v>0</v>
      </c>
      <c r="N48" s="10" t="s">
        <v>8269</v>
      </c>
      <c r="O48" s="15" t="s">
        <v>8315</v>
      </c>
      <c r="P48" s="10" t="s">
        <v>8316</v>
      </c>
      <c r="Q48" s="10">
        <v>62</v>
      </c>
      <c r="R48" s="10">
        <v>486.43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s="10" t="s">
        <v>8220</v>
      </c>
      <c r="G49" s="10" t="s">
        <v>8223</v>
      </c>
      <c r="H49" s="10" t="s">
        <v>8245</v>
      </c>
      <c r="I49" s="10">
        <v>1423345339</v>
      </c>
      <c r="J49" s="10">
        <v>1418161339</v>
      </c>
      <c r="K49" s="10" t="b">
        <v>0</v>
      </c>
      <c r="L49" s="10">
        <v>2</v>
      </c>
      <c r="M49" t="b">
        <v>0</v>
      </c>
      <c r="N49" s="10" t="s">
        <v>8269</v>
      </c>
      <c r="O49" s="15" t="s">
        <v>8315</v>
      </c>
      <c r="P49" s="10" t="s">
        <v>8316</v>
      </c>
      <c r="Q49" s="10">
        <v>1</v>
      </c>
      <c r="R49" s="10">
        <v>3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s="10" t="s">
        <v>8220</v>
      </c>
      <c r="G50" s="10" t="s">
        <v>8223</v>
      </c>
      <c r="H50" s="10" t="s">
        <v>8245</v>
      </c>
      <c r="I50" s="10">
        <v>1440412396</v>
      </c>
      <c r="J50" s="10">
        <v>1437820396</v>
      </c>
      <c r="K50" s="10" t="b">
        <v>0</v>
      </c>
      <c r="L50" s="10">
        <v>1</v>
      </c>
      <c r="M50" t="b">
        <v>0</v>
      </c>
      <c r="N50" s="10" t="s">
        <v>8269</v>
      </c>
      <c r="O50" s="15" t="s">
        <v>8315</v>
      </c>
      <c r="P50" s="10" t="s">
        <v>8316</v>
      </c>
      <c r="Q50" s="10">
        <v>0</v>
      </c>
      <c r="R50" s="10">
        <v>25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s="10" t="s">
        <v>8220</v>
      </c>
      <c r="G51" s="10" t="s">
        <v>8223</v>
      </c>
      <c r="H51" s="10" t="s">
        <v>8245</v>
      </c>
      <c r="I51" s="10">
        <v>1441771218</v>
      </c>
      <c r="J51" s="10">
        <v>1436587218</v>
      </c>
      <c r="K51" s="10" t="b">
        <v>0</v>
      </c>
      <c r="L51" s="10">
        <v>4</v>
      </c>
      <c r="M51" t="b">
        <v>0</v>
      </c>
      <c r="N51" s="10" t="s">
        <v>8269</v>
      </c>
      <c r="O51" s="15" t="s">
        <v>8315</v>
      </c>
      <c r="P51" s="10" t="s">
        <v>8316</v>
      </c>
      <c r="Q51" s="10">
        <v>1</v>
      </c>
      <c r="R51" s="10">
        <v>9.75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s="10" t="s">
        <v>8220</v>
      </c>
      <c r="G52" s="10" t="s">
        <v>8223</v>
      </c>
      <c r="H52" s="10" t="s">
        <v>8245</v>
      </c>
      <c r="I52" s="10">
        <v>1473211313</v>
      </c>
      <c r="J52" s="10">
        <v>1472001713</v>
      </c>
      <c r="K52" s="10" t="b">
        <v>0</v>
      </c>
      <c r="L52" s="10">
        <v>17</v>
      </c>
      <c r="M52" t="b">
        <v>0</v>
      </c>
      <c r="N52" s="10" t="s">
        <v>8269</v>
      </c>
      <c r="O52" s="15" t="s">
        <v>8315</v>
      </c>
      <c r="P52" s="10" t="s">
        <v>8316</v>
      </c>
      <c r="Q52" s="10">
        <v>18</v>
      </c>
      <c r="R52" s="10">
        <v>36.590000000000003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s="10" t="s">
        <v>8220</v>
      </c>
      <c r="G53" s="10" t="s">
        <v>8223</v>
      </c>
      <c r="H53" s="10" t="s">
        <v>8245</v>
      </c>
      <c r="I53" s="10">
        <v>1438390800</v>
      </c>
      <c r="J53" s="10">
        <v>1436888066</v>
      </c>
      <c r="K53" s="10" t="b">
        <v>0</v>
      </c>
      <c r="L53" s="10">
        <v>7</v>
      </c>
      <c r="M53" t="b">
        <v>0</v>
      </c>
      <c r="N53" s="10" t="s">
        <v>8269</v>
      </c>
      <c r="O53" s="15" t="s">
        <v>8315</v>
      </c>
      <c r="P53" s="10" t="s">
        <v>8316</v>
      </c>
      <c r="Q53" s="10">
        <v>9</v>
      </c>
      <c r="R53" s="10">
        <v>80.709999999999994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s="10" t="s">
        <v>8220</v>
      </c>
      <c r="G54" s="10" t="s">
        <v>8223</v>
      </c>
      <c r="H54" s="10" t="s">
        <v>8245</v>
      </c>
      <c r="I54" s="10">
        <v>1463259837</v>
      </c>
      <c r="J54" s="10">
        <v>1458075837</v>
      </c>
      <c r="K54" s="10" t="b">
        <v>0</v>
      </c>
      <c r="L54" s="10">
        <v>2</v>
      </c>
      <c r="M54" t="b">
        <v>0</v>
      </c>
      <c r="N54" s="10" t="s">
        <v>8269</v>
      </c>
      <c r="O54" s="15" t="s">
        <v>8315</v>
      </c>
      <c r="P54" s="10" t="s">
        <v>8316</v>
      </c>
      <c r="Q54" s="10">
        <v>0</v>
      </c>
      <c r="R54" s="10">
        <v>1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s="10" t="s">
        <v>8220</v>
      </c>
      <c r="G55" s="10" t="s">
        <v>8223</v>
      </c>
      <c r="H55" s="10" t="s">
        <v>8245</v>
      </c>
      <c r="I55" s="10">
        <v>1465407219</v>
      </c>
      <c r="J55" s="10">
        <v>1462815219</v>
      </c>
      <c r="K55" s="10" t="b">
        <v>0</v>
      </c>
      <c r="L55" s="10">
        <v>5</v>
      </c>
      <c r="M55" t="b">
        <v>0</v>
      </c>
      <c r="N55" s="10" t="s">
        <v>8269</v>
      </c>
      <c r="O55" s="15" t="s">
        <v>8315</v>
      </c>
      <c r="P55" s="10" t="s">
        <v>8316</v>
      </c>
      <c r="Q55" s="10">
        <v>3</v>
      </c>
      <c r="R55" s="10">
        <v>52.8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s="10" t="s">
        <v>8220</v>
      </c>
      <c r="G56" s="10" t="s">
        <v>8223</v>
      </c>
      <c r="H56" s="10" t="s">
        <v>8245</v>
      </c>
      <c r="I56" s="10">
        <v>1416944760</v>
      </c>
      <c r="J56" s="10">
        <v>1413527001</v>
      </c>
      <c r="K56" s="10" t="b">
        <v>0</v>
      </c>
      <c r="L56" s="10">
        <v>1</v>
      </c>
      <c r="M56" t="b">
        <v>0</v>
      </c>
      <c r="N56" s="10" t="s">
        <v>8269</v>
      </c>
      <c r="O56" s="15" t="s">
        <v>8315</v>
      </c>
      <c r="P56" s="10" t="s">
        <v>8316</v>
      </c>
      <c r="Q56" s="10">
        <v>0</v>
      </c>
      <c r="R56" s="10">
        <v>20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s="10" t="s">
        <v>8220</v>
      </c>
      <c r="G57" s="10" t="s">
        <v>8223</v>
      </c>
      <c r="H57" s="10" t="s">
        <v>8245</v>
      </c>
      <c r="I57" s="10">
        <v>1435429626</v>
      </c>
      <c r="J57" s="10">
        <v>1431973626</v>
      </c>
      <c r="K57" s="10" t="b">
        <v>0</v>
      </c>
      <c r="L57" s="10">
        <v>14</v>
      </c>
      <c r="M57" t="b">
        <v>0</v>
      </c>
      <c r="N57" s="10" t="s">
        <v>8269</v>
      </c>
      <c r="O57" s="15" t="s">
        <v>8315</v>
      </c>
      <c r="P57" s="10" t="s">
        <v>8316</v>
      </c>
      <c r="Q57" s="10">
        <v>37</v>
      </c>
      <c r="R57" s="10">
        <v>46.93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s="10" t="s">
        <v>8220</v>
      </c>
      <c r="G58" s="10" t="s">
        <v>8223</v>
      </c>
      <c r="H58" s="10" t="s">
        <v>8245</v>
      </c>
      <c r="I58" s="10">
        <v>1452827374</v>
      </c>
      <c r="J58" s="10">
        <v>1450235374</v>
      </c>
      <c r="K58" s="10" t="b">
        <v>0</v>
      </c>
      <c r="L58" s="10">
        <v>26</v>
      </c>
      <c r="M58" t="b">
        <v>0</v>
      </c>
      <c r="N58" s="10" t="s">
        <v>8269</v>
      </c>
      <c r="O58" s="15" t="s">
        <v>8315</v>
      </c>
      <c r="P58" s="10" t="s">
        <v>8316</v>
      </c>
      <c r="Q58" s="10">
        <v>14</v>
      </c>
      <c r="R58" s="10">
        <v>78.08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s="10" t="s">
        <v>8220</v>
      </c>
      <c r="G59" s="10" t="s">
        <v>8223</v>
      </c>
      <c r="H59" s="10" t="s">
        <v>8245</v>
      </c>
      <c r="I59" s="10">
        <v>1410041339</v>
      </c>
      <c r="J59" s="10">
        <v>1404857339</v>
      </c>
      <c r="K59" s="10" t="b">
        <v>0</v>
      </c>
      <c r="L59" s="10">
        <v>2</v>
      </c>
      <c r="M59" t="b">
        <v>0</v>
      </c>
      <c r="N59" s="10" t="s">
        <v>8269</v>
      </c>
      <c r="O59" s="15" t="s">
        <v>8315</v>
      </c>
      <c r="P59" s="10" t="s">
        <v>8316</v>
      </c>
      <c r="Q59" s="10">
        <v>0</v>
      </c>
      <c r="R59" s="10">
        <v>1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s="10" t="s">
        <v>8220</v>
      </c>
      <c r="G60" s="10" t="s">
        <v>8223</v>
      </c>
      <c r="H60" s="10" t="s">
        <v>8245</v>
      </c>
      <c r="I60" s="10">
        <v>1442381847</v>
      </c>
      <c r="J60" s="10">
        <v>1440826647</v>
      </c>
      <c r="K60" s="10" t="b">
        <v>0</v>
      </c>
      <c r="L60" s="10">
        <v>9</v>
      </c>
      <c r="M60" t="b">
        <v>0</v>
      </c>
      <c r="N60" s="10" t="s">
        <v>8269</v>
      </c>
      <c r="O60" s="15" t="s">
        <v>8315</v>
      </c>
      <c r="P60" s="10" t="s">
        <v>8316</v>
      </c>
      <c r="Q60" s="10">
        <v>22</v>
      </c>
      <c r="R60" s="10">
        <v>48.56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s="10" t="s">
        <v>8220</v>
      </c>
      <c r="G61" s="10" t="s">
        <v>8223</v>
      </c>
      <c r="H61" s="10" t="s">
        <v>8245</v>
      </c>
      <c r="I61" s="10">
        <v>1446131207</v>
      </c>
      <c r="J61" s="10">
        <v>1443712007</v>
      </c>
      <c r="K61" s="10" t="b">
        <v>0</v>
      </c>
      <c r="L61" s="10">
        <v>20</v>
      </c>
      <c r="M61" t="b">
        <v>0</v>
      </c>
      <c r="N61" s="10" t="s">
        <v>8269</v>
      </c>
      <c r="O61" s="15" t="s">
        <v>8315</v>
      </c>
      <c r="P61" s="10" t="s">
        <v>8316</v>
      </c>
      <c r="Q61" s="10">
        <v>27</v>
      </c>
      <c r="R61" s="10">
        <v>68.099999999999994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s="10" t="s">
        <v>8220</v>
      </c>
      <c r="G62" s="10" t="s">
        <v>8223</v>
      </c>
      <c r="H62" s="10" t="s">
        <v>8245</v>
      </c>
      <c r="I62" s="10">
        <v>1407250329</v>
      </c>
      <c r="J62" s="10">
        <v>1404658329</v>
      </c>
      <c r="K62" s="10" t="b">
        <v>0</v>
      </c>
      <c r="L62" s="10">
        <v>6</v>
      </c>
      <c r="M62" t="b">
        <v>0</v>
      </c>
      <c r="N62" s="10" t="s">
        <v>8269</v>
      </c>
      <c r="O62" s="15" t="s">
        <v>8315</v>
      </c>
      <c r="P62" s="10" t="s">
        <v>8316</v>
      </c>
      <c r="Q62" s="10">
        <v>9</v>
      </c>
      <c r="R62" s="10">
        <v>8.5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s="10" t="s">
        <v>8220</v>
      </c>
      <c r="G63" s="10" t="s">
        <v>8223</v>
      </c>
      <c r="H63" s="10" t="s">
        <v>8245</v>
      </c>
      <c r="I63" s="10">
        <v>1439957176</v>
      </c>
      <c r="J63" s="10">
        <v>1437365176</v>
      </c>
      <c r="K63" s="10" t="b">
        <v>0</v>
      </c>
      <c r="L63" s="10">
        <v>31</v>
      </c>
      <c r="M63" t="b">
        <v>0</v>
      </c>
      <c r="N63" s="10" t="s">
        <v>8269</v>
      </c>
      <c r="O63" s="15" t="s">
        <v>8315</v>
      </c>
      <c r="P63" s="10" t="s">
        <v>8316</v>
      </c>
      <c r="Q63" s="10">
        <v>9</v>
      </c>
      <c r="R63" s="10">
        <v>60.06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s="10" t="s">
        <v>8220</v>
      </c>
      <c r="G64" s="10" t="s">
        <v>8223</v>
      </c>
      <c r="H64" s="10" t="s">
        <v>8245</v>
      </c>
      <c r="I64" s="10">
        <v>1427082912</v>
      </c>
      <c r="J64" s="10">
        <v>1423198512</v>
      </c>
      <c r="K64" s="10" t="b">
        <v>0</v>
      </c>
      <c r="L64" s="10">
        <v>5</v>
      </c>
      <c r="M64" t="b">
        <v>0</v>
      </c>
      <c r="N64" s="10" t="s">
        <v>8269</v>
      </c>
      <c r="O64" s="15" t="s">
        <v>8315</v>
      </c>
      <c r="P64" s="10" t="s">
        <v>8316</v>
      </c>
      <c r="Q64" s="10">
        <v>7</v>
      </c>
      <c r="R64" s="10">
        <v>72.400000000000006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s="10" t="s">
        <v>8220</v>
      </c>
      <c r="G65" s="10" t="s">
        <v>8223</v>
      </c>
      <c r="H65" s="10" t="s">
        <v>8245</v>
      </c>
      <c r="I65" s="10">
        <v>1439828159</v>
      </c>
      <c r="J65" s="10">
        <v>1437236159</v>
      </c>
      <c r="K65" s="10" t="b">
        <v>0</v>
      </c>
      <c r="L65" s="10">
        <v>1</v>
      </c>
      <c r="M65" t="b">
        <v>0</v>
      </c>
      <c r="N65" s="10" t="s">
        <v>8269</v>
      </c>
      <c r="O65" s="15" t="s">
        <v>8315</v>
      </c>
      <c r="P65" s="10" t="s">
        <v>8316</v>
      </c>
      <c r="Q65" s="10">
        <v>10</v>
      </c>
      <c r="R65" s="10">
        <v>100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s="10" t="s">
        <v>8220</v>
      </c>
      <c r="G66" s="10" t="s">
        <v>8223</v>
      </c>
      <c r="H66" s="10" t="s">
        <v>8245</v>
      </c>
      <c r="I66" s="10">
        <v>1420860180</v>
      </c>
      <c r="J66" s="10">
        <v>1418234646</v>
      </c>
      <c r="K66" s="10" t="b">
        <v>0</v>
      </c>
      <c r="L66" s="10">
        <v>12</v>
      </c>
      <c r="M66" t="b">
        <v>0</v>
      </c>
      <c r="N66" s="10" t="s">
        <v>8269</v>
      </c>
      <c r="O66" s="15" t="s">
        <v>8315</v>
      </c>
      <c r="P66" s="10" t="s">
        <v>8316</v>
      </c>
      <c r="Q66" s="10">
        <v>11</v>
      </c>
      <c r="R66" s="10">
        <v>51.67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s="10" t="s">
        <v>8220</v>
      </c>
      <c r="G67" s="10" t="s">
        <v>8223</v>
      </c>
      <c r="H67" s="10" t="s">
        <v>8245</v>
      </c>
      <c r="I67" s="10">
        <v>1429396200</v>
      </c>
      <c r="J67" s="10">
        <v>1428539708</v>
      </c>
      <c r="K67" s="10" t="b">
        <v>0</v>
      </c>
      <c r="L67" s="10">
        <v>0</v>
      </c>
      <c r="M67" t="b">
        <v>0</v>
      </c>
      <c r="N67" s="10" t="s">
        <v>8269</v>
      </c>
      <c r="O67" s="15" t="s">
        <v>8315</v>
      </c>
      <c r="P67" s="10" t="s">
        <v>8316</v>
      </c>
      <c r="Q67" s="10">
        <v>0</v>
      </c>
      <c r="R67" s="10">
        <v>0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s="10" t="s">
        <v>8220</v>
      </c>
      <c r="G68" s="10" t="s">
        <v>8223</v>
      </c>
      <c r="H68" s="10" t="s">
        <v>8245</v>
      </c>
      <c r="I68" s="10">
        <v>1432589896</v>
      </c>
      <c r="J68" s="10">
        <v>1427405896</v>
      </c>
      <c r="K68" s="10" t="b">
        <v>0</v>
      </c>
      <c r="L68" s="10">
        <v>7</v>
      </c>
      <c r="M68" t="b">
        <v>0</v>
      </c>
      <c r="N68" s="10" t="s">
        <v>8269</v>
      </c>
      <c r="O68" s="15" t="s">
        <v>8315</v>
      </c>
      <c r="P68" s="10" t="s">
        <v>8316</v>
      </c>
      <c r="Q68" s="10">
        <v>28</v>
      </c>
      <c r="R68" s="10">
        <v>61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s="10" t="s">
        <v>8220</v>
      </c>
      <c r="G69" s="10" t="s">
        <v>8223</v>
      </c>
      <c r="H69" s="10" t="s">
        <v>8245</v>
      </c>
      <c r="I69" s="10">
        <v>1447311540</v>
      </c>
      <c r="J69" s="10">
        <v>1445358903</v>
      </c>
      <c r="K69" s="10" t="b">
        <v>0</v>
      </c>
      <c r="L69" s="10">
        <v>4</v>
      </c>
      <c r="M69" t="b">
        <v>0</v>
      </c>
      <c r="N69" s="10" t="s">
        <v>8269</v>
      </c>
      <c r="O69" s="15" t="s">
        <v>8315</v>
      </c>
      <c r="P69" s="10" t="s">
        <v>8316</v>
      </c>
      <c r="Q69" s="10">
        <v>21</v>
      </c>
      <c r="R69" s="10">
        <v>37.5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s="10" t="s">
        <v>8220</v>
      </c>
      <c r="G70" s="10" t="s">
        <v>8223</v>
      </c>
      <c r="H70" s="10" t="s">
        <v>8245</v>
      </c>
      <c r="I70" s="10">
        <v>1407808438</v>
      </c>
      <c r="J70" s="10">
        <v>1405217355</v>
      </c>
      <c r="K70" s="10" t="b">
        <v>0</v>
      </c>
      <c r="L70" s="10">
        <v>14</v>
      </c>
      <c r="M70" t="b">
        <v>0</v>
      </c>
      <c r="N70" s="10" t="s">
        <v>8269</v>
      </c>
      <c r="O70" s="15" t="s">
        <v>8315</v>
      </c>
      <c r="P70" s="10" t="s">
        <v>8316</v>
      </c>
      <c r="Q70" s="10">
        <v>18</v>
      </c>
      <c r="R70" s="10">
        <v>25.57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s="10" t="s">
        <v>8220</v>
      </c>
      <c r="G71" s="10" t="s">
        <v>8223</v>
      </c>
      <c r="H71" s="10" t="s">
        <v>8245</v>
      </c>
      <c r="I71" s="10">
        <v>1450389950</v>
      </c>
      <c r="J71" s="10">
        <v>1447797950</v>
      </c>
      <c r="K71" s="10" t="b">
        <v>0</v>
      </c>
      <c r="L71" s="10">
        <v>0</v>
      </c>
      <c r="M71" t="b">
        <v>0</v>
      </c>
      <c r="N71" s="10" t="s">
        <v>8269</v>
      </c>
      <c r="O71" s="15" t="s">
        <v>8315</v>
      </c>
      <c r="P71" s="10" t="s">
        <v>8316</v>
      </c>
      <c r="Q71" s="10">
        <v>0</v>
      </c>
      <c r="R71" s="10">
        <v>0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s="10" t="s">
        <v>8220</v>
      </c>
      <c r="G72" s="10" t="s">
        <v>8223</v>
      </c>
      <c r="H72" s="10" t="s">
        <v>8245</v>
      </c>
      <c r="I72" s="10">
        <v>1409980144</v>
      </c>
      <c r="J72" s="10">
        <v>1407388144</v>
      </c>
      <c r="K72" s="10" t="b">
        <v>0</v>
      </c>
      <c r="L72" s="10">
        <v>4</v>
      </c>
      <c r="M72" t="b">
        <v>0</v>
      </c>
      <c r="N72" s="10" t="s">
        <v>8269</v>
      </c>
      <c r="O72" s="15" t="s">
        <v>8315</v>
      </c>
      <c r="P72" s="10" t="s">
        <v>8316</v>
      </c>
      <c r="Q72" s="10">
        <v>2</v>
      </c>
      <c r="R72" s="10">
        <v>25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s="10" t="s">
        <v>8220</v>
      </c>
      <c r="G73" s="10" t="s">
        <v>8223</v>
      </c>
      <c r="H73" s="10" t="s">
        <v>8245</v>
      </c>
      <c r="I73" s="10">
        <v>1404406964</v>
      </c>
      <c r="J73" s="10">
        <v>1401814964</v>
      </c>
      <c r="K73" s="10" t="b">
        <v>0</v>
      </c>
      <c r="L73" s="10">
        <v>0</v>
      </c>
      <c r="M73" t="b">
        <v>0</v>
      </c>
      <c r="N73" s="10" t="s">
        <v>8269</v>
      </c>
      <c r="O73" s="15" t="s">
        <v>8315</v>
      </c>
      <c r="P73" s="10" t="s">
        <v>8316</v>
      </c>
      <c r="Q73" s="10">
        <v>0</v>
      </c>
      <c r="R73" s="10">
        <v>0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s="10" t="s">
        <v>8220</v>
      </c>
      <c r="G74" s="10" t="s">
        <v>8223</v>
      </c>
      <c r="H74" s="10" t="s">
        <v>8245</v>
      </c>
      <c r="I74" s="10">
        <v>1404532740</v>
      </c>
      <c r="J74" s="10">
        <v>1401823952</v>
      </c>
      <c r="K74" s="10" t="b">
        <v>0</v>
      </c>
      <c r="L74" s="10">
        <v>0</v>
      </c>
      <c r="M74" t="b">
        <v>0</v>
      </c>
      <c r="N74" s="10" t="s">
        <v>8269</v>
      </c>
      <c r="O74" s="15" t="s">
        <v>8315</v>
      </c>
      <c r="P74" s="10" t="s">
        <v>8316</v>
      </c>
      <c r="Q74" s="10">
        <v>0</v>
      </c>
      <c r="R74" s="10">
        <v>0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s="10" t="s">
        <v>8220</v>
      </c>
      <c r="G75" s="10" t="s">
        <v>8223</v>
      </c>
      <c r="H75" s="10" t="s">
        <v>8245</v>
      </c>
      <c r="I75" s="10">
        <v>1407689102</v>
      </c>
      <c r="J75" s="10">
        <v>1405097102</v>
      </c>
      <c r="K75" s="10" t="b">
        <v>0</v>
      </c>
      <c r="L75" s="10">
        <v>1</v>
      </c>
      <c r="M75" t="b">
        <v>0</v>
      </c>
      <c r="N75" s="10" t="s">
        <v>8269</v>
      </c>
      <c r="O75" s="15" t="s">
        <v>8315</v>
      </c>
      <c r="P75" s="10" t="s">
        <v>8316</v>
      </c>
      <c r="Q75" s="10">
        <v>10</v>
      </c>
      <c r="R75" s="10">
        <v>10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s="10" t="s">
        <v>8220</v>
      </c>
      <c r="G76" s="10" t="s">
        <v>8223</v>
      </c>
      <c r="H76" s="10" t="s">
        <v>8245</v>
      </c>
      <c r="I76" s="10">
        <v>1475918439</v>
      </c>
      <c r="J76" s="10">
        <v>1473326439</v>
      </c>
      <c r="K76" s="10" t="b">
        <v>0</v>
      </c>
      <c r="L76" s="10">
        <v>1</v>
      </c>
      <c r="M76" t="b">
        <v>0</v>
      </c>
      <c r="N76" s="10" t="s">
        <v>8269</v>
      </c>
      <c r="O76" s="15" t="s">
        <v>8315</v>
      </c>
      <c r="P76" s="10" t="s">
        <v>8316</v>
      </c>
      <c r="Q76" s="10">
        <v>2</v>
      </c>
      <c r="R76" s="10">
        <v>202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s="10" t="s">
        <v>8220</v>
      </c>
      <c r="G77" s="10" t="s">
        <v>8223</v>
      </c>
      <c r="H77" s="10" t="s">
        <v>8245</v>
      </c>
      <c r="I77" s="10">
        <v>1405882287</v>
      </c>
      <c r="J77" s="10">
        <v>1400698287</v>
      </c>
      <c r="K77" s="10" t="b">
        <v>1</v>
      </c>
      <c r="L77" s="10">
        <v>34</v>
      </c>
      <c r="M77" t="b">
        <v>0</v>
      </c>
      <c r="N77" s="10" t="s">
        <v>8269</v>
      </c>
      <c r="O77" s="15" t="s">
        <v>8315</v>
      </c>
      <c r="P77" s="10" t="s">
        <v>8316</v>
      </c>
      <c r="Q77" s="10">
        <v>9</v>
      </c>
      <c r="R77" s="10">
        <v>25.65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s="10" t="s">
        <v>8220</v>
      </c>
      <c r="G78" s="10" t="s">
        <v>8223</v>
      </c>
      <c r="H78" s="10" t="s">
        <v>8245</v>
      </c>
      <c r="I78" s="10">
        <v>1401587064</v>
      </c>
      <c r="J78" s="10">
        <v>1399427064</v>
      </c>
      <c r="K78" s="10" t="b">
        <v>1</v>
      </c>
      <c r="L78" s="10">
        <v>19</v>
      </c>
      <c r="M78" t="b">
        <v>0</v>
      </c>
      <c r="N78" s="10" t="s">
        <v>8269</v>
      </c>
      <c r="O78" s="15" t="s">
        <v>8315</v>
      </c>
      <c r="P78" s="10" t="s">
        <v>8316</v>
      </c>
      <c r="Q78" s="10">
        <v>21</v>
      </c>
      <c r="R78" s="10">
        <v>56.05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s="10" t="s">
        <v>8220</v>
      </c>
      <c r="G79" s="10" t="s">
        <v>8223</v>
      </c>
      <c r="H79" s="10" t="s">
        <v>8245</v>
      </c>
      <c r="I79" s="10">
        <v>1401778740</v>
      </c>
      <c r="J79" s="10">
        <v>1399474134</v>
      </c>
      <c r="K79" s="10" t="b">
        <v>1</v>
      </c>
      <c r="L79" s="10">
        <v>50</v>
      </c>
      <c r="M79" t="b">
        <v>0</v>
      </c>
      <c r="N79" s="10" t="s">
        <v>8269</v>
      </c>
      <c r="O79" s="15" t="s">
        <v>8315</v>
      </c>
      <c r="P79" s="10" t="s">
        <v>8316</v>
      </c>
      <c r="Q79" s="10">
        <v>41</v>
      </c>
      <c r="R79" s="10">
        <v>81.319999999999993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s="10" t="s">
        <v>8220</v>
      </c>
      <c r="G80" s="10" t="s">
        <v>8223</v>
      </c>
      <c r="H80" s="10" t="s">
        <v>8245</v>
      </c>
      <c r="I80" s="10">
        <v>1443711774</v>
      </c>
      <c r="J80" s="10">
        <v>1441119774</v>
      </c>
      <c r="K80" s="10" t="b">
        <v>1</v>
      </c>
      <c r="L80" s="10">
        <v>12</v>
      </c>
      <c r="M80" t="b">
        <v>0</v>
      </c>
      <c r="N80" s="10" t="s">
        <v>8269</v>
      </c>
      <c r="O80" s="15" t="s">
        <v>8315</v>
      </c>
      <c r="P80" s="10" t="s">
        <v>8316</v>
      </c>
      <c r="Q80" s="10">
        <v>2</v>
      </c>
      <c r="R80" s="10">
        <v>70.17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s="10" t="s">
        <v>8220</v>
      </c>
      <c r="G81" s="10" t="s">
        <v>8223</v>
      </c>
      <c r="H81" s="10" t="s">
        <v>8245</v>
      </c>
      <c r="I81" s="10">
        <v>1412405940</v>
      </c>
      <c r="J81" s="10">
        <v>1409721542</v>
      </c>
      <c r="K81" s="10" t="b">
        <v>1</v>
      </c>
      <c r="L81" s="10">
        <v>8</v>
      </c>
      <c r="M81" t="b">
        <v>0</v>
      </c>
      <c r="N81" s="10" t="s">
        <v>8269</v>
      </c>
      <c r="O81" s="15" t="s">
        <v>8315</v>
      </c>
      <c r="P81" s="10" t="s">
        <v>8316</v>
      </c>
      <c r="Q81" s="10">
        <v>3</v>
      </c>
      <c r="R81" s="10">
        <v>23.63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s="10" t="s">
        <v>8220</v>
      </c>
      <c r="G82" s="10" t="s">
        <v>8223</v>
      </c>
      <c r="H82" s="10" t="s">
        <v>8245</v>
      </c>
      <c r="I82" s="10">
        <v>1437283391</v>
      </c>
      <c r="J82" s="10">
        <v>1433395391</v>
      </c>
      <c r="K82" s="10" t="b">
        <v>1</v>
      </c>
      <c r="L82" s="10">
        <v>9</v>
      </c>
      <c r="M82" t="b">
        <v>0</v>
      </c>
      <c r="N82" s="10" t="s">
        <v>8269</v>
      </c>
      <c r="O82" s="15" t="s">
        <v>8315</v>
      </c>
      <c r="P82" s="10" t="s">
        <v>8316</v>
      </c>
      <c r="Q82" s="10">
        <v>16</v>
      </c>
      <c r="R82" s="10">
        <v>188.56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s="10" t="s">
        <v>8220</v>
      </c>
      <c r="G83" s="10" t="s">
        <v>8223</v>
      </c>
      <c r="H83" s="10" t="s">
        <v>8245</v>
      </c>
      <c r="I83" s="10">
        <v>1445196989</v>
      </c>
      <c r="J83" s="10">
        <v>1442604989</v>
      </c>
      <c r="K83" s="10" t="b">
        <v>1</v>
      </c>
      <c r="L83" s="10">
        <v>43</v>
      </c>
      <c r="M83" t="b">
        <v>0</v>
      </c>
      <c r="N83" s="10" t="s">
        <v>8269</v>
      </c>
      <c r="O83" s="15" t="s">
        <v>8315</v>
      </c>
      <c r="P83" s="10" t="s">
        <v>8316</v>
      </c>
      <c r="Q83" s="10">
        <v>16</v>
      </c>
      <c r="R83" s="10">
        <v>49.51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s="10" t="s">
        <v>8220</v>
      </c>
      <c r="G84" s="10" t="s">
        <v>8223</v>
      </c>
      <c r="H84" s="10" t="s">
        <v>8245</v>
      </c>
      <c r="I84" s="10">
        <v>1420081143</v>
      </c>
      <c r="J84" s="10">
        <v>1417489143</v>
      </c>
      <c r="K84" s="10" t="b">
        <v>1</v>
      </c>
      <c r="L84" s="10">
        <v>4</v>
      </c>
      <c r="M84" t="b">
        <v>0</v>
      </c>
      <c r="N84" s="10" t="s">
        <v>8269</v>
      </c>
      <c r="O84" s="15" t="s">
        <v>8315</v>
      </c>
      <c r="P84" s="10" t="s">
        <v>8316</v>
      </c>
      <c r="Q84" s="10">
        <v>4</v>
      </c>
      <c r="R84" s="10">
        <v>9.5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s="10" t="s">
        <v>8220</v>
      </c>
      <c r="G85" s="10" t="s">
        <v>8223</v>
      </c>
      <c r="H85" s="10" t="s">
        <v>8245</v>
      </c>
      <c r="I85" s="10">
        <v>1427427276</v>
      </c>
      <c r="J85" s="10">
        <v>1425270876</v>
      </c>
      <c r="K85" s="10" t="b">
        <v>0</v>
      </c>
      <c r="L85" s="10">
        <v>2</v>
      </c>
      <c r="M85" t="b">
        <v>0</v>
      </c>
      <c r="N85" s="10" t="s">
        <v>8269</v>
      </c>
      <c r="O85" s="15" t="s">
        <v>8315</v>
      </c>
      <c r="P85" s="10" t="s">
        <v>8316</v>
      </c>
      <c r="Q85" s="10">
        <v>0</v>
      </c>
      <c r="R85" s="10">
        <v>10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s="10" t="s">
        <v>8220</v>
      </c>
      <c r="G86" s="10" t="s">
        <v>8223</v>
      </c>
      <c r="H86" s="10" t="s">
        <v>8245</v>
      </c>
      <c r="I86" s="10">
        <v>1409602178</v>
      </c>
      <c r="J86" s="10">
        <v>1406578178</v>
      </c>
      <c r="K86" s="10" t="b">
        <v>0</v>
      </c>
      <c r="L86" s="10">
        <v>2</v>
      </c>
      <c r="M86" t="b">
        <v>0</v>
      </c>
      <c r="N86" s="10" t="s">
        <v>8269</v>
      </c>
      <c r="O86" s="15" t="s">
        <v>8315</v>
      </c>
      <c r="P86" s="10" t="s">
        <v>8316</v>
      </c>
      <c r="Q86" s="10">
        <v>0</v>
      </c>
      <c r="R86" s="10">
        <v>13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s="10" t="s">
        <v>8220</v>
      </c>
      <c r="G87" s="10" t="s">
        <v>8223</v>
      </c>
      <c r="H87" s="10" t="s">
        <v>8245</v>
      </c>
      <c r="I87" s="10">
        <v>1431206058</v>
      </c>
      <c r="J87" s="10">
        <v>1428614058</v>
      </c>
      <c r="K87" s="10" t="b">
        <v>0</v>
      </c>
      <c r="L87" s="10">
        <v>20</v>
      </c>
      <c r="M87" t="b">
        <v>0</v>
      </c>
      <c r="N87" s="10" t="s">
        <v>8269</v>
      </c>
      <c r="O87" s="15" t="s">
        <v>8315</v>
      </c>
      <c r="P87" s="10" t="s">
        <v>8316</v>
      </c>
      <c r="Q87" s="10">
        <v>16</v>
      </c>
      <c r="R87" s="10">
        <v>89.4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s="10" t="s">
        <v>8220</v>
      </c>
      <c r="G88" s="10" t="s">
        <v>8223</v>
      </c>
      <c r="H88" s="10" t="s">
        <v>8245</v>
      </c>
      <c r="I88" s="10">
        <v>1427408271</v>
      </c>
      <c r="J88" s="10">
        <v>1424819871</v>
      </c>
      <c r="K88" s="10" t="b">
        <v>0</v>
      </c>
      <c r="L88" s="10">
        <v>1</v>
      </c>
      <c r="M88" t="b">
        <v>0</v>
      </c>
      <c r="N88" s="10" t="s">
        <v>8269</v>
      </c>
      <c r="O88" s="15" t="s">
        <v>8315</v>
      </c>
      <c r="P88" s="10" t="s">
        <v>8316</v>
      </c>
      <c r="Q88" s="10">
        <v>3</v>
      </c>
      <c r="R88" s="10">
        <v>25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s="10" t="s">
        <v>8220</v>
      </c>
      <c r="G89" s="10" t="s">
        <v>8223</v>
      </c>
      <c r="H89" s="10" t="s">
        <v>8245</v>
      </c>
      <c r="I89" s="10">
        <v>1425833403</v>
      </c>
      <c r="J89" s="10">
        <v>1423245003</v>
      </c>
      <c r="K89" s="10" t="b">
        <v>0</v>
      </c>
      <c r="L89" s="10">
        <v>1</v>
      </c>
      <c r="M89" t="b">
        <v>0</v>
      </c>
      <c r="N89" s="10" t="s">
        <v>8269</v>
      </c>
      <c r="O89" s="15" t="s">
        <v>8315</v>
      </c>
      <c r="P89" s="10" t="s">
        <v>8316</v>
      </c>
      <c r="Q89" s="10">
        <v>0</v>
      </c>
      <c r="R89" s="10">
        <v>1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s="10" t="s">
        <v>8220</v>
      </c>
      <c r="G90" s="10" t="s">
        <v>8223</v>
      </c>
      <c r="H90" s="10" t="s">
        <v>8245</v>
      </c>
      <c r="I90" s="10">
        <v>1406913120</v>
      </c>
      <c r="J90" s="10">
        <v>1404927690</v>
      </c>
      <c r="K90" s="10" t="b">
        <v>0</v>
      </c>
      <c r="L90" s="10">
        <v>4</v>
      </c>
      <c r="M90" t="b">
        <v>0</v>
      </c>
      <c r="N90" s="10" t="s">
        <v>8269</v>
      </c>
      <c r="O90" s="15" t="s">
        <v>8315</v>
      </c>
      <c r="P90" s="10" t="s">
        <v>8316</v>
      </c>
      <c r="Q90" s="10">
        <v>5</v>
      </c>
      <c r="R90" s="10">
        <v>65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s="10" t="s">
        <v>8220</v>
      </c>
      <c r="G91" s="10" t="s">
        <v>8223</v>
      </c>
      <c r="H91" s="10" t="s">
        <v>8245</v>
      </c>
      <c r="I91" s="10">
        <v>1403730000</v>
      </c>
      <c r="J91" s="10">
        <v>1401485207</v>
      </c>
      <c r="K91" s="10" t="b">
        <v>0</v>
      </c>
      <c r="L91" s="10">
        <v>1</v>
      </c>
      <c r="M91" t="b">
        <v>0</v>
      </c>
      <c r="N91" s="10" t="s">
        <v>8269</v>
      </c>
      <c r="O91" s="15" t="s">
        <v>8315</v>
      </c>
      <c r="P91" s="10" t="s">
        <v>8316</v>
      </c>
      <c r="Q91" s="10">
        <v>0</v>
      </c>
      <c r="R91" s="10">
        <v>1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s="10" t="s">
        <v>8220</v>
      </c>
      <c r="G92" s="10" t="s">
        <v>8223</v>
      </c>
      <c r="H92" s="10" t="s">
        <v>8245</v>
      </c>
      <c r="I92" s="10">
        <v>1407858710</v>
      </c>
      <c r="J92" s="10">
        <v>1405266710</v>
      </c>
      <c r="K92" s="10" t="b">
        <v>0</v>
      </c>
      <c r="L92" s="10">
        <v>13</v>
      </c>
      <c r="M92" t="b">
        <v>0</v>
      </c>
      <c r="N92" s="10" t="s">
        <v>8269</v>
      </c>
      <c r="O92" s="15" t="s">
        <v>8315</v>
      </c>
      <c r="P92" s="10" t="s">
        <v>8316</v>
      </c>
      <c r="Q92" s="10">
        <v>18</v>
      </c>
      <c r="R92" s="10">
        <v>81.540000000000006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s="10" t="s">
        <v>8220</v>
      </c>
      <c r="G93" s="10" t="s">
        <v>8223</v>
      </c>
      <c r="H93" s="10" t="s">
        <v>8245</v>
      </c>
      <c r="I93" s="10">
        <v>1415828820</v>
      </c>
      <c r="J93" s="10">
        <v>1412258977</v>
      </c>
      <c r="K93" s="10" t="b">
        <v>0</v>
      </c>
      <c r="L93" s="10">
        <v>1</v>
      </c>
      <c r="M93" t="b">
        <v>0</v>
      </c>
      <c r="N93" s="10" t="s">
        <v>8269</v>
      </c>
      <c r="O93" s="15" t="s">
        <v>8315</v>
      </c>
      <c r="P93" s="10" t="s">
        <v>8316</v>
      </c>
      <c r="Q93" s="10">
        <v>5</v>
      </c>
      <c r="R93" s="10">
        <v>100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s="10" t="s">
        <v>8220</v>
      </c>
      <c r="G94" s="10" t="s">
        <v>8223</v>
      </c>
      <c r="H94" s="10" t="s">
        <v>8245</v>
      </c>
      <c r="I94" s="10">
        <v>1473699540</v>
      </c>
      <c r="J94" s="10">
        <v>1472451356</v>
      </c>
      <c r="K94" s="10" t="b">
        <v>0</v>
      </c>
      <c r="L94" s="10">
        <v>1</v>
      </c>
      <c r="M94" t="b">
        <v>0</v>
      </c>
      <c r="N94" s="10" t="s">
        <v>8269</v>
      </c>
      <c r="O94" s="15" t="s">
        <v>8315</v>
      </c>
      <c r="P94" s="10" t="s">
        <v>8316</v>
      </c>
      <c r="Q94" s="10">
        <v>0</v>
      </c>
      <c r="R94" s="10">
        <v>1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s="10" t="s">
        <v>8220</v>
      </c>
      <c r="G95" s="10" t="s">
        <v>8223</v>
      </c>
      <c r="H95" s="10" t="s">
        <v>8245</v>
      </c>
      <c r="I95" s="10">
        <v>1446739905</v>
      </c>
      <c r="J95" s="10">
        <v>1441552305</v>
      </c>
      <c r="K95" s="10" t="b">
        <v>0</v>
      </c>
      <c r="L95" s="10">
        <v>0</v>
      </c>
      <c r="M95" t="b">
        <v>0</v>
      </c>
      <c r="N95" s="10" t="s">
        <v>8269</v>
      </c>
      <c r="O95" s="15" t="s">
        <v>8315</v>
      </c>
      <c r="P95" s="10" t="s">
        <v>8316</v>
      </c>
      <c r="Q95" s="10">
        <v>0</v>
      </c>
      <c r="R95" s="10">
        <v>0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s="10" t="s">
        <v>8220</v>
      </c>
      <c r="G96" s="10" t="s">
        <v>8223</v>
      </c>
      <c r="H96" s="10" t="s">
        <v>8245</v>
      </c>
      <c r="I96" s="10">
        <v>1447799054</v>
      </c>
      <c r="J96" s="10">
        <v>1445203454</v>
      </c>
      <c r="K96" s="10" t="b">
        <v>0</v>
      </c>
      <c r="L96" s="10">
        <v>3</v>
      </c>
      <c r="M96" t="b">
        <v>0</v>
      </c>
      <c r="N96" s="10" t="s">
        <v>8269</v>
      </c>
      <c r="O96" s="15" t="s">
        <v>8315</v>
      </c>
      <c r="P96" s="10" t="s">
        <v>8316</v>
      </c>
      <c r="Q96" s="10">
        <v>1</v>
      </c>
      <c r="R96" s="10">
        <v>20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s="10" t="s">
        <v>8220</v>
      </c>
      <c r="G97" s="10" t="s">
        <v>8223</v>
      </c>
      <c r="H97" s="10" t="s">
        <v>8245</v>
      </c>
      <c r="I97" s="10">
        <v>1458703740</v>
      </c>
      <c r="J97" s="10">
        <v>1454453021</v>
      </c>
      <c r="K97" s="10" t="b">
        <v>0</v>
      </c>
      <c r="L97" s="10">
        <v>2</v>
      </c>
      <c r="M97" t="b">
        <v>0</v>
      </c>
      <c r="N97" s="10" t="s">
        <v>8269</v>
      </c>
      <c r="O97" s="15" t="s">
        <v>8315</v>
      </c>
      <c r="P97" s="10" t="s">
        <v>8316</v>
      </c>
      <c r="Q97" s="10">
        <v>1</v>
      </c>
      <c r="R97" s="10">
        <v>5.5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s="10" t="s">
        <v>8220</v>
      </c>
      <c r="G98" s="10" t="s">
        <v>8223</v>
      </c>
      <c r="H98" s="10" t="s">
        <v>8245</v>
      </c>
      <c r="I98" s="10">
        <v>1466278339</v>
      </c>
      <c r="J98" s="10">
        <v>1463686339</v>
      </c>
      <c r="K98" s="10" t="b">
        <v>0</v>
      </c>
      <c r="L98" s="10">
        <v>5</v>
      </c>
      <c r="M98" t="b">
        <v>0</v>
      </c>
      <c r="N98" s="10" t="s">
        <v>8269</v>
      </c>
      <c r="O98" s="15" t="s">
        <v>8315</v>
      </c>
      <c r="P98" s="10" t="s">
        <v>8316</v>
      </c>
      <c r="Q98" s="10">
        <v>13</v>
      </c>
      <c r="R98" s="10">
        <v>50.2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s="10" t="s">
        <v>8220</v>
      </c>
      <c r="G99" s="10" t="s">
        <v>8223</v>
      </c>
      <c r="H99" s="10" t="s">
        <v>8245</v>
      </c>
      <c r="I99" s="10">
        <v>1420413960</v>
      </c>
      <c r="J99" s="10">
        <v>1417651630</v>
      </c>
      <c r="K99" s="10" t="b">
        <v>0</v>
      </c>
      <c r="L99" s="10">
        <v>9</v>
      </c>
      <c r="M99" t="b">
        <v>0</v>
      </c>
      <c r="N99" s="10" t="s">
        <v>8269</v>
      </c>
      <c r="O99" s="15" t="s">
        <v>8315</v>
      </c>
      <c r="P99" s="10" t="s">
        <v>8316</v>
      </c>
      <c r="Q99" s="10">
        <v>1</v>
      </c>
      <c r="R99" s="10">
        <v>13.11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s="10" t="s">
        <v>8220</v>
      </c>
      <c r="G100" s="10" t="s">
        <v>8223</v>
      </c>
      <c r="H100" s="10" t="s">
        <v>8245</v>
      </c>
      <c r="I100" s="10">
        <v>1439662344</v>
      </c>
      <c r="J100" s="10">
        <v>1434478344</v>
      </c>
      <c r="K100" s="10" t="b">
        <v>0</v>
      </c>
      <c r="L100" s="10">
        <v>8</v>
      </c>
      <c r="M100" t="b">
        <v>0</v>
      </c>
      <c r="N100" s="10" t="s">
        <v>8269</v>
      </c>
      <c r="O100" s="15" t="s">
        <v>8315</v>
      </c>
      <c r="P100" s="10" t="s">
        <v>8316</v>
      </c>
      <c r="Q100" s="10">
        <v>17</v>
      </c>
      <c r="R100" s="10">
        <v>315.5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s="10" t="s">
        <v>8220</v>
      </c>
      <c r="G101" s="10" t="s">
        <v>8223</v>
      </c>
      <c r="H101" s="10" t="s">
        <v>8245</v>
      </c>
      <c r="I101" s="10">
        <v>1427086740</v>
      </c>
      <c r="J101" s="10">
        <v>1424488244</v>
      </c>
      <c r="K101" s="10" t="b">
        <v>0</v>
      </c>
      <c r="L101" s="10">
        <v>7</v>
      </c>
      <c r="M101" t="b">
        <v>0</v>
      </c>
      <c r="N101" s="10" t="s">
        <v>8269</v>
      </c>
      <c r="O101" s="15" t="s">
        <v>8315</v>
      </c>
      <c r="P101" s="10" t="s">
        <v>8316</v>
      </c>
      <c r="Q101" s="10">
        <v>33</v>
      </c>
      <c r="R101" s="10">
        <v>37.14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s="10" t="s">
        <v>8220</v>
      </c>
      <c r="G102" s="10" t="s">
        <v>8223</v>
      </c>
      <c r="H102" s="10" t="s">
        <v>8245</v>
      </c>
      <c r="I102" s="10">
        <v>1408863600</v>
      </c>
      <c r="J102" s="10">
        <v>1408203557</v>
      </c>
      <c r="K102" s="10" t="b">
        <v>0</v>
      </c>
      <c r="L102" s="10">
        <v>0</v>
      </c>
      <c r="M102" t="b">
        <v>0</v>
      </c>
      <c r="N102" s="10" t="s">
        <v>8269</v>
      </c>
      <c r="O102" s="15" t="s">
        <v>8315</v>
      </c>
      <c r="P102" s="10" t="s">
        <v>8316</v>
      </c>
      <c r="Q102" s="10">
        <v>0</v>
      </c>
      <c r="R102" s="10">
        <v>0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s="10" t="s">
        <v>8220</v>
      </c>
      <c r="G103" s="10" t="s">
        <v>8223</v>
      </c>
      <c r="H103" s="10" t="s">
        <v>8245</v>
      </c>
      <c r="I103" s="10">
        <v>1404194400</v>
      </c>
      <c r="J103" s="10">
        <v>1400600840</v>
      </c>
      <c r="K103" s="10" t="b">
        <v>0</v>
      </c>
      <c r="L103" s="10">
        <v>84</v>
      </c>
      <c r="M103" t="b">
        <v>0</v>
      </c>
      <c r="N103" s="10" t="s">
        <v>8269</v>
      </c>
      <c r="O103" s="15" t="s">
        <v>8315</v>
      </c>
      <c r="P103" s="10" t="s">
        <v>8316</v>
      </c>
      <c r="Q103" s="10">
        <v>22</v>
      </c>
      <c r="R103" s="10">
        <v>128.27000000000001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s="10" t="s">
        <v>8220</v>
      </c>
      <c r="G104" s="10" t="s">
        <v>8223</v>
      </c>
      <c r="H104" s="10" t="s">
        <v>8245</v>
      </c>
      <c r="I104" s="10">
        <v>1481000340</v>
      </c>
      <c r="J104" s="10">
        <v>1478386812</v>
      </c>
      <c r="K104" s="10" t="b">
        <v>0</v>
      </c>
      <c r="L104" s="10">
        <v>11</v>
      </c>
      <c r="M104" t="b">
        <v>0</v>
      </c>
      <c r="N104" s="10" t="s">
        <v>8269</v>
      </c>
      <c r="O104" s="15" t="s">
        <v>8315</v>
      </c>
      <c r="P104" s="10" t="s">
        <v>8316</v>
      </c>
      <c r="Q104" s="10">
        <v>3</v>
      </c>
      <c r="R104" s="10">
        <v>47.27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s="10" t="s">
        <v>8220</v>
      </c>
      <c r="G105" s="10" t="s">
        <v>8223</v>
      </c>
      <c r="H105" s="10" t="s">
        <v>8245</v>
      </c>
      <c r="I105" s="10">
        <v>1425103218</v>
      </c>
      <c r="J105" s="10">
        <v>1422424818</v>
      </c>
      <c r="K105" s="10" t="b">
        <v>0</v>
      </c>
      <c r="L105" s="10">
        <v>1</v>
      </c>
      <c r="M105" t="b">
        <v>0</v>
      </c>
      <c r="N105" s="10" t="s">
        <v>8269</v>
      </c>
      <c r="O105" s="15" t="s">
        <v>8315</v>
      </c>
      <c r="P105" s="10" t="s">
        <v>8316</v>
      </c>
      <c r="Q105" s="10">
        <v>5</v>
      </c>
      <c r="R105" s="10">
        <v>50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s="10" t="s">
        <v>8220</v>
      </c>
      <c r="G106" s="10" t="s">
        <v>8223</v>
      </c>
      <c r="H106" s="10" t="s">
        <v>8245</v>
      </c>
      <c r="I106" s="10">
        <v>1402979778</v>
      </c>
      <c r="J106" s="10">
        <v>1401770178</v>
      </c>
      <c r="K106" s="10" t="b">
        <v>0</v>
      </c>
      <c r="L106" s="10">
        <v>4</v>
      </c>
      <c r="M106" t="b">
        <v>0</v>
      </c>
      <c r="N106" s="10" t="s">
        <v>8269</v>
      </c>
      <c r="O106" s="15" t="s">
        <v>8315</v>
      </c>
      <c r="P106" s="10" t="s">
        <v>8316</v>
      </c>
      <c r="Q106" s="10">
        <v>11</v>
      </c>
      <c r="R106" s="10">
        <v>42.5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s="10" t="s">
        <v>8220</v>
      </c>
      <c r="G107" s="10" t="s">
        <v>8223</v>
      </c>
      <c r="H107" s="10" t="s">
        <v>8245</v>
      </c>
      <c r="I107" s="10">
        <v>1407868561</v>
      </c>
      <c r="J107" s="10">
        <v>1406140561</v>
      </c>
      <c r="K107" s="10" t="b">
        <v>0</v>
      </c>
      <c r="L107" s="10">
        <v>2</v>
      </c>
      <c r="M107" t="b">
        <v>0</v>
      </c>
      <c r="N107" s="10" t="s">
        <v>8269</v>
      </c>
      <c r="O107" s="15" t="s">
        <v>8315</v>
      </c>
      <c r="P107" s="10" t="s">
        <v>8316</v>
      </c>
      <c r="Q107" s="10">
        <v>1</v>
      </c>
      <c r="R107" s="10">
        <v>62.5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s="10" t="s">
        <v>8220</v>
      </c>
      <c r="G108" s="10" t="s">
        <v>8223</v>
      </c>
      <c r="H108" s="10" t="s">
        <v>8245</v>
      </c>
      <c r="I108" s="10">
        <v>1433988791</v>
      </c>
      <c r="J108" s="10">
        <v>1431396791</v>
      </c>
      <c r="K108" s="10" t="b">
        <v>0</v>
      </c>
      <c r="L108" s="10">
        <v>5</v>
      </c>
      <c r="M108" t="b">
        <v>0</v>
      </c>
      <c r="N108" s="10" t="s">
        <v>8269</v>
      </c>
      <c r="O108" s="15" t="s">
        <v>8315</v>
      </c>
      <c r="P108" s="10" t="s">
        <v>8316</v>
      </c>
      <c r="Q108" s="10">
        <v>5</v>
      </c>
      <c r="R108" s="10">
        <v>27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s="10" t="s">
        <v>8220</v>
      </c>
      <c r="G109" s="10" t="s">
        <v>8223</v>
      </c>
      <c r="H109" s="10" t="s">
        <v>8245</v>
      </c>
      <c r="I109" s="10">
        <v>1450554599</v>
      </c>
      <c r="J109" s="10">
        <v>1447098599</v>
      </c>
      <c r="K109" s="10" t="b">
        <v>0</v>
      </c>
      <c r="L109" s="10">
        <v>1</v>
      </c>
      <c r="M109" t="b">
        <v>0</v>
      </c>
      <c r="N109" s="10" t="s">
        <v>8269</v>
      </c>
      <c r="O109" s="15" t="s">
        <v>8315</v>
      </c>
      <c r="P109" s="10" t="s">
        <v>8316</v>
      </c>
      <c r="Q109" s="10">
        <v>1</v>
      </c>
      <c r="R109" s="10">
        <v>25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s="10" t="s">
        <v>8220</v>
      </c>
      <c r="G110" s="10" t="s">
        <v>8223</v>
      </c>
      <c r="H110" s="10" t="s">
        <v>8245</v>
      </c>
      <c r="I110" s="10">
        <v>1439581080</v>
      </c>
      <c r="J110" s="10">
        <v>1435709765</v>
      </c>
      <c r="K110" s="10" t="b">
        <v>0</v>
      </c>
      <c r="L110" s="10">
        <v>0</v>
      </c>
      <c r="M110" t="b">
        <v>0</v>
      </c>
      <c r="N110" s="10" t="s">
        <v>8269</v>
      </c>
      <c r="O110" s="15" t="s">
        <v>8315</v>
      </c>
      <c r="P110" s="10" t="s">
        <v>8316</v>
      </c>
      <c r="Q110" s="10">
        <v>0</v>
      </c>
      <c r="R110" s="10">
        <v>0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s="10" t="s">
        <v>8220</v>
      </c>
      <c r="G111" s="10" t="s">
        <v>8223</v>
      </c>
      <c r="H111" s="10" t="s">
        <v>8245</v>
      </c>
      <c r="I111" s="10">
        <v>1429074240</v>
      </c>
      <c r="J111" s="10">
        <v>1427866200</v>
      </c>
      <c r="K111" s="10" t="b">
        <v>0</v>
      </c>
      <c r="L111" s="10">
        <v>2</v>
      </c>
      <c r="M111" t="b">
        <v>0</v>
      </c>
      <c r="N111" s="10" t="s">
        <v>8269</v>
      </c>
      <c r="O111" s="15" t="s">
        <v>8315</v>
      </c>
      <c r="P111" s="10" t="s">
        <v>8316</v>
      </c>
      <c r="Q111" s="10">
        <v>0</v>
      </c>
      <c r="R111" s="10">
        <v>1.5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s="10" t="s">
        <v>8220</v>
      </c>
      <c r="G112" s="10" t="s">
        <v>8223</v>
      </c>
      <c r="H112" s="10" t="s">
        <v>8245</v>
      </c>
      <c r="I112" s="10">
        <v>1414354080</v>
      </c>
      <c r="J112" s="10">
        <v>1411587606</v>
      </c>
      <c r="K112" s="10" t="b">
        <v>0</v>
      </c>
      <c r="L112" s="10">
        <v>4</v>
      </c>
      <c r="M112" t="b">
        <v>0</v>
      </c>
      <c r="N112" s="10" t="s">
        <v>8269</v>
      </c>
      <c r="O112" s="15" t="s">
        <v>8315</v>
      </c>
      <c r="P112" s="10" t="s">
        <v>8316</v>
      </c>
      <c r="Q112" s="10">
        <v>15</v>
      </c>
      <c r="R112" s="10">
        <v>38.25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s="10" t="s">
        <v>8220</v>
      </c>
      <c r="G113" s="10" t="s">
        <v>8223</v>
      </c>
      <c r="H113" s="10" t="s">
        <v>8245</v>
      </c>
      <c r="I113" s="10">
        <v>1406603696</v>
      </c>
      <c r="J113" s="10">
        <v>1405307696</v>
      </c>
      <c r="K113" s="10" t="b">
        <v>0</v>
      </c>
      <c r="L113" s="10">
        <v>4</v>
      </c>
      <c r="M113" t="b">
        <v>0</v>
      </c>
      <c r="N113" s="10" t="s">
        <v>8269</v>
      </c>
      <c r="O113" s="15" t="s">
        <v>8315</v>
      </c>
      <c r="P113" s="10" t="s">
        <v>8316</v>
      </c>
      <c r="Q113" s="10">
        <v>9</v>
      </c>
      <c r="R113" s="10">
        <v>16.25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s="10" t="s">
        <v>8220</v>
      </c>
      <c r="G114" s="10" t="s">
        <v>8223</v>
      </c>
      <c r="H114" s="10" t="s">
        <v>8245</v>
      </c>
      <c r="I114" s="10">
        <v>1410424642</v>
      </c>
      <c r="J114" s="10">
        <v>1407832642</v>
      </c>
      <c r="K114" s="10" t="b">
        <v>0</v>
      </c>
      <c r="L114" s="10">
        <v>4</v>
      </c>
      <c r="M114" t="b">
        <v>0</v>
      </c>
      <c r="N114" s="10" t="s">
        <v>8269</v>
      </c>
      <c r="O114" s="15" t="s">
        <v>8315</v>
      </c>
      <c r="P114" s="10" t="s">
        <v>8316</v>
      </c>
      <c r="Q114" s="10">
        <v>0</v>
      </c>
      <c r="R114" s="10">
        <v>33.75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s="10" t="s">
        <v>8220</v>
      </c>
      <c r="G115" s="10" t="s">
        <v>8223</v>
      </c>
      <c r="H115" s="10" t="s">
        <v>8245</v>
      </c>
      <c r="I115" s="10">
        <v>1441649397</v>
      </c>
      <c r="J115" s="10">
        <v>1439057397</v>
      </c>
      <c r="K115" s="10" t="b">
        <v>0</v>
      </c>
      <c r="L115" s="10">
        <v>3</v>
      </c>
      <c r="M115" t="b">
        <v>0</v>
      </c>
      <c r="N115" s="10" t="s">
        <v>8269</v>
      </c>
      <c r="O115" s="15" t="s">
        <v>8315</v>
      </c>
      <c r="P115" s="10" t="s">
        <v>8316</v>
      </c>
      <c r="Q115" s="10">
        <v>3</v>
      </c>
      <c r="R115" s="10">
        <v>61.67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s="10" t="s">
        <v>8220</v>
      </c>
      <c r="G116" s="10" t="s">
        <v>8223</v>
      </c>
      <c r="H116" s="10" t="s">
        <v>8245</v>
      </c>
      <c r="I116" s="10">
        <v>1417033777</v>
      </c>
      <c r="J116" s="10">
        <v>1414438177</v>
      </c>
      <c r="K116" s="10" t="b">
        <v>0</v>
      </c>
      <c r="L116" s="10">
        <v>36</v>
      </c>
      <c r="M116" t="b">
        <v>0</v>
      </c>
      <c r="N116" s="10" t="s">
        <v>8269</v>
      </c>
      <c r="O116" s="15" t="s">
        <v>8315</v>
      </c>
      <c r="P116" s="10" t="s">
        <v>8316</v>
      </c>
      <c r="Q116" s="10">
        <v>37</v>
      </c>
      <c r="R116" s="10">
        <v>83.14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s="10" t="s">
        <v>8220</v>
      </c>
      <c r="G117" s="10" t="s">
        <v>8223</v>
      </c>
      <c r="H117" s="10" t="s">
        <v>8245</v>
      </c>
      <c r="I117" s="10">
        <v>1429936500</v>
      </c>
      <c r="J117" s="10">
        <v>1424759330</v>
      </c>
      <c r="K117" s="10" t="b">
        <v>0</v>
      </c>
      <c r="L117" s="10">
        <v>1</v>
      </c>
      <c r="M117" t="b">
        <v>0</v>
      </c>
      <c r="N117" s="10" t="s">
        <v>8269</v>
      </c>
      <c r="O117" s="15" t="s">
        <v>8315</v>
      </c>
      <c r="P117" s="10" t="s">
        <v>8316</v>
      </c>
      <c r="Q117" s="10">
        <v>0</v>
      </c>
      <c r="R117" s="10">
        <v>1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s="10" t="s">
        <v>8220</v>
      </c>
      <c r="G118" s="10" t="s">
        <v>8223</v>
      </c>
      <c r="H118" s="10" t="s">
        <v>8245</v>
      </c>
      <c r="I118" s="10">
        <v>1448863449</v>
      </c>
      <c r="J118" s="10">
        <v>1446267849</v>
      </c>
      <c r="K118" s="10" t="b">
        <v>0</v>
      </c>
      <c r="L118" s="10">
        <v>7</v>
      </c>
      <c r="M118" t="b">
        <v>0</v>
      </c>
      <c r="N118" s="10" t="s">
        <v>8269</v>
      </c>
      <c r="O118" s="15" t="s">
        <v>8315</v>
      </c>
      <c r="P118" s="10" t="s">
        <v>8316</v>
      </c>
      <c r="Q118" s="10">
        <v>10</v>
      </c>
      <c r="R118" s="10">
        <v>142.86000000000001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s="10" t="s">
        <v>8220</v>
      </c>
      <c r="G119" s="10" t="s">
        <v>8223</v>
      </c>
      <c r="H119" s="10" t="s">
        <v>8245</v>
      </c>
      <c r="I119" s="10">
        <v>1425337200</v>
      </c>
      <c r="J119" s="10">
        <v>1421432810</v>
      </c>
      <c r="K119" s="10" t="b">
        <v>0</v>
      </c>
      <c r="L119" s="10">
        <v>6</v>
      </c>
      <c r="M119" t="b">
        <v>0</v>
      </c>
      <c r="N119" s="10" t="s">
        <v>8269</v>
      </c>
      <c r="O119" s="15" t="s">
        <v>8315</v>
      </c>
      <c r="P119" s="10" t="s">
        <v>8316</v>
      </c>
      <c r="Q119" s="10">
        <v>8</v>
      </c>
      <c r="R119" s="10">
        <v>10.17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s="10" t="s">
        <v>8220</v>
      </c>
      <c r="G120" s="10" t="s">
        <v>8223</v>
      </c>
      <c r="H120" s="10" t="s">
        <v>8245</v>
      </c>
      <c r="I120" s="10">
        <v>1403823722</v>
      </c>
      <c r="J120" s="10">
        <v>1401231722</v>
      </c>
      <c r="K120" s="10" t="b">
        <v>0</v>
      </c>
      <c r="L120" s="10">
        <v>40</v>
      </c>
      <c r="M120" t="b">
        <v>0</v>
      </c>
      <c r="N120" s="10" t="s">
        <v>8269</v>
      </c>
      <c r="O120" s="15" t="s">
        <v>8315</v>
      </c>
      <c r="P120" s="10" t="s">
        <v>8316</v>
      </c>
      <c r="Q120" s="10">
        <v>15</v>
      </c>
      <c r="R120" s="10">
        <v>57.25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s="10" t="s">
        <v>8220</v>
      </c>
      <c r="G121" s="10" t="s">
        <v>8223</v>
      </c>
      <c r="H121" s="10" t="s">
        <v>8245</v>
      </c>
      <c r="I121" s="10">
        <v>1406753639</v>
      </c>
      <c r="J121" s="10">
        <v>1404161639</v>
      </c>
      <c r="K121" s="10" t="b">
        <v>0</v>
      </c>
      <c r="L121" s="10">
        <v>3</v>
      </c>
      <c r="M121" t="b">
        <v>0</v>
      </c>
      <c r="N121" s="10" t="s">
        <v>8269</v>
      </c>
      <c r="O121" s="15" t="s">
        <v>8315</v>
      </c>
      <c r="P121" s="10" t="s">
        <v>8316</v>
      </c>
      <c r="Q121" s="10">
        <v>10</v>
      </c>
      <c r="R121" s="10">
        <v>5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s="10" t="s">
        <v>8220</v>
      </c>
      <c r="G122" s="10" t="s">
        <v>8223</v>
      </c>
      <c r="H122" s="10" t="s">
        <v>8245</v>
      </c>
      <c r="I122" s="10">
        <v>1444971540</v>
      </c>
      <c r="J122" s="10">
        <v>1442593427</v>
      </c>
      <c r="K122" s="10" t="b">
        <v>0</v>
      </c>
      <c r="L122" s="10">
        <v>7</v>
      </c>
      <c r="M122" t="b">
        <v>0</v>
      </c>
      <c r="N122" s="10" t="s">
        <v>8269</v>
      </c>
      <c r="O122" s="15" t="s">
        <v>8315</v>
      </c>
      <c r="P122" s="10" t="s">
        <v>8316</v>
      </c>
      <c r="Q122" s="10">
        <v>13</v>
      </c>
      <c r="R122" s="10">
        <v>93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s="10" t="s">
        <v>8220</v>
      </c>
      <c r="G123" s="10" t="s">
        <v>8223</v>
      </c>
      <c r="H123" s="10" t="s">
        <v>8245</v>
      </c>
      <c r="I123" s="10">
        <v>1474228265</v>
      </c>
      <c r="J123" s="10">
        <v>1471636265</v>
      </c>
      <c r="K123" s="10" t="b">
        <v>0</v>
      </c>
      <c r="L123" s="10">
        <v>14</v>
      </c>
      <c r="M123" t="b">
        <v>0</v>
      </c>
      <c r="N123" s="10" t="s">
        <v>8269</v>
      </c>
      <c r="O123" s="15" t="s">
        <v>8315</v>
      </c>
      <c r="P123" s="10" t="s">
        <v>8316</v>
      </c>
      <c r="Q123" s="10">
        <v>2</v>
      </c>
      <c r="R123" s="10">
        <v>32.36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s="10" t="s">
        <v>8220</v>
      </c>
      <c r="G124" s="10" t="s">
        <v>8223</v>
      </c>
      <c r="H124" s="10" t="s">
        <v>8245</v>
      </c>
      <c r="I124" s="10">
        <v>1441510707</v>
      </c>
      <c r="J124" s="10">
        <v>1439350707</v>
      </c>
      <c r="K124" s="10" t="b">
        <v>0</v>
      </c>
      <c r="L124" s="10">
        <v>0</v>
      </c>
      <c r="M124" t="b">
        <v>0</v>
      </c>
      <c r="N124" s="10" t="s">
        <v>8269</v>
      </c>
      <c r="O124" s="15" t="s">
        <v>8315</v>
      </c>
      <c r="P124" s="10" t="s">
        <v>8316</v>
      </c>
      <c r="Q124" s="10">
        <v>0</v>
      </c>
      <c r="R124" s="10">
        <v>0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s="10" t="s">
        <v>8220</v>
      </c>
      <c r="G125" s="10" t="s">
        <v>8223</v>
      </c>
      <c r="H125" s="10" t="s">
        <v>8245</v>
      </c>
      <c r="I125" s="10">
        <v>1458097364</v>
      </c>
      <c r="J125" s="10">
        <v>1455508964</v>
      </c>
      <c r="K125" s="10" t="b">
        <v>0</v>
      </c>
      <c r="L125" s="10">
        <v>1</v>
      </c>
      <c r="M125" t="b">
        <v>0</v>
      </c>
      <c r="N125" s="10" t="s">
        <v>8269</v>
      </c>
      <c r="O125" s="15" t="s">
        <v>8315</v>
      </c>
      <c r="P125" s="10" t="s">
        <v>8316</v>
      </c>
      <c r="Q125" s="10">
        <v>0</v>
      </c>
      <c r="R125" s="10">
        <v>1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s="10" t="s">
        <v>8220</v>
      </c>
      <c r="G126" s="10" t="s">
        <v>8223</v>
      </c>
      <c r="H126" s="10" t="s">
        <v>8245</v>
      </c>
      <c r="I126" s="10">
        <v>1468716180</v>
      </c>
      <c r="J126" s="10">
        <v>1466205262</v>
      </c>
      <c r="K126" s="10" t="b">
        <v>0</v>
      </c>
      <c r="L126" s="10">
        <v>12</v>
      </c>
      <c r="M126" t="b">
        <v>0</v>
      </c>
      <c r="N126" s="10" t="s">
        <v>8269</v>
      </c>
      <c r="O126" s="15" t="s">
        <v>8315</v>
      </c>
      <c r="P126" s="10" t="s">
        <v>8316</v>
      </c>
      <c r="Q126" s="10">
        <v>16</v>
      </c>
      <c r="R126" s="10">
        <v>91.83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s="10" t="s">
        <v>8220</v>
      </c>
      <c r="G127" s="10" t="s">
        <v>8223</v>
      </c>
      <c r="H127" s="10" t="s">
        <v>8245</v>
      </c>
      <c r="I127" s="10">
        <v>1443704400</v>
      </c>
      <c r="J127" s="10">
        <v>1439827639</v>
      </c>
      <c r="K127" s="10" t="b">
        <v>0</v>
      </c>
      <c r="L127" s="10">
        <v>12</v>
      </c>
      <c r="M127" t="b">
        <v>0</v>
      </c>
      <c r="N127" s="10" t="s">
        <v>8269</v>
      </c>
      <c r="O127" s="15" t="s">
        <v>8315</v>
      </c>
      <c r="P127" s="10" t="s">
        <v>8316</v>
      </c>
      <c r="Q127" s="10">
        <v>11</v>
      </c>
      <c r="R127" s="10">
        <v>45.83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s="10" t="s">
        <v>8220</v>
      </c>
      <c r="G128" s="10" t="s">
        <v>8223</v>
      </c>
      <c r="H128" s="10" t="s">
        <v>8245</v>
      </c>
      <c r="I128" s="10">
        <v>1480576720</v>
      </c>
      <c r="J128" s="10">
        <v>1477981120</v>
      </c>
      <c r="K128" s="10" t="b">
        <v>0</v>
      </c>
      <c r="L128" s="10">
        <v>0</v>
      </c>
      <c r="M128" t="b">
        <v>0</v>
      </c>
      <c r="N128" s="10" t="s">
        <v>8269</v>
      </c>
      <c r="O128" s="15" t="s">
        <v>8315</v>
      </c>
      <c r="P128" s="10" t="s">
        <v>8316</v>
      </c>
      <c r="Q128" s="10">
        <v>0</v>
      </c>
      <c r="R128" s="10">
        <v>0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s="10" t="s">
        <v>8220</v>
      </c>
      <c r="G129" s="10" t="s">
        <v>8223</v>
      </c>
      <c r="H129" s="10" t="s">
        <v>8245</v>
      </c>
      <c r="I129" s="10">
        <v>1468249760</v>
      </c>
      <c r="J129" s="10">
        <v>1465830560</v>
      </c>
      <c r="K129" s="10" t="b">
        <v>0</v>
      </c>
      <c r="L129" s="10">
        <v>10</v>
      </c>
      <c r="M129" t="b">
        <v>0</v>
      </c>
      <c r="N129" s="10" t="s">
        <v>8269</v>
      </c>
      <c r="O129" s="15" t="s">
        <v>8315</v>
      </c>
      <c r="P129" s="10" t="s">
        <v>8316</v>
      </c>
      <c r="Q129" s="10">
        <v>86</v>
      </c>
      <c r="R129" s="10">
        <v>248.5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s="10" t="s">
        <v>8220</v>
      </c>
      <c r="G130" s="10" t="s">
        <v>8223</v>
      </c>
      <c r="H130" s="10" t="s">
        <v>8245</v>
      </c>
      <c r="I130" s="10">
        <v>1435441454</v>
      </c>
      <c r="J130" s="10">
        <v>1432763054</v>
      </c>
      <c r="K130" s="10" t="b">
        <v>0</v>
      </c>
      <c r="L130" s="10">
        <v>5</v>
      </c>
      <c r="M130" t="b">
        <v>0</v>
      </c>
      <c r="N130" s="10" t="s">
        <v>8269</v>
      </c>
      <c r="O130" s="15" t="s">
        <v>8315</v>
      </c>
      <c r="P130" s="10" t="s">
        <v>8316</v>
      </c>
      <c r="Q130" s="10">
        <v>12</v>
      </c>
      <c r="R130" s="10">
        <v>79.400000000000006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s="10" t="s">
        <v>8220</v>
      </c>
      <c r="G131" s="10" t="s">
        <v>8223</v>
      </c>
      <c r="H131" s="10" t="s">
        <v>8245</v>
      </c>
      <c r="I131" s="10">
        <v>1420199351</v>
      </c>
      <c r="J131" s="10">
        <v>1416311351</v>
      </c>
      <c r="K131" s="10" t="b">
        <v>0</v>
      </c>
      <c r="L131" s="10">
        <v>2</v>
      </c>
      <c r="M131" t="b">
        <v>0</v>
      </c>
      <c r="N131" s="10" t="s">
        <v>8269</v>
      </c>
      <c r="O131" s="15" t="s">
        <v>8315</v>
      </c>
      <c r="P131" s="10" t="s">
        <v>8316</v>
      </c>
      <c r="Q131" s="10">
        <v>0</v>
      </c>
      <c r="R131" s="10">
        <v>5.5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s="10" t="s">
        <v>8220</v>
      </c>
      <c r="G132" s="10" t="s">
        <v>8223</v>
      </c>
      <c r="H132" s="10" t="s">
        <v>8245</v>
      </c>
      <c r="I132" s="10">
        <v>1416877200</v>
      </c>
      <c r="J132" s="10">
        <v>1414505137</v>
      </c>
      <c r="K132" s="10" t="b">
        <v>0</v>
      </c>
      <c r="L132" s="10">
        <v>2</v>
      </c>
      <c r="M132" t="b">
        <v>0</v>
      </c>
      <c r="N132" s="10" t="s">
        <v>8269</v>
      </c>
      <c r="O132" s="15" t="s">
        <v>8315</v>
      </c>
      <c r="P132" s="10" t="s">
        <v>8316</v>
      </c>
      <c r="Q132" s="10">
        <v>1</v>
      </c>
      <c r="R132" s="10">
        <v>25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s="10" t="s">
        <v>8220</v>
      </c>
      <c r="G133" s="10" t="s">
        <v>8223</v>
      </c>
      <c r="H133" s="10" t="s">
        <v>8245</v>
      </c>
      <c r="I133" s="10">
        <v>1434490914</v>
      </c>
      <c r="J133" s="10">
        <v>1429306914</v>
      </c>
      <c r="K133" s="10" t="b">
        <v>0</v>
      </c>
      <c r="L133" s="10">
        <v>0</v>
      </c>
      <c r="M133" t="b">
        <v>0</v>
      </c>
      <c r="N133" s="10" t="s">
        <v>8269</v>
      </c>
      <c r="O133" s="15" t="s">
        <v>8315</v>
      </c>
      <c r="P133" s="10" t="s">
        <v>8316</v>
      </c>
      <c r="Q133" s="10">
        <v>0</v>
      </c>
      <c r="R133" s="10">
        <v>0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s="10" t="s">
        <v>8220</v>
      </c>
      <c r="G134" s="10" t="s">
        <v>8223</v>
      </c>
      <c r="H134" s="10" t="s">
        <v>8245</v>
      </c>
      <c r="I134" s="10">
        <v>1446483000</v>
      </c>
      <c r="J134" s="10">
        <v>1443811268</v>
      </c>
      <c r="K134" s="10" t="b">
        <v>0</v>
      </c>
      <c r="L134" s="10">
        <v>13</v>
      </c>
      <c r="M134" t="b">
        <v>0</v>
      </c>
      <c r="N134" s="10" t="s">
        <v>8269</v>
      </c>
      <c r="O134" s="15" t="s">
        <v>8315</v>
      </c>
      <c r="P134" s="10" t="s">
        <v>8316</v>
      </c>
      <c r="Q134" s="10">
        <v>36</v>
      </c>
      <c r="R134" s="10">
        <v>137.08000000000001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s="10" t="s">
        <v>8220</v>
      </c>
      <c r="G135" s="10" t="s">
        <v>8223</v>
      </c>
      <c r="H135" s="10" t="s">
        <v>8245</v>
      </c>
      <c r="I135" s="10">
        <v>1440690875</v>
      </c>
      <c r="J135" s="10">
        <v>1438098875</v>
      </c>
      <c r="K135" s="10" t="b">
        <v>0</v>
      </c>
      <c r="L135" s="10">
        <v>0</v>
      </c>
      <c r="M135" t="b">
        <v>0</v>
      </c>
      <c r="N135" s="10" t="s">
        <v>8269</v>
      </c>
      <c r="O135" s="15" t="s">
        <v>8315</v>
      </c>
      <c r="P135" s="10" t="s">
        <v>8316</v>
      </c>
      <c r="Q135" s="10">
        <v>0</v>
      </c>
      <c r="R135" s="10">
        <v>0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s="10" t="s">
        <v>8220</v>
      </c>
      <c r="G136" s="10" t="s">
        <v>8223</v>
      </c>
      <c r="H136" s="10" t="s">
        <v>8245</v>
      </c>
      <c r="I136" s="10">
        <v>1431717268</v>
      </c>
      <c r="J136" s="10">
        <v>1429125268</v>
      </c>
      <c r="K136" s="10" t="b">
        <v>0</v>
      </c>
      <c r="L136" s="10">
        <v>1</v>
      </c>
      <c r="M136" t="b">
        <v>0</v>
      </c>
      <c r="N136" s="10" t="s">
        <v>8269</v>
      </c>
      <c r="O136" s="15" t="s">
        <v>8315</v>
      </c>
      <c r="P136" s="10" t="s">
        <v>8316</v>
      </c>
      <c r="Q136" s="10">
        <v>0</v>
      </c>
      <c r="R136" s="10">
        <v>5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s="10" t="s">
        <v>8220</v>
      </c>
      <c r="G137" s="10" t="s">
        <v>8223</v>
      </c>
      <c r="H137" s="10" t="s">
        <v>8245</v>
      </c>
      <c r="I137" s="10">
        <v>1425110400</v>
      </c>
      <c r="J137" s="10">
        <v>1422388822</v>
      </c>
      <c r="K137" s="10" t="b">
        <v>0</v>
      </c>
      <c r="L137" s="10">
        <v>5</v>
      </c>
      <c r="M137" t="b">
        <v>0</v>
      </c>
      <c r="N137" s="10" t="s">
        <v>8269</v>
      </c>
      <c r="O137" s="15" t="s">
        <v>8315</v>
      </c>
      <c r="P137" s="10" t="s">
        <v>8316</v>
      </c>
      <c r="Q137" s="10">
        <v>3</v>
      </c>
      <c r="R137" s="10">
        <v>39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s="10" t="s">
        <v>8220</v>
      </c>
      <c r="G138" s="10" t="s">
        <v>8223</v>
      </c>
      <c r="H138" s="10" t="s">
        <v>8245</v>
      </c>
      <c r="I138" s="10">
        <v>1475378744</v>
      </c>
      <c r="J138" s="10">
        <v>1472786744</v>
      </c>
      <c r="K138" s="10" t="b">
        <v>0</v>
      </c>
      <c r="L138" s="10">
        <v>2</v>
      </c>
      <c r="M138" t="b">
        <v>0</v>
      </c>
      <c r="N138" s="10" t="s">
        <v>8269</v>
      </c>
      <c r="O138" s="15" t="s">
        <v>8315</v>
      </c>
      <c r="P138" s="10" t="s">
        <v>8316</v>
      </c>
      <c r="Q138" s="10">
        <v>3</v>
      </c>
      <c r="R138" s="10">
        <v>50.5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s="10" t="s">
        <v>8220</v>
      </c>
      <c r="G139" s="10" t="s">
        <v>8223</v>
      </c>
      <c r="H139" s="10" t="s">
        <v>8245</v>
      </c>
      <c r="I139" s="10">
        <v>1460140500</v>
      </c>
      <c r="J139" s="10">
        <v>1457628680</v>
      </c>
      <c r="K139" s="10" t="b">
        <v>0</v>
      </c>
      <c r="L139" s="10">
        <v>1</v>
      </c>
      <c r="M139" t="b">
        <v>0</v>
      </c>
      <c r="N139" s="10" t="s">
        <v>8269</v>
      </c>
      <c r="O139" s="15" t="s">
        <v>8315</v>
      </c>
      <c r="P139" s="10" t="s">
        <v>8316</v>
      </c>
      <c r="Q139" s="10">
        <v>1</v>
      </c>
      <c r="R139" s="10">
        <v>25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s="10" t="s">
        <v>8220</v>
      </c>
      <c r="G140" s="10" t="s">
        <v>8223</v>
      </c>
      <c r="H140" s="10" t="s">
        <v>8245</v>
      </c>
      <c r="I140" s="10">
        <v>1445885890</v>
      </c>
      <c r="J140" s="10">
        <v>1440701890</v>
      </c>
      <c r="K140" s="10" t="b">
        <v>0</v>
      </c>
      <c r="L140" s="10">
        <v>1</v>
      </c>
      <c r="M140" t="b">
        <v>0</v>
      </c>
      <c r="N140" s="10" t="s">
        <v>8269</v>
      </c>
      <c r="O140" s="15" t="s">
        <v>8315</v>
      </c>
      <c r="P140" s="10" t="s">
        <v>8316</v>
      </c>
      <c r="Q140" s="10">
        <v>0</v>
      </c>
      <c r="R140" s="10">
        <v>25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s="10" t="s">
        <v>8220</v>
      </c>
      <c r="G141" s="10" t="s">
        <v>8223</v>
      </c>
      <c r="H141" s="10" t="s">
        <v>8245</v>
      </c>
      <c r="I141" s="10">
        <v>1469834940</v>
      </c>
      <c r="J141" s="10">
        <v>1467162586</v>
      </c>
      <c r="K141" s="10" t="b">
        <v>0</v>
      </c>
      <c r="L141" s="10">
        <v>0</v>
      </c>
      <c r="M141" t="b">
        <v>0</v>
      </c>
      <c r="N141" s="10" t="s">
        <v>8269</v>
      </c>
      <c r="O141" s="15" t="s">
        <v>8315</v>
      </c>
      <c r="P141" s="10" t="s">
        <v>8316</v>
      </c>
      <c r="Q141" s="10">
        <v>0</v>
      </c>
      <c r="R141" s="10">
        <v>0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s="10" t="s">
        <v>8220</v>
      </c>
      <c r="G142" s="10" t="s">
        <v>8223</v>
      </c>
      <c r="H142" s="10" t="s">
        <v>8245</v>
      </c>
      <c r="I142" s="10">
        <v>1448745741</v>
      </c>
      <c r="J142" s="10">
        <v>1446150141</v>
      </c>
      <c r="K142" s="10" t="b">
        <v>0</v>
      </c>
      <c r="L142" s="10">
        <v>8</v>
      </c>
      <c r="M142" t="b">
        <v>0</v>
      </c>
      <c r="N142" s="10" t="s">
        <v>8269</v>
      </c>
      <c r="O142" s="15" t="s">
        <v>8315</v>
      </c>
      <c r="P142" s="10" t="s">
        <v>8316</v>
      </c>
      <c r="Q142" s="10">
        <v>24</v>
      </c>
      <c r="R142" s="10">
        <v>53.13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s="10" t="s">
        <v>8220</v>
      </c>
      <c r="G143" s="10" t="s">
        <v>8223</v>
      </c>
      <c r="H143" s="10" t="s">
        <v>8245</v>
      </c>
      <c r="I143" s="10">
        <v>1461543600</v>
      </c>
      <c r="J143" s="10">
        <v>1459203727</v>
      </c>
      <c r="K143" s="10" t="b">
        <v>0</v>
      </c>
      <c r="L143" s="10">
        <v>0</v>
      </c>
      <c r="M143" t="b">
        <v>0</v>
      </c>
      <c r="N143" s="10" t="s">
        <v>8269</v>
      </c>
      <c r="O143" s="15" t="s">
        <v>8315</v>
      </c>
      <c r="P143" s="10" t="s">
        <v>8316</v>
      </c>
      <c r="Q143" s="10">
        <v>0</v>
      </c>
      <c r="R143" s="10">
        <v>0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s="10" t="s">
        <v>8220</v>
      </c>
      <c r="G144" s="10" t="s">
        <v>8223</v>
      </c>
      <c r="H144" s="10" t="s">
        <v>8245</v>
      </c>
      <c r="I144" s="10">
        <v>1468020354</v>
      </c>
      <c r="J144" s="10">
        <v>1464045954</v>
      </c>
      <c r="K144" s="10" t="b">
        <v>0</v>
      </c>
      <c r="L144" s="10">
        <v>1</v>
      </c>
      <c r="M144" t="b">
        <v>0</v>
      </c>
      <c r="N144" s="10" t="s">
        <v>8269</v>
      </c>
      <c r="O144" s="15" t="s">
        <v>8315</v>
      </c>
      <c r="P144" s="10" t="s">
        <v>8316</v>
      </c>
      <c r="Q144" s="10">
        <v>0</v>
      </c>
      <c r="R144" s="10">
        <v>7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s="10" t="s">
        <v>8220</v>
      </c>
      <c r="G145" s="10" t="s">
        <v>8223</v>
      </c>
      <c r="H145" s="10" t="s">
        <v>8245</v>
      </c>
      <c r="I145" s="10">
        <v>1406988000</v>
      </c>
      <c r="J145" s="10">
        <v>1403822912</v>
      </c>
      <c r="K145" s="10" t="b">
        <v>0</v>
      </c>
      <c r="L145" s="10">
        <v>16</v>
      </c>
      <c r="M145" t="b">
        <v>0</v>
      </c>
      <c r="N145" s="10" t="s">
        <v>8269</v>
      </c>
      <c r="O145" s="15" t="s">
        <v>8315</v>
      </c>
      <c r="P145" s="10" t="s">
        <v>8316</v>
      </c>
      <c r="Q145" s="10">
        <v>32</v>
      </c>
      <c r="R145" s="10">
        <v>40.06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s="10" t="s">
        <v>8220</v>
      </c>
      <c r="G146" s="10" t="s">
        <v>8223</v>
      </c>
      <c r="H146" s="10" t="s">
        <v>8245</v>
      </c>
      <c r="I146" s="10">
        <v>1411930556</v>
      </c>
      <c r="J146" s="10">
        <v>1409338556</v>
      </c>
      <c r="K146" s="10" t="b">
        <v>0</v>
      </c>
      <c r="L146" s="10">
        <v>12</v>
      </c>
      <c r="M146" t="b">
        <v>0</v>
      </c>
      <c r="N146" s="10" t="s">
        <v>8269</v>
      </c>
      <c r="O146" s="15" t="s">
        <v>8315</v>
      </c>
      <c r="P146" s="10" t="s">
        <v>8316</v>
      </c>
      <c r="Q146" s="10">
        <v>24</v>
      </c>
      <c r="R146" s="10">
        <v>24.33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s="10" t="s">
        <v>8220</v>
      </c>
      <c r="G147" s="10" t="s">
        <v>8223</v>
      </c>
      <c r="H147" s="10" t="s">
        <v>8245</v>
      </c>
      <c r="I147" s="10">
        <v>1451852256</v>
      </c>
      <c r="J147" s="10">
        <v>1449260256</v>
      </c>
      <c r="K147" s="10" t="b">
        <v>0</v>
      </c>
      <c r="L147" s="10">
        <v>4</v>
      </c>
      <c r="M147" t="b">
        <v>0</v>
      </c>
      <c r="N147" s="10" t="s">
        <v>8269</v>
      </c>
      <c r="O147" s="15" t="s">
        <v>8315</v>
      </c>
      <c r="P147" s="10" t="s">
        <v>8316</v>
      </c>
      <c r="Q147" s="10">
        <v>2</v>
      </c>
      <c r="R147" s="10">
        <v>11.25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s="10" t="s">
        <v>8220</v>
      </c>
      <c r="G148" s="10" t="s">
        <v>8223</v>
      </c>
      <c r="H148" s="10" t="s">
        <v>8245</v>
      </c>
      <c r="I148" s="10">
        <v>1429460386</v>
      </c>
      <c r="J148" s="10">
        <v>1424279986</v>
      </c>
      <c r="K148" s="10" t="b">
        <v>0</v>
      </c>
      <c r="L148" s="10">
        <v>3</v>
      </c>
      <c r="M148" t="b">
        <v>0</v>
      </c>
      <c r="N148" s="10" t="s">
        <v>8269</v>
      </c>
      <c r="O148" s="15" t="s">
        <v>8315</v>
      </c>
      <c r="P148" s="10" t="s">
        <v>8316</v>
      </c>
      <c r="Q148" s="10">
        <v>6</v>
      </c>
      <c r="R148" s="10">
        <v>42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s="10" t="s">
        <v>8220</v>
      </c>
      <c r="G149" s="10" t="s">
        <v>8223</v>
      </c>
      <c r="H149" s="10" t="s">
        <v>8245</v>
      </c>
      <c r="I149" s="10">
        <v>1460608780</v>
      </c>
      <c r="J149" s="10">
        <v>1455428380</v>
      </c>
      <c r="K149" s="10" t="b">
        <v>0</v>
      </c>
      <c r="L149" s="10">
        <v>4</v>
      </c>
      <c r="M149" t="b">
        <v>0</v>
      </c>
      <c r="N149" s="10" t="s">
        <v>8269</v>
      </c>
      <c r="O149" s="15" t="s">
        <v>8315</v>
      </c>
      <c r="P149" s="10" t="s">
        <v>8316</v>
      </c>
      <c r="Q149" s="10">
        <v>14</v>
      </c>
      <c r="R149" s="10">
        <v>71.25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s="10" t="s">
        <v>8220</v>
      </c>
      <c r="G150" s="10" t="s">
        <v>8223</v>
      </c>
      <c r="H150" s="10" t="s">
        <v>8245</v>
      </c>
      <c r="I150" s="10">
        <v>1406170740</v>
      </c>
      <c r="J150" s="10">
        <v>1402506278</v>
      </c>
      <c r="K150" s="10" t="b">
        <v>0</v>
      </c>
      <c r="L150" s="10">
        <v>2</v>
      </c>
      <c r="M150" t="b">
        <v>0</v>
      </c>
      <c r="N150" s="10" t="s">
        <v>8269</v>
      </c>
      <c r="O150" s="15" t="s">
        <v>8315</v>
      </c>
      <c r="P150" s="10" t="s">
        <v>8316</v>
      </c>
      <c r="Q150" s="10">
        <v>1</v>
      </c>
      <c r="R150" s="10">
        <v>22.5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s="10" t="s">
        <v>8220</v>
      </c>
      <c r="G151" s="10" t="s">
        <v>8223</v>
      </c>
      <c r="H151" s="10" t="s">
        <v>8245</v>
      </c>
      <c r="I151" s="10">
        <v>1488783507</v>
      </c>
      <c r="J151" s="10">
        <v>1486191507</v>
      </c>
      <c r="K151" s="10" t="b">
        <v>0</v>
      </c>
      <c r="L151" s="10">
        <v>10</v>
      </c>
      <c r="M151" t="b">
        <v>0</v>
      </c>
      <c r="N151" s="10" t="s">
        <v>8269</v>
      </c>
      <c r="O151" s="15" t="s">
        <v>8315</v>
      </c>
      <c r="P151" s="10" t="s">
        <v>8316</v>
      </c>
      <c r="Q151" s="10">
        <v>24</v>
      </c>
      <c r="R151" s="10">
        <v>41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s="10" t="s">
        <v>8220</v>
      </c>
      <c r="G152" s="10" t="s">
        <v>8223</v>
      </c>
      <c r="H152" s="10" t="s">
        <v>8245</v>
      </c>
      <c r="I152" s="10">
        <v>1463945673</v>
      </c>
      <c r="J152" s="10">
        <v>1458761673</v>
      </c>
      <c r="K152" s="10" t="b">
        <v>0</v>
      </c>
      <c r="L152" s="10">
        <v>11</v>
      </c>
      <c r="M152" t="b">
        <v>0</v>
      </c>
      <c r="N152" s="10" t="s">
        <v>8269</v>
      </c>
      <c r="O152" s="15" t="s">
        <v>8315</v>
      </c>
      <c r="P152" s="10" t="s">
        <v>8316</v>
      </c>
      <c r="Q152" s="10">
        <v>11</v>
      </c>
      <c r="R152" s="10">
        <v>47.91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s="10" t="s">
        <v>8220</v>
      </c>
      <c r="G153" s="10" t="s">
        <v>8223</v>
      </c>
      <c r="H153" s="10" t="s">
        <v>8245</v>
      </c>
      <c r="I153" s="10">
        <v>1472442900</v>
      </c>
      <c r="J153" s="10">
        <v>1471638646</v>
      </c>
      <c r="K153" s="10" t="b">
        <v>0</v>
      </c>
      <c r="L153" s="10">
        <v>6</v>
      </c>
      <c r="M153" t="b">
        <v>0</v>
      </c>
      <c r="N153" s="10" t="s">
        <v>8269</v>
      </c>
      <c r="O153" s="15" t="s">
        <v>8315</v>
      </c>
      <c r="P153" s="10" t="s">
        <v>8316</v>
      </c>
      <c r="Q153" s="10">
        <v>7</v>
      </c>
      <c r="R153" s="10">
        <v>35.17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s="10" t="s">
        <v>8220</v>
      </c>
      <c r="G154" s="10" t="s">
        <v>8223</v>
      </c>
      <c r="H154" s="10" t="s">
        <v>8245</v>
      </c>
      <c r="I154" s="10">
        <v>1460925811</v>
      </c>
      <c r="J154" s="10">
        <v>1458333811</v>
      </c>
      <c r="K154" s="10" t="b">
        <v>0</v>
      </c>
      <c r="L154" s="10">
        <v>2</v>
      </c>
      <c r="M154" t="b">
        <v>0</v>
      </c>
      <c r="N154" s="10" t="s">
        <v>8269</v>
      </c>
      <c r="O154" s="15" t="s">
        <v>8315</v>
      </c>
      <c r="P154" s="10" t="s">
        <v>8316</v>
      </c>
      <c r="Q154" s="10">
        <v>0</v>
      </c>
      <c r="R154" s="10">
        <v>5.5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s="10" t="s">
        <v>8220</v>
      </c>
      <c r="G155" s="10" t="s">
        <v>8223</v>
      </c>
      <c r="H155" s="10" t="s">
        <v>8245</v>
      </c>
      <c r="I155" s="10">
        <v>1405947126</v>
      </c>
      <c r="J155" s="10">
        <v>1403355126</v>
      </c>
      <c r="K155" s="10" t="b">
        <v>0</v>
      </c>
      <c r="L155" s="10">
        <v>6</v>
      </c>
      <c r="M155" t="b">
        <v>0</v>
      </c>
      <c r="N155" s="10" t="s">
        <v>8269</v>
      </c>
      <c r="O155" s="15" t="s">
        <v>8315</v>
      </c>
      <c r="P155" s="10" t="s">
        <v>8316</v>
      </c>
      <c r="Q155" s="10">
        <v>1</v>
      </c>
      <c r="R155" s="10">
        <v>22.67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s="10" t="s">
        <v>8220</v>
      </c>
      <c r="G156" s="10" t="s">
        <v>8223</v>
      </c>
      <c r="H156" s="10" t="s">
        <v>8245</v>
      </c>
      <c r="I156" s="10">
        <v>1423186634</v>
      </c>
      <c r="J156" s="10">
        <v>1418002634</v>
      </c>
      <c r="K156" s="10" t="b">
        <v>0</v>
      </c>
      <c r="L156" s="10">
        <v>8</v>
      </c>
      <c r="M156" t="b">
        <v>0</v>
      </c>
      <c r="N156" s="10" t="s">
        <v>8269</v>
      </c>
      <c r="O156" s="15" t="s">
        <v>8315</v>
      </c>
      <c r="P156" s="10" t="s">
        <v>8316</v>
      </c>
      <c r="Q156" s="10">
        <v>21</v>
      </c>
      <c r="R156" s="10">
        <v>26.38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s="10" t="s">
        <v>8220</v>
      </c>
      <c r="G157" s="10" t="s">
        <v>8223</v>
      </c>
      <c r="H157" s="10" t="s">
        <v>8245</v>
      </c>
      <c r="I157" s="10">
        <v>1462766400</v>
      </c>
      <c r="J157" s="10">
        <v>1460219110</v>
      </c>
      <c r="K157" s="10" t="b">
        <v>0</v>
      </c>
      <c r="L157" s="10">
        <v>37</v>
      </c>
      <c r="M157" t="b">
        <v>0</v>
      </c>
      <c r="N157" s="10" t="s">
        <v>8269</v>
      </c>
      <c r="O157" s="15" t="s">
        <v>8315</v>
      </c>
      <c r="P157" s="10" t="s">
        <v>8316</v>
      </c>
      <c r="Q157" s="10">
        <v>78</v>
      </c>
      <c r="R157" s="10">
        <v>105.54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s="10" t="s">
        <v>8220</v>
      </c>
      <c r="G158" s="10" t="s">
        <v>8223</v>
      </c>
      <c r="H158" s="10" t="s">
        <v>8245</v>
      </c>
      <c r="I158" s="10">
        <v>1468442898</v>
      </c>
      <c r="J158" s="10">
        <v>1465850898</v>
      </c>
      <c r="K158" s="10" t="b">
        <v>0</v>
      </c>
      <c r="L158" s="10">
        <v>0</v>
      </c>
      <c r="M158" t="b">
        <v>0</v>
      </c>
      <c r="N158" s="10" t="s">
        <v>8269</v>
      </c>
      <c r="O158" s="15" t="s">
        <v>8315</v>
      </c>
      <c r="P158" s="10" t="s">
        <v>8316</v>
      </c>
      <c r="Q158" s="10">
        <v>0</v>
      </c>
      <c r="R158" s="10">
        <v>0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s="10" t="s">
        <v>8220</v>
      </c>
      <c r="G159" s="10" t="s">
        <v>8223</v>
      </c>
      <c r="H159" s="10" t="s">
        <v>8245</v>
      </c>
      <c r="I159" s="10">
        <v>1406876400</v>
      </c>
      <c r="J159" s="10">
        <v>1405024561</v>
      </c>
      <c r="K159" s="10" t="b">
        <v>0</v>
      </c>
      <c r="L159" s="10">
        <v>10</v>
      </c>
      <c r="M159" t="b">
        <v>0</v>
      </c>
      <c r="N159" s="10" t="s">
        <v>8269</v>
      </c>
      <c r="O159" s="15" t="s">
        <v>8315</v>
      </c>
      <c r="P159" s="10" t="s">
        <v>8316</v>
      </c>
      <c r="Q159" s="10">
        <v>48</v>
      </c>
      <c r="R159" s="10">
        <v>62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s="10" t="s">
        <v>8220</v>
      </c>
      <c r="G160" s="10" t="s">
        <v>8223</v>
      </c>
      <c r="H160" s="10" t="s">
        <v>8245</v>
      </c>
      <c r="I160" s="10">
        <v>1469213732</v>
      </c>
      <c r="J160" s="10">
        <v>1466621732</v>
      </c>
      <c r="K160" s="10" t="b">
        <v>0</v>
      </c>
      <c r="L160" s="10">
        <v>6</v>
      </c>
      <c r="M160" t="b">
        <v>0</v>
      </c>
      <c r="N160" s="10" t="s">
        <v>8269</v>
      </c>
      <c r="O160" s="15" t="s">
        <v>8315</v>
      </c>
      <c r="P160" s="10" t="s">
        <v>8316</v>
      </c>
      <c r="Q160" s="10">
        <v>1</v>
      </c>
      <c r="R160" s="10">
        <v>217.5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s="10" t="s">
        <v>8220</v>
      </c>
      <c r="G161" s="10" t="s">
        <v>8223</v>
      </c>
      <c r="H161" s="10" t="s">
        <v>8245</v>
      </c>
      <c r="I161" s="10">
        <v>1422717953</v>
      </c>
      <c r="J161" s="10">
        <v>1417533953</v>
      </c>
      <c r="K161" s="10" t="b">
        <v>0</v>
      </c>
      <c r="L161" s="10">
        <v>8</v>
      </c>
      <c r="M161" t="b">
        <v>0</v>
      </c>
      <c r="N161" s="10" t="s">
        <v>8269</v>
      </c>
      <c r="O161" s="15" t="s">
        <v>8315</v>
      </c>
      <c r="P161" s="10" t="s">
        <v>8316</v>
      </c>
      <c r="Q161" s="10">
        <v>11</v>
      </c>
      <c r="R161" s="10">
        <v>26.75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s="10" t="s">
        <v>8220</v>
      </c>
      <c r="G162" s="10" t="s">
        <v>8223</v>
      </c>
      <c r="H162" s="10" t="s">
        <v>8245</v>
      </c>
      <c r="I162" s="10">
        <v>1404570147</v>
      </c>
      <c r="J162" s="10">
        <v>1401978147</v>
      </c>
      <c r="K162" s="10" t="b">
        <v>0</v>
      </c>
      <c r="L162" s="10">
        <v>7</v>
      </c>
      <c r="M162" t="b">
        <v>0</v>
      </c>
      <c r="N162" s="10" t="s">
        <v>8269</v>
      </c>
      <c r="O162" s="15" t="s">
        <v>8315</v>
      </c>
      <c r="P162" s="10" t="s">
        <v>8316</v>
      </c>
      <c r="Q162" s="10">
        <v>18</v>
      </c>
      <c r="R162" s="10">
        <v>64.290000000000006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s="10" t="s">
        <v>8220</v>
      </c>
      <c r="G163" s="10" t="s">
        <v>8223</v>
      </c>
      <c r="H163" s="10" t="s">
        <v>8245</v>
      </c>
      <c r="I163" s="10">
        <v>1468729149</v>
      </c>
      <c r="J163" s="10">
        <v>1463545149</v>
      </c>
      <c r="K163" s="10" t="b">
        <v>0</v>
      </c>
      <c r="L163" s="10">
        <v>7</v>
      </c>
      <c r="M163" t="b">
        <v>0</v>
      </c>
      <c r="N163" s="10" t="s">
        <v>8269</v>
      </c>
      <c r="O163" s="15" t="s">
        <v>8315</v>
      </c>
      <c r="P163" s="10" t="s">
        <v>8316</v>
      </c>
      <c r="Q163" s="10">
        <v>4</v>
      </c>
      <c r="R163" s="10">
        <v>175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s="10" t="s">
        <v>8220</v>
      </c>
      <c r="G164" s="10" t="s">
        <v>8223</v>
      </c>
      <c r="H164" s="10" t="s">
        <v>8245</v>
      </c>
      <c r="I164" s="10">
        <v>1400569140</v>
      </c>
      <c r="J164" s="10">
        <v>1397854356</v>
      </c>
      <c r="K164" s="10" t="b">
        <v>0</v>
      </c>
      <c r="L164" s="10">
        <v>46</v>
      </c>
      <c r="M164" t="b">
        <v>0</v>
      </c>
      <c r="N164" s="10" t="s">
        <v>8269</v>
      </c>
      <c r="O164" s="15" t="s">
        <v>8315</v>
      </c>
      <c r="P164" s="10" t="s">
        <v>8316</v>
      </c>
      <c r="Q164" s="10">
        <v>35</v>
      </c>
      <c r="R164" s="10">
        <v>84.28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s="10" t="s">
        <v>8220</v>
      </c>
      <c r="G165" s="10" t="s">
        <v>8223</v>
      </c>
      <c r="H165" s="10" t="s">
        <v>8245</v>
      </c>
      <c r="I165" s="10">
        <v>1456002300</v>
      </c>
      <c r="J165" s="10">
        <v>1454173120</v>
      </c>
      <c r="K165" s="10" t="b">
        <v>0</v>
      </c>
      <c r="L165" s="10">
        <v>19</v>
      </c>
      <c r="M165" t="b">
        <v>0</v>
      </c>
      <c r="N165" s="10" t="s">
        <v>8269</v>
      </c>
      <c r="O165" s="15" t="s">
        <v>8315</v>
      </c>
      <c r="P165" s="10" t="s">
        <v>8316</v>
      </c>
      <c r="Q165" s="10">
        <v>32</v>
      </c>
      <c r="R165" s="10">
        <v>33.74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s="10" t="s">
        <v>8220</v>
      </c>
      <c r="G166" s="10" t="s">
        <v>8223</v>
      </c>
      <c r="H166" s="10" t="s">
        <v>8245</v>
      </c>
      <c r="I166" s="10">
        <v>1440813413</v>
      </c>
      <c r="J166" s="10">
        <v>1439517413</v>
      </c>
      <c r="K166" s="10" t="b">
        <v>0</v>
      </c>
      <c r="L166" s="10">
        <v>4</v>
      </c>
      <c r="M166" t="b">
        <v>0</v>
      </c>
      <c r="N166" s="10" t="s">
        <v>8269</v>
      </c>
      <c r="O166" s="15" t="s">
        <v>8315</v>
      </c>
      <c r="P166" s="10" t="s">
        <v>8316</v>
      </c>
      <c r="Q166" s="10">
        <v>2</v>
      </c>
      <c r="R166" s="10">
        <v>8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s="10" t="s">
        <v>8220</v>
      </c>
      <c r="G167" s="10" t="s">
        <v>8223</v>
      </c>
      <c r="H167" s="10" t="s">
        <v>8245</v>
      </c>
      <c r="I167" s="10">
        <v>1447009181</v>
      </c>
      <c r="J167" s="10">
        <v>1444413581</v>
      </c>
      <c r="K167" s="10" t="b">
        <v>0</v>
      </c>
      <c r="L167" s="10">
        <v>0</v>
      </c>
      <c r="M167" t="b">
        <v>0</v>
      </c>
      <c r="N167" s="10" t="s">
        <v>8269</v>
      </c>
      <c r="O167" s="15" t="s">
        <v>8315</v>
      </c>
      <c r="P167" s="10" t="s">
        <v>8316</v>
      </c>
      <c r="Q167" s="10">
        <v>0</v>
      </c>
      <c r="R167" s="10">
        <v>0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s="10" t="s">
        <v>8220</v>
      </c>
      <c r="G168" s="10" t="s">
        <v>8223</v>
      </c>
      <c r="H168" s="10" t="s">
        <v>8245</v>
      </c>
      <c r="I168" s="10">
        <v>1433086082</v>
      </c>
      <c r="J168" s="10">
        <v>1430494082</v>
      </c>
      <c r="K168" s="10" t="b">
        <v>0</v>
      </c>
      <c r="L168" s="10">
        <v>1</v>
      </c>
      <c r="M168" t="b">
        <v>0</v>
      </c>
      <c r="N168" s="10" t="s">
        <v>8269</v>
      </c>
      <c r="O168" s="15" t="s">
        <v>8315</v>
      </c>
      <c r="P168" s="10" t="s">
        <v>8316</v>
      </c>
      <c r="Q168" s="10">
        <v>20</v>
      </c>
      <c r="R168" s="10">
        <v>100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s="10" t="s">
        <v>8220</v>
      </c>
      <c r="G169" s="10" t="s">
        <v>8223</v>
      </c>
      <c r="H169" s="10" t="s">
        <v>8245</v>
      </c>
      <c r="I169" s="10">
        <v>1449876859</v>
      </c>
      <c r="J169" s="10">
        <v>1444689259</v>
      </c>
      <c r="K169" s="10" t="b">
        <v>0</v>
      </c>
      <c r="L169" s="10">
        <v>9</v>
      </c>
      <c r="M169" t="b">
        <v>0</v>
      </c>
      <c r="N169" s="10" t="s">
        <v>8269</v>
      </c>
      <c r="O169" s="15" t="s">
        <v>8315</v>
      </c>
      <c r="P169" s="10" t="s">
        <v>8316</v>
      </c>
      <c r="Q169" s="10">
        <v>5</v>
      </c>
      <c r="R169" s="10">
        <v>60.11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s="10" t="s">
        <v>8220</v>
      </c>
      <c r="G170" s="10" t="s">
        <v>8223</v>
      </c>
      <c r="H170" s="10" t="s">
        <v>8245</v>
      </c>
      <c r="I170" s="10">
        <v>1431549912</v>
      </c>
      <c r="J170" s="10">
        <v>1428957912</v>
      </c>
      <c r="K170" s="10" t="b">
        <v>0</v>
      </c>
      <c r="L170" s="10">
        <v>1</v>
      </c>
      <c r="M170" t="b">
        <v>0</v>
      </c>
      <c r="N170" s="10" t="s">
        <v>8269</v>
      </c>
      <c r="O170" s="15" t="s">
        <v>8315</v>
      </c>
      <c r="P170" s="10" t="s">
        <v>8316</v>
      </c>
      <c r="Q170" s="10">
        <v>0</v>
      </c>
      <c r="R170" s="10">
        <v>3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s="10" t="s">
        <v>8220</v>
      </c>
      <c r="G171" s="10" t="s">
        <v>8223</v>
      </c>
      <c r="H171" s="10" t="s">
        <v>8245</v>
      </c>
      <c r="I171" s="10">
        <v>1405761690</v>
      </c>
      <c r="J171" s="10">
        <v>1403169690</v>
      </c>
      <c r="K171" s="10" t="b">
        <v>0</v>
      </c>
      <c r="L171" s="10">
        <v>1</v>
      </c>
      <c r="M171" t="b">
        <v>0</v>
      </c>
      <c r="N171" s="10" t="s">
        <v>8269</v>
      </c>
      <c r="O171" s="15" t="s">
        <v>8315</v>
      </c>
      <c r="P171" s="10" t="s">
        <v>8316</v>
      </c>
      <c r="Q171" s="10">
        <v>0</v>
      </c>
      <c r="R171" s="10">
        <v>5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s="10" t="s">
        <v>8220</v>
      </c>
      <c r="G172" s="10" t="s">
        <v>8223</v>
      </c>
      <c r="H172" s="10" t="s">
        <v>8245</v>
      </c>
      <c r="I172" s="10">
        <v>1416499440</v>
      </c>
      <c r="J172" s="10">
        <v>1415341464</v>
      </c>
      <c r="K172" s="10" t="b">
        <v>0</v>
      </c>
      <c r="L172" s="10">
        <v>17</v>
      </c>
      <c r="M172" t="b">
        <v>0</v>
      </c>
      <c r="N172" s="10" t="s">
        <v>8269</v>
      </c>
      <c r="O172" s="15" t="s">
        <v>8315</v>
      </c>
      <c r="P172" s="10" t="s">
        <v>8316</v>
      </c>
      <c r="Q172" s="10">
        <v>17</v>
      </c>
      <c r="R172" s="10">
        <v>29.24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s="10" t="s">
        <v>8220</v>
      </c>
      <c r="G173" s="10" t="s">
        <v>8223</v>
      </c>
      <c r="H173" s="10" t="s">
        <v>8245</v>
      </c>
      <c r="I173" s="10">
        <v>1427580426</v>
      </c>
      <c r="J173" s="10">
        <v>1424992026</v>
      </c>
      <c r="K173" s="10" t="b">
        <v>0</v>
      </c>
      <c r="L173" s="10">
        <v>12</v>
      </c>
      <c r="M173" t="b">
        <v>0</v>
      </c>
      <c r="N173" s="10" t="s">
        <v>8269</v>
      </c>
      <c r="O173" s="15" t="s">
        <v>8315</v>
      </c>
      <c r="P173" s="10" t="s">
        <v>8316</v>
      </c>
      <c r="Q173" s="10">
        <v>57</v>
      </c>
      <c r="R173" s="10">
        <v>59.58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s="10" t="s">
        <v>8220</v>
      </c>
      <c r="G174" s="10" t="s">
        <v>8223</v>
      </c>
      <c r="H174" s="10" t="s">
        <v>8245</v>
      </c>
      <c r="I174" s="10">
        <v>1409514709</v>
      </c>
      <c r="J174" s="10">
        <v>1406058798</v>
      </c>
      <c r="K174" s="10" t="b">
        <v>0</v>
      </c>
      <c r="L174" s="10">
        <v>14</v>
      </c>
      <c r="M174" t="b">
        <v>0</v>
      </c>
      <c r="N174" s="10" t="s">
        <v>8269</v>
      </c>
      <c r="O174" s="15" t="s">
        <v>8315</v>
      </c>
      <c r="P174" s="10" t="s">
        <v>8316</v>
      </c>
      <c r="Q174" s="10">
        <v>17</v>
      </c>
      <c r="R174" s="10">
        <v>82.57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s="10" t="s">
        <v>8220</v>
      </c>
      <c r="G175" s="10" t="s">
        <v>8223</v>
      </c>
      <c r="H175" s="10" t="s">
        <v>8245</v>
      </c>
      <c r="I175" s="10">
        <v>1462631358</v>
      </c>
      <c r="J175" s="10">
        <v>1457450958</v>
      </c>
      <c r="K175" s="10" t="b">
        <v>0</v>
      </c>
      <c r="L175" s="10">
        <v>1</v>
      </c>
      <c r="M175" t="b">
        <v>0</v>
      </c>
      <c r="N175" s="10" t="s">
        <v>8269</v>
      </c>
      <c r="O175" s="15" t="s">
        <v>8315</v>
      </c>
      <c r="P175" s="10" t="s">
        <v>8316</v>
      </c>
      <c r="Q175" s="10">
        <v>0</v>
      </c>
      <c r="R175" s="10">
        <v>10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s="10" t="s">
        <v>8220</v>
      </c>
      <c r="G176" s="10" t="s">
        <v>8223</v>
      </c>
      <c r="H176" s="10" t="s">
        <v>8245</v>
      </c>
      <c r="I176" s="10">
        <v>1411779761</v>
      </c>
      <c r="J176" s="10">
        <v>1409187761</v>
      </c>
      <c r="K176" s="10" t="b">
        <v>0</v>
      </c>
      <c r="L176" s="10">
        <v>4</v>
      </c>
      <c r="M176" t="b">
        <v>0</v>
      </c>
      <c r="N176" s="10" t="s">
        <v>8269</v>
      </c>
      <c r="O176" s="15" t="s">
        <v>8315</v>
      </c>
      <c r="P176" s="10" t="s">
        <v>8316</v>
      </c>
      <c r="Q176" s="10">
        <v>2</v>
      </c>
      <c r="R176" s="10">
        <v>5.75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s="10" t="s">
        <v>8220</v>
      </c>
      <c r="G177" s="10" t="s">
        <v>8223</v>
      </c>
      <c r="H177" s="10" t="s">
        <v>8245</v>
      </c>
      <c r="I177" s="10">
        <v>1424009147</v>
      </c>
      <c r="J177" s="10">
        <v>1421417147</v>
      </c>
      <c r="K177" s="10" t="b">
        <v>0</v>
      </c>
      <c r="L177" s="10">
        <v>2</v>
      </c>
      <c r="M177" t="b">
        <v>0</v>
      </c>
      <c r="N177" s="10" t="s">
        <v>8269</v>
      </c>
      <c r="O177" s="15" t="s">
        <v>8315</v>
      </c>
      <c r="P177" s="10" t="s">
        <v>8316</v>
      </c>
      <c r="Q177" s="10">
        <v>10</v>
      </c>
      <c r="R177" s="10">
        <v>100.5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s="10" t="s">
        <v>8220</v>
      </c>
      <c r="G178" s="10" t="s">
        <v>8223</v>
      </c>
      <c r="H178" s="10" t="s">
        <v>8245</v>
      </c>
      <c r="I178" s="10">
        <v>1412740457</v>
      </c>
      <c r="J178" s="10">
        <v>1410148457</v>
      </c>
      <c r="K178" s="10" t="b">
        <v>0</v>
      </c>
      <c r="L178" s="10">
        <v>1</v>
      </c>
      <c r="M178" t="b">
        <v>0</v>
      </c>
      <c r="N178" s="10" t="s">
        <v>8269</v>
      </c>
      <c r="O178" s="15" t="s">
        <v>8315</v>
      </c>
      <c r="P178" s="10" t="s">
        <v>8316</v>
      </c>
      <c r="Q178" s="10">
        <v>0</v>
      </c>
      <c r="R178" s="10">
        <v>1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s="10" t="s">
        <v>8220</v>
      </c>
      <c r="G179" s="10" t="s">
        <v>8223</v>
      </c>
      <c r="H179" s="10" t="s">
        <v>8245</v>
      </c>
      <c r="I179" s="10">
        <v>1413832985</v>
      </c>
      <c r="J179" s="10">
        <v>1408648985</v>
      </c>
      <c r="K179" s="10" t="b">
        <v>0</v>
      </c>
      <c r="L179" s="10">
        <v>2</v>
      </c>
      <c r="M179" t="b">
        <v>0</v>
      </c>
      <c r="N179" s="10" t="s">
        <v>8269</v>
      </c>
      <c r="O179" s="15" t="s">
        <v>8315</v>
      </c>
      <c r="P179" s="10" t="s">
        <v>8316</v>
      </c>
      <c r="Q179" s="10">
        <v>1</v>
      </c>
      <c r="R179" s="10">
        <v>20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s="10" t="s">
        <v>8220</v>
      </c>
      <c r="G180" s="10" t="s">
        <v>8223</v>
      </c>
      <c r="H180" s="10" t="s">
        <v>8245</v>
      </c>
      <c r="I180" s="10">
        <v>1455647587</v>
      </c>
      <c r="J180" s="10">
        <v>1453487587</v>
      </c>
      <c r="K180" s="10" t="b">
        <v>0</v>
      </c>
      <c r="L180" s="10">
        <v>1</v>
      </c>
      <c r="M180" t="b">
        <v>0</v>
      </c>
      <c r="N180" s="10" t="s">
        <v>8269</v>
      </c>
      <c r="O180" s="15" t="s">
        <v>8315</v>
      </c>
      <c r="P180" s="10" t="s">
        <v>8316</v>
      </c>
      <c r="Q180" s="10">
        <v>0</v>
      </c>
      <c r="R180" s="10">
        <v>2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s="10" t="s">
        <v>8220</v>
      </c>
      <c r="G181" s="10" t="s">
        <v>8223</v>
      </c>
      <c r="H181" s="10" t="s">
        <v>8245</v>
      </c>
      <c r="I181" s="10">
        <v>1409070480</v>
      </c>
      <c r="J181" s="10">
        <v>1406572381</v>
      </c>
      <c r="K181" s="10" t="b">
        <v>0</v>
      </c>
      <c r="L181" s="10">
        <v>1</v>
      </c>
      <c r="M181" t="b">
        <v>0</v>
      </c>
      <c r="N181" s="10" t="s">
        <v>8269</v>
      </c>
      <c r="O181" s="15" t="s">
        <v>8315</v>
      </c>
      <c r="P181" s="10" t="s">
        <v>8316</v>
      </c>
      <c r="Q181" s="10">
        <v>0</v>
      </c>
      <c r="R181" s="10">
        <v>5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s="10" t="s">
        <v>8220</v>
      </c>
      <c r="G182" s="10" t="s">
        <v>8223</v>
      </c>
      <c r="H182" s="10" t="s">
        <v>8245</v>
      </c>
      <c r="I182" s="10">
        <v>1414348166</v>
      </c>
      <c r="J182" s="10">
        <v>1412879366</v>
      </c>
      <c r="K182" s="10" t="b">
        <v>0</v>
      </c>
      <c r="L182" s="10">
        <v>38</v>
      </c>
      <c r="M182" t="b">
        <v>0</v>
      </c>
      <c r="N182" s="10" t="s">
        <v>8269</v>
      </c>
      <c r="O182" s="15" t="s">
        <v>8315</v>
      </c>
      <c r="P182" s="10" t="s">
        <v>8316</v>
      </c>
      <c r="Q182" s="10">
        <v>24</v>
      </c>
      <c r="R182" s="10">
        <v>45.84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s="10" t="s">
        <v>8220</v>
      </c>
      <c r="G183" s="10" t="s">
        <v>8223</v>
      </c>
      <c r="H183" s="10" t="s">
        <v>8245</v>
      </c>
      <c r="I183" s="10">
        <v>1424070823</v>
      </c>
      <c r="J183" s="10">
        <v>1421478823</v>
      </c>
      <c r="K183" s="10" t="b">
        <v>0</v>
      </c>
      <c r="L183" s="10">
        <v>2</v>
      </c>
      <c r="M183" t="b">
        <v>0</v>
      </c>
      <c r="N183" s="10" t="s">
        <v>8269</v>
      </c>
      <c r="O183" s="15" t="s">
        <v>8315</v>
      </c>
      <c r="P183" s="10" t="s">
        <v>8316</v>
      </c>
      <c r="Q183" s="10">
        <v>1</v>
      </c>
      <c r="R183" s="10">
        <v>13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s="10" t="s">
        <v>8220</v>
      </c>
      <c r="G184" s="10" t="s">
        <v>8223</v>
      </c>
      <c r="H184" s="10" t="s">
        <v>8245</v>
      </c>
      <c r="I184" s="10">
        <v>1457157269</v>
      </c>
      <c r="J184" s="10">
        <v>1455861269</v>
      </c>
      <c r="K184" s="10" t="b">
        <v>0</v>
      </c>
      <c r="L184" s="10">
        <v>0</v>
      </c>
      <c r="M184" t="b">
        <v>0</v>
      </c>
      <c r="N184" s="10" t="s">
        <v>8269</v>
      </c>
      <c r="O184" s="15" t="s">
        <v>8315</v>
      </c>
      <c r="P184" s="10" t="s">
        <v>8316</v>
      </c>
      <c r="Q184" s="10">
        <v>0</v>
      </c>
      <c r="R184" s="10">
        <v>0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s="10" t="s">
        <v>8220</v>
      </c>
      <c r="G185" s="10" t="s">
        <v>8223</v>
      </c>
      <c r="H185" s="10" t="s">
        <v>8245</v>
      </c>
      <c r="I185" s="10">
        <v>1437331463</v>
      </c>
      <c r="J185" s="10">
        <v>1434739463</v>
      </c>
      <c r="K185" s="10" t="b">
        <v>0</v>
      </c>
      <c r="L185" s="10">
        <v>1</v>
      </c>
      <c r="M185" t="b">
        <v>0</v>
      </c>
      <c r="N185" s="10" t="s">
        <v>8269</v>
      </c>
      <c r="O185" s="15" t="s">
        <v>8315</v>
      </c>
      <c r="P185" s="10" t="s">
        <v>8316</v>
      </c>
      <c r="Q185" s="10">
        <v>0</v>
      </c>
      <c r="R185" s="10">
        <v>1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s="10" t="s">
        <v>8220</v>
      </c>
      <c r="G186" s="10" t="s">
        <v>8223</v>
      </c>
      <c r="H186" s="10" t="s">
        <v>8245</v>
      </c>
      <c r="I186" s="10">
        <v>1409846874</v>
      </c>
      <c r="J186" s="10">
        <v>1407254874</v>
      </c>
      <c r="K186" s="10" t="b">
        <v>0</v>
      </c>
      <c r="L186" s="10">
        <v>2</v>
      </c>
      <c r="M186" t="b">
        <v>0</v>
      </c>
      <c r="N186" s="10" t="s">
        <v>8269</v>
      </c>
      <c r="O186" s="15" t="s">
        <v>8315</v>
      </c>
      <c r="P186" s="10" t="s">
        <v>8316</v>
      </c>
      <c r="Q186" s="10">
        <v>1</v>
      </c>
      <c r="R186" s="10">
        <v>52.5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s="10" t="s">
        <v>8220</v>
      </c>
      <c r="G187" s="10" t="s">
        <v>8223</v>
      </c>
      <c r="H187" s="10" t="s">
        <v>8245</v>
      </c>
      <c r="I187" s="10">
        <v>1460737680</v>
      </c>
      <c r="J187" s="10">
        <v>1455725596</v>
      </c>
      <c r="K187" s="10" t="b">
        <v>0</v>
      </c>
      <c r="L187" s="10">
        <v>4</v>
      </c>
      <c r="M187" t="b">
        <v>0</v>
      </c>
      <c r="N187" s="10" t="s">
        <v>8269</v>
      </c>
      <c r="O187" s="15" t="s">
        <v>8315</v>
      </c>
      <c r="P187" s="10" t="s">
        <v>8316</v>
      </c>
      <c r="Q187" s="10">
        <v>1</v>
      </c>
      <c r="R187" s="10">
        <v>7.25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s="10" t="s">
        <v>8220</v>
      </c>
      <c r="G188" s="10" t="s">
        <v>8223</v>
      </c>
      <c r="H188" s="10" t="s">
        <v>8245</v>
      </c>
      <c r="I188" s="10">
        <v>1427168099</v>
      </c>
      <c r="J188" s="10">
        <v>1424579699</v>
      </c>
      <c r="K188" s="10" t="b">
        <v>0</v>
      </c>
      <c r="L188" s="10">
        <v>3</v>
      </c>
      <c r="M188" t="b">
        <v>0</v>
      </c>
      <c r="N188" s="10" t="s">
        <v>8269</v>
      </c>
      <c r="O188" s="15" t="s">
        <v>8315</v>
      </c>
      <c r="P188" s="10" t="s">
        <v>8316</v>
      </c>
      <c r="Q188" s="10">
        <v>17</v>
      </c>
      <c r="R188" s="10">
        <v>33.33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s="10" t="s">
        <v>8220</v>
      </c>
      <c r="G189" s="10" t="s">
        <v>8223</v>
      </c>
      <c r="H189" s="10" t="s">
        <v>8245</v>
      </c>
      <c r="I189" s="10">
        <v>1414360358</v>
      </c>
      <c r="J189" s="10">
        <v>1409176358</v>
      </c>
      <c r="K189" s="10" t="b">
        <v>0</v>
      </c>
      <c r="L189" s="10">
        <v>2</v>
      </c>
      <c r="M189" t="b">
        <v>0</v>
      </c>
      <c r="N189" s="10" t="s">
        <v>8269</v>
      </c>
      <c r="O189" s="15" t="s">
        <v>8315</v>
      </c>
      <c r="P189" s="10" t="s">
        <v>8316</v>
      </c>
      <c r="Q189" s="10">
        <v>1</v>
      </c>
      <c r="R189" s="10">
        <v>62.5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s="10" t="s">
        <v>8220</v>
      </c>
      <c r="G190" s="10" t="s">
        <v>8223</v>
      </c>
      <c r="H190" s="10" t="s">
        <v>8245</v>
      </c>
      <c r="I190" s="10">
        <v>1422759240</v>
      </c>
      <c r="J190" s="10">
        <v>1418824867</v>
      </c>
      <c r="K190" s="10" t="b">
        <v>0</v>
      </c>
      <c r="L190" s="10">
        <v>197</v>
      </c>
      <c r="M190" t="b">
        <v>0</v>
      </c>
      <c r="N190" s="10" t="s">
        <v>8269</v>
      </c>
      <c r="O190" s="15" t="s">
        <v>8315</v>
      </c>
      <c r="P190" s="10" t="s">
        <v>8316</v>
      </c>
      <c r="Q190" s="10">
        <v>70</v>
      </c>
      <c r="R190" s="10">
        <v>63.56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s="10" t="s">
        <v>8220</v>
      </c>
      <c r="G191" s="10" t="s">
        <v>8223</v>
      </c>
      <c r="H191" s="10" t="s">
        <v>8245</v>
      </c>
      <c r="I191" s="10">
        <v>1458860363</v>
      </c>
      <c r="J191" s="10">
        <v>1454975963</v>
      </c>
      <c r="K191" s="10" t="b">
        <v>0</v>
      </c>
      <c r="L191" s="10">
        <v>0</v>
      </c>
      <c r="M191" t="b">
        <v>0</v>
      </c>
      <c r="N191" s="10" t="s">
        <v>8269</v>
      </c>
      <c r="O191" s="15" t="s">
        <v>8315</v>
      </c>
      <c r="P191" s="10" t="s">
        <v>8316</v>
      </c>
      <c r="Q191" s="10">
        <v>0</v>
      </c>
      <c r="R191" s="10">
        <v>0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s="10" t="s">
        <v>8220</v>
      </c>
      <c r="G192" s="10" t="s">
        <v>8223</v>
      </c>
      <c r="H192" s="10" t="s">
        <v>8245</v>
      </c>
      <c r="I192" s="10">
        <v>1441037097</v>
      </c>
      <c r="J192" s="10">
        <v>1438445097</v>
      </c>
      <c r="K192" s="10" t="b">
        <v>0</v>
      </c>
      <c r="L192" s="10">
        <v>1</v>
      </c>
      <c r="M192" t="b">
        <v>0</v>
      </c>
      <c r="N192" s="10" t="s">
        <v>8269</v>
      </c>
      <c r="O192" s="15" t="s">
        <v>8315</v>
      </c>
      <c r="P192" s="10" t="s">
        <v>8316</v>
      </c>
      <c r="Q192" s="10">
        <v>1</v>
      </c>
      <c r="R192" s="10">
        <v>10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s="10" t="s">
        <v>8220</v>
      </c>
      <c r="G193" s="10" t="s">
        <v>8223</v>
      </c>
      <c r="H193" s="10" t="s">
        <v>8245</v>
      </c>
      <c r="I193" s="10">
        <v>1449247439</v>
      </c>
      <c r="J193" s="10">
        <v>1444059839</v>
      </c>
      <c r="K193" s="10" t="b">
        <v>0</v>
      </c>
      <c r="L193" s="10">
        <v>0</v>
      </c>
      <c r="M193" t="b">
        <v>0</v>
      </c>
      <c r="N193" s="10" t="s">
        <v>8269</v>
      </c>
      <c r="O193" s="15" t="s">
        <v>8315</v>
      </c>
      <c r="P193" s="10" t="s">
        <v>8316</v>
      </c>
      <c r="Q193" s="10">
        <v>0</v>
      </c>
      <c r="R193" s="10">
        <v>0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s="10" t="s">
        <v>8220</v>
      </c>
      <c r="G194" s="10" t="s">
        <v>8223</v>
      </c>
      <c r="H194" s="10" t="s">
        <v>8245</v>
      </c>
      <c r="I194" s="10">
        <v>1487811600</v>
      </c>
      <c r="J194" s="10">
        <v>1486077481</v>
      </c>
      <c r="K194" s="10" t="b">
        <v>0</v>
      </c>
      <c r="L194" s="10">
        <v>7</v>
      </c>
      <c r="M194" t="b">
        <v>0</v>
      </c>
      <c r="N194" s="10" t="s">
        <v>8269</v>
      </c>
      <c r="O194" s="15" t="s">
        <v>8315</v>
      </c>
      <c r="P194" s="10" t="s">
        <v>8316</v>
      </c>
      <c r="Q194" s="10">
        <v>7</v>
      </c>
      <c r="R194" s="10">
        <v>30.71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s="10" t="s">
        <v>8220</v>
      </c>
      <c r="G195" s="10" t="s">
        <v>8223</v>
      </c>
      <c r="H195" s="10" t="s">
        <v>8245</v>
      </c>
      <c r="I195" s="10">
        <v>1402007500</v>
      </c>
      <c r="J195" s="10">
        <v>1399415500</v>
      </c>
      <c r="K195" s="10" t="b">
        <v>0</v>
      </c>
      <c r="L195" s="10">
        <v>11</v>
      </c>
      <c r="M195" t="b">
        <v>0</v>
      </c>
      <c r="N195" s="10" t="s">
        <v>8269</v>
      </c>
      <c r="O195" s="15" t="s">
        <v>8315</v>
      </c>
      <c r="P195" s="10" t="s">
        <v>8316</v>
      </c>
      <c r="Q195" s="10">
        <v>28</v>
      </c>
      <c r="R195" s="10">
        <v>51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s="10" t="s">
        <v>8220</v>
      </c>
      <c r="G196" s="10" t="s">
        <v>8223</v>
      </c>
      <c r="H196" s="10" t="s">
        <v>8245</v>
      </c>
      <c r="I196" s="10">
        <v>1450053370</v>
      </c>
      <c r="J196" s="10">
        <v>1447461370</v>
      </c>
      <c r="K196" s="10" t="b">
        <v>0</v>
      </c>
      <c r="L196" s="10">
        <v>0</v>
      </c>
      <c r="M196" t="b">
        <v>0</v>
      </c>
      <c r="N196" s="10" t="s">
        <v>8269</v>
      </c>
      <c r="O196" s="15" t="s">
        <v>8315</v>
      </c>
      <c r="P196" s="10" t="s">
        <v>8316</v>
      </c>
      <c r="Q196" s="10">
        <v>0</v>
      </c>
      <c r="R196" s="10">
        <v>0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s="10" t="s">
        <v>8220</v>
      </c>
      <c r="G197" s="10" t="s">
        <v>8223</v>
      </c>
      <c r="H197" s="10" t="s">
        <v>8245</v>
      </c>
      <c r="I197" s="10">
        <v>1454525340</v>
      </c>
      <c r="J197" s="10">
        <v>1452008599</v>
      </c>
      <c r="K197" s="10" t="b">
        <v>0</v>
      </c>
      <c r="L197" s="10">
        <v>6</v>
      </c>
      <c r="M197" t="b">
        <v>0</v>
      </c>
      <c r="N197" s="10" t="s">
        <v>8269</v>
      </c>
      <c r="O197" s="15" t="s">
        <v>8315</v>
      </c>
      <c r="P197" s="10" t="s">
        <v>8316</v>
      </c>
      <c r="Q197" s="10">
        <v>16</v>
      </c>
      <c r="R197" s="10">
        <v>66.67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s="10" t="s">
        <v>8220</v>
      </c>
      <c r="G198" s="10" t="s">
        <v>8223</v>
      </c>
      <c r="H198" s="10" t="s">
        <v>8245</v>
      </c>
      <c r="I198" s="10">
        <v>1418914964</v>
      </c>
      <c r="J198" s="10">
        <v>1414591364</v>
      </c>
      <c r="K198" s="10" t="b">
        <v>0</v>
      </c>
      <c r="L198" s="10">
        <v>0</v>
      </c>
      <c r="M198" t="b">
        <v>0</v>
      </c>
      <c r="N198" s="10" t="s">
        <v>8269</v>
      </c>
      <c r="O198" s="15" t="s">
        <v>8315</v>
      </c>
      <c r="P198" s="10" t="s">
        <v>8316</v>
      </c>
      <c r="Q198" s="10">
        <v>0</v>
      </c>
      <c r="R198" s="10">
        <v>0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s="10" t="s">
        <v>8220</v>
      </c>
      <c r="G199" s="10" t="s">
        <v>8223</v>
      </c>
      <c r="H199" s="10" t="s">
        <v>8245</v>
      </c>
      <c r="I199" s="10">
        <v>1450211116</v>
      </c>
      <c r="J199" s="10">
        <v>1445023516</v>
      </c>
      <c r="K199" s="10" t="b">
        <v>0</v>
      </c>
      <c r="L199" s="10">
        <v>7</v>
      </c>
      <c r="M199" t="b">
        <v>0</v>
      </c>
      <c r="N199" s="10" t="s">
        <v>8269</v>
      </c>
      <c r="O199" s="15" t="s">
        <v>8315</v>
      </c>
      <c r="P199" s="10" t="s">
        <v>8316</v>
      </c>
      <c r="Q199" s="10">
        <v>7</v>
      </c>
      <c r="R199" s="10">
        <v>59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s="10" t="s">
        <v>8220</v>
      </c>
      <c r="G200" s="10" t="s">
        <v>8223</v>
      </c>
      <c r="H200" s="10" t="s">
        <v>8245</v>
      </c>
      <c r="I200" s="10">
        <v>1428097450</v>
      </c>
      <c r="J200" s="10">
        <v>1425509050</v>
      </c>
      <c r="K200" s="10" t="b">
        <v>0</v>
      </c>
      <c r="L200" s="10">
        <v>2</v>
      </c>
      <c r="M200" t="b">
        <v>0</v>
      </c>
      <c r="N200" s="10" t="s">
        <v>8269</v>
      </c>
      <c r="O200" s="15" t="s">
        <v>8315</v>
      </c>
      <c r="P200" s="10" t="s">
        <v>8316</v>
      </c>
      <c r="Q200" s="10">
        <v>1</v>
      </c>
      <c r="R200" s="10">
        <v>100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s="10" t="s">
        <v>8220</v>
      </c>
      <c r="G201" s="10" t="s">
        <v>8223</v>
      </c>
      <c r="H201" s="10" t="s">
        <v>8245</v>
      </c>
      <c r="I201" s="10">
        <v>1413925887</v>
      </c>
      <c r="J201" s="10">
        <v>1411333887</v>
      </c>
      <c r="K201" s="10" t="b">
        <v>0</v>
      </c>
      <c r="L201" s="10">
        <v>25</v>
      </c>
      <c r="M201" t="b">
        <v>0</v>
      </c>
      <c r="N201" s="10" t="s">
        <v>8269</v>
      </c>
      <c r="O201" s="15" t="s">
        <v>8315</v>
      </c>
      <c r="P201" s="10" t="s">
        <v>8316</v>
      </c>
      <c r="Q201" s="10">
        <v>37</v>
      </c>
      <c r="R201" s="10">
        <v>147.4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s="10" t="s">
        <v>8220</v>
      </c>
      <c r="G202" s="10" t="s">
        <v>8223</v>
      </c>
      <c r="H202" s="10" t="s">
        <v>8245</v>
      </c>
      <c r="I202" s="10">
        <v>1404253800</v>
      </c>
      <c r="J202" s="10">
        <v>1402784964</v>
      </c>
      <c r="K202" s="10" t="b">
        <v>0</v>
      </c>
      <c r="L202" s="10">
        <v>17</v>
      </c>
      <c r="M202" t="b">
        <v>0</v>
      </c>
      <c r="N202" s="10" t="s">
        <v>8269</v>
      </c>
      <c r="O202" s="15" t="s">
        <v>8315</v>
      </c>
      <c r="P202" s="10" t="s">
        <v>8316</v>
      </c>
      <c r="Q202" s="10">
        <v>47</v>
      </c>
      <c r="R202" s="10">
        <v>166.06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s="10" t="s">
        <v>8220</v>
      </c>
      <c r="G203" s="10" t="s">
        <v>8223</v>
      </c>
      <c r="H203" s="10" t="s">
        <v>8245</v>
      </c>
      <c r="I203" s="10">
        <v>1464099900</v>
      </c>
      <c r="J203" s="10">
        <v>1462585315</v>
      </c>
      <c r="K203" s="10" t="b">
        <v>0</v>
      </c>
      <c r="L203" s="10">
        <v>2</v>
      </c>
      <c r="M203" t="b">
        <v>0</v>
      </c>
      <c r="N203" s="10" t="s">
        <v>8269</v>
      </c>
      <c r="O203" s="15" t="s">
        <v>8315</v>
      </c>
      <c r="P203" s="10" t="s">
        <v>8316</v>
      </c>
      <c r="Q203" s="10">
        <v>11</v>
      </c>
      <c r="R203" s="10">
        <v>40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s="10" t="s">
        <v>8220</v>
      </c>
      <c r="G204" s="10" t="s">
        <v>8223</v>
      </c>
      <c r="H204" s="10" t="s">
        <v>8245</v>
      </c>
      <c r="I204" s="10">
        <v>1413573010</v>
      </c>
      <c r="J204" s="10">
        <v>1408389010</v>
      </c>
      <c r="K204" s="10" t="b">
        <v>0</v>
      </c>
      <c r="L204" s="10">
        <v>4</v>
      </c>
      <c r="M204" t="b">
        <v>0</v>
      </c>
      <c r="N204" s="10" t="s">
        <v>8269</v>
      </c>
      <c r="O204" s="15" t="s">
        <v>8315</v>
      </c>
      <c r="P204" s="10" t="s">
        <v>8316</v>
      </c>
      <c r="Q204" s="10">
        <v>12</v>
      </c>
      <c r="R204" s="10">
        <v>75.25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s="10" t="s">
        <v>8220</v>
      </c>
      <c r="G205" s="10" t="s">
        <v>8223</v>
      </c>
      <c r="H205" s="10" t="s">
        <v>8245</v>
      </c>
      <c r="I205" s="10">
        <v>1448949540</v>
      </c>
      <c r="J205" s="10">
        <v>1446048367</v>
      </c>
      <c r="K205" s="10" t="b">
        <v>0</v>
      </c>
      <c r="L205" s="10">
        <v>5</v>
      </c>
      <c r="M205" t="b">
        <v>0</v>
      </c>
      <c r="N205" s="10" t="s">
        <v>8269</v>
      </c>
      <c r="O205" s="15" t="s">
        <v>8315</v>
      </c>
      <c r="P205" s="10" t="s">
        <v>8316</v>
      </c>
      <c r="Q205" s="10">
        <v>60</v>
      </c>
      <c r="R205" s="10">
        <v>60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s="10" t="s">
        <v>8220</v>
      </c>
      <c r="G206" s="10" t="s">
        <v>8223</v>
      </c>
      <c r="H206" s="10" t="s">
        <v>8245</v>
      </c>
      <c r="I206" s="10">
        <v>1437188400</v>
      </c>
      <c r="J206" s="10">
        <v>1432100004</v>
      </c>
      <c r="K206" s="10" t="b">
        <v>0</v>
      </c>
      <c r="L206" s="10">
        <v>2</v>
      </c>
      <c r="M206" t="b">
        <v>0</v>
      </c>
      <c r="N206" s="10" t="s">
        <v>8269</v>
      </c>
      <c r="O206" s="15" t="s">
        <v>8315</v>
      </c>
      <c r="P206" s="10" t="s">
        <v>8316</v>
      </c>
      <c r="Q206" s="10">
        <v>31</v>
      </c>
      <c r="R206" s="10">
        <v>1250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s="10" t="s">
        <v>8220</v>
      </c>
      <c r="G207" s="10" t="s">
        <v>8223</v>
      </c>
      <c r="H207" s="10" t="s">
        <v>8245</v>
      </c>
      <c r="I207" s="10">
        <v>1421781360</v>
      </c>
      <c r="J207" s="10">
        <v>1419213664</v>
      </c>
      <c r="K207" s="10" t="b">
        <v>0</v>
      </c>
      <c r="L207" s="10">
        <v>3</v>
      </c>
      <c r="M207" t="b">
        <v>0</v>
      </c>
      <c r="N207" s="10" t="s">
        <v>8269</v>
      </c>
      <c r="O207" s="15" t="s">
        <v>8315</v>
      </c>
      <c r="P207" s="10" t="s">
        <v>8316</v>
      </c>
      <c r="Q207" s="10">
        <v>0</v>
      </c>
      <c r="R207" s="10">
        <v>7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s="10" t="s">
        <v>8220</v>
      </c>
      <c r="G208" s="10" t="s">
        <v>8223</v>
      </c>
      <c r="H208" s="10" t="s">
        <v>8245</v>
      </c>
      <c r="I208" s="10">
        <v>1428642000</v>
      </c>
      <c r="J208" s="10">
        <v>1426050982</v>
      </c>
      <c r="K208" s="10" t="b">
        <v>0</v>
      </c>
      <c r="L208" s="10">
        <v>4</v>
      </c>
      <c r="M208" t="b">
        <v>0</v>
      </c>
      <c r="N208" s="10" t="s">
        <v>8269</v>
      </c>
      <c r="O208" s="15" t="s">
        <v>8315</v>
      </c>
      <c r="P208" s="10" t="s">
        <v>8316</v>
      </c>
      <c r="Q208" s="10">
        <v>38</v>
      </c>
      <c r="R208" s="10">
        <v>56.25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s="10" t="s">
        <v>8220</v>
      </c>
      <c r="G209" s="10" t="s">
        <v>8223</v>
      </c>
      <c r="H209" s="10" t="s">
        <v>8245</v>
      </c>
      <c r="I209" s="10">
        <v>1413992210</v>
      </c>
      <c r="J209" s="10">
        <v>1411400210</v>
      </c>
      <c r="K209" s="10" t="b">
        <v>0</v>
      </c>
      <c r="L209" s="10">
        <v>12</v>
      </c>
      <c r="M209" t="b">
        <v>0</v>
      </c>
      <c r="N209" s="10" t="s">
        <v>8269</v>
      </c>
      <c r="O209" s="15" t="s">
        <v>8315</v>
      </c>
      <c r="P209" s="10" t="s">
        <v>8316</v>
      </c>
      <c r="Q209" s="10">
        <v>8</v>
      </c>
      <c r="R209" s="10">
        <v>38.33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s="10" t="s">
        <v>8220</v>
      </c>
      <c r="G210" s="10" t="s">
        <v>8223</v>
      </c>
      <c r="H210" s="10" t="s">
        <v>8245</v>
      </c>
      <c r="I210" s="10">
        <v>1420938000</v>
      </c>
      <c r="J210" s="10">
        <v>1418862743</v>
      </c>
      <c r="K210" s="10" t="b">
        <v>0</v>
      </c>
      <c r="L210" s="10">
        <v>4</v>
      </c>
      <c r="M210" t="b">
        <v>0</v>
      </c>
      <c r="N210" s="10" t="s">
        <v>8269</v>
      </c>
      <c r="O210" s="15" t="s">
        <v>8315</v>
      </c>
      <c r="P210" s="10" t="s">
        <v>8316</v>
      </c>
      <c r="Q210" s="10">
        <v>2</v>
      </c>
      <c r="R210" s="10">
        <v>27.5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s="10" t="s">
        <v>8220</v>
      </c>
      <c r="G211" s="10" t="s">
        <v>8223</v>
      </c>
      <c r="H211" s="10" t="s">
        <v>8245</v>
      </c>
      <c r="I211" s="10">
        <v>1436914815</v>
      </c>
      <c r="J211" s="10">
        <v>1434322815</v>
      </c>
      <c r="K211" s="10" t="b">
        <v>0</v>
      </c>
      <c r="L211" s="10">
        <v>1</v>
      </c>
      <c r="M211" t="b">
        <v>0</v>
      </c>
      <c r="N211" s="10" t="s">
        <v>8269</v>
      </c>
      <c r="O211" s="15" t="s">
        <v>8315</v>
      </c>
      <c r="P211" s="10" t="s">
        <v>8316</v>
      </c>
      <c r="Q211" s="10">
        <v>0</v>
      </c>
      <c r="R211" s="10">
        <v>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s="10" t="s">
        <v>8220</v>
      </c>
      <c r="G212" s="10" t="s">
        <v>8223</v>
      </c>
      <c r="H212" s="10" t="s">
        <v>8245</v>
      </c>
      <c r="I212" s="10">
        <v>1414077391</v>
      </c>
      <c r="J212" s="10">
        <v>1411485391</v>
      </c>
      <c r="K212" s="10" t="b">
        <v>0</v>
      </c>
      <c r="L212" s="10">
        <v>1</v>
      </c>
      <c r="M212" t="b">
        <v>0</v>
      </c>
      <c r="N212" s="10" t="s">
        <v>8269</v>
      </c>
      <c r="O212" s="15" t="s">
        <v>8315</v>
      </c>
      <c r="P212" s="10" t="s">
        <v>8316</v>
      </c>
      <c r="Q212" s="10">
        <v>0</v>
      </c>
      <c r="R212" s="10">
        <v>1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s="10" t="s">
        <v>8220</v>
      </c>
      <c r="G213" s="10" t="s">
        <v>8223</v>
      </c>
      <c r="H213" s="10" t="s">
        <v>8245</v>
      </c>
      <c r="I213" s="10">
        <v>1399618380</v>
      </c>
      <c r="J213" s="10">
        <v>1399058797</v>
      </c>
      <c r="K213" s="10" t="b">
        <v>0</v>
      </c>
      <c r="L213" s="10">
        <v>0</v>
      </c>
      <c r="M213" t="b">
        <v>0</v>
      </c>
      <c r="N213" s="10" t="s">
        <v>8269</v>
      </c>
      <c r="O213" s="15" t="s">
        <v>8315</v>
      </c>
      <c r="P213" s="10" t="s">
        <v>8316</v>
      </c>
      <c r="Q213" s="10">
        <v>0</v>
      </c>
      <c r="R213" s="10">
        <v>0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s="10" t="s">
        <v>8220</v>
      </c>
      <c r="G214" s="10" t="s">
        <v>8223</v>
      </c>
      <c r="H214" s="10" t="s">
        <v>8245</v>
      </c>
      <c r="I214" s="10">
        <v>1413234316</v>
      </c>
      <c r="J214" s="10">
        <v>1408050316</v>
      </c>
      <c r="K214" s="10" t="b">
        <v>0</v>
      </c>
      <c r="L214" s="10">
        <v>13</v>
      </c>
      <c r="M214" t="b">
        <v>0</v>
      </c>
      <c r="N214" s="10" t="s">
        <v>8269</v>
      </c>
      <c r="O214" s="15" t="s">
        <v>8315</v>
      </c>
      <c r="P214" s="10" t="s">
        <v>8316</v>
      </c>
      <c r="Q214" s="10">
        <v>38</v>
      </c>
      <c r="R214" s="10">
        <v>86.62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s="10" t="s">
        <v>8220</v>
      </c>
      <c r="G215" s="10" t="s">
        <v>8223</v>
      </c>
      <c r="H215" s="10" t="s">
        <v>8245</v>
      </c>
      <c r="I215" s="10">
        <v>1475294400</v>
      </c>
      <c r="J215" s="10">
        <v>1472674285</v>
      </c>
      <c r="K215" s="10" t="b">
        <v>0</v>
      </c>
      <c r="L215" s="10">
        <v>0</v>
      </c>
      <c r="M215" t="b">
        <v>0</v>
      </c>
      <c r="N215" s="10" t="s">
        <v>8269</v>
      </c>
      <c r="O215" s="15" t="s">
        <v>8315</v>
      </c>
      <c r="P215" s="10" t="s">
        <v>8316</v>
      </c>
      <c r="Q215" s="10">
        <v>0</v>
      </c>
      <c r="R215" s="10">
        <v>0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s="10" t="s">
        <v>8220</v>
      </c>
      <c r="G216" s="10" t="s">
        <v>8223</v>
      </c>
      <c r="H216" s="10" t="s">
        <v>8245</v>
      </c>
      <c r="I216" s="10">
        <v>1467575940</v>
      </c>
      <c r="J216" s="10">
        <v>1465856639</v>
      </c>
      <c r="K216" s="10" t="b">
        <v>0</v>
      </c>
      <c r="L216" s="10">
        <v>9</v>
      </c>
      <c r="M216" t="b">
        <v>0</v>
      </c>
      <c r="N216" s="10" t="s">
        <v>8269</v>
      </c>
      <c r="O216" s="15" t="s">
        <v>8315</v>
      </c>
      <c r="P216" s="10" t="s">
        <v>8316</v>
      </c>
      <c r="Q216" s="10">
        <v>53</v>
      </c>
      <c r="R216" s="10">
        <v>88.33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s="10" t="s">
        <v>8220</v>
      </c>
      <c r="G217" s="10" t="s">
        <v>8223</v>
      </c>
      <c r="H217" s="10" t="s">
        <v>8245</v>
      </c>
      <c r="I217" s="10">
        <v>1459483140</v>
      </c>
      <c r="J217" s="10">
        <v>1458178044</v>
      </c>
      <c r="K217" s="10" t="b">
        <v>0</v>
      </c>
      <c r="L217" s="10">
        <v>4</v>
      </c>
      <c r="M217" t="b">
        <v>0</v>
      </c>
      <c r="N217" s="10" t="s">
        <v>8269</v>
      </c>
      <c r="O217" s="15" t="s">
        <v>8315</v>
      </c>
      <c r="P217" s="10" t="s">
        <v>8316</v>
      </c>
      <c r="Q217" s="10">
        <v>3</v>
      </c>
      <c r="R217" s="10">
        <v>23.75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s="10" t="s">
        <v>8220</v>
      </c>
      <c r="G218" s="10" t="s">
        <v>8223</v>
      </c>
      <c r="H218" s="10" t="s">
        <v>8245</v>
      </c>
      <c r="I218" s="10">
        <v>1461205423</v>
      </c>
      <c r="J218" s="10">
        <v>1456025023</v>
      </c>
      <c r="K218" s="10" t="b">
        <v>0</v>
      </c>
      <c r="L218" s="10">
        <v>0</v>
      </c>
      <c r="M218" t="b">
        <v>0</v>
      </c>
      <c r="N218" s="10" t="s">
        <v>8269</v>
      </c>
      <c r="O218" s="15" t="s">
        <v>8315</v>
      </c>
      <c r="P218" s="10" t="s">
        <v>8316</v>
      </c>
      <c r="Q218" s="10">
        <v>0</v>
      </c>
      <c r="R218" s="10">
        <v>0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s="10" t="s">
        <v>8220</v>
      </c>
      <c r="G219" s="10" t="s">
        <v>8223</v>
      </c>
      <c r="H219" s="10" t="s">
        <v>8245</v>
      </c>
      <c r="I219" s="10">
        <v>1467481468</v>
      </c>
      <c r="J219" s="10">
        <v>1464889468</v>
      </c>
      <c r="K219" s="10" t="b">
        <v>0</v>
      </c>
      <c r="L219" s="10">
        <v>3</v>
      </c>
      <c r="M219" t="b">
        <v>0</v>
      </c>
      <c r="N219" s="10" t="s">
        <v>8269</v>
      </c>
      <c r="O219" s="15" t="s">
        <v>8315</v>
      </c>
      <c r="P219" s="10" t="s">
        <v>8316</v>
      </c>
      <c r="Q219" s="10">
        <v>2</v>
      </c>
      <c r="R219" s="10">
        <v>163.33000000000001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s="10" t="s">
        <v>8220</v>
      </c>
      <c r="G220" s="10" t="s">
        <v>8223</v>
      </c>
      <c r="H220" s="10" t="s">
        <v>8245</v>
      </c>
      <c r="I220" s="10">
        <v>1407883811</v>
      </c>
      <c r="J220" s="10">
        <v>1405291811</v>
      </c>
      <c r="K220" s="10" t="b">
        <v>0</v>
      </c>
      <c r="L220" s="10">
        <v>4</v>
      </c>
      <c r="M220" t="b">
        <v>0</v>
      </c>
      <c r="N220" s="10" t="s">
        <v>8269</v>
      </c>
      <c r="O220" s="15" t="s">
        <v>8315</v>
      </c>
      <c r="P220" s="10" t="s">
        <v>8316</v>
      </c>
      <c r="Q220" s="10">
        <v>1</v>
      </c>
      <c r="R220" s="10">
        <v>6.75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s="10" t="s">
        <v>8220</v>
      </c>
      <c r="G221" s="10" t="s">
        <v>8223</v>
      </c>
      <c r="H221" s="10" t="s">
        <v>8245</v>
      </c>
      <c r="I221" s="10">
        <v>1463619388</v>
      </c>
      <c r="J221" s="10">
        <v>1461027388</v>
      </c>
      <c r="K221" s="10" t="b">
        <v>0</v>
      </c>
      <c r="L221" s="10">
        <v>1</v>
      </c>
      <c r="M221" t="b">
        <v>0</v>
      </c>
      <c r="N221" s="10" t="s">
        <v>8269</v>
      </c>
      <c r="O221" s="15" t="s">
        <v>8315</v>
      </c>
      <c r="P221" s="10" t="s">
        <v>8316</v>
      </c>
      <c r="Q221" s="10">
        <v>0</v>
      </c>
      <c r="R221" s="10">
        <v>25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s="10" t="s">
        <v>8220</v>
      </c>
      <c r="G222" s="10" t="s">
        <v>8223</v>
      </c>
      <c r="H222" s="10" t="s">
        <v>8245</v>
      </c>
      <c r="I222" s="10">
        <v>1443408550</v>
      </c>
      <c r="J222" s="10">
        <v>1439952550</v>
      </c>
      <c r="K222" s="10" t="b">
        <v>0</v>
      </c>
      <c r="L222" s="10">
        <v>17</v>
      </c>
      <c r="M222" t="b">
        <v>0</v>
      </c>
      <c r="N222" s="10" t="s">
        <v>8269</v>
      </c>
      <c r="O222" s="15" t="s">
        <v>8315</v>
      </c>
      <c r="P222" s="10" t="s">
        <v>8316</v>
      </c>
      <c r="Q222" s="10">
        <v>61</v>
      </c>
      <c r="R222" s="10">
        <v>179.12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s="10" t="s">
        <v>8220</v>
      </c>
      <c r="G223" s="10" t="s">
        <v>8223</v>
      </c>
      <c r="H223" s="10" t="s">
        <v>8245</v>
      </c>
      <c r="I223" s="10">
        <v>1484348700</v>
      </c>
      <c r="J223" s="10">
        <v>1481756855</v>
      </c>
      <c r="K223" s="10" t="b">
        <v>0</v>
      </c>
      <c r="L223" s="10">
        <v>1</v>
      </c>
      <c r="M223" t="b">
        <v>0</v>
      </c>
      <c r="N223" s="10" t="s">
        <v>8269</v>
      </c>
      <c r="O223" s="15" t="s">
        <v>8315</v>
      </c>
      <c r="P223" s="10" t="s">
        <v>8316</v>
      </c>
      <c r="Q223" s="10">
        <v>1</v>
      </c>
      <c r="R223" s="10">
        <v>34.950000000000003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s="10" t="s">
        <v>8220</v>
      </c>
      <c r="G224" s="10" t="s">
        <v>8223</v>
      </c>
      <c r="H224" s="10" t="s">
        <v>8245</v>
      </c>
      <c r="I224" s="10">
        <v>1425178800</v>
      </c>
      <c r="J224" s="10">
        <v>1422374420</v>
      </c>
      <c r="K224" s="10" t="b">
        <v>0</v>
      </c>
      <c r="L224" s="10">
        <v>6</v>
      </c>
      <c r="M224" t="b">
        <v>0</v>
      </c>
      <c r="N224" s="10" t="s">
        <v>8269</v>
      </c>
      <c r="O224" s="15" t="s">
        <v>8315</v>
      </c>
      <c r="P224" s="10" t="s">
        <v>8316</v>
      </c>
      <c r="Q224" s="10">
        <v>17</v>
      </c>
      <c r="R224" s="10">
        <v>27.5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s="10" t="s">
        <v>8220</v>
      </c>
      <c r="G225" s="10" t="s">
        <v>8223</v>
      </c>
      <c r="H225" s="10" t="s">
        <v>8245</v>
      </c>
      <c r="I225" s="10">
        <v>1431144000</v>
      </c>
      <c r="J225" s="10">
        <v>1426407426</v>
      </c>
      <c r="K225" s="10" t="b">
        <v>0</v>
      </c>
      <c r="L225" s="10">
        <v>2</v>
      </c>
      <c r="M225" t="b">
        <v>0</v>
      </c>
      <c r="N225" s="10" t="s">
        <v>8269</v>
      </c>
      <c r="O225" s="15" t="s">
        <v>8315</v>
      </c>
      <c r="P225" s="10" t="s">
        <v>8316</v>
      </c>
      <c r="Q225" s="10">
        <v>1</v>
      </c>
      <c r="R225" s="10">
        <v>18.5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s="10" t="s">
        <v>8220</v>
      </c>
      <c r="G226" s="10" t="s">
        <v>8223</v>
      </c>
      <c r="H226" s="10" t="s">
        <v>8245</v>
      </c>
      <c r="I226" s="10">
        <v>1413921060</v>
      </c>
      <c r="J226" s="10">
        <v>1411499149</v>
      </c>
      <c r="K226" s="10" t="b">
        <v>0</v>
      </c>
      <c r="L226" s="10">
        <v>0</v>
      </c>
      <c r="M226" t="b">
        <v>0</v>
      </c>
      <c r="N226" s="10" t="s">
        <v>8269</v>
      </c>
      <c r="O226" s="15" t="s">
        <v>8315</v>
      </c>
      <c r="P226" s="10" t="s">
        <v>8316</v>
      </c>
      <c r="Q226" s="10">
        <v>0</v>
      </c>
      <c r="R226" s="10">
        <v>0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s="10" t="s">
        <v>8220</v>
      </c>
      <c r="G227" s="10" t="s">
        <v>8223</v>
      </c>
      <c r="H227" s="10" t="s">
        <v>8245</v>
      </c>
      <c r="I227" s="10">
        <v>1482339794</v>
      </c>
      <c r="J227" s="10">
        <v>1479747794</v>
      </c>
      <c r="K227" s="10" t="b">
        <v>0</v>
      </c>
      <c r="L227" s="10">
        <v>6</v>
      </c>
      <c r="M227" t="b">
        <v>0</v>
      </c>
      <c r="N227" s="10" t="s">
        <v>8269</v>
      </c>
      <c r="O227" s="15" t="s">
        <v>8315</v>
      </c>
      <c r="P227" s="10" t="s">
        <v>8316</v>
      </c>
      <c r="Q227" s="10">
        <v>9</v>
      </c>
      <c r="R227" s="10">
        <v>222.5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s="10" t="s">
        <v>8220</v>
      </c>
      <c r="G228" s="10" t="s">
        <v>8223</v>
      </c>
      <c r="H228" s="10" t="s">
        <v>8245</v>
      </c>
      <c r="I228" s="10">
        <v>1466375521</v>
      </c>
      <c r="J228" s="10">
        <v>1463783521</v>
      </c>
      <c r="K228" s="10" t="b">
        <v>0</v>
      </c>
      <c r="L228" s="10">
        <v>1</v>
      </c>
      <c r="M228" t="b">
        <v>0</v>
      </c>
      <c r="N228" s="10" t="s">
        <v>8269</v>
      </c>
      <c r="O228" s="15" t="s">
        <v>8315</v>
      </c>
      <c r="P228" s="10" t="s">
        <v>8316</v>
      </c>
      <c r="Q228" s="10">
        <v>0</v>
      </c>
      <c r="R228" s="10">
        <v>5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s="10" t="s">
        <v>8220</v>
      </c>
      <c r="G229" s="10" t="s">
        <v>8223</v>
      </c>
      <c r="H229" s="10" t="s">
        <v>8245</v>
      </c>
      <c r="I229" s="10">
        <v>1465930440</v>
      </c>
      <c r="J229" s="10">
        <v>1463849116</v>
      </c>
      <c r="K229" s="10" t="b">
        <v>0</v>
      </c>
      <c r="L229" s="10">
        <v>0</v>
      </c>
      <c r="M229" t="b">
        <v>0</v>
      </c>
      <c r="N229" s="10" t="s">
        <v>8269</v>
      </c>
      <c r="O229" s="15" t="s">
        <v>8315</v>
      </c>
      <c r="P229" s="10" t="s">
        <v>8316</v>
      </c>
      <c r="Q229" s="10">
        <v>0</v>
      </c>
      <c r="R229" s="10">
        <v>0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s="10" t="s">
        <v>8220</v>
      </c>
      <c r="G230" s="10" t="s">
        <v>8223</v>
      </c>
      <c r="H230" s="10" t="s">
        <v>8245</v>
      </c>
      <c r="I230" s="10">
        <v>1425819425</v>
      </c>
      <c r="J230" s="10">
        <v>1423231025</v>
      </c>
      <c r="K230" s="10" t="b">
        <v>0</v>
      </c>
      <c r="L230" s="10">
        <v>12</v>
      </c>
      <c r="M230" t="b">
        <v>0</v>
      </c>
      <c r="N230" s="10" t="s">
        <v>8269</v>
      </c>
      <c r="O230" s="15" t="s">
        <v>8315</v>
      </c>
      <c r="P230" s="10" t="s">
        <v>8316</v>
      </c>
      <c r="Q230" s="10">
        <v>16</v>
      </c>
      <c r="R230" s="10">
        <v>29.17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s="10" t="s">
        <v>8220</v>
      </c>
      <c r="G231" s="10" t="s">
        <v>8223</v>
      </c>
      <c r="H231" s="10" t="s">
        <v>8245</v>
      </c>
      <c r="I231" s="10">
        <v>1447542000</v>
      </c>
      <c r="J231" s="10">
        <v>1446179553</v>
      </c>
      <c r="K231" s="10" t="b">
        <v>0</v>
      </c>
      <c r="L231" s="10">
        <v>2</v>
      </c>
      <c r="M231" t="b">
        <v>0</v>
      </c>
      <c r="N231" s="10" t="s">
        <v>8269</v>
      </c>
      <c r="O231" s="15" t="s">
        <v>8315</v>
      </c>
      <c r="P231" s="10" t="s">
        <v>8316</v>
      </c>
      <c r="Q231" s="10">
        <v>2</v>
      </c>
      <c r="R231" s="10">
        <v>1.5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s="10" t="s">
        <v>8220</v>
      </c>
      <c r="G232" s="10" t="s">
        <v>8223</v>
      </c>
      <c r="H232" s="10" t="s">
        <v>8245</v>
      </c>
      <c r="I232" s="10">
        <v>1452795416</v>
      </c>
      <c r="J232" s="10">
        <v>1450203416</v>
      </c>
      <c r="K232" s="10" t="b">
        <v>0</v>
      </c>
      <c r="L232" s="10">
        <v>6</v>
      </c>
      <c r="M232" t="b">
        <v>0</v>
      </c>
      <c r="N232" s="10" t="s">
        <v>8269</v>
      </c>
      <c r="O232" s="15" t="s">
        <v>8315</v>
      </c>
      <c r="P232" s="10" t="s">
        <v>8316</v>
      </c>
      <c r="Q232" s="10">
        <v>22</v>
      </c>
      <c r="R232" s="10">
        <v>126.5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s="10" t="s">
        <v>8220</v>
      </c>
      <c r="G233" s="10" t="s">
        <v>8223</v>
      </c>
      <c r="H233" s="10" t="s">
        <v>8245</v>
      </c>
      <c r="I233" s="10">
        <v>1427169540</v>
      </c>
      <c r="J233" s="10">
        <v>1424701775</v>
      </c>
      <c r="K233" s="10" t="b">
        <v>0</v>
      </c>
      <c r="L233" s="10">
        <v>1</v>
      </c>
      <c r="M233" t="b">
        <v>0</v>
      </c>
      <c r="N233" s="10" t="s">
        <v>8269</v>
      </c>
      <c r="O233" s="15" t="s">
        <v>8315</v>
      </c>
      <c r="P233" s="10" t="s">
        <v>8316</v>
      </c>
      <c r="Q233" s="10">
        <v>0</v>
      </c>
      <c r="R233" s="10">
        <v>10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s="10" t="s">
        <v>8220</v>
      </c>
      <c r="G234" s="10" t="s">
        <v>8223</v>
      </c>
      <c r="H234" s="10" t="s">
        <v>8245</v>
      </c>
      <c r="I234" s="10">
        <v>1448078400</v>
      </c>
      <c r="J234" s="10">
        <v>1445985299</v>
      </c>
      <c r="K234" s="10" t="b">
        <v>0</v>
      </c>
      <c r="L234" s="10">
        <v>5</v>
      </c>
      <c r="M234" t="b">
        <v>0</v>
      </c>
      <c r="N234" s="10" t="s">
        <v>8269</v>
      </c>
      <c r="O234" s="15" t="s">
        <v>8315</v>
      </c>
      <c r="P234" s="10" t="s">
        <v>8316</v>
      </c>
      <c r="Q234" s="10">
        <v>5</v>
      </c>
      <c r="R234" s="10">
        <v>9.4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s="10" t="s">
        <v>8220</v>
      </c>
      <c r="G235" s="10" t="s">
        <v>8223</v>
      </c>
      <c r="H235" s="10" t="s">
        <v>8245</v>
      </c>
      <c r="I235" s="10">
        <v>1468777786</v>
      </c>
      <c r="J235" s="10">
        <v>1466185786</v>
      </c>
      <c r="K235" s="10" t="b">
        <v>0</v>
      </c>
      <c r="L235" s="10">
        <v>0</v>
      </c>
      <c r="M235" t="b">
        <v>0</v>
      </c>
      <c r="N235" s="10" t="s">
        <v>8269</v>
      </c>
      <c r="O235" s="15" t="s">
        <v>8315</v>
      </c>
      <c r="P235" s="10" t="s">
        <v>8316</v>
      </c>
      <c r="Q235" s="10">
        <v>0</v>
      </c>
      <c r="R235" s="10">
        <v>0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s="10" t="s">
        <v>8220</v>
      </c>
      <c r="G236" s="10" t="s">
        <v>8223</v>
      </c>
      <c r="H236" s="10" t="s">
        <v>8245</v>
      </c>
      <c r="I236" s="10">
        <v>1433093700</v>
      </c>
      <c r="J236" s="10">
        <v>1430242488</v>
      </c>
      <c r="K236" s="10" t="b">
        <v>0</v>
      </c>
      <c r="L236" s="10">
        <v>8</v>
      </c>
      <c r="M236" t="b">
        <v>0</v>
      </c>
      <c r="N236" s="10" t="s">
        <v>8269</v>
      </c>
      <c r="O236" s="15" t="s">
        <v>8315</v>
      </c>
      <c r="P236" s="10" t="s">
        <v>8316</v>
      </c>
      <c r="Q236" s="10">
        <v>5</v>
      </c>
      <c r="R236" s="10">
        <v>30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s="10" t="s">
        <v>8220</v>
      </c>
      <c r="G237" s="10" t="s">
        <v>8223</v>
      </c>
      <c r="H237" s="10" t="s">
        <v>8245</v>
      </c>
      <c r="I237" s="10">
        <v>1438959600</v>
      </c>
      <c r="J237" s="10">
        <v>1437754137</v>
      </c>
      <c r="K237" s="10" t="b">
        <v>0</v>
      </c>
      <c r="L237" s="10">
        <v>3</v>
      </c>
      <c r="M237" t="b">
        <v>0</v>
      </c>
      <c r="N237" s="10" t="s">
        <v>8269</v>
      </c>
      <c r="O237" s="15" t="s">
        <v>8315</v>
      </c>
      <c r="P237" s="10" t="s">
        <v>8316</v>
      </c>
      <c r="Q237" s="10">
        <v>3</v>
      </c>
      <c r="R237" s="10">
        <v>10.67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s="10" t="s">
        <v>8220</v>
      </c>
      <c r="G238" s="10" t="s">
        <v>8223</v>
      </c>
      <c r="H238" s="10" t="s">
        <v>8245</v>
      </c>
      <c r="I238" s="10">
        <v>1421410151</v>
      </c>
      <c r="J238" s="10">
        <v>1418818151</v>
      </c>
      <c r="K238" s="10" t="b">
        <v>0</v>
      </c>
      <c r="L238" s="10">
        <v>8</v>
      </c>
      <c r="M238" t="b">
        <v>0</v>
      </c>
      <c r="N238" s="10" t="s">
        <v>8269</v>
      </c>
      <c r="O238" s="15" t="s">
        <v>8315</v>
      </c>
      <c r="P238" s="10" t="s">
        <v>8316</v>
      </c>
      <c r="Q238" s="10">
        <v>13</v>
      </c>
      <c r="R238" s="10">
        <v>25.5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s="10" t="s">
        <v>8220</v>
      </c>
      <c r="G239" s="10" t="s">
        <v>8223</v>
      </c>
      <c r="H239" s="10" t="s">
        <v>8245</v>
      </c>
      <c r="I239" s="10">
        <v>1428205247</v>
      </c>
      <c r="J239" s="10">
        <v>1423024847</v>
      </c>
      <c r="K239" s="10" t="b">
        <v>0</v>
      </c>
      <c r="L239" s="10">
        <v>1</v>
      </c>
      <c r="M239" t="b">
        <v>0</v>
      </c>
      <c r="N239" s="10" t="s">
        <v>8269</v>
      </c>
      <c r="O239" s="15" t="s">
        <v>8315</v>
      </c>
      <c r="P239" s="10" t="s">
        <v>8316</v>
      </c>
      <c r="Q239" s="10">
        <v>0</v>
      </c>
      <c r="R239" s="10">
        <v>20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s="10" t="s">
        <v>8220</v>
      </c>
      <c r="G240" s="10" t="s">
        <v>8223</v>
      </c>
      <c r="H240" s="10" t="s">
        <v>8245</v>
      </c>
      <c r="I240" s="10">
        <v>1413953940</v>
      </c>
      <c r="J240" s="10">
        <v>1410141900</v>
      </c>
      <c r="K240" s="10" t="b">
        <v>0</v>
      </c>
      <c r="L240" s="10">
        <v>8</v>
      </c>
      <c r="M240" t="b">
        <v>0</v>
      </c>
      <c r="N240" s="10" t="s">
        <v>8269</v>
      </c>
      <c r="O240" s="15" t="s">
        <v>8315</v>
      </c>
      <c r="P240" s="10" t="s">
        <v>8316</v>
      </c>
      <c r="Q240" s="10">
        <v>37</v>
      </c>
      <c r="R240" s="10">
        <v>91.25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s="10" t="s">
        <v>8220</v>
      </c>
      <c r="G241" s="10" t="s">
        <v>8223</v>
      </c>
      <c r="H241" s="10" t="s">
        <v>8245</v>
      </c>
      <c r="I241" s="10">
        <v>1465060797</v>
      </c>
      <c r="J241" s="10">
        <v>1462468797</v>
      </c>
      <c r="K241" s="10" t="b">
        <v>0</v>
      </c>
      <c r="L241" s="10">
        <v>0</v>
      </c>
      <c r="M241" t="b">
        <v>0</v>
      </c>
      <c r="N241" s="10" t="s">
        <v>8269</v>
      </c>
      <c r="O241" s="15" t="s">
        <v>8315</v>
      </c>
      <c r="P241" s="10" t="s">
        <v>8316</v>
      </c>
      <c r="Q241" s="10">
        <v>0</v>
      </c>
      <c r="R241" s="10">
        <v>0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s="10" t="s">
        <v>8220</v>
      </c>
      <c r="G242" s="10" t="s">
        <v>8223</v>
      </c>
      <c r="H242" s="10" t="s">
        <v>8245</v>
      </c>
      <c r="I242" s="10">
        <v>1472847873</v>
      </c>
      <c r="J242" s="10">
        <v>1468959873</v>
      </c>
      <c r="K242" s="10" t="b">
        <v>0</v>
      </c>
      <c r="L242" s="10">
        <v>1</v>
      </c>
      <c r="M242" t="b">
        <v>0</v>
      </c>
      <c r="N242" s="10" t="s">
        <v>8269</v>
      </c>
      <c r="O242" s="15" t="s">
        <v>8315</v>
      </c>
      <c r="P242" s="10" t="s">
        <v>8316</v>
      </c>
      <c r="Q242" s="10">
        <v>1</v>
      </c>
      <c r="R242" s="10">
        <v>50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s="10" t="s">
        <v>8220</v>
      </c>
      <c r="G243" s="10" t="s">
        <v>8223</v>
      </c>
      <c r="H243" s="10" t="s">
        <v>8245</v>
      </c>
      <c r="I243" s="10">
        <v>1414205990</v>
      </c>
      <c r="J243" s="10">
        <v>1413341990</v>
      </c>
      <c r="K243" s="10" t="b">
        <v>0</v>
      </c>
      <c r="L243" s="10">
        <v>0</v>
      </c>
      <c r="M243" t="b">
        <v>0</v>
      </c>
      <c r="N243" s="10" t="s">
        <v>8269</v>
      </c>
      <c r="O243" s="15" t="s">
        <v>8315</v>
      </c>
      <c r="P243" s="10" t="s">
        <v>8316</v>
      </c>
      <c r="Q243" s="10">
        <v>0</v>
      </c>
      <c r="R243" s="10">
        <v>0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s="10" t="s">
        <v>8220</v>
      </c>
      <c r="G244" s="10" t="s">
        <v>8223</v>
      </c>
      <c r="H244" s="10" t="s">
        <v>8245</v>
      </c>
      <c r="I244" s="10">
        <v>1485380482</v>
      </c>
      <c r="J244" s="10">
        <v>1482788482</v>
      </c>
      <c r="K244" s="10" t="b">
        <v>0</v>
      </c>
      <c r="L244" s="10">
        <v>0</v>
      </c>
      <c r="M244" t="b">
        <v>0</v>
      </c>
      <c r="N244" s="10" t="s">
        <v>8269</v>
      </c>
      <c r="O244" s="15" t="s">
        <v>8315</v>
      </c>
      <c r="P244" s="10" t="s">
        <v>8316</v>
      </c>
      <c r="Q244" s="10">
        <v>0</v>
      </c>
      <c r="R244" s="10">
        <v>0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s="10" t="s">
        <v>8220</v>
      </c>
      <c r="G245" s="10" t="s">
        <v>8223</v>
      </c>
      <c r="H245" s="10" t="s">
        <v>8245</v>
      </c>
      <c r="I245" s="10">
        <v>1463343673</v>
      </c>
      <c r="J245" s="10">
        <v>1460751673</v>
      </c>
      <c r="K245" s="10" t="b">
        <v>0</v>
      </c>
      <c r="L245" s="10">
        <v>6</v>
      </c>
      <c r="M245" t="b">
        <v>0</v>
      </c>
      <c r="N245" s="10" t="s">
        <v>8269</v>
      </c>
      <c r="O245" s="15" t="s">
        <v>8315</v>
      </c>
      <c r="P245" s="10" t="s">
        <v>8316</v>
      </c>
      <c r="Q245" s="10">
        <v>27</v>
      </c>
      <c r="R245" s="10">
        <v>22.83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s="10" t="s">
        <v>8220</v>
      </c>
      <c r="G246" s="10" t="s">
        <v>8223</v>
      </c>
      <c r="H246" s="10" t="s">
        <v>8245</v>
      </c>
      <c r="I246" s="10">
        <v>1440613920</v>
      </c>
      <c r="J246" s="10">
        <v>1435953566</v>
      </c>
      <c r="K246" s="10" t="b">
        <v>0</v>
      </c>
      <c r="L246" s="10">
        <v>6</v>
      </c>
      <c r="M246" t="b">
        <v>0</v>
      </c>
      <c r="N246" s="10" t="s">
        <v>8269</v>
      </c>
      <c r="O246" s="15" t="s">
        <v>8315</v>
      </c>
      <c r="P246" s="10" t="s">
        <v>8316</v>
      </c>
      <c r="Q246" s="10">
        <v>10</v>
      </c>
      <c r="R246" s="10">
        <v>16.670000000000002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s="10" t="s">
        <v>8220</v>
      </c>
      <c r="G247" s="10" t="s">
        <v>8223</v>
      </c>
      <c r="H247" s="10" t="s">
        <v>8245</v>
      </c>
      <c r="I247" s="10">
        <v>1427936400</v>
      </c>
      <c r="J247" s="10">
        <v>1424221866</v>
      </c>
      <c r="K247" s="10" t="b">
        <v>0</v>
      </c>
      <c r="L247" s="10">
        <v>33</v>
      </c>
      <c r="M247" t="b">
        <v>0</v>
      </c>
      <c r="N247" s="10" t="s">
        <v>8269</v>
      </c>
      <c r="O247" s="15" t="s">
        <v>8315</v>
      </c>
      <c r="P247" s="10" t="s">
        <v>8316</v>
      </c>
      <c r="Q247" s="10">
        <v>71</v>
      </c>
      <c r="R247" s="10">
        <v>106.97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s="10" t="s">
        <v>8220</v>
      </c>
      <c r="G248" s="10" t="s">
        <v>8223</v>
      </c>
      <c r="H248" s="10" t="s">
        <v>8245</v>
      </c>
      <c r="I248" s="10">
        <v>1411596001</v>
      </c>
      <c r="J248" s="10">
        <v>1409608801</v>
      </c>
      <c r="K248" s="10" t="b">
        <v>0</v>
      </c>
      <c r="L248" s="10">
        <v>4</v>
      </c>
      <c r="M248" t="b">
        <v>0</v>
      </c>
      <c r="N248" s="10" t="s">
        <v>8269</v>
      </c>
      <c r="O248" s="15" t="s">
        <v>8315</v>
      </c>
      <c r="P248" s="10" t="s">
        <v>8316</v>
      </c>
      <c r="Q248" s="10">
        <v>2</v>
      </c>
      <c r="R248" s="10">
        <v>10.25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s="10" t="s">
        <v>8220</v>
      </c>
      <c r="G249" s="10" t="s">
        <v>8223</v>
      </c>
      <c r="H249" s="10" t="s">
        <v>8245</v>
      </c>
      <c r="I249" s="10">
        <v>1488517200</v>
      </c>
      <c r="J249" s="10">
        <v>1485909937</v>
      </c>
      <c r="K249" s="10" t="b">
        <v>0</v>
      </c>
      <c r="L249" s="10">
        <v>1</v>
      </c>
      <c r="M249" t="b">
        <v>0</v>
      </c>
      <c r="N249" s="10" t="s">
        <v>8269</v>
      </c>
      <c r="O249" s="15" t="s">
        <v>8315</v>
      </c>
      <c r="P249" s="10" t="s">
        <v>8316</v>
      </c>
      <c r="Q249" s="10">
        <v>2</v>
      </c>
      <c r="R249" s="10">
        <v>59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s="10" t="s">
        <v>8220</v>
      </c>
      <c r="G250" s="10" t="s">
        <v>8223</v>
      </c>
      <c r="H250" s="10" t="s">
        <v>8245</v>
      </c>
      <c r="I250" s="10">
        <v>1424747740</v>
      </c>
      <c r="J250" s="10">
        <v>1422155740</v>
      </c>
      <c r="K250" s="10" t="b">
        <v>0</v>
      </c>
      <c r="L250" s="10">
        <v>6</v>
      </c>
      <c r="M250" t="b">
        <v>0</v>
      </c>
      <c r="N250" s="10" t="s">
        <v>8269</v>
      </c>
      <c r="O250" s="15" t="s">
        <v>8315</v>
      </c>
      <c r="P250" s="10" t="s">
        <v>8316</v>
      </c>
      <c r="Q250" s="10">
        <v>3</v>
      </c>
      <c r="R250" s="10">
        <v>15.67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s="10" t="s">
        <v>8220</v>
      </c>
      <c r="G251" s="10" t="s">
        <v>8223</v>
      </c>
      <c r="H251" s="10" t="s">
        <v>8245</v>
      </c>
      <c r="I251" s="10">
        <v>1452234840</v>
      </c>
      <c r="J251" s="10">
        <v>1450619123</v>
      </c>
      <c r="K251" s="10" t="b">
        <v>0</v>
      </c>
      <c r="L251" s="10">
        <v>3</v>
      </c>
      <c r="M251" t="b">
        <v>0</v>
      </c>
      <c r="N251" s="10" t="s">
        <v>8269</v>
      </c>
      <c r="O251" s="15" t="s">
        <v>8315</v>
      </c>
      <c r="P251" s="10" t="s">
        <v>8316</v>
      </c>
      <c r="Q251" s="10">
        <v>0</v>
      </c>
      <c r="R251" s="10">
        <v>1</v>
      </c>
      <c r="S251" s="17">
        <v>42358.573182870372</v>
      </c>
      <c r="T251" s="17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T1 P2:P251">
    <cfRule type="colorScale" priority="1">
      <colorScale>
        <cfvo type="min"/>
        <cfvo type="max"/>
        <color rgb="FFFFAAB3"/>
        <color theme="4" tint="0.59999389629810485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F9731-1788-2A4D-A43B-1C839699784C}">
  <dimension ref="A1:F6"/>
  <sheetViews>
    <sheetView workbookViewId="0">
      <selection activeCell="M35" sqref="M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8.83203125" bestFit="1" customWidth="1"/>
    <col min="13" max="13" width="17.6640625" bestFit="1" customWidth="1"/>
    <col min="14" max="14" width="18.83203125" bestFit="1" customWidth="1"/>
    <col min="15" max="15" width="16.5" bestFit="1" customWidth="1"/>
    <col min="16" max="16" width="10.1640625" bestFit="1" customWidth="1"/>
    <col min="17" max="17" width="14.5" bestFit="1" customWidth="1"/>
    <col min="18" max="18" width="13.5" bestFit="1" customWidth="1"/>
    <col min="19" max="19" width="17.6640625" bestFit="1" customWidth="1"/>
    <col min="20" max="20" width="19.5" bestFit="1" customWidth="1"/>
    <col min="21" max="21" width="10" bestFit="1" customWidth="1"/>
    <col min="22" max="22" width="14.1640625" bestFit="1" customWidth="1"/>
    <col min="23" max="23" width="9.1640625" bestFit="1" customWidth="1"/>
    <col min="24" max="24" width="11" bestFit="1" customWidth="1"/>
    <col min="25" max="25" width="9.5" bestFit="1" customWidth="1"/>
    <col min="26" max="26" width="9.83203125" bestFit="1" customWidth="1"/>
    <col min="27" max="27" width="15.83203125" bestFit="1" customWidth="1"/>
    <col min="28" max="28" width="9.83203125" bestFit="1" customWidth="1"/>
    <col min="29" max="29" width="17.1640625" bestFit="1" customWidth="1"/>
    <col min="30" max="30" width="17.5" bestFit="1" customWidth="1"/>
    <col min="31" max="31" width="21.1640625" bestFit="1" customWidth="1"/>
    <col min="32" max="32" width="16.83203125" bestFit="1" customWidth="1"/>
    <col min="33" max="33" width="15.1640625" bestFit="1" customWidth="1"/>
    <col min="34" max="34" width="17.1640625" bestFit="1" customWidth="1"/>
    <col min="35" max="35" width="22.83203125" bestFit="1" customWidth="1"/>
    <col min="36" max="36" width="15" bestFit="1" customWidth="1"/>
    <col min="37" max="37" width="18.1640625" bestFit="1" customWidth="1"/>
    <col min="38" max="38" width="23" bestFit="1" customWidth="1"/>
    <col min="39" max="39" width="19.1640625" bestFit="1" customWidth="1"/>
    <col min="40" max="40" width="13.33203125" bestFit="1" customWidth="1"/>
    <col min="41" max="41" width="16.6640625" bestFit="1" customWidth="1"/>
    <col min="42" max="42" width="18.1640625" bestFit="1" customWidth="1"/>
    <col min="43" max="43" width="20.6640625" bestFit="1" customWidth="1"/>
    <col min="44" max="44" width="24.6640625" bestFit="1" customWidth="1"/>
    <col min="45" max="45" width="18.6640625" bestFit="1" customWidth="1"/>
    <col min="46" max="47" width="14" bestFit="1" customWidth="1"/>
    <col min="48" max="48" width="13.6640625" bestFit="1" customWidth="1"/>
    <col min="49" max="49" width="11.6640625" bestFit="1" customWidth="1"/>
    <col min="50" max="50" width="12.83203125" bestFit="1" customWidth="1"/>
    <col min="51" max="51" width="11.1640625" bestFit="1" customWidth="1"/>
    <col min="52" max="52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33C45-1E35-3845-8734-A31F48D44D25}">
  <dimension ref="A1:E7"/>
  <sheetViews>
    <sheetView workbookViewId="0">
      <selection activeCell="H9" sqref="H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09028-6E20-0E4D-883B-976A5A524FFF}">
  <dimension ref="A1:F18"/>
  <sheetViews>
    <sheetView workbookViewId="0">
      <selection activeCell="I15" sqref="I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8359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8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8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8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8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8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8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8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8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8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8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8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8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0317E-CC62-B341-B949-20514D859937}">
  <dimension ref="A1:F4115"/>
  <sheetViews>
    <sheetView workbookViewId="0">
      <selection activeCell="A7" sqref="A7"/>
    </sheetView>
  </sheetViews>
  <sheetFormatPr baseColWidth="10" defaultRowHeight="15" x14ac:dyDescent="0.2"/>
  <cols>
    <col min="1" max="1" width="24.5" customWidth="1"/>
    <col min="2" max="2" width="109" bestFit="1" customWidth="1"/>
    <col min="3" max="3" width="5.1640625" style="10" bestFit="1" customWidth="1"/>
    <col min="4" max="4" width="10.83203125" style="10"/>
    <col min="5" max="5" width="15" style="10" bestFit="1" customWidth="1"/>
    <col min="6" max="6" width="10.83203125" style="10"/>
  </cols>
  <sheetData>
    <row r="1" spans="1:6" ht="16" x14ac:dyDescent="0.2">
      <c r="A1" s="19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ht="16" x14ac:dyDescent="0.2">
      <c r="A2" s="20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0">
        <f>VLOOKUP(A2,Kickstarter!B:E,3,FALSE)</f>
        <v>2000</v>
      </c>
      <c r="D2" s="10">
        <f>VLOOKUP(A2,Kickstarter!B:F,4,FALSE)</f>
        <v>2020</v>
      </c>
      <c r="E2" s="10">
        <f>VLOOKUP(A2,Kickstarter!B:R,17,FALSE)</f>
        <v>51.79</v>
      </c>
      <c r="F2" s="10">
        <f>VLOOKUP(A2,Kickstarter!B:L,11,FALSE)</f>
        <v>39</v>
      </c>
    </row>
    <row r="3" spans="1:6" ht="16" x14ac:dyDescent="0.2">
      <c r="A3" s="20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0">
        <f>VLOOKUP(A3,Kickstarter!B:E,3,FALSE)</f>
        <v>2000</v>
      </c>
      <c r="D3" s="10">
        <f>VLOOKUP(A3,Kickstarter!B:F,4,FALSE)</f>
        <v>2020</v>
      </c>
      <c r="E3" s="10">
        <f>VLOOKUP(A3,Kickstarter!B:R,17,FALSE)</f>
        <v>36.07</v>
      </c>
      <c r="F3" s="10">
        <f>VLOOKUP(A3,Kickstarter!B:L,11,FALSE)</f>
        <v>56</v>
      </c>
    </row>
    <row r="4" spans="1:6" ht="16" x14ac:dyDescent="0.2">
      <c r="A4" s="20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0">
        <f>VLOOKUP(A4,Kickstarter!B:E,3,FALSE)</f>
        <v>1500</v>
      </c>
      <c r="D4" s="10">
        <f>VLOOKUP(A4,Kickstarter!B:F,4,FALSE)</f>
        <v>2576</v>
      </c>
      <c r="E4" s="10">
        <f>VLOOKUP(A4,Kickstarter!B:R,17,FALSE)</f>
        <v>33.03</v>
      </c>
      <c r="F4" s="10">
        <f>VLOOKUP(A4,Kickstarter!B:L,11,FALSE)</f>
        <v>78</v>
      </c>
    </row>
    <row r="5" spans="1:6" ht="16" x14ac:dyDescent="0.2">
      <c r="A5" s="20" t="s">
        <v>3329</v>
      </c>
      <c r="B5" t="str">
        <f>VLOOKUP(A5,Kickstarter!B:C,2,FALSE)</f>
        <v>Jestia and Raedon is a brand new romantic comedy play going to the Edinburgh Fringe Festival this summer.</v>
      </c>
      <c r="C5" s="10">
        <f>VLOOKUP(A5,Kickstarter!B:E,3,FALSE)</f>
        <v>1000</v>
      </c>
      <c r="D5" s="10">
        <f>VLOOKUP(A5,Kickstarter!B:F,4,FALSE)</f>
        <v>1168</v>
      </c>
      <c r="E5" s="10">
        <f>VLOOKUP(A5,Kickstarter!B:R,17,FALSE)</f>
        <v>44.92</v>
      </c>
      <c r="F5" s="10">
        <f>VLOOKUP(A5,Kickstarter!B:L,11,FALSE)</f>
        <v>26</v>
      </c>
    </row>
    <row r="6" spans="1:6" ht="32" x14ac:dyDescent="0.2">
      <c r="A6" s="20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0">
        <f>VLOOKUP(A6,Kickstarter!B:E,3,FALSE)</f>
        <v>4000</v>
      </c>
      <c r="D6" s="10">
        <f>VLOOKUP(A6,Kickstarter!B:F,4,FALSE)</f>
        <v>4137</v>
      </c>
      <c r="E6" s="10">
        <f>VLOOKUP(A6,Kickstarter!B:R,17,FALSE)</f>
        <v>36.61</v>
      </c>
      <c r="F6" s="10">
        <f>VLOOKUP(A6,Kickstarter!B:L,11,FALSE)</f>
        <v>113</v>
      </c>
    </row>
    <row r="7" spans="1:6" x14ac:dyDescent="0.2">
      <c r="A7" s="20"/>
    </row>
    <row r="8" spans="1:6" x14ac:dyDescent="0.2">
      <c r="A8" s="20"/>
    </row>
    <row r="9" spans="1:6" x14ac:dyDescent="0.2">
      <c r="A9" s="20"/>
    </row>
    <row r="10" spans="1:6" x14ac:dyDescent="0.2">
      <c r="A10" s="20"/>
    </row>
    <row r="11" spans="1:6" x14ac:dyDescent="0.2">
      <c r="A11" s="20"/>
    </row>
    <row r="12" spans="1:6" x14ac:dyDescent="0.2">
      <c r="A12" s="20"/>
    </row>
    <row r="13" spans="1:6" x14ac:dyDescent="0.2">
      <c r="A13" s="20"/>
    </row>
    <row r="14" spans="1:6" x14ac:dyDescent="0.2">
      <c r="A14" s="20"/>
    </row>
    <row r="15" spans="1:6" x14ac:dyDescent="0.2">
      <c r="A15" s="20"/>
    </row>
    <row r="16" spans="1:6" x14ac:dyDescent="0.2">
      <c r="A16" s="20"/>
    </row>
    <row r="17" spans="1:1" x14ac:dyDescent="0.2">
      <c r="A17" s="20"/>
    </row>
    <row r="18" spans="1:1" x14ac:dyDescent="0.2">
      <c r="A18" s="20"/>
    </row>
    <row r="19" spans="1:1" x14ac:dyDescent="0.2">
      <c r="A19" s="20"/>
    </row>
    <row r="20" spans="1:1" x14ac:dyDescent="0.2">
      <c r="A20" s="20"/>
    </row>
    <row r="21" spans="1:1" x14ac:dyDescent="0.2">
      <c r="A21" s="20"/>
    </row>
    <row r="22" spans="1:1" x14ac:dyDescent="0.2">
      <c r="A22" s="20"/>
    </row>
    <row r="23" spans="1:1" x14ac:dyDescent="0.2">
      <c r="A23" s="20"/>
    </row>
    <row r="24" spans="1:1" x14ac:dyDescent="0.2">
      <c r="A24" s="20"/>
    </row>
    <row r="25" spans="1:1" x14ac:dyDescent="0.2">
      <c r="A25" s="20"/>
    </row>
    <row r="26" spans="1:1" x14ac:dyDescent="0.2">
      <c r="A26" s="20"/>
    </row>
    <row r="27" spans="1:1" x14ac:dyDescent="0.2">
      <c r="A27" s="20"/>
    </row>
    <row r="28" spans="1:1" x14ac:dyDescent="0.2">
      <c r="A28" s="20"/>
    </row>
    <row r="29" spans="1:1" x14ac:dyDescent="0.2">
      <c r="A29" s="20"/>
    </row>
    <row r="30" spans="1:1" x14ac:dyDescent="0.2">
      <c r="A30" s="20"/>
    </row>
    <row r="31" spans="1:1" x14ac:dyDescent="0.2">
      <c r="A31" s="20"/>
    </row>
    <row r="32" spans="1:1" x14ac:dyDescent="0.2">
      <c r="A32" s="20"/>
    </row>
    <row r="33" spans="1:1" x14ac:dyDescent="0.2">
      <c r="A33" s="20"/>
    </row>
    <row r="34" spans="1:1" x14ac:dyDescent="0.2">
      <c r="A34" s="20"/>
    </row>
    <row r="35" spans="1:1" x14ac:dyDescent="0.2">
      <c r="A35" s="20"/>
    </row>
    <row r="36" spans="1:1" x14ac:dyDescent="0.2">
      <c r="A36" s="20"/>
    </row>
    <row r="37" spans="1:1" x14ac:dyDescent="0.2">
      <c r="A37" s="20"/>
    </row>
    <row r="38" spans="1:1" x14ac:dyDescent="0.2">
      <c r="A38" s="20"/>
    </row>
    <row r="39" spans="1:1" x14ac:dyDescent="0.2">
      <c r="A39" s="20"/>
    </row>
    <row r="40" spans="1:1" x14ac:dyDescent="0.2">
      <c r="A40" s="20"/>
    </row>
    <row r="41" spans="1:1" x14ac:dyDescent="0.2">
      <c r="A41" s="20"/>
    </row>
    <row r="42" spans="1:1" x14ac:dyDescent="0.2">
      <c r="A42" s="20"/>
    </row>
    <row r="43" spans="1:1" x14ac:dyDescent="0.2">
      <c r="A43" s="20"/>
    </row>
    <row r="44" spans="1:1" x14ac:dyDescent="0.2">
      <c r="A44" s="20"/>
    </row>
    <row r="45" spans="1:1" x14ac:dyDescent="0.2">
      <c r="A45" s="20"/>
    </row>
    <row r="46" spans="1:1" x14ac:dyDescent="0.2">
      <c r="A46" s="20"/>
    </row>
    <row r="47" spans="1:1" x14ac:dyDescent="0.2">
      <c r="A47" s="20"/>
    </row>
    <row r="48" spans="1:1" x14ac:dyDescent="0.2">
      <c r="A48" s="20"/>
    </row>
    <row r="49" spans="1:1" x14ac:dyDescent="0.2">
      <c r="A49" s="20"/>
    </row>
    <row r="50" spans="1:1" x14ac:dyDescent="0.2">
      <c r="A50" s="20"/>
    </row>
    <row r="51" spans="1:1" x14ac:dyDescent="0.2">
      <c r="A51" s="20"/>
    </row>
    <row r="52" spans="1:1" x14ac:dyDescent="0.2">
      <c r="A52" s="20"/>
    </row>
    <row r="53" spans="1:1" x14ac:dyDescent="0.2">
      <c r="A53" s="20"/>
    </row>
    <row r="54" spans="1:1" x14ac:dyDescent="0.2">
      <c r="A54" s="20"/>
    </row>
    <row r="55" spans="1:1" x14ac:dyDescent="0.2">
      <c r="A55" s="20"/>
    </row>
    <row r="56" spans="1:1" x14ac:dyDescent="0.2">
      <c r="A56" s="20"/>
    </row>
    <row r="57" spans="1:1" x14ac:dyDescent="0.2">
      <c r="A57" s="20"/>
    </row>
    <row r="58" spans="1:1" x14ac:dyDescent="0.2">
      <c r="A58" s="20"/>
    </row>
    <row r="59" spans="1:1" x14ac:dyDescent="0.2">
      <c r="A59" s="20"/>
    </row>
    <row r="60" spans="1:1" x14ac:dyDescent="0.2">
      <c r="A60" s="20"/>
    </row>
    <row r="61" spans="1:1" x14ac:dyDescent="0.2">
      <c r="A61" s="20"/>
    </row>
    <row r="62" spans="1:1" x14ac:dyDescent="0.2">
      <c r="A62" s="20"/>
    </row>
    <row r="63" spans="1:1" x14ac:dyDescent="0.2">
      <c r="A63" s="20"/>
    </row>
    <row r="64" spans="1:1" x14ac:dyDescent="0.2">
      <c r="A64" s="20"/>
    </row>
    <row r="65" spans="1:1" x14ac:dyDescent="0.2">
      <c r="A65" s="20"/>
    </row>
    <row r="66" spans="1:1" x14ac:dyDescent="0.2">
      <c r="A66" s="20"/>
    </row>
    <row r="67" spans="1:1" x14ac:dyDescent="0.2">
      <c r="A67" s="20"/>
    </row>
    <row r="68" spans="1:1" x14ac:dyDescent="0.2">
      <c r="A68" s="20"/>
    </row>
    <row r="69" spans="1:1" x14ac:dyDescent="0.2">
      <c r="A69" s="20"/>
    </row>
    <row r="70" spans="1:1" x14ac:dyDescent="0.2">
      <c r="A70" s="20"/>
    </row>
    <row r="71" spans="1:1" x14ac:dyDescent="0.2">
      <c r="A71" s="20"/>
    </row>
    <row r="72" spans="1:1" x14ac:dyDescent="0.2">
      <c r="A72" s="20"/>
    </row>
    <row r="73" spans="1:1" x14ac:dyDescent="0.2">
      <c r="A73" s="20"/>
    </row>
    <row r="74" spans="1:1" x14ac:dyDescent="0.2">
      <c r="A74" s="20"/>
    </row>
    <row r="75" spans="1:1" x14ac:dyDescent="0.2">
      <c r="A75" s="20"/>
    </row>
    <row r="76" spans="1:1" x14ac:dyDescent="0.2">
      <c r="A76" s="20"/>
    </row>
    <row r="77" spans="1:1" x14ac:dyDescent="0.2">
      <c r="A77" s="20"/>
    </row>
    <row r="78" spans="1:1" x14ac:dyDescent="0.2">
      <c r="A78" s="20"/>
    </row>
    <row r="79" spans="1:1" x14ac:dyDescent="0.2">
      <c r="A79" s="20"/>
    </row>
    <row r="80" spans="1:1" x14ac:dyDescent="0.2">
      <c r="A80" s="20"/>
    </row>
    <row r="81" spans="1:1" x14ac:dyDescent="0.2">
      <c r="A81" s="20"/>
    </row>
    <row r="82" spans="1:1" x14ac:dyDescent="0.2">
      <c r="A82" s="20"/>
    </row>
    <row r="83" spans="1:1" x14ac:dyDescent="0.2">
      <c r="A83" s="20"/>
    </row>
    <row r="84" spans="1:1" x14ac:dyDescent="0.2">
      <c r="A84" s="20"/>
    </row>
    <row r="85" spans="1:1" x14ac:dyDescent="0.2">
      <c r="A85" s="20"/>
    </row>
    <row r="86" spans="1:1" x14ac:dyDescent="0.2">
      <c r="A86" s="20"/>
    </row>
    <row r="87" spans="1:1" x14ac:dyDescent="0.2">
      <c r="A87" s="20"/>
    </row>
    <row r="88" spans="1:1" x14ac:dyDescent="0.2">
      <c r="A88" s="20"/>
    </row>
    <row r="89" spans="1:1" x14ac:dyDescent="0.2">
      <c r="A89" s="20"/>
    </row>
    <row r="90" spans="1:1" x14ac:dyDescent="0.2">
      <c r="A90" s="20"/>
    </row>
    <row r="91" spans="1:1" x14ac:dyDescent="0.2">
      <c r="A91" s="20"/>
    </row>
    <row r="92" spans="1:1" x14ac:dyDescent="0.2">
      <c r="A92" s="20"/>
    </row>
    <row r="93" spans="1:1" x14ac:dyDescent="0.2">
      <c r="A93" s="20"/>
    </row>
    <row r="94" spans="1:1" x14ac:dyDescent="0.2">
      <c r="A94" s="20"/>
    </row>
    <row r="95" spans="1:1" x14ac:dyDescent="0.2">
      <c r="A95" s="20"/>
    </row>
    <row r="96" spans="1:1" x14ac:dyDescent="0.2">
      <c r="A96" s="20"/>
    </row>
    <row r="97" spans="1:1" x14ac:dyDescent="0.2">
      <c r="A97" s="20"/>
    </row>
    <row r="98" spans="1:1" x14ac:dyDescent="0.2">
      <c r="A98" s="20"/>
    </row>
    <row r="99" spans="1:1" x14ac:dyDescent="0.2">
      <c r="A99" s="20"/>
    </row>
    <row r="100" spans="1:1" x14ac:dyDescent="0.2">
      <c r="A100" s="20"/>
    </row>
    <row r="101" spans="1:1" x14ac:dyDescent="0.2">
      <c r="A101" s="20"/>
    </row>
    <row r="102" spans="1:1" x14ac:dyDescent="0.2">
      <c r="A102" s="20"/>
    </row>
    <row r="103" spans="1:1" x14ac:dyDescent="0.2">
      <c r="A103" s="20"/>
    </row>
    <row r="104" spans="1:1" x14ac:dyDescent="0.2">
      <c r="A104" s="20"/>
    </row>
    <row r="105" spans="1:1" x14ac:dyDescent="0.2">
      <c r="A105" s="20"/>
    </row>
    <row r="106" spans="1:1" x14ac:dyDescent="0.2">
      <c r="A106" s="20"/>
    </row>
    <row r="107" spans="1:1" x14ac:dyDescent="0.2">
      <c r="A107" s="20"/>
    </row>
    <row r="108" spans="1:1" x14ac:dyDescent="0.2">
      <c r="A108" s="20"/>
    </row>
    <row r="109" spans="1:1" x14ac:dyDescent="0.2">
      <c r="A109" s="20"/>
    </row>
    <row r="110" spans="1:1" x14ac:dyDescent="0.2">
      <c r="A110" s="20"/>
    </row>
    <row r="111" spans="1:1" x14ac:dyDescent="0.2">
      <c r="A111" s="20"/>
    </row>
    <row r="112" spans="1:1" x14ac:dyDescent="0.2">
      <c r="A112" s="20"/>
    </row>
    <row r="113" spans="1:1" x14ac:dyDescent="0.2">
      <c r="A113" s="20"/>
    </row>
    <row r="114" spans="1:1" x14ac:dyDescent="0.2">
      <c r="A114" s="20"/>
    </row>
    <row r="115" spans="1:1" x14ac:dyDescent="0.2">
      <c r="A115" s="20"/>
    </row>
    <row r="116" spans="1:1" x14ac:dyDescent="0.2">
      <c r="A116" s="20"/>
    </row>
    <row r="117" spans="1:1" x14ac:dyDescent="0.2">
      <c r="A117" s="20"/>
    </row>
    <row r="118" spans="1:1" x14ac:dyDescent="0.2">
      <c r="A118" s="20"/>
    </row>
    <row r="119" spans="1:1" x14ac:dyDescent="0.2">
      <c r="A119" s="20"/>
    </row>
    <row r="120" spans="1:1" x14ac:dyDescent="0.2">
      <c r="A120" s="20"/>
    </row>
    <row r="121" spans="1:1" x14ac:dyDescent="0.2">
      <c r="A121" s="20"/>
    </row>
    <row r="122" spans="1:1" x14ac:dyDescent="0.2">
      <c r="A122" s="20"/>
    </row>
    <row r="123" spans="1:1" x14ac:dyDescent="0.2">
      <c r="A123" s="20"/>
    </row>
    <row r="124" spans="1:1" x14ac:dyDescent="0.2">
      <c r="A124" s="20"/>
    </row>
    <row r="125" spans="1:1" x14ac:dyDescent="0.2">
      <c r="A125" s="20"/>
    </row>
    <row r="126" spans="1:1" x14ac:dyDescent="0.2">
      <c r="A126" s="20"/>
    </row>
    <row r="127" spans="1:1" x14ac:dyDescent="0.2">
      <c r="A127" s="20"/>
    </row>
    <row r="128" spans="1:1" x14ac:dyDescent="0.2">
      <c r="A128" s="20"/>
    </row>
    <row r="129" spans="1:1" x14ac:dyDescent="0.2">
      <c r="A129" s="20"/>
    </row>
    <row r="130" spans="1:1" x14ac:dyDescent="0.2">
      <c r="A130" s="20"/>
    </row>
    <row r="131" spans="1:1" x14ac:dyDescent="0.2">
      <c r="A131" s="20"/>
    </row>
    <row r="132" spans="1:1" x14ac:dyDescent="0.2">
      <c r="A132" s="20"/>
    </row>
    <row r="133" spans="1:1" x14ac:dyDescent="0.2">
      <c r="A133" s="20"/>
    </row>
    <row r="134" spans="1:1" x14ac:dyDescent="0.2">
      <c r="A134" s="20"/>
    </row>
    <row r="135" spans="1:1" x14ac:dyDescent="0.2">
      <c r="A135" s="20"/>
    </row>
    <row r="136" spans="1:1" x14ac:dyDescent="0.2">
      <c r="A136" s="20"/>
    </row>
    <row r="137" spans="1:1" x14ac:dyDescent="0.2">
      <c r="A137" s="20"/>
    </row>
    <row r="138" spans="1:1" x14ac:dyDescent="0.2">
      <c r="A138" s="20"/>
    </row>
    <row r="139" spans="1:1" x14ac:dyDescent="0.2">
      <c r="A139" s="20"/>
    </row>
    <row r="140" spans="1:1" x14ac:dyDescent="0.2">
      <c r="A140" s="20"/>
    </row>
    <row r="141" spans="1:1" x14ac:dyDescent="0.2">
      <c r="A141" s="20"/>
    </row>
    <row r="142" spans="1:1" x14ac:dyDescent="0.2">
      <c r="A142" s="20"/>
    </row>
    <row r="143" spans="1:1" x14ac:dyDescent="0.2">
      <c r="A143" s="20"/>
    </row>
    <row r="144" spans="1:1" x14ac:dyDescent="0.2">
      <c r="A144" s="20"/>
    </row>
    <row r="145" spans="1:1" x14ac:dyDescent="0.2">
      <c r="A145" s="20"/>
    </row>
    <row r="146" spans="1:1" x14ac:dyDescent="0.2">
      <c r="A146" s="20"/>
    </row>
    <row r="147" spans="1:1" x14ac:dyDescent="0.2">
      <c r="A147" s="20"/>
    </row>
    <row r="148" spans="1:1" x14ac:dyDescent="0.2">
      <c r="A148" s="20"/>
    </row>
    <row r="149" spans="1:1" x14ac:dyDescent="0.2">
      <c r="A149" s="20"/>
    </row>
    <row r="150" spans="1:1" x14ac:dyDescent="0.2">
      <c r="A150" s="20"/>
    </row>
    <row r="151" spans="1:1" x14ac:dyDescent="0.2">
      <c r="A151" s="20"/>
    </row>
    <row r="152" spans="1:1" x14ac:dyDescent="0.2">
      <c r="A152" s="20"/>
    </row>
    <row r="153" spans="1:1" x14ac:dyDescent="0.2">
      <c r="A153" s="20"/>
    </row>
    <row r="154" spans="1:1" x14ac:dyDescent="0.2">
      <c r="A154" s="20"/>
    </row>
    <row r="155" spans="1:1" x14ac:dyDescent="0.2">
      <c r="A155" s="20"/>
    </row>
    <row r="156" spans="1:1" x14ac:dyDescent="0.2">
      <c r="A156" s="20"/>
    </row>
    <row r="157" spans="1:1" x14ac:dyDescent="0.2">
      <c r="A157" s="20"/>
    </row>
    <row r="158" spans="1:1" x14ac:dyDescent="0.2">
      <c r="A158" s="20"/>
    </row>
    <row r="159" spans="1:1" x14ac:dyDescent="0.2">
      <c r="A159" s="20"/>
    </row>
    <row r="160" spans="1:1" x14ac:dyDescent="0.2">
      <c r="A160" s="20"/>
    </row>
    <row r="161" spans="1:1" x14ac:dyDescent="0.2">
      <c r="A161" s="20"/>
    </row>
    <row r="162" spans="1:1" x14ac:dyDescent="0.2">
      <c r="A162" s="20"/>
    </row>
    <row r="163" spans="1:1" x14ac:dyDescent="0.2">
      <c r="A163" s="20"/>
    </row>
    <row r="164" spans="1:1" x14ac:dyDescent="0.2">
      <c r="A164" s="20"/>
    </row>
    <row r="165" spans="1:1" x14ac:dyDescent="0.2">
      <c r="A165" s="20"/>
    </row>
    <row r="166" spans="1:1" x14ac:dyDescent="0.2">
      <c r="A166" s="20"/>
    </row>
    <row r="167" spans="1:1" x14ac:dyDescent="0.2">
      <c r="A167" s="20"/>
    </row>
    <row r="168" spans="1:1" x14ac:dyDescent="0.2">
      <c r="A168" s="20"/>
    </row>
    <row r="169" spans="1:1" x14ac:dyDescent="0.2">
      <c r="A169" s="20"/>
    </row>
    <row r="170" spans="1:1" x14ac:dyDescent="0.2">
      <c r="A170" s="20"/>
    </row>
    <row r="171" spans="1:1" x14ac:dyDescent="0.2">
      <c r="A171" s="20"/>
    </row>
    <row r="172" spans="1:1" x14ac:dyDescent="0.2">
      <c r="A172" s="20"/>
    </row>
    <row r="173" spans="1:1" x14ac:dyDescent="0.2">
      <c r="A173" s="20"/>
    </row>
    <row r="174" spans="1:1" x14ac:dyDescent="0.2">
      <c r="A174" s="20"/>
    </row>
    <row r="175" spans="1:1" x14ac:dyDescent="0.2">
      <c r="A175" s="20"/>
    </row>
    <row r="176" spans="1:1" x14ac:dyDescent="0.2">
      <c r="A176" s="20"/>
    </row>
    <row r="177" spans="1:1" x14ac:dyDescent="0.2">
      <c r="A177" s="20"/>
    </row>
    <row r="178" spans="1:1" x14ac:dyDescent="0.2">
      <c r="A178" s="20"/>
    </row>
    <row r="179" spans="1:1" x14ac:dyDescent="0.2">
      <c r="A179" s="20"/>
    </row>
    <row r="180" spans="1:1" x14ac:dyDescent="0.2">
      <c r="A180" s="20"/>
    </row>
    <row r="181" spans="1:1" x14ac:dyDescent="0.2">
      <c r="A181" s="20"/>
    </row>
    <row r="182" spans="1:1" x14ac:dyDescent="0.2">
      <c r="A182" s="20"/>
    </row>
    <row r="183" spans="1:1" x14ac:dyDescent="0.2">
      <c r="A183" s="20"/>
    </row>
    <row r="184" spans="1:1" x14ac:dyDescent="0.2">
      <c r="A184" s="20"/>
    </row>
    <row r="185" spans="1:1" x14ac:dyDescent="0.2">
      <c r="A185" s="20"/>
    </row>
    <row r="186" spans="1:1" x14ac:dyDescent="0.2">
      <c r="A186" s="20"/>
    </row>
    <row r="187" spans="1:1" x14ac:dyDescent="0.2">
      <c r="A187" s="20"/>
    </row>
    <row r="188" spans="1:1" x14ac:dyDescent="0.2">
      <c r="A188" s="20"/>
    </row>
    <row r="189" spans="1:1" x14ac:dyDescent="0.2">
      <c r="A189" s="20"/>
    </row>
    <row r="190" spans="1:1" x14ac:dyDescent="0.2">
      <c r="A190" s="20"/>
    </row>
    <row r="191" spans="1:1" x14ac:dyDescent="0.2">
      <c r="A191" s="20"/>
    </row>
    <row r="192" spans="1:1" x14ac:dyDescent="0.2">
      <c r="A192" s="20"/>
    </row>
    <row r="193" spans="1:1" x14ac:dyDescent="0.2">
      <c r="A193" s="20"/>
    </row>
    <row r="194" spans="1:1" x14ac:dyDescent="0.2">
      <c r="A194" s="20"/>
    </row>
    <row r="195" spans="1:1" x14ac:dyDescent="0.2">
      <c r="A195" s="20"/>
    </row>
    <row r="196" spans="1:1" x14ac:dyDescent="0.2">
      <c r="A196" s="20"/>
    </row>
    <row r="197" spans="1:1" x14ac:dyDescent="0.2">
      <c r="A197" s="20"/>
    </row>
    <row r="198" spans="1:1" x14ac:dyDescent="0.2">
      <c r="A198" s="20"/>
    </row>
    <row r="199" spans="1:1" x14ac:dyDescent="0.2">
      <c r="A199" s="20"/>
    </row>
    <row r="200" spans="1:1" x14ac:dyDescent="0.2">
      <c r="A200" s="20"/>
    </row>
    <row r="201" spans="1:1" x14ac:dyDescent="0.2">
      <c r="A201" s="20"/>
    </row>
    <row r="202" spans="1:1" x14ac:dyDescent="0.2">
      <c r="A202" s="20"/>
    </row>
    <row r="203" spans="1:1" x14ac:dyDescent="0.2">
      <c r="A203" s="20"/>
    </row>
    <row r="204" spans="1:1" x14ac:dyDescent="0.2">
      <c r="A204" s="20"/>
    </row>
    <row r="205" spans="1:1" x14ac:dyDescent="0.2">
      <c r="A205" s="20"/>
    </row>
    <row r="206" spans="1:1" x14ac:dyDescent="0.2">
      <c r="A206" s="20"/>
    </row>
    <row r="207" spans="1:1" x14ac:dyDescent="0.2">
      <c r="A207" s="20"/>
    </row>
    <row r="208" spans="1:1" x14ac:dyDescent="0.2">
      <c r="A208" s="20"/>
    </row>
    <row r="209" spans="1:1" x14ac:dyDescent="0.2">
      <c r="A209" s="20"/>
    </row>
    <row r="210" spans="1:1" x14ac:dyDescent="0.2">
      <c r="A210" s="20"/>
    </row>
    <row r="211" spans="1:1" x14ac:dyDescent="0.2">
      <c r="A211" s="20"/>
    </row>
    <row r="212" spans="1:1" x14ac:dyDescent="0.2">
      <c r="A212" s="20"/>
    </row>
    <row r="213" spans="1:1" x14ac:dyDescent="0.2">
      <c r="A213" s="20"/>
    </row>
    <row r="214" spans="1:1" x14ac:dyDescent="0.2">
      <c r="A214" s="20"/>
    </row>
    <row r="215" spans="1:1" x14ac:dyDescent="0.2">
      <c r="A215" s="20"/>
    </row>
    <row r="216" spans="1:1" x14ac:dyDescent="0.2">
      <c r="A216" s="20"/>
    </row>
    <row r="217" spans="1:1" x14ac:dyDescent="0.2">
      <c r="A217" s="20"/>
    </row>
    <row r="218" spans="1:1" x14ac:dyDescent="0.2">
      <c r="A218" s="20"/>
    </row>
    <row r="219" spans="1:1" x14ac:dyDescent="0.2">
      <c r="A219" s="20"/>
    </row>
    <row r="220" spans="1:1" x14ac:dyDescent="0.2">
      <c r="A220" s="20"/>
    </row>
    <row r="221" spans="1:1" x14ac:dyDescent="0.2">
      <c r="A221" s="20"/>
    </row>
    <row r="222" spans="1:1" x14ac:dyDescent="0.2">
      <c r="A222" s="20"/>
    </row>
    <row r="223" spans="1:1" x14ac:dyDescent="0.2">
      <c r="A223" s="20"/>
    </row>
    <row r="224" spans="1:1" x14ac:dyDescent="0.2">
      <c r="A224" s="20"/>
    </row>
    <row r="225" spans="1:1" x14ac:dyDescent="0.2">
      <c r="A225" s="20"/>
    </row>
    <row r="226" spans="1:1" x14ac:dyDescent="0.2">
      <c r="A226" s="20"/>
    </row>
    <row r="227" spans="1:1" x14ac:dyDescent="0.2">
      <c r="A227" s="20"/>
    </row>
    <row r="228" spans="1:1" x14ac:dyDescent="0.2">
      <c r="A228" s="20"/>
    </row>
    <row r="229" spans="1:1" x14ac:dyDescent="0.2">
      <c r="A229" s="20"/>
    </row>
    <row r="230" spans="1:1" x14ac:dyDescent="0.2">
      <c r="A230" s="20"/>
    </row>
    <row r="231" spans="1:1" x14ac:dyDescent="0.2">
      <c r="A231" s="20"/>
    </row>
    <row r="232" spans="1:1" x14ac:dyDescent="0.2">
      <c r="A232" s="20"/>
    </row>
    <row r="233" spans="1:1" x14ac:dyDescent="0.2">
      <c r="A233" s="20"/>
    </row>
    <row r="234" spans="1:1" x14ac:dyDescent="0.2">
      <c r="A234" s="20"/>
    </row>
    <row r="235" spans="1:1" x14ac:dyDescent="0.2">
      <c r="A235" s="20"/>
    </row>
    <row r="236" spans="1:1" x14ac:dyDescent="0.2">
      <c r="A236" s="20"/>
    </row>
    <row r="237" spans="1:1" x14ac:dyDescent="0.2">
      <c r="A237" s="20"/>
    </row>
    <row r="238" spans="1:1" x14ac:dyDescent="0.2">
      <c r="A238" s="20"/>
    </row>
    <row r="239" spans="1:1" x14ac:dyDescent="0.2">
      <c r="A239" s="20"/>
    </row>
    <row r="240" spans="1:1" x14ac:dyDescent="0.2">
      <c r="A240" s="20"/>
    </row>
    <row r="241" spans="1:1" x14ac:dyDescent="0.2">
      <c r="A241" s="20"/>
    </row>
    <row r="242" spans="1:1" x14ac:dyDescent="0.2">
      <c r="A242" s="20"/>
    </row>
    <row r="243" spans="1:1" x14ac:dyDescent="0.2">
      <c r="A243" s="20"/>
    </row>
    <row r="244" spans="1:1" x14ac:dyDescent="0.2">
      <c r="A244" s="20"/>
    </row>
    <row r="245" spans="1:1" x14ac:dyDescent="0.2">
      <c r="A245" s="20"/>
    </row>
    <row r="246" spans="1:1" x14ac:dyDescent="0.2">
      <c r="A246" s="20"/>
    </row>
    <row r="247" spans="1:1" x14ac:dyDescent="0.2">
      <c r="A247" s="20"/>
    </row>
    <row r="248" spans="1:1" x14ac:dyDescent="0.2">
      <c r="A248" s="20"/>
    </row>
    <row r="249" spans="1:1" x14ac:dyDescent="0.2">
      <c r="A249" s="20"/>
    </row>
    <row r="250" spans="1:1" x14ac:dyDescent="0.2">
      <c r="A250" s="20"/>
    </row>
    <row r="251" spans="1:1" x14ac:dyDescent="0.2">
      <c r="A251" s="20"/>
    </row>
    <row r="252" spans="1:1" x14ac:dyDescent="0.2">
      <c r="A252" s="20"/>
    </row>
    <row r="253" spans="1:1" x14ac:dyDescent="0.2">
      <c r="A253" s="20"/>
    </row>
    <row r="254" spans="1:1" x14ac:dyDescent="0.2">
      <c r="A254" s="20"/>
    </row>
    <row r="255" spans="1:1" x14ac:dyDescent="0.2">
      <c r="A255" s="20"/>
    </row>
    <row r="256" spans="1:1" x14ac:dyDescent="0.2">
      <c r="A256" s="20"/>
    </row>
    <row r="257" spans="1:1" x14ac:dyDescent="0.2">
      <c r="A257" s="20"/>
    </row>
    <row r="258" spans="1:1" x14ac:dyDescent="0.2">
      <c r="A258" s="20"/>
    </row>
    <row r="259" spans="1:1" x14ac:dyDescent="0.2">
      <c r="A259" s="20"/>
    </row>
    <row r="260" spans="1:1" x14ac:dyDescent="0.2">
      <c r="A260" s="20"/>
    </row>
    <row r="261" spans="1:1" x14ac:dyDescent="0.2">
      <c r="A261" s="20"/>
    </row>
    <row r="262" spans="1:1" x14ac:dyDescent="0.2">
      <c r="A262" s="20"/>
    </row>
    <row r="263" spans="1:1" x14ac:dyDescent="0.2">
      <c r="A263" s="20"/>
    </row>
    <row r="264" spans="1:1" x14ac:dyDescent="0.2">
      <c r="A264" s="20"/>
    </row>
    <row r="265" spans="1:1" x14ac:dyDescent="0.2">
      <c r="A265" s="20"/>
    </row>
    <row r="266" spans="1:1" x14ac:dyDescent="0.2">
      <c r="A266" s="20"/>
    </row>
    <row r="267" spans="1:1" x14ac:dyDescent="0.2">
      <c r="A267" s="20"/>
    </row>
    <row r="268" spans="1:1" x14ac:dyDescent="0.2">
      <c r="A268" s="20"/>
    </row>
    <row r="269" spans="1:1" x14ac:dyDescent="0.2">
      <c r="A269" s="20"/>
    </row>
    <row r="270" spans="1:1" x14ac:dyDescent="0.2">
      <c r="A270" s="20"/>
    </row>
    <row r="271" spans="1:1" x14ac:dyDescent="0.2">
      <c r="A271" s="20"/>
    </row>
    <row r="272" spans="1:1" x14ac:dyDescent="0.2">
      <c r="A272" s="20"/>
    </row>
    <row r="273" spans="1:1" x14ac:dyDescent="0.2">
      <c r="A273" s="20"/>
    </row>
    <row r="274" spans="1:1" x14ac:dyDescent="0.2">
      <c r="A274" s="20"/>
    </row>
    <row r="275" spans="1:1" x14ac:dyDescent="0.2">
      <c r="A275" s="20"/>
    </row>
    <row r="276" spans="1:1" x14ac:dyDescent="0.2">
      <c r="A276" s="20"/>
    </row>
    <row r="277" spans="1:1" x14ac:dyDescent="0.2">
      <c r="A277" s="20"/>
    </row>
    <row r="278" spans="1:1" x14ac:dyDescent="0.2">
      <c r="A278" s="20"/>
    </row>
    <row r="279" spans="1:1" x14ac:dyDescent="0.2">
      <c r="A279" s="20"/>
    </row>
    <row r="280" spans="1:1" x14ac:dyDescent="0.2">
      <c r="A280" s="20"/>
    </row>
    <row r="281" spans="1:1" x14ac:dyDescent="0.2">
      <c r="A281" s="20"/>
    </row>
    <row r="282" spans="1:1" x14ac:dyDescent="0.2">
      <c r="A282" s="20"/>
    </row>
    <row r="283" spans="1:1" x14ac:dyDescent="0.2">
      <c r="A283" s="20"/>
    </row>
    <row r="284" spans="1:1" x14ac:dyDescent="0.2">
      <c r="A284" s="20"/>
    </row>
    <row r="285" spans="1:1" x14ac:dyDescent="0.2">
      <c r="A285" s="20"/>
    </row>
    <row r="286" spans="1:1" x14ac:dyDescent="0.2">
      <c r="A286" s="20"/>
    </row>
    <row r="287" spans="1:1" x14ac:dyDescent="0.2">
      <c r="A287" s="20"/>
    </row>
    <row r="288" spans="1:1" x14ac:dyDescent="0.2">
      <c r="A288" s="20"/>
    </row>
    <row r="289" spans="1:1" x14ac:dyDescent="0.2">
      <c r="A289" s="20"/>
    </row>
    <row r="290" spans="1:1" x14ac:dyDescent="0.2">
      <c r="A290" s="20"/>
    </row>
    <row r="291" spans="1:1" x14ac:dyDescent="0.2">
      <c r="A291" s="20"/>
    </row>
    <row r="292" spans="1:1" x14ac:dyDescent="0.2">
      <c r="A292" s="20"/>
    </row>
    <row r="293" spans="1:1" x14ac:dyDescent="0.2">
      <c r="A293" s="20"/>
    </row>
    <row r="294" spans="1:1" x14ac:dyDescent="0.2">
      <c r="A294" s="20"/>
    </row>
    <row r="295" spans="1:1" x14ac:dyDescent="0.2">
      <c r="A295" s="20"/>
    </row>
    <row r="296" spans="1:1" x14ac:dyDescent="0.2">
      <c r="A296" s="20"/>
    </row>
    <row r="297" spans="1:1" x14ac:dyDescent="0.2">
      <c r="A297" s="20"/>
    </row>
    <row r="298" spans="1:1" x14ac:dyDescent="0.2">
      <c r="A298" s="20"/>
    </row>
    <row r="299" spans="1:1" x14ac:dyDescent="0.2">
      <c r="A299" s="20"/>
    </row>
    <row r="300" spans="1:1" x14ac:dyDescent="0.2">
      <c r="A300" s="20"/>
    </row>
    <row r="301" spans="1:1" x14ac:dyDescent="0.2">
      <c r="A301" s="20"/>
    </row>
    <row r="302" spans="1:1" x14ac:dyDescent="0.2">
      <c r="A302" s="20"/>
    </row>
    <row r="303" spans="1:1" x14ac:dyDescent="0.2">
      <c r="A303" s="20"/>
    </row>
    <row r="304" spans="1:1" x14ac:dyDescent="0.2">
      <c r="A304" s="20"/>
    </row>
    <row r="305" spans="1:1" x14ac:dyDescent="0.2">
      <c r="A305" s="20"/>
    </row>
    <row r="306" spans="1:1" x14ac:dyDescent="0.2">
      <c r="A306" s="20"/>
    </row>
    <row r="307" spans="1:1" x14ac:dyDescent="0.2">
      <c r="A307" s="20"/>
    </row>
    <row r="308" spans="1:1" x14ac:dyDescent="0.2">
      <c r="A308" s="20"/>
    </row>
    <row r="309" spans="1:1" x14ac:dyDescent="0.2">
      <c r="A309" s="20"/>
    </row>
    <row r="310" spans="1:1" x14ac:dyDescent="0.2">
      <c r="A310" s="20"/>
    </row>
    <row r="311" spans="1:1" x14ac:dyDescent="0.2">
      <c r="A311" s="20"/>
    </row>
    <row r="312" spans="1:1" x14ac:dyDescent="0.2">
      <c r="A312" s="20"/>
    </row>
    <row r="313" spans="1:1" x14ac:dyDescent="0.2">
      <c r="A313" s="20"/>
    </row>
    <row r="314" spans="1:1" x14ac:dyDescent="0.2">
      <c r="A314" s="20"/>
    </row>
    <row r="315" spans="1:1" x14ac:dyDescent="0.2">
      <c r="A315" s="20"/>
    </row>
    <row r="316" spans="1:1" x14ac:dyDescent="0.2">
      <c r="A316" s="20"/>
    </row>
    <row r="317" spans="1:1" x14ac:dyDescent="0.2">
      <c r="A317" s="20"/>
    </row>
    <row r="318" spans="1:1" x14ac:dyDescent="0.2">
      <c r="A318" s="20"/>
    </row>
    <row r="319" spans="1:1" x14ac:dyDescent="0.2">
      <c r="A319" s="20"/>
    </row>
    <row r="320" spans="1:1" x14ac:dyDescent="0.2">
      <c r="A320" s="20"/>
    </row>
    <row r="321" spans="1:1" x14ac:dyDescent="0.2">
      <c r="A321" s="20"/>
    </row>
    <row r="322" spans="1:1" x14ac:dyDescent="0.2">
      <c r="A322" s="20"/>
    </row>
    <row r="323" spans="1:1" x14ac:dyDescent="0.2">
      <c r="A323" s="20"/>
    </row>
    <row r="324" spans="1:1" x14ac:dyDescent="0.2">
      <c r="A324" s="20"/>
    </row>
    <row r="325" spans="1:1" x14ac:dyDescent="0.2">
      <c r="A325" s="20"/>
    </row>
    <row r="326" spans="1:1" x14ac:dyDescent="0.2">
      <c r="A326" s="20"/>
    </row>
    <row r="327" spans="1:1" x14ac:dyDescent="0.2">
      <c r="A327" s="20"/>
    </row>
    <row r="328" spans="1:1" x14ac:dyDescent="0.2">
      <c r="A328" s="20"/>
    </row>
    <row r="329" spans="1:1" x14ac:dyDescent="0.2">
      <c r="A329" s="20"/>
    </row>
    <row r="330" spans="1:1" x14ac:dyDescent="0.2">
      <c r="A330" s="20"/>
    </row>
    <row r="331" spans="1:1" x14ac:dyDescent="0.2">
      <c r="A331" s="20"/>
    </row>
    <row r="332" spans="1:1" x14ac:dyDescent="0.2">
      <c r="A332" s="20"/>
    </row>
    <row r="333" spans="1:1" x14ac:dyDescent="0.2">
      <c r="A333" s="20"/>
    </row>
    <row r="334" spans="1:1" x14ac:dyDescent="0.2">
      <c r="A334" s="20"/>
    </row>
    <row r="335" spans="1:1" x14ac:dyDescent="0.2">
      <c r="A335" s="20"/>
    </row>
    <row r="336" spans="1:1" x14ac:dyDescent="0.2">
      <c r="A336" s="20"/>
    </row>
    <row r="337" spans="1:1" x14ac:dyDescent="0.2">
      <c r="A337" s="20"/>
    </row>
    <row r="338" spans="1:1" x14ac:dyDescent="0.2">
      <c r="A338" s="20"/>
    </row>
    <row r="339" spans="1:1" x14ac:dyDescent="0.2">
      <c r="A339" s="20"/>
    </row>
    <row r="340" spans="1:1" x14ac:dyDescent="0.2">
      <c r="A340" s="20"/>
    </row>
    <row r="341" spans="1:1" x14ac:dyDescent="0.2">
      <c r="A341" s="20"/>
    </row>
    <row r="342" spans="1:1" x14ac:dyDescent="0.2">
      <c r="A342" s="20"/>
    </row>
    <row r="343" spans="1:1" x14ac:dyDescent="0.2">
      <c r="A343" s="20"/>
    </row>
    <row r="344" spans="1:1" x14ac:dyDescent="0.2">
      <c r="A344" s="20"/>
    </row>
    <row r="345" spans="1:1" x14ac:dyDescent="0.2">
      <c r="A345" s="20"/>
    </row>
    <row r="346" spans="1:1" x14ac:dyDescent="0.2">
      <c r="A346" s="20"/>
    </row>
    <row r="347" spans="1:1" x14ac:dyDescent="0.2">
      <c r="A347" s="20"/>
    </row>
    <row r="348" spans="1:1" x14ac:dyDescent="0.2">
      <c r="A348" s="20"/>
    </row>
    <row r="349" spans="1:1" x14ac:dyDescent="0.2">
      <c r="A349" s="20"/>
    </row>
    <row r="350" spans="1:1" x14ac:dyDescent="0.2">
      <c r="A350" s="20"/>
    </row>
    <row r="351" spans="1:1" x14ac:dyDescent="0.2">
      <c r="A351" s="20"/>
    </row>
    <row r="352" spans="1:1" x14ac:dyDescent="0.2">
      <c r="A352" s="20"/>
    </row>
    <row r="353" spans="1:1" x14ac:dyDescent="0.2">
      <c r="A353" s="20"/>
    </row>
    <row r="354" spans="1:1" x14ac:dyDescent="0.2">
      <c r="A354" s="20"/>
    </row>
    <row r="355" spans="1:1" x14ac:dyDescent="0.2">
      <c r="A355" s="20"/>
    </row>
    <row r="356" spans="1:1" x14ac:dyDescent="0.2">
      <c r="A356" s="20"/>
    </row>
    <row r="357" spans="1:1" x14ac:dyDescent="0.2">
      <c r="A357" s="20"/>
    </row>
    <row r="358" spans="1:1" x14ac:dyDescent="0.2">
      <c r="A358" s="20"/>
    </row>
    <row r="359" spans="1:1" x14ac:dyDescent="0.2">
      <c r="A359" s="20"/>
    </row>
    <row r="360" spans="1:1" x14ac:dyDescent="0.2">
      <c r="A360" s="20"/>
    </row>
    <row r="361" spans="1:1" x14ac:dyDescent="0.2">
      <c r="A361" s="20"/>
    </row>
    <row r="362" spans="1:1" x14ac:dyDescent="0.2">
      <c r="A362" s="20"/>
    </row>
    <row r="363" spans="1:1" x14ac:dyDescent="0.2">
      <c r="A363" s="20"/>
    </row>
    <row r="364" spans="1:1" x14ac:dyDescent="0.2">
      <c r="A364" s="20"/>
    </row>
    <row r="365" spans="1:1" x14ac:dyDescent="0.2">
      <c r="A365" s="20"/>
    </row>
    <row r="366" spans="1:1" x14ac:dyDescent="0.2">
      <c r="A366" s="20"/>
    </row>
    <row r="367" spans="1:1" x14ac:dyDescent="0.2">
      <c r="A367" s="20"/>
    </row>
    <row r="368" spans="1:1" x14ac:dyDescent="0.2">
      <c r="A368" s="20"/>
    </row>
    <row r="369" spans="1:1" x14ac:dyDescent="0.2">
      <c r="A369" s="20"/>
    </row>
    <row r="370" spans="1:1" x14ac:dyDescent="0.2">
      <c r="A370" s="20"/>
    </row>
    <row r="371" spans="1:1" x14ac:dyDescent="0.2">
      <c r="A371" s="20"/>
    </row>
    <row r="372" spans="1:1" x14ac:dyDescent="0.2">
      <c r="A372" s="20"/>
    </row>
    <row r="373" spans="1:1" x14ac:dyDescent="0.2">
      <c r="A373" s="20"/>
    </row>
    <row r="374" spans="1:1" x14ac:dyDescent="0.2">
      <c r="A374" s="20"/>
    </row>
    <row r="375" spans="1:1" x14ac:dyDescent="0.2">
      <c r="A375" s="20"/>
    </row>
    <row r="376" spans="1:1" x14ac:dyDescent="0.2">
      <c r="A376" s="20"/>
    </row>
    <row r="377" spans="1:1" x14ac:dyDescent="0.2">
      <c r="A377" s="20"/>
    </row>
    <row r="378" spans="1:1" x14ac:dyDescent="0.2">
      <c r="A378" s="20"/>
    </row>
    <row r="379" spans="1:1" x14ac:dyDescent="0.2">
      <c r="A379" s="20"/>
    </row>
    <row r="380" spans="1:1" x14ac:dyDescent="0.2">
      <c r="A380" s="20"/>
    </row>
    <row r="381" spans="1:1" x14ac:dyDescent="0.2">
      <c r="A381" s="20"/>
    </row>
    <row r="382" spans="1:1" x14ac:dyDescent="0.2">
      <c r="A382" s="20"/>
    </row>
    <row r="383" spans="1:1" x14ac:dyDescent="0.2">
      <c r="A383" s="20"/>
    </row>
    <row r="384" spans="1:1" x14ac:dyDescent="0.2">
      <c r="A384" s="20"/>
    </row>
    <row r="385" spans="1:1" x14ac:dyDescent="0.2">
      <c r="A385" s="20"/>
    </row>
    <row r="386" spans="1:1" x14ac:dyDescent="0.2">
      <c r="A386" s="20"/>
    </row>
    <row r="387" spans="1:1" x14ac:dyDescent="0.2">
      <c r="A387" s="20"/>
    </row>
    <row r="388" spans="1:1" x14ac:dyDescent="0.2">
      <c r="A388" s="20"/>
    </row>
    <row r="389" spans="1:1" x14ac:dyDescent="0.2">
      <c r="A389" s="20"/>
    </row>
    <row r="390" spans="1:1" x14ac:dyDescent="0.2">
      <c r="A390" s="20"/>
    </row>
    <row r="391" spans="1:1" x14ac:dyDescent="0.2">
      <c r="A391" s="20"/>
    </row>
    <row r="392" spans="1:1" x14ac:dyDescent="0.2">
      <c r="A392" s="20"/>
    </row>
    <row r="393" spans="1:1" x14ac:dyDescent="0.2">
      <c r="A393" s="20"/>
    </row>
    <row r="394" spans="1:1" x14ac:dyDescent="0.2">
      <c r="A394" s="20"/>
    </row>
    <row r="395" spans="1:1" x14ac:dyDescent="0.2">
      <c r="A395" s="20"/>
    </row>
    <row r="396" spans="1:1" x14ac:dyDescent="0.2">
      <c r="A396" s="20"/>
    </row>
    <row r="397" spans="1:1" x14ac:dyDescent="0.2">
      <c r="A397" s="20"/>
    </row>
    <row r="398" spans="1:1" x14ac:dyDescent="0.2">
      <c r="A398" s="20"/>
    </row>
    <row r="399" spans="1:1" x14ac:dyDescent="0.2">
      <c r="A399" s="20"/>
    </row>
    <row r="400" spans="1:1" x14ac:dyDescent="0.2">
      <c r="A400" s="20"/>
    </row>
    <row r="401" spans="1:1" x14ac:dyDescent="0.2">
      <c r="A401" s="20"/>
    </row>
    <row r="402" spans="1:1" x14ac:dyDescent="0.2">
      <c r="A402" s="20"/>
    </row>
    <row r="403" spans="1:1" x14ac:dyDescent="0.2">
      <c r="A403" s="20"/>
    </row>
    <row r="404" spans="1:1" x14ac:dyDescent="0.2">
      <c r="A404" s="20"/>
    </row>
    <row r="405" spans="1:1" x14ac:dyDescent="0.2">
      <c r="A405" s="20"/>
    </row>
    <row r="406" spans="1:1" x14ac:dyDescent="0.2">
      <c r="A406" s="20"/>
    </row>
    <row r="407" spans="1:1" x14ac:dyDescent="0.2">
      <c r="A407" s="20"/>
    </row>
    <row r="408" spans="1:1" x14ac:dyDescent="0.2">
      <c r="A408" s="20"/>
    </row>
    <row r="409" spans="1:1" x14ac:dyDescent="0.2">
      <c r="A409" s="20"/>
    </row>
    <row r="410" spans="1:1" x14ac:dyDescent="0.2">
      <c r="A410" s="20"/>
    </row>
    <row r="411" spans="1:1" x14ac:dyDescent="0.2">
      <c r="A411" s="20"/>
    </row>
    <row r="412" spans="1:1" x14ac:dyDescent="0.2">
      <c r="A412" s="20"/>
    </row>
    <row r="413" spans="1:1" x14ac:dyDescent="0.2">
      <c r="A413" s="20"/>
    </row>
    <row r="414" spans="1:1" x14ac:dyDescent="0.2">
      <c r="A414" s="20"/>
    </row>
    <row r="415" spans="1:1" x14ac:dyDescent="0.2">
      <c r="A415" s="20"/>
    </row>
    <row r="416" spans="1:1" x14ac:dyDescent="0.2">
      <c r="A416" s="20"/>
    </row>
    <row r="417" spans="1:1" x14ac:dyDescent="0.2">
      <c r="A417" s="20"/>
    </row>
    <row r="418" spans="1:1" x14ac:dyDescent="0.2">
      <c r="A418" s="20"/>
    </row>
    <row r="419" spans="1:1" x14ac:dyDescent="0.2">
      <c r="A419" s="20"/>
    </row>
    <row r="420" spans="1:1" x14ac:dyDescent="0.2">
      <c r="A420" s="20"/>
    </row>
    <row r="421" spans="1:1" x14ac:dyDescent="0.2">
      <c r="A421" s="20"/>
    </row>
    <row r="422" spans="1:1" x14ac:dyDescent="0.2">
      <c r="A422" s="20"/>
    </row>
    <row r="423" spans="1:1" x14ac:dyDescent="0.2">
      <c r="A423" s="20"/>
    </row>
    <row r="424" spans="1:1" x14ac:dyDescent="0.2">
      <c r="A424" s="20"/>
    </row>
    <row r="425" spans="1:1" x14ac:dyDescent="0.2">
      <c r="A425" s="20"/>
    </row>
    <row r="426" spans="1:1" x14ac:dyDescent="0.2">
      <c r="A426" s="20"/>
    </row>
    <row r="427" spans="1:1" x14ac:dyDescent="0.2">
      <c r="A427" s="20"/>
    </row>
    <row r="428" spans="1:1" x14ac:dyDescent="0.2">
      <c r="A428" s="20"/>
    </row>
    <row r="429" spans="1:1" x14ac:dyDescent="0.2">
      <c r="A429" s="20"/>
    </row>
    <row r="430" spans="1:1" x14ac:dyDescent="0.2">
      <c r="A430" s="20"/>
    </row>
    <row r="431" spans="1:1" x14ac:dyDescent="0.2">
      <c r="A431" s="20"/>
    </row>
    <row r="432" spans="1:1" x14ac:dyDescent="0.2">
      <c r="A432" s="20"/>
    </row>
    <row r="433" spans="1:1" x14ac:dyDescent="0.2">
      <c r="A433" s="20"/>
    </row>
    <row r="434" spans="1:1" x14ac:dyDescent="0.2">
      <c r="A434" s="20"/>
    </row>
    <row r="435" spans="1:1" x14ac:dyDescent="0.2">
      <c r="A435" s="20"/>
    </row>
    <row r="436" spans="1:1" x14ac:dyDescent="0.2">
      <c r="A436" s="20"/>
    </row>
    <row r="437" spans="1:1" x14ac:dyDescent="0.2">
      <c r="A437" s="20"/>
    </row>
    <row r="438" spans="1:1" x14ac:dyDescent="0.2">
      <c r="A438" s="20"/>
    </row>
    <row r="439" spans="1:1" x14ac:dyDescent="0.2">
      <c r="A439" s="20"/>
    </row>
    <row r="440" spans="1:1" x14ac:dyDescent="0.2">
      <c r="A440" s="20"/>
    </row>
    <row r="441" spans="1:1" x14ac:dyDescent="0.2">
      <c r="A441" s="20"/>
    </row>
    <row r="442" spans="1:1" x14ac:dyDescent="0.2">
      <c r="A442" s="20"/>
    </row>
    <row r="443" spans="1:1" x14ac:dyDescent="0.2">
      <c r="A443" s="20"/>
    </row>
    <row r="444" spans="1:1" x14ac:dyDescent="0.2">
      <c r="A444" s="20"/>
    </row>
    <row r="445" spans="1:1" x14ac:dyDescent="0.2">
      <c r="A445" s="20"/>
    </row>
    <row r="446" spans="1:1" x14ac:dyDescent="0.2">
      <c r="A446" s="20"/>
    </row>
    <row r="447" spans="1:1" x14ac:dyDescent="0.2">
      <c r="A447" s="20"/>
    </row>
    <row r="448" spans="1:1" x14ac:dyDescent="0.2">
      <c r="A448" s="20"/>
    </row>
    <row r="449" spans="1:1" x14ac:dyDescent="0.2">
      <c r="A449" s="20"/>
    </row>
    <row r="450" spans="1:1" x14ac:dyDescent="0.2">
      <c r="A450" s="20"/>
    </row>
    <row r="451" spans="1:1" x14ac:dyDescent="0.2">
      <c r="A451" s="20"/>
    </row>
    <row r="452" spans="1:1" x14ac:dyDescent="0.2">
      <c r="A452" s="20"/>
    </row>
    <row r="453" spans="1:1" x14ac:dyDescent="0.2">
      <c r="A453" s="20"/>
    </row>
    <row r="454" spans="1:1" x14ac:dyDescent="0.2">
      <c r="A454" s="20"/>
    </row>
    <row r="455" spans="1:1" x14ac:dyDescent="0.2">
      <c r="A455" s="20"/>
    </row>
    <row r="456" spans="1:1" x14ac:dyDescent="0.2">
      <c r="A456" s="20"/>
    </row>
    <row r="457" spans="1:1" x14ac:dyDescent="0.2">
      <c r="A457" s="20"/>
    </row>
    <row r="458" spans="1:1" x14ac:dyDescent="0.2">
      <c r="A458" s="20"/>
    </row>
    <row r="459" spans="1:1" x14ac:dyDescent="0.2">
      <c r="A459" s="20"/>
    </row>
    <row r="460" spans="1:1" x14ac:dyDescent="0.2">
      <c r="A460" s="20"/>
    </row>
    <row r="461" spans="1:1" x14ac:dyDescent="0.2">
      <c r="A461" s="20"/>
    </row>
    <row r="462" spans="1:1" x14ac:dyDescent="0.2">
      <c r="A462" s="20"/>
    </row>
    <row r="463" spans="1:1" x14ac:dyDescent="0.2">
      <c r="A463" s="20"/>
    </row>
    <row r="464" spans="1:1" x14ac:dyDescent="0.2">
      <c r="A464" s="20"/>
    </row>
    <row r="465" spans="1:1" x14ac:dyDescent="0.2">
      <c r="A465" s="20"/>
    </row>
    <row r="466" spans="1:1" x14ac:dyDescent="0.2">
      <c r="A466" s="20"/>
    </row>
    <row r="467" spans="1:1" x14ac:dyDescent="0.2">
      <c r="A467" s="20"/>
    </row>
    <row r="468" spans="1:1" x14ac:dyDescent="0.2">
      <c r="A468" s="20"/>
    </row>
    <row r="469" spans="1:1" x14ac:dyDescent="0.2">
      <c r="A469" s="20"/>
    </row>
    <row r="470" spans="1:1" x14ac:dyDescent="0.2">
      <c r="A470" s="20"/>
    </row>
    <row r="471" spans="1:1" x14ac:dyDescent="0.2">
      <c r="A471" s="20"/>
    </row>
    <row r="472" spans="1:1" x14ac:dyDescent="0.2">
      <c r="A472" s="20"/>
    </row>
    <row r="473" spans="1:1" x14ac:dyDescent="0.2">
      <c r="A473" s="20"/>
    </row>
    <row r="474" spans="1:1" x14ac:dyDescent="0.2">
      <c r="A474" s="20"/>
    </row>
    <row r="475" spans="1:1" x14ac:dyDescent="0.2">
      <c r="A475" s="20"/>
    </row>
    <row r="476" spans="1:1" x14ac:dyDescent="0.2">
      <c r="A476" s="20"/>
    </row>
    <row r="477" spans="1:1" x14ac:dyDescent="0.2">
      <c r="A477" s="20"/>
    </row>
    <row r="478" spans="1:1" x14ac:dyDescent="0.2">
      <c r="A478" s="20"/>
    </row>
    <row r="479" spans="1:1" x14ac:dyDescent="0.2">
      <c r="A479" s="20"/>
    </row>
    <row r="480" spans="1:1" x14ac:dyDescent="0.2">
      <c r="A480" s="20"/>
    </row>
    <row r="481" spans="1:1" x14ac:dyDescent="0.2">
      <c r="A481" s="20"/>
    </row>
    <row r="482" spans="1:1" x14ac:dyDescent="0.2">
      <c r="A482" s="20"/>
    </row>
    <row r="483" spans="1:1" x14ac:dyDescent="0.2">
      <c r="A483" s="20"/>
    </row>
    <row r="484" spans="1:1" x14ac:dyDescent="0.2">
      <c r="A484" s="20"/>
    </row>
    <row r="485" spans="1:1" x14ac:dyDescent="0.2">
      <c r="A485" s="20"/>
    </row>
    <row r="486" spans="1:1" x14ac:dyDescent="0.2">
      <c r="A486" s="20"/>
    </row>
    <row r="487" spans="1:1" x14ac:dyDescent="0.2">
      <c r="A487" s="20"/>
    </row>
    <row r="488" spans="1:1" x14ac:dyDescent="0.2">
      <c r="A488" s="20"/>
    </row>
    <row r="489" spans="1:1" x14ac:dyDescent="0.2">
      <c r="A489" s="20"/>
    </row>
    <row r="490" spans="1:1" x14ac:dyDescent="0.2">
      <c r="A490" s="20"/>
    </row>
    <row r="491" spans="1:1" x14ac:dyDescent="0.2">
      <c r="A491" s="20"/>
    </row>
    <row r="492" spans="1:1" x14ac:dyDescent="0.2">
      <c r="A492" s="20"/>
    </row>
    <row r="493" spans="1:1" x14ac:dyDescent="0.2">
      <c r="A493" s="20"/>
    </row>
    <row r="494" spans="1:1" x14ac:dyDescent="0.2">
      <c r="A494" s="20"/>
    </row>
    <row r="495" spans="1:1" x14ac:dyDescent="0.2">
      <c r="A495" s="20"/>
    </row>
    <row r="496" spans="1:1" x14ac:dyDescent="0.2">
      <c r="A496" s="20"/>
    </row>
    <row r="497" spans="1:1" x14ac:dyDescent="0.2">
      <c r="A497" s="20"/>
    </row>
    <row r="498" spans="1:1" x14ac:dyDescent="0.2">
      <c r="A498" s="20"/>
    </row>
    <row r="499" spans="1:1" x14ac:dyDescent="0.2">
      <c r="A499" s="20"/>
    </row>
    <row r="500" spans="1:1" x14ac:dyDescent="0.2">
      <c r="A500" s="20"/>
    </row>
    <row r="501" spans="1:1" x14ac:dyDescent="0.2">
      <c r="A501" s="20"/>
    </row>
    <row r="502" spans="1:1" x14ac:dyDescent="0.2">
      <c r="A502" s="20"/>
    </row>
    <row r="503" spans="1:1" x14ac:dyDescent="0.2">
      <c r="A503" s="20"/>
    </row>
    <row r="504" spans="1:1" x14ac:dyDescent="0.2">
      <c r="A504" s="20"/>
    </row>
    <row r="505" spans="1:1" x14ac:dyDescent="0.2">
      <c r="A505" s="20"/>
    </row>
    <row r="506" spans="1:1" x14ac:dyDescent="0.2">
      <c r="A506" s="20"/>
    </row>
    <row r="507" spans="1:1" x14ac:dyDescent="0.2">
      <c r="A507" s="20"/>
    </row>
    <row r="508" spans="1:1" x14ac:dyDescent="0.2">
      <c r="A508" s="20"/>
    </row>
    <row r="509" spans="1:1" x14ac:dyDescent="0.2">
      <c r="A509" s="20"/>
    </row>
    <row r="510" spans="1:1" x14ac:dyDescent="0.2">
      <c r="A510" s="20"/>
    </row>
    <row r="511" spans="1:1" x14ac:dyDescent="0.2">
      <c r="A511" s="20"/>
    </row>
    <row r="512" spans="1:1" x14ac:dyDescent="0.2">
      <c r="A512" s="20"/>
    </row>
    <row r="513" spans="1:1" x14ac:dyDescent="0.2">
      <c r="A513" s="20"/>
    </row>
    <row r="514" spans="1:1" x14ac:dyDescent="0.2">
      <c r="A514" s="20"/>
    </row>
    <row r="515" spans="1:1" x14ac:dyDescent="0.2">
      <c r="A515" s="20"/>
    </row>
    <row r="516" spans="1:1" x14ac:dyDescent="0.2">
      <c r="A516" s="20"/>
    </row>
    <row r="517" spans="1:1" x14ac:dyDescent="0.2">
      <c r="A517" s="20"/>
    </row>
    <row r="518" spans="1:1" x14ac:dyDescent="0.2">
      <c r="A518" s="20"/>
    </row>
    <row r="519" spans="1:1" x14ac:dyDescent="0.2">
      <c r="A519" s="20"/>
    </row>
    <row r="520" spans="1:1" x14ac:dyDescent="0.2">
      <c r="A520" s="20"/>
    </row>
    <row r="521" spans="1:1" x14ac:dyDescent="0.2">
      <c r="A521" s="20"/>
    </row>
    <row r="522" spans="1:1" x14ac:dyDescent="0.2">
      <c r="A522" s="20"/>
    </row>
    <row r="523" spans="1:1" x14ac:dyDescent="0.2">
      <c r="A523" s="20"/>
    </row>
    <row r="524" spans="1:1" x14ac:dyDescent="0.2">
      <c r="A524" s="20"/>
    </row>
    <row r="525" spans="1:1" x14ac:dyDescent="0.2">
      <c r="A525" s="20"/>
    </row>
    <row r="526" spans="1:1" x14ac:dyDescent="0.2">
      <c r="A526" s="20"/>
    </row>
    <row r="527" spans="1:1" x14ac:dyDescent="0.2">
      <c r="A527" s="20"/>
    </row>
    <row r="528" spans="1:1" x14ac:dyDescent="0.2">
      <c r="A528" s="20"/>
    </row>
    <row r="529" spans="1:1" x14ac:dyDescent="0.2">
      <c r="A529" s="20"/>
    </row>
    <row r="530" spans="1:1" x14ac:dyDescent="0.2">
      <c r="A530" s="20"/>
    </row>
    <row r="531" spans="1:1" x14ac:dyDescent="0.2">
      <c r="A531" s="20"/>
    </row>
    <row r="532" spans="1:1" x14ac:dyDescent="0.2">
      <c r="A532" s="20"/>
    </row>
    <row r="533" spans="1:1" x14ac:dyDescent="0.2">
      <c r="A533" s="20"/>
    </row>
    <row r="534" spans="1:1" x14ac:dyDescent="0.2">
      <c r="A534" s="20"/>
    </row>
    <row r="535" spans="1:1" x14ac:dyDescent="0.2">
      <c r="A535" s="20"/>
    </row>
    <row r="536" spans="1:1" x14ac:dyDescent="0.2">
      <c r="A536" s="20"/>
    </row>
    <row r="537" spans="1:1" x14ac:dyDescent="0.2">
      <c r="A537" s="20"/>
    </row>
    <row r="538" spans="1:1" x14ac:dyDescent="0.2">
      <c r="A538" s="20"/>
    </row>
    <row r="539" spans="1:1" x14ac:dyDescent="0.2">
      <c r="A539" s="20"/>
    </row>
    <row r="540" spans="1:1" x14ac:dyDescent="0.2">
      <c r="A540" s="20"/>
    </row>
    <row r="541" spans="1:1" x14ac:dyDescent="0.2">
      <c r="A541" s="20"/>
    </row>
    <row r="542" spans="1:1" x14ac:dyDescent="0.2">
      <c r="A542" s="20"/>
    </row>
    <row r="543" spans="1:1" x14ac:dyDescent="0.2">
      <c r="A543" s="20"/>
    </row>
    <row r="544" spans="1:1" x14ac:dyDescent="0.2">
      <c r="A544" s="20"/>
    </row>
    <row r="545" spans="1:1" x14ac:dyDescent="0.2">
      <c r="A545" s="20"/>
    </row>
    <row r="546" spans="1:1" x14ac:dyDescent="0.2">
      <c r="A546" s="20"/>
    </row>
    <row r="547" spans="1:1" x14ac:dyDescent="0.2">
      <c r="A547" s="20"/>
    </row>
    <row r="548" spans="1:1" x14ac:dyDescent="0.2">
      <c r="A548" s="20"/>
    </row>
    <row r="549" spans="1:1" x14ac:dyDescent="0.2">
      <c r="A549" s="20"/>
    </row>
    <row r="550" spans="1:1" x14ac:dyDescent="0.2">
      <c r="A550" s="20"/>
    </row>
    <row r="551" spans="1:1" x14ac:dyDescent="0.2">
      <c r="A551" s="20"/>
    </row>
    <row r="552" spans="1:1" x14ac:dyDescent="0.2">
      <c r="A552" s="20"/>
    </row>
    <row r="553" spans="1:1" x14ac:dyDescent="0.2">
      <c r="A553" s="20"/>
    </row>
    <row r="554" spans="1:1" x14ac:dyDescent="0.2">
      <c r="A554" s="20"/>
    </row>
    <row r="555" spans="1:1" x14ac:dyDescent="0.2">
      <c r="A555" s="20"/>
    </row>
    <row r="556" spans="1:1" x14ac:dyDescent="0.2">
      <c r="A556" s="20"/>
    </row>
    <row r="557" spans="1:1" x14ac:dyDescent="0.2">
      <c r="A557" s="20"/>
    </row>
    <row r="558" spans="1:1" x14ac:dyDescent="0.2">
      <c r="A558" s="20"/>
    </row>
    <row r="559" spans="1:1" x14ac:dyDescent="0.2">
      <c r="A559" s="20"/>
    </row>
    <row r="560" spans="1:1" x14ac:dyDescent="0.2">
      <c r="A560" s="20"/>
    </row>
    <row r="561" spans="1:1" x14ac:dyDescent="0.2">
      <c r="A561" s="20"/>
    </row>
    <row r="562" spans="1:1" x14ac:dyDescent="0.2">
      <c r="A562" s="20"/>
    </row>
    <row r="563" spans="1:1" x14ac:dyDescent="0.2">
      <c r="A563" s="20"/>
    </row>
    <row r="564" spans="1:1" x14ac:dyDescent="0.2">
      <c r="A564" s="20"/>
    </row>
    <row r="565" spans="1:1" x14ac:dyDescent="0.2">
      <c r="A565" s="20"/>
    </row>
    <row r="566" spans="1:1" x14ac:dyDescent="0.2">
      <c r="A566" s="20"/>
    </row>
    <row r="567" spans="1:1" x14ac:dyDescent="0.2">
      <c r="A567" s="20"/>
    </row>
    <row r="568" spans="1:1" x14ac:dyDescent="0.2">
      <c r="A568" s="20"/>
    </row>
    <row r="569" spans="1:1" x14ac:dyDescent="0.2">
      <c r="A569" s="20"/>
    </row>
    <row r="570" spans="1:1" x14ac:dyDescent="0.2">
      <c r="A570" s="20"/>
    </row>
    <row r="571" spans="1:1" x14ac:dyDescent="0.2">
      <c r="A571" s="20"/>
    </row>
    <row r="572" spans="1:1" x14ac:dyDescent="0.2">
      <c r="A572" s="20"/>
    </row>
    <row r="573" spans="1:1" x14ac:dyDescent="0.2">
      <c r="A573" s="20"/>
    </row>
    <row r="574" spans="1:1" x14ac:dyDescent="0.2">
      <c r="A574" s="20"/>
    </row>
    <row r="575" spans="1:1" x14ac:dyDescent="0.2">
      <c r="A575" s="20"/>
    </row>
    <row r="576" spans="1:1" x14ac:dyDescent="0.2">
      <c r="A576" s="20"/>
    </row>
    <row r="577" spans="1:1" x14ac:dyDescent="0.2">
      <c r="A577" s="20"/>
    </row>
    <row r="578" spans="1:1" x14ac:dyDescent="0.2">
      <c r="A578" s="20"/>
    </row>
    <row r="579" spans="1:1" x14ac:dyDescent="0.2">
      <c r="A579" s="20"/>
    </row>
    <row r="580" spans="1:1" x14ac:dyDescent="0.2">
      <c r="A580" s="20"/>
    </row>
    <row r="581" spans="1:1" x14ac:dyDescent="0.2">
      <c r="A581" s="20"/>
    </row>
    <row r="582" spans="1:1" x14ac:dyDescent="0.2">
      <c r="A582" s="20"/>
    </row>
    <row r="583" spans="1:1" x14ac:dyDescent="0.2">
      <c r="A583" s="20"/>
    </row>
    <row r="584" spans="1:1" x14ac:dyDescent="0.2">
      <c r="A584" s="20"/>
    </row>
    <row r="585" spans="1:1" x14ac:dyDescent="0.2">
      <c r="A585" s="20"/>
    </row>
    <row r="586" spans="1:1" x14ac:dyDescent="0.2">
      <c r="A586" s="20"/>
    </row>
    <row r="587" spans="1:1" x14ac:dyDescent="0.2">
      <c r="A587" s="20"/>
    </row>
    <row r="588" spans="1:1" x14ac:dyDescent="0.2">
      <c r="A588" s="20"/>
    </row>
    <row r="589" spans="1:1" x14ac:dyDescent="0.2">
      <c r="A589" s="20"/>
    </row>
    <row r="590" spans="1:1" x14ac:dyDescent="0.2">
      <c r="A590" s="20"/>
    </row>
    <row r="591" spans="1:1" x14ac:dyDescent="0.2">
      <c r="A591" s="20"/>
    </row>
    <row r="592" spans="1:1" x14ac:dyDescent="0.2">
      <c r="A592" s="20"/>
    </row>
    <row r="593" spans="1:1" x14ac:dyDescent="0.2">
      <c r="A593" s="20"/>
    </row>
    <row r="594" spans="1:1" x14ac:dyDescent="0.2">
      <c r="A594" s="20"/>
    </row>
    <row r="595" spans="1:1" x14ac:dyDescent="0.2">
      <c r="A595" s="20"/>
    </row>
    <row r="596" spans="1:1" x14ac:dyDescent="0.2">
      <c r="A596" s="20"/>
    </row>
    <row r="597" spans="1:1" x14ac:dyDescent="0.2">
      <c r="A597" s="20"/>
    </row>
    <row r="598" spans="1:1" x14ac:dyDescent="0.2">
      <c r="A598" s="20"/>
    </row>
    <row r="599" spans="1:1" x14ac:dyDescent="0.2">
      <c r="A599" s="20"/>
    </row>
    <row r="600" spans="1:1" x14ac:dyDescent="0.2">
      <c r="A600" s="20"/>
    </row>
    <row r="601" spans="1:1" x14ac:dyDescent="0.2">
      <c r="A601" s="20"/>
    </row>
    <row r="602" spans="1:1" x14ac:dyDescent="0.2">
      <c r="A602" s="20"/>
    </row>
    <row r="603" spans="1:1" x14ac:dyDescent="0.2">
      <c r="A603" s="20"/>
    </row>
    <row r="604" spans="1:1" x14ac:dyDescent="0.2">
      <c r="A604" s="20"/>
    </row>
    <row r="605" spans="1:1" x14ac:dyDescent="0.2">
      <c r="A605" s="20"/>
    </row>
    <row r="606" spans="1:1" x14ac:dyDescent="0.2">
      <c r="A606" s="20"/>
    </row>
    <row r="607" spans="1:1" x14ac:dyDescent="0.2">
      <c r="A607" s="20"/>
    </row>
    <row r="608" spans="1:1" x14ac:dyDescent="0.2">
      <c r="A608" s="20"/>
    </row>
    <row r="609" spans="1:1" x14ac:dyDescent="0.2">
      <c r="A609" s="20"/>
    </row>
    <row r="610" spans="1:1" x14ac:dyDescent="0.2">
      <c r="A610" s="20"/>
    </row>
    <row r="611" spans="1:1" x14ac:dyDescent="0.2">
      <c r="A611" s="20"/>
    </row>
    <row r="612" spans="1:1" x14ac:dyDescent="0.2">
      <c r="A612" s="20"/>
    </row>
    <row r="613" spans="1:1" x14ac:dyDescent="0.2">
      <c r="A613" s="20"/>
    </row>
    <row r="614" spans="1:1" x14ac:dyDescent="0.2">
      <c r="A614" s="20"/>
    </row>
    <row r="615" spans="1:1" x14ac:dyDescent="0.2">
      <c r="A615" s="20"/>
    </row>
    <row r="616" spans="1:1" x14ac:dyDescent="0.2">
      <c r="A616" s="20"/>
    </row>
    <row r="617" spans="1:1" x14ac:dyDescent="0.2">
      <c r="A617" s="20"/>
    </row>
    <row r="618" spans="1:1" x14ac:dyDescent="0.2">
      <c r="A618" s="20"/>
    </row>
    <row r="619" spans="1:1" x14ac:dyDescent="0.2">
      <c r="A619" s="20"/>
    </row>
    <row r="620" spans="1:1" x14ac:dyDescent="0.2">
      <c r="A620" s="20"/>
    </row>
    <row r="621" spans="1:1" x14ac:dyDescent="0.2">
      <c r="A621" s="20"/>
    </row>
    <row r="622" spans="1:1" x14ac:dyDescent="0.2">
      <c r="A622" s="20"/>
    </row>
    <row r="623" spans="1:1" x14ac:dyDescent="0.2">
      <c r="A623" s="20"/>
    </row>
    <row r="624" spans="1:1" x14ac:dyDescent="0.2">
      <c r="A624" s="20"/>
    </row>
    <row r="625" spans="1:1" x14ac:dyDescent="0.2">
      <c r="A625" s="20"/>
    </row>
    <row r="626" spans="1:1" x14ac:dyDescent="0.2">
      <c r="A626" s="20"/>
    </row>
    <row r="627" spans="1:1" x14ac:dyDescent="0.2">
      <c r="A627" s="20"/>
    </row>
    <row r="628" spans="1:1" x14ac:dyDescent="0.2">
      <c r="A628" s="20"/>
    </row>
    <row r="629" spans="1:1" x14ac:dyDescent="0.2">
      <c r="A629" s="20"/>
    </row>
    <row r="630" spans="1:1" x14ac:dyDescent="0.2">
      <c r="A630" s="20"/>
    </row>
    <row r="631" spans="1:1" x14ac:dyDescent="0.2">
      <c r="A631" s="20"/>
    </row>
    <row r="632" spans="1:1" x14ac:dyDescent="0.2">
      <c r="A632" s="20"/>
    </row>
    <row r="633" spans="1:1" x14ac:dyDescent="0.2">
      <c r="A633" s="20"/>
    </row>
    <row r="634" spans="1:1" x14ac:dyDescent="0.2">
      <c r="A634" s="20"/>
    </row>
    <row r="635" spans="1:1" x14ac:dyDescent="0.2">
      <c r="A635" s="20"/>
    </row>
    <row r="636" spans="1:1" x14ac:dyDescent="0.2">
      <c r="A636" s="20"/>
    </row>
    <row r="637" spans="1:1" x14ac:dyDescent="0.2">
      <c r="A637" s="20"/>
    </row>
    <row r="638" spans="1:1" x14ac:dyDescent="0.2">
      <c r="A638" s="20"/>
    </row>
    <row r="639" spans="1:1" x14ac:dyDescent="0.2">
      <c r="A639" s="20"/>
    </row>
    <row r="640" spans="1:1" x14ac:dyDescent="0.2">
      <c r="A640" s="20"/>
    </row>
    <row r="641" spans="1:1" x14ac:dyDescent="0.2">
      <c r="A641" s="20"/>
    </row>
    <row r="642" spans="1:1" x14ac:dyDescent="0.2">
      <c r="A642" s="20"/>
    </row>
    <row r="643" spans="1:1" x14ac:dyDescent="0.2">
      <c r="A643" s="20"/>
    </row>
    <row r="644" spans="1:1" x14ac:dyDescent="0.2">
      <c r="A644" s="20"/>
    </row>
    <row r="645" spans="1:1" x14ac:dyDescent="0.2">
      <c r="A645" s="20"/>
    </row>
    <row r="646" spans="1:1" x14ac:dyDescent="0.2">
      <c r="A646" s="20"/>
    </row>
    <row r="647" spans="1:1" x14ac:dyDescent="0.2">
      <c r="A647" s="20"/>
    </row>
    <row r="648" spans="1:1" x14ac:dyDescent="0.2">
      <c r="A648" s="20"/>
    </row>
    <row r="649" spans="1:1" x14ac:dyDescent="0.2">
      <c r="A649" s="20"/>
    </row>
    <row r="650" spans="1:1" x14ac:dyDescent="0.2">
      <c r="A650" s="20"/>
    </row>
    <row r="651" spans="1:1" x14ac:dyDescent="0.2">
      <c r="A651" s="20"/>
    </row>
    <row r="652" spans="1:1" x14ac:dyDescent="0.2">
      <c r="A652" s="20"/>
    </row>
    <row r="653" spans="1:1" x14ac:dyDescent="0.2">
      <c r="A653" s="20"/>
    </row>
    <row r="654" spans="1:1" x14ac:dyDescent="0.2">
      <c r="A654" s="20"/>
    </row>
    <row r="655" spans="1:1" x14ac:dyDescent="0.2">
      <c r="A655" s="20"/>
    </row>
    <row r="656" spans="1:1" x14ac:dyDescent="0.2">
      <c r="A656" s="20"/>
    </row>
    <row r="657" spans="1:1" x14ac:dyDescent="0.2">
      <c r="A657" s="20"/>
    </row>
    <row r="658" spans="1:1" x14ac:dyDescent="0.2">
      <c r="A658" s="20"/>
    </row>
    <row r="659" spans="1:1" x14ac:dyDescent="0.2">
      <c r="A659" s="20"/>
    </row>
    <row r="660" spans="1:1" x14ac:dyDescent="0.2">
      <c r="A660" s="20"/>
    </row>
    <row r="661" spans="1:1" x14ac:dyDescent="0.2">
      <c r="A661" s="20"/>
    </row>
    <row r="662" spans="1:1" x14ac:dyDescent="0.2">
      <c r="A662" s="20"/>
    </row>
    <row r="663" spans="1:1" x14ac:dyDescent="0.2">
      <c r="A663" s="20"/>
    </row>
    <row r="664" spans="1:1" x14ac:dyDescent="0.2">
      <c r="A664" s="20"/>
    </row>
    <row r="665" spans="1:1" x14ac:dyDescent="0.2">
      <c r="A665" s="20"/>
    </row>
    <row r="666" spans="1:1" x14ac:dyDescent="0.2">
      <c r="A666" s="20"/>
    </row>
    <row r="667" spans="1:1" x14ac:dyDescent="0.2">
      <c r="A667" s="20"/>
    </row>
    <row r="668" spans="1:1" x14ac:dyDescent="0.2">
      <c r="A668" s="20"/>
    </row>
    <row r="669" spans="1:1" x14ac:dyDescent="0.2">
      <c r="A669" s="20"/>
    </row>
    <row r="670" spans="1:1" x14ac:dyDescent="0.2">
      <c r="A670" s="20"/>
    </row>
    <row r="671" spans="1:1" x14ac:dyDescent="0.2">
      <c r="A671" s="20"/>
    </row>
    <row r="672" spans="1:1" x14ac:dyDescent="0.2">
      <c r="A672" s="20"/>
    </row>
    <row r="673" spans="1:1" x14ac:dyDescent="0.2">
      <c r="A673" s="20"/>
    </row>
    <row r="674" spans="1:1" x14ac:dyDescent="0.2">
      <c r="A674" s="20"/>
    </row>
    <row r="675" spans="1:1" x14ac:dyDescent="0.2">
      <c r="A675" s="20"/>
    </row>
    <row r="676" spans="1:1" x14ac:dyDescent="0.2">
      <c r="A676" s="20"/>
    </row>
    <row r="677" spans="1:1" x14ac:dyDescent="0.2">
      <c r="A677" s="20"/>
    </row>
    <row r="678" spans="1:1" x14ac:dyDescent="0.2">
      <c r="A678" s="20"/>
    </row>
    <row r="679" spans="1:1" x14ac:dyDescent="0.2">
      <c r="A679" s="20"/>
    </row>
    <row r="680" spans="1:1" x14ac:dyDescent="0.2">
      <c r="A680" s="20"/>
    </row>
    <row r="681" spans="1:1" x14ac:dyDescent="0.2">
      <c r="A681" s="20"/>
    </row>
    <row r="682" spans="1:1" x14ac:dyDescent="0.2">
      <c r="A682" s="20"/>
    </row>
    <row r="683" spans="1:1" x14ac:dyDescent="0.2">
      <c r="A683" s="20"/>
    </row>
    <row r="684" spans="1:1" x14ac:dyDescent="0.2">
      <c r="A684" s="20"/>
    </row>
    <row r="685" spans="1:1" x14ac:dyDescent="0.2">
      <c r="A685" s="20"/>
    </row>
    <row r="686" spans="1:1" x14ac:dyDescent="0.2">
      <c r="A686" s="20"/>
    </row>
    <row r="687" spans="1:1" x14ac:dyDescent="0.2">
      <c r="A687" s="20"/>
    </row>
    <row r="688" spans="1:1" x14ac:dyDescent="0.2">
      <c r="A688" s="20"/>
    </row>
    <row r="689" spans="1:1" x14ac:dyDescent="0.2">
      <c r="A689" s="20"/>
    </row>
    <row r="690" spans="1:1" x14ac:dyDescent="0.2">
      <c r="A690" s="20"/>
    </row>
    <row r="691" spans="1:1" x14ac:dyDescent="0.2">
      <c r="A691" s="20"/>
    </row>
    <row r="692" spans="1:1" x14ac:dyDescent="0.2">
      <c r="A692" s="20"/>
    </row>
    <row r="693" spans="1:1" x14ac:dyDescent="0.2">
      <c r="A693" s="20"/>
    </row>
    <row r="694" spans="1:1" x14ac:dyDescent="0.2">
      <c r="A694" s="20"/>
    </row>
    <row r="695" spans="1:1" x14ac:dyDescent="0.2">
      <c r="A695" s="20"/>
    </row>
    <row r="696" spans="1:1" x14ac:dyDescent="0.2">
      <c r="A696" s="20"/>
    </row>
    <row r="697" spans="1:1" x14ac:dyDescent="0.2">
      <c r="A697" s="20"/>
    </row>
    <row r="698" spans="1:1" x14ac:dyDescent="0.2">
      <c r="A698" s="20"/>
    </row>
    <row r="699" spans="1:1" x14ac:dyDescent="0.2">
      <c r="A699" s="20"/>
    </row>
    <row r="700" spans="1:1" x14ac:dyDescent="0.2">
      <c r="A700" s="20"/>
    </row>
    <row r="701" spans="1:1" x14ac:dyDescent="0.2">
      <c r="A701" s="20"/>
    </row>
    <row r="702" spans="1:1" x14ac:dyDescent="0.2">
      <c r="A702" s="20"/>
    </row>
    <row r="703" spans="1:1" x14ac:dyDescent="0.2">
      <c r="A703" s="20"/>
    </row>
    <row r="704" spans="1:1" x14ac:dyDescent="0.2">
      <c r="A704" s="20"/>
    </row>
    <row r="705" spans="1:1" x14ac:dyDescent="0.2">
      <c r="A705" s="20"/>
    </row>
    <row r="706" spans="1:1" x14ac:dyDescent="0.2">
      <c r="A706" s="20"/>
    </row>
    <row r="707" spans="1:1" x14ac:dyDescent="0.2">
      <c r="A707" s="20"/>
    </row>
    <row r="708" spans="1:1" x14ac:dyDescent="0.2">
      <c r="A708" s="20"/>
    </row>
    <row r="709" spans="1:1" x14ac:dyDescent="0.2">
      <c r="A709" s="20"/>
    </row>
    <row r="710" spans="1:1" x14ac:dyDescent="0.2">
      <c r="A710" s="20"/>
    </row>
    <row r="711" spans="1:1" x14ac:dyDescent="0.2">
      <c r="A711" s="20"/>
    </row>
    <row r="712" spans="1:1" x14ac:dyDescent="0.2">
      <c r="A712" s="20"/>
    </row>
    <row r="713" spans="1:1" x14ac:dyDescent="0.2">
      <c r="A713" s="20"/>
    </row>
    <row r="714" spans="1:1" x14ac:dyDescent="0.2">
      <c r="A714" s="20"/>
    </row>
    <row r="715" spans="1:1" x14ac:dyDescent="0.2">
      <c r="A715" s="20"/>
    </row>
    <row r="716" spans="1:1" x14ac:dyDescent="0.2">
      <c r="A716" s="20"/>
    </row>
    <row r="717" spans="1:1" x14ac:dyDescent="0.2">
      <c r="A717" s="20"/>
    </row>
    <row r="718" spans="1:1" x14ac:dyDescent="0.2">
      <c r="A718" s="20"/>
    </row>
    <row r="719" spans="1:1" x14ac:dyDescent="0.2">
      <c r="A719" s="20"/>
    </row>
    <row r="720" spans="1:1" x14ac:dyDescent="0.2">
      <c r="A720" s="20"/>
    </row>
    <row r="721" spans="1:1" x14ac:dyDescent="0.2">
      <c r="A721" s="20"/>
    </row>
    <row r="722" spans="1:1" x14ac:dyDescent="0.2">
      <c r="A722" s="20"/>
    </row>
    <row r="723" spans="1:1" x14ac:dyDescent="0.2">
      <c r="A723" s="20"/>
    </row>
    <row r="724" spans="1:1" x14ac:dyDescent="0.2">
      <c r="A724" s="20"/>
    </row>
    <row r="725" spans="1:1" x14ac:dyDescent="0.2">
      <c r="A725" s="20"/>
    </row>
    <row r="726" spans="1:1" x14ac:dyDescent="0.2">
      <c r="A726" s="20"/>
    </row>
    <row r="727" spans="1:1" x14ac:dyDescent="0.2">
      <c r="A727" s="20"/>
    </row>
    <row r="728" spans="1:1" x14ac:dyDescent="0.2">
      <c r="A728" s="20"/>
    </row>
    <row r="729" spans="1:1" x14ac:dyDescent="0.2">
      <c r="A729" s="20"/>
    </row>
    <row r="730" spans="1:1" x14ac:dyDescent="0.2">
      <c r="A730" s="20"/>
    </row>
    <row r="731" spans="1:1" x14ac:dyDescent="0.2">
      <c r="A731" s="20"/>
    </row>
    <row r="732" spans="1:1" x14ac:dyDescent="0.2">
      <c r="A732" s="20"/>
    </row>
    <row r="733" spans="1:1" x14ac:dyDescent="0.2">
      <c r="A733" s="20"/>
    </row>
    <row r="734" spans="1:1" x14ac:dyDescent="0.2">
      <c r="A734" s="20"/>
    </row>
    <row r="735" spans="1:1" x14ac:dyDescent="0.2">
      <c r="A735" s="20"/>
    </row>
    <row r="736" spans="1:1" x14ac:dyDescent="0.2">
      <c r="A736" s="20"/>
    </row>
    <row r="737" spans="1:1" x14ac:dyDescent="0.2">
      <c r="A737" s="20"/>
    </row>
    <row r="738" spans="1:1" x14ac:dyDescent="0.2">
      <c r="A738" s="20"/>
    </row>
    <row r="739" spans="1:1" x14ac:dyDescent="0.2">
      <c r="A739" s="20"/>
    </row>
    <row r="740" spans="1:1" x14ac:dyDescent="0.2">
      <c r="A740" s="20"/>
    </row>
    <row r="741" spans="1:1" x14ac:dyDescent="0.2">
      <c r="A741" s="20"/>
    </row>
    <row r="742" spans="1:1" x14ac:dyDescent="0.2">
      <c r="A742" s="20"/>
    </row>
    <row r="743" spans="1:1" x14ac:dyDescent="0.2">
      <c r="A743" s="20"/>
    </row>
    <row r="744" spans="1:1" x14ac:dyDescent="0.2">
      <c r="A744" s="20"/>
    </row>
    <row r="745" spans="1:1" x14ac:dyDescent="0.2">
      <c r="A745" s="20"/>
    </row>
    <row r="746" spans="1:1" x14ac:dyDescent="0.2">
      <c r="A746" s="20"/>
    </row>
    <row r="747" spans="1:1" x14ac:dyDescent="0.2">
      <c r="A747" s="20"/>
    </row>
    <row r="748" spans="1:1" x14ac:dyDescent="0.2">
      <c r="A748" s="20"/>
    </row>
    <row r="749" spans="1:1" x14ac:dyDescent="0.2">
      <c r="A749" s="20"/>
    </row>
    <row r="750" spans="1:1" x14ac:dyDescent="0.2">
      <c r="A750" s="20"/>
    </row>
    <row r="751" spans="1:1" x14ac:dyDescent="0.2">
      <c r="A751" s="20"/>
    </row>
    <row r="752" spans="1:1" x14ac:dyDescent="0.2">
      <c r="A752" s="20"/>
    </row>
    <row r="753" spans="1:1" x14ac:dyDescent="0.2">
      <c r="A753" s="20"/>
    </row>
    <row r="754" spans="1:1" x14ac:dyDescent="0.2">
      <c r="A754" s="20"/>
    </row>
    <row r="755" spans="1:1" x14ac:dyDescent="0.2">
      <c r="A755" s="20"/>
    </row>
    <row r="756" spans="1:1" x14ac:dyDescent="0.2">
      <c r="A756" s="20"/>
    </row>
    <row r="757" spans="1:1" x14ac:dyDescent="0.2">
      <c r="A757" s="20"/>
    </row>
    <row r="758" spans="1:1" x14ac:dyDescent="0.2">
      <c r="A758" s="20"/>
    </row>
    <row r="759" spans="1:1" x14ac:dyDescent="0.2">
      <c r="A759" s="20"/>
    </row>
    <row r="760" spans="1:1" x14ac:dyDescent="0.2">
      <c r="A760" s="20"/>
    </row>
    <row r="761" spans="1:1" x14ac:dyDescent="0.2">
      <c r="A761" s="20"/>
    </row>
    <row r="762" spans="1:1" x14ac:dyDescent="0.2">
      <c r="A762" s="20"/>
    </row>
    <row r="763" spans="1:1" x14ac:dyDescent="0.2">
      <c r="A763" s="20"/>
    </row>
    <row r="764" spans="1:1" x14ac:dyDescent="0.2">
      <c r="A764" s="20"/>
    </row>
    <row r="765" spans="1:1" x14ac:dyDescent="0.2">
      <c r="A765" s="20"/>
    </row>
    <row r="766" spans="1:1" x14ac:dyDescent="0.2">
      <c r="A766" s="20"/>
    </row>
    <row r="767" spans="1:1" x14ac:dyDescent="0.2">
      <c r="A767" s="20"/>
    </row>
    <row r="768" spans="1:1" x14ac:dyDescent="0.2">
      <c r="A768" s="20"/>
    </row>
    <row r="769" spans="1:1" x14ac:dyDescent="0.2">
      <c r="A769" s="20"/>
    </row>
    <row r="770" spans="1:1" x14ac:dyDescent="0.2">
      <c r="A770" s="20"/>
    </row>
    <row r="771" spans="1:1" x14ac:dyDescent="0.2">
      <c r="A771" s="20"/>
    </row>
    <row r="772" spans="1:1" x14ac:dyDescent="0.2">
      <c r="A772" s="20"/>
    </row>
    <row r="773" spans="1:1" x14ac:dyDescent="0.2">
      <c r="A773" s="20"/>
    </row>
    <row r="774" spans="1:1" x14ac:dyDescent="0.2">
      <c r="A774" s="20"/>
    </row>
    <row r="775" spans="1:1" x14ac:dyDescent="0.2">
      <c r="A775" s="20"/>
    </row>
    <row r="776" spans="1:1" x14ac:dyDescent="0.2">
      <c r="A776" s="20"/>
    </row>
    <row r="777" spans="1:1" x14ac:dyDescent="0.2">
      <c r="A777" s="20"/>
    </row>
    <row r="778" spans="1:1" x14ac:dyDescent="0.2">
      <c r="A778" s="20"/>
    </row>
    <row r="779" spans="1:1" x14ac:dyDescent="0.2">
      <c r="A779" s="20"/>
    </row>
    <row r="780" spans="1:1" x14ac:dyDescent="0.2">
      <c r="A780" s="20"/>
    </row>
    <row r="781" spans="1:1" x14ac:dyDescent="0.2">
      <c r="A781" s="20"/>
    </row>
    <row r="782" spans="1:1" x14ac:dyDescent="0.2">
      <c r="A782" s="20"/>
    </row>
    <row r="783" spans="1:1" x14ac:dyDescent="0.2">
      <c r="A783" s="20"/>
    </row>
    <row r="784" spans="1:1" x14ac:dyDescent="0.2">
      <c r="A784" s="20"/>
    </row>
    <row r="785" spans="1:1" x14ac:dyDescent="0.2">
      <c r="A785" s="20"/>
    </row>
    <row r="786" spans="1:1" x14ac:dyDescent="0.2">
      <c r="A786" s="20"/>
    </row>
    <row r="787" spans="1:1" x14ac:dyDescent="0.2">
      <c r="A787" s="20"/>
    </row>
    <row r="788" spans="1:1" x14ac:dyDescent="0.2">
      <c r="A788" s="20"/>
    </row>
    <row r="789" spans="1:1" x14ac:dyDescent="0.2">
      <c r="A789" s="20"/>
    </row>
    <row r="790" spans="1:1" x14ac:dyDescent="0.2">
      <c r="A790" s="20"/>
    </row>
    <row r="791" spans="1:1" x14ac:dyDescent="0.2">
      <c r="A791" s="20"/>
    </row>
    <row r="792" spans="1:1" x14ac:dyDescent="0.2">
      <c r="A792" s="20"/>
    </row>
    <row r="793" spans="1:1" x14ac:dyDescent="0.2">
      <c r="A793" s="20"/>
    </row>
    <row r="794" spans="1:1" x14ac:dyDescent="0.2">
      <c r="A794" s="20"/>
    </row>
    <row r="795" spans="1:1" x14ac:dyDescent="0.2">
      <c r="A795" s="20"/>
    </row>
    <row r="796" spans="1:1" x14ac:dyDescent="0.2">
      <c r="A796" s="20"/>
    </row>
    <row r="797" spans="1:1" x14ac:dyDescent="0.2">
      <c r="A797" s="20"/>
    </row>
    <row r="798" spans="1:1" x14ac:dyDescent="0.2">
      <c r="A798" s="20"/>
    </row>
    <row r="799" spans="1:1" x14ac:dyDescent="0.2">
      <c r="A799" s="20"/>
    </row>
    <row r="800" spans="1:1" x14ac:dyDescent="0.2">
      <c r="A800" s="20"/>
    </row>
    <row r="801" spans="1:1" x14ac:dyDescent="0.2">
      <c r="A801" s="20"/>
    </row>
    <row r="802" spans="1:1" x14ac:dyDescent="0.2">
      <c r="A802" s="20"/>
    </row>
    <row r="803" spans="1:1" x14ac:dyDescent="0.2">
      <c r="A803" s="20"/>
    </row>
    <row r="804" spans="1:1" x14ac:dyDescent="0.2">
      <c r="A804" s="20"/>
    </row>
    <row r="805" spans="1:1" x14ac:dyDescent="0.2">
      <c r="A805" s="20"/>
    </row>
    <row r="806" spans="1:1" x14ac:dyDescent="0.2">
      <c r="A806" s="20"/>
    </row>
    <row r="807" spans="1:1" x14ac:dyDescent="0.2">
      <c r="A807" s="20"/>
    </row>
    <row r="808" spans="1:1" x14ac:dyDescent="0.2">
      <c r="A808" s="20"/>
    </row>
    <row r="809" spans="1:1" x14ac:dyDescent="0.2">
      <c r="A809" s="20"/>
    </row>
    <row r="810" spans="1:1" x14ac:dyDescent="0.2">
      <c r="A810" s="20"/>
    </row>
    <row r="811" spans="1:1" x14ac:dyDescent="0.2">
      <c r="A811" s="20"/>
    </row>
    <row r="812" spans="1:1" x14ac:dyDescent="0.2">
      <c r="A812" s="20"/>
    </row>
    <row r="813" spans="1:1" x14ac:dyDescent="0.2">
      <c r="A813" s="20"/>
    </row>
    <row r="814" spans="1:1" x14ac:dyDescent="0.2">
      <c r="A814" s="20"/>
    </row>
    <row r="815" spans="1:1" x14ac:dyDescent="0.2">
      <c r="A815" s="20"/>
    </row>
    <row r="816" spans="1:1" x14ac:dyDescent="0.2">
      <c r="A816" s="20"/>
    </row>
    <row r="817" spans="1:1" x14ac:dyDescent="0.2">
      <c r="A817" s="20"/>
    </row>
    <row r="818" spans="1:1" x14ac:dyDescent="0.2">
      <c r="A818" s="20"/>
    </row>
    <row r="819" spans="1:1" x14ac:dyDescent="0.2">
      <c r="A819" s="20"/>
    </row>
    <row r="820" spans="1:1" x14ac:dyDescent="0.2">
      <c r="A820" s="20"/>
    </row>
    <row r="821" spans="1:1" x14ac:dyDescent="0.2">
      <c r="A821" s="20"/>
    </row>
    <row r="822" spans="1:1" x14ac:dyDescent="0.2">
      <c r="A822" s="20"/>
    </row>
    <row r="823" spans="1:1" x14ac:dyDescent="0.2">
      <c r="A823" s="20"/>
    </row>
    <row r="824" spans="1:1" x14ac:dyDescent="0.2">
      <c r="A824" s="20"/>
    </row>
    <row r="825" spans="1:1" x14ac:dyDescent="0.2">
      <c r="A825" s="20"/>
    </row>
    <row r="826" spans="1:1" x14ac:dyDescent="0.2">
      <c r="A826" s="20"/>
    </row>
    <row r="827" spans="1:1" x14ac:dyDescent="0.2">
      <c r="A827" s="20"/>
    </row>
    <row r="828" spans="1:1" x14ac:dyDescent="0.2">
      <c r="A828" s="20"/>
    </row>
    <row r="829" spans="1:1" x14ac:dyDescent="0.2">
      <c r="A829" s="20"/>
    </row>
    <row r="830" spans="1:1" x14ac:dyDescent="0.2">
      <c r="A830" s="20"/>
    </row>
    <row r="831" spans="1:1" x14ac:dyDescent="0.2">
      <c r="A831" s="20"/>
    </row>
    <row r="832" spans="1:1" x14ac:dyDescent="0.2">
      <c r="A832" s="20"/>
    </row>
    <row r="833" spans="1:1" x14ac:dyDescent="0.2">
      <c r="A833" s="20"/>
    </row>
    <row r="834" spans="1:1" x14ac:dyDescent="0.2">
      <c r="A834" s="20"/>
    </row>
    <row r="835" spans="1:1" x14ac:dyDescent="0.2">
      <c r="A835" s="20"/>
    </row>
    <row r="836" spans="1:1" x14ac:dyDescent="0.2">
      <c r="A836" s="20"/>
    </row>
    <row r="837" spans="1:1" x14ac:dyDescent="0.2">
      <c r="A837" s="20"/>
    </row>
    <row r="838" spans="1:1" x14ac:dyDescent="0.2">
      <c r="A838" s="20"/>
    </row>
    <row r="839" spans="1:1" x14ac:dyDescent="0.2">
      <c r="A839" s="20"/>
    </row>
    <row r="840" spans="1:1" x14ac:dyDescent="0.2">
      <c r="A840" s="20"/>
    </row>
    <row r="841" spans="1:1" x14ac:dyDescent="0.2">
      <c r="A841" s="20"/>
    </row>
    <row r="842" spans="1:1" x14ac:dyDescent="0.2">
      <c r="A842" s="20"/>
    </row>
    <row r="843" spans="1:1" x14ac:dyDescent="0.2">
      <c r="A843" s="20"/>
    </row>
    <row r="844" spans="1:1" x14ac:dyDescent="0.2">
      <c r="A844" s="20"/>
    </row>
    <row r="845" spans="1:1" x14ac:dyDescent="0.2">
      <c r="A845" s="20"/>
    </row>
    <row r="846" spans="1:1" x14ac:dyDescent="0.2">
      <c r="A846" s="20"/>
    </row>
    <row r="847" spans="1:1" x14ac:dyDescent="0.2">
      <c r="A847" s="20"/>
    </row>
    <row r="848" spans="1:1" x14ac:dyDescent="0.2">
      <c r="A848" s="20"/>
    </row>
    <row r="849" spans="1:1" x14ac:dyDescent="0.2">
      <c r="A849" s="20"/>
    </row>
    <row r="850" spans="1:1" x14ac:dyDescent="0.2">
      <c r="A850" s="20"/>
    </row>
    <row r="851" spans="1:1" x14ac:dyDescent="0.2">
      <c r="A851" s="20"/>
    </row>
    <row r="852" spans="1:1" x14ac:dyDescent="0.2">
      <c r="A852" s="20"/>
    </row>
    <row r="853" spans="1:1" x14ac:dyDescent="0.2">
      <c r="A853" s="20"/>
    </row>
    <row r="854" spans="1:1" x14ac:dyDescent="0.2">
      <c r="A854" s="20"/>
    </row>
    <row r="855" spans="1:1" x14ac:dyDescent="0.2">
      <c r="A855" s="20"/>
    </row>
    <row r="856" spans="1:1" x14ac:dyDescent="0.2">
      <c r="A856" s="20"/>
    </row>
    <row r="857" spans="1:1" x14ac:dyDescent="0.2">
      <c r="A857" s="20"/>
    </row>
    <row r="858" spans="1:1" x14ac:dyDescent="0.2">
      <c r="A858" s="20"/>
    </row>
    <row r="859" spans="1:1" x14ac:dyDescent="0.2">
      <c r="A859" s="20"/>
    </row>
    <row r="860" spans="1:1" x14ac:dyDescent="0.2">
      <c r="A860" s="20"/>
    </row>
    <row r="861" spans="1:1" x14ac:dyDescent="0.2">
      <c r="A861" s="20"/>
    </row>
    <row r="862" spans="1:1" x14ac:dyDescent="0.2">
      <c r="A862" s="20"/>
    </row>
    <row r="863" spans="1:1" x14ac:dyDescent="0.2">
      <c r="A863" s="20"/>
    </row>
    <row r="864" spans="1:1" x14ac:dyDescent="0.2">
      <c r="A864" s="20"/>
    </row>
    <row r="865" spans="1:1" x14ac:dyDescent="0.2">
      <c r="A865" s="20"/>
    </row>
    <row r="866" spans="1:1" x14ac:dyDescent="0.2">
      <c r="A866" s="20"/>
    </row>
    <row r="867" spans="1:1" x14ac:dyDescent="0.2">
      <c r="A867" s="20"/>
    </row>
    <row r="868" spans="1:1" x14ac:dyDescent="0.2">
      <c r="A868" s="20"/>
    </row>
    <row r="869" spans="1:1" x14ac:dyDescent="0.2">
      <c r="A869" s="20"/>
    </row>
    <row r="870" spans="1:1" x14ac:dyDescent="0.2">
      <c r="A870" s="20"/>
    </row>
    <row r="871" spans="1:1" x14ac:dyDescent="0.2">
      <c r="A871" s="20"/>
    </row>
    <row r="872" spans="1:1" x14ac:dyDescent="0.2">
      <c r="A872" s="20"/>
    </row>
    <row r="873" spans="1:1" x14ac:dyDescent="0.2">
      <c r="A873" s="20"/>
    </row>
    <row r="874" spans="1:1" x14ac:dyDescent="0.2">
      <c r="A874" s="20"/>
    </row>
    <row r="875" spans="1:1" x14ac:dyDescent="0.2">
      <c r="A875" s="20"/>
    </row>
    <row r="876" spans="1:1" x14ac:dyDescent="0.2">
      <c r="A876" s="20"/>
    </row>
    <row r="877" spans="1:1" x14ac:dyDescent="0.2">
      <c r="A877" s="20"/>
    </row>
    <row r="878" spans="1:1" x14ac:dyDescent="0.2">
      <c r="A878" s="20"/>
    </row>
    <row r="879" spans="1:1" x14ac:dyDescent="0.2">
      <c r="A879" s="20"/>
    </row>
    <row r="880" spans="1:1" x14ac:dyDescent="0.2">
      <c r="A880" s="20"/>
    </row>
    <row r="881" spans="1:1" x14ac:dyDescent="0.2">
      <c r="A881" s="20"/>
    </row>
    <row r="882" spans="1:1" x14ac:dyDescent="0.2">
      <c r="A882" s="20"/>
    </row>
    <row r="883" spans="1:1" x14ac:dyDescent="0.2">
      <c r="A883" s="20"/>
    </row>
    <row r="884" spans="1:1" x14ac:dyDescent="0.2">
      <c r="A884" s="20"/>
    </row>
    <row r="885" spans="1:1" x14ac:dyDescent="0.2">
      <c r="A885" s="20"/>
    </row>
    <row r="886" spans="1:1" x14ac:dyDescent="0.2">
      <c r="A886" s="20"/>
    </row>
    <row r="887" spans="1:1" x14ac:dyDescent="0.2">
      <c r="A887" s="20"/>
    </row>
    <row r="888" spans="1:1" x14ac:dyDescent="0.2">
      <c r="A888" s="20"/>
    </row>
    <row r="889" spans="1:1" x14ac:dyDescent="0.2">
      <c r="A889" s="20"/>
    </row>
    <row r="890" spans="1:1" x14ac:dyDescent="0.2">
      <c r="A890" s="20"/>
    </row>
    <row r="891" spans="1:1" x14ac:dyDescent="0.2">
      <c r="A891" s="20"/>
    </row>
    <row r="892" spans="1:1" x14ac:dyDescent="0.2">
      <c r="A892" s="20"/>
    </row>
    <row r="893" spans="1:1" x14ac:dyDescent="0.2">
      <c r="A893" s="20"/>
    </row>
    <row r="894" spans="1:1" x14ac:dyDescent="0.2">
      <c r="A894" s="20"/>
    </row>
    <row r="895" spans="1:1" x14ac:dyDescent="0.2">
      <c r="A895" s="20"/>
    </row>
    <row r="896" spans="1:1" x14ac:dyDescent="0.2">
      <c r="A896" s="20"/>
    </row>
    <row r="897" spans="1:1" x14ac:dyDescent="0.2">
      <c r="A897" s="20"/>
    </row>
    <row r="898" spans="1:1" x14ac:dyDescent="0.2">
      <c r="A898" s="20"/>
    </row>
    <row r="899" spans="1:1" x14ac:dyDescent="0.2">
      <c r="A899" s="20"/>
    </row>
    <row r="900" spans="1:1" x14ac:dyDescent="0.2">
      <c r="A900" s="20"/>
    </row>
    <row r="901" spans="1:1" x14ac:dyDescent="0.2">
      <c r="A901" s="20"/>
    </row>
    <row r="902" spans="1:1" x14ac:dyDescent="0.2">
      <c r="A902" s="20"/>
    </row>
    <row r="903" spans="1:1" x14ac:dyDescent="0.2">
      <c r="A903" s="20"/>
    </row>
    <row r="904" spans="1:1" x14ac:dyDescent="0.2">
      <c r="A904" s="20"/>
    </row>
    <row r="905" spans="1:1" x14ac:dyDescent="0.2">
      <c r="A905" s="20"/>
    </row>
    <row r="906" spans="1:1" x14ac:dyDescent="0.2">
      <c r="A906" s="20"/>
    </row>
    <row r="907" spans="1:1" x14ac:dyDescent="0.2">
      <c r="A907" s="20"/>
    </row>
    <row r="908" spans="1:1" x14ac:dyDescent="0.2">
      <c r="A908" s="20"/>
    </row>
    <row r="909" spans="1:1" x14ac:dyDescent="0.2">
      <c r="A909" s="20"/>
    </row>
    <row r="910" spans="1:1" x14ac:dyDescent="0.2">
      <c r="A910" s="20"/>
    </row>
    <row r="911" spans="1:1" x14ac:dyDescent="0.2">
      <c r="A911" s="20"/>
    </row>
    <row r="912" spans="1:1" x14ac:dyDescent="0.2">
      <c r="A912" s="20"/>
    </row>
    <row r="913" spans="1:1" x14ac:dyDescent="0.2">
      <c r="A913" s="20"/>
    </row>
    <row r="914" spans="1:1" x14ac:dyDescent="0.2">
      <c r="A914" s="20"/>
    </row>
    <row r="915" spans="1:1" x14ac:dyDescent="0.2">
      <c r="A915" s="20"/>
    </row>
    <row r="916" spans="1:1" x14ac:dyDescent="0.2">
      <c r="A916" s="20"/>
    </row>
    <row r="917" spans="1:1" x14ac:dyDescent="0.2">
      <c r="A917" s="20"/>
    </row>
    <row r="918" spans="1:1" x14ac:dyDescent="0.2">
      <c r="A918" s="20"/>
    </row>
    <row r="919" spans="1:1" x14ac:dyDescent="0.2">
      <c r="A919" s="20"/>
    </row>
    <row r="920" spans="1:1" x14ac:dyDescent="0.2">
      <c r="A920" s="20"/>
    </row>
    <row r="921" spans="1:1" x14ac:dyDescent="0.2">
      <c r="A921" s="20"/>
    </row>
    <row r="922" spans="1:1" x14ac:dyDescent="0.2">
      <c r="A922" s="20"/>
    </row>
    <row r="923" spans="1:1" x14ac:dyDescent="0.2">
      <c r="A923" s="20"/>
    </row>
    <row r="924" spans="1:1" x14ac:dyDescent="0.2">
      <c r="A924" s="20"/>
    </row>
    <row r="925" spans="1:1" x14ac:dyDescent="0.2">
      <c r="A925" s="20"/>
    </row>
    <row r="926" spans="1:1" x14ac:dyDescent="0.2">
      <c r="A926" s="20"/>
    </row>
    <row r="927" spans="1:1" x14ac:dyDescent="0.2">
      <c r="A927" s="20"/>
    </row>
    <row r="928" spans="1:1" x14ac:dyDescent="0.2">
      <c r="A928" s="20"/>
    </row>
    <row r="929" spans="1:1" x14ac:dyDescent="0.2">
      <c r="A929" s="20"/>
    </row>
    <row r="930" spans="1:1" x14ac:dyDescent="0.2">
      <c r="A930" s="20"/>
    </row>
    <row r="931" spans="1:1" x14ac:dyDescent="0.2">
      <c r="A931" s="20"/>
    </row>
    <row r="932" spans="1:1" x14ac:dyDescent="0.2">
      <c r="A932" s="20"/>
    </row>
    <row r="933" spans="1:1" x14ac:dyDescent="0.2">
      <c r="A933" s="20"/>
    </row>
    <row r="934" spans="1:1" x14ac:dyDescent="0.2">
      <c r="A934" s="20"/>
    </row>
    <row r="935" spans="1:1" x14ac:dyDescent="0.2">
      <c r="A935" s="20"/>
    </row>
    <row r="936" spans="1:1" x14ac:dyDescent="0.2">
      <c r="A936" s="20"/>
    </row>
    <row r="937" spans="1:1" x14ac:dyDescent="0.2">
      <c r="A937" s="20"/>
    </row>
    <row r="938" spans="1:1" x14ac:dyDescent="0.2">
      <c r="A938" s="20"/>
    </row>
    <row r="939" spans="1:1" x14ac:dyDescent="0.2">
      <c r="A939" s="20"/>
    </row>
    <row r="940" spans="1:1" x14ac:dyDescent="0.2">
      <c r="A940" s="20"/>
    </row>
    <row r="941" spans="1:1" x14ac:dyDescent="0.2">
      <c r="A941" s="20"/>
    </row>
    <row r="942" spans="1:1" x14ac:dyDescent="0.2">
      <c r="A942" s="20"/>
    </row>
    <row r="943" spans="1:1" x14ac:dyDescent="0.2">
      <c r="A943" s="20"/>
    </row>
    <row r="944" spans="1:1" x14ac:dyDescent="0.2">
      <c r="A944" s="20"/>
    </row>
    <row r="945" spans="1:1" x14ac:dyDescent="0.2">
      <c r="A945" s="20"/>
    </row>
    <row r="946" spans="1:1" x14ac:dyDescent="0.2">
      <c r="A946" s="20"/>
    </row>
    <row r="947" spans="1:1" x14ac:dyDescent="0.2">
      <c r="A947" s="20"/>
    </row>
    <row r="948" spans="1:1" x14ac:dyDescent="0.2">
      <c r="A948" s="20"/>
    </row>
    <row r="949" spans="1:1" x14ac:dyDescent="0.2">
      <c r="A949" s="20"/>
    </row>
    <row r="950" spans="1:1" x14ac:dyDescent="0.2">
      <c r="A950" s="20"/>
    </row>
    <row r="951" spans="1:1" x14ac:dyDescent="0.2">
      <c r="A951" s="20"/>
    </row>
    <row r="952" spans="1:1" x14ac:dyDescent="0.2">
      <c r="A952" s="20"/>
    </row>
    <row r="953" spans="1:1" x14ac:dyDescent="0.2">
      <c r="A953" s="20"/>
    </row>
    <row r="954" spans="1:1" x14ac:dyDescent="0.2">
      <c r="A954" s="20"/>
    </row>
    <row r="955" spans="1:1" x14ac:dyDescent="0.2">
      <c r="A955" s="20"/>
    </row>
    <row r="956" spans="1:1" x14ac:dyDescent="0.2">
      <c r="A956" s="20"/>
    </row>
    <row r="957" spans="1:1" x14ac:dyDescent="0.2">
      <c r="A957" s="20"/>
    </row>
    <row r="958" spans="1:1" x14ac:dyDescent="0.2">
      <c r="A958" s="20"/>
    </row>
    <row r="959" spans="1:1" x14ac:dyDescent="0.2">
      <c r="A959" s="20"/>
    </row>
    <row r="960" spans="1:1" x14ac:dyDescent="0.2">
      <c r="A960" s="20"/>
    </row>
    <row r="961" spans="1:1" x14ac:dyDescent="0.2">
      <c r="A961" s="20"/>
    </row>
    <row r="962" spans="1:1" x14ac:dyDescent="0.2">
      <c r="A962" s="20"/>
    </row>
    <row r="963" spans="1:1" x14ac:dyDescent="0.2">
      <c r="A963" s="20"/>
    </row>
    <row r="964" spans="1:1" x14ac:dyDescent="0.2">
      <c r="A964" s="20"/>
    </row>
    <row r="965" spans="1:1" x14ac:dyDescent="0.2">
      <c r="A965" s="20"/>
    </row>
    <row r="966" spans="1:1" x14ac:dyDescent="0.2">
      <c r="A966" s="20"/>
    </row>
    <row r="967" spans="1:1" x14ac:dyDescent="0.2">
      <c r="A967" s="20"/>
    </row>
    <row r="968" spans="1:1" x14ac:dyDescent="0.2">
      <c r="A968" s="20"/>
    </row>
    <row r="969" spans="1:1" x14ac:dyDescent="0.2">
      <c r="A969" s="20"/>
    </row>
    <row r="970" spans="1:1" x14ac:dyDescent="0.2">
      <c r="A970" s="20"/>
    </row>
    <row r="971" spans="1:1" x14ac:dyDescent="0.2">
      <c r="A971" s="20"/>
    </row>
    <row r="972" spans="1:1" x14ac:dyDescent="0.2">
      <c r="A972" s="20"/>
    </row>
    <row r="973" spans="1:1" x14ac:dyDescent="0.2">
      <c r="A973" s="20"/>
    </row>
    <row r="974" spans="1:1" x14ac:dyDescent="0.2">
      <c r="A974" s="20"/>
    </row>
    <row r="975" spans="1:1" x14ac:dyDescent="0.2">
      <c r="A975" s="20"/>
    </row>
    <row r="976" spans="1:1" x14ac:dyDescent="0.2">
      <c r="A976" s="20"/>
    </row>
    <row r="977" spans="1:1" x14ac:dyDescent="0.2">
      <c r="A977" s="20"/>
    </row>
    <row r="978" spans="1:1" x14ac:dyDescent="0.2">
      <c r="A978" s="20"/>
    </row>
    <row r="979" spans="1:1" x14ac:dyDescent="0.2">
      <c r="A979" s="20"/>
    </row>
    <row r="980" spans="1:1" x14ac:dyDescent="0.2">
      <c r="A980" s="20"/>
    </row>
    <row r="981" spans="1:1" x14ac:dyDescent="0.2">
      <c r="A981" s="20"/>
    </row>
    <row r="982" spans="1:1" x14ac:dyDescent="0.2">
      <c r="A982" s="20"/>
    </row>
    <row r="983" spans="1:1" x14ac:dyDescent="0.2">
      <c r="A983" s="20"/>
    </row>
    <row r="984" spans="1:1" x14ac:dyDescent="0.2">
      <c r="A984" s="20"/>
    </row>
    <row r="985" spans="1:1" x14ac:dyDescent="0.2">
      <c r="A985" s="20"/>
    </row>
    <row r="986" spans="1:1" x14ac:dyDescent="0.2">
      <c r="A986" s="20"/>
    </row>
    <row r="987" spans="1:1" x14ac:dyDescent="0.2">
      <c r="A987" s="20"/>
    </row>
    <row r="988" spans="1:1" x14ac:dyDescent="0.2">
      <c r="A988" s="20"/>
    </row>
    <row r="989" spans="1:1" x14ac:dyDescent="0.2">
      <c r="A989" s="20"/>
    </row>
    <row r="990" spans="1:1" x14ac:dyDescent="0.2">
      <c r="A990" s="20"/>
    </row>
    <row r="991" spans="1:1" x14ac:dyDescent="0.2">
      <c r="A991" s="20"/>
    </row>
    <row r="992" spans="1:1" x14ac:dyDescent="0.2">
      <c r="A992" s="20"/>
    </row>
    <row r="993" spans="1:1" x14ac:dyDescent="0.2">
      <c r="A993" s="20"/>
    </row>
    <row r="994" spans="1:1" x14ac:dyDescent="0.2">
      <c r="A994" s="20"/>
    </row>
    <row r="995" spans="1:1" x14ac:dyDescent="0.2">
      <c r="A995" s="20"/>
    </row>
    <row r="996" spans="1:1" x14ac:dyDescent="0.2">
      <c r="A996" s="20"/>
    </row>
    <row r="997" spans="1:1" x14ac:dyDescent="0.2">
      <c r="A997" s="20"/>
    </row>
    <row r="998" spans="1:1" x14ac:dyDescent="0.2">
      <c r="A998" s="20"/>
    </row>
    <row r="999" spans="1:1" x14ac:dyDescent="0.2">
      <c r="A999" s="20"/>
    </row>
    <row r="1000" spans="1:1" x14ac:dyDescent="0.2">
      <c r="A1000" s="20"/>
    </row>
    <row r="1001" spans="1:1" x14ac:dyDescent="0.2">
      <c r="A1001" s="20"/>
    </row>
    <row r="1002" spans="1:1" x14ac:dyDescent="0.2">
      <c r="A1002" s="20"/>
    </row>
    <row r="1003" spans="1:1" x14ac:dyDescent="0.2">
      <c r="A1003" s="20"/>
    </row>
    <row r="1004" spans="1:1" x14ac:dyDescent="0.2">
      <c r="A1004" s="20"/>
    </row>
    <row r="1005" spans="1:1" x14ac:dyDescent="0.2">
      <c r="A1005" s="20"/>
    </row>
    <row r="1006" spans="1:1" x14ac:dyDescent="0.2">
      <c r="A1006" s="20"/>
    </row>
    <row r="1007" spans="1:1" x14ac:dyDescent="0.2">
      <c r="A1007" s="20"/>
    </row>
    <row r="1008" spans="1:1" x14ac:dyDescent="0.2">
      <c r="A1008" s="20"/>
    </row>
    <row r="1009" spans="1:1" x14ac:dyDescent="0.2">
      <c r="A1009" s="20"/>
    </row>
    <row r="1010" spans="1:1" x14ac:dyDescent="0.2">
      <c r="A1010" s="20"/>
    </row>
    <row r="1011" spans="1:1" x14ac:dyDescent="0.2">
      <c r="A1011" s="20"/>
    </row>
    <row r="1012" spans="1:1" x14ac:dyDescent="0.2">
      <c r="A1012" s="20"/>
    </row>
    <row r="1013" spans="1:1" x14ac:dyDescent="0.2">
      <c r="A1013" s="20"/>
    </row>
    <row r="1014" spans="1:1" x14ac:dyDescent="0.2">
      <c r="A1014" s="20"/>
    </row>
    <row r="1015" spans="1:1" x14ac:dyDescent="0.2">
      <c r="A1015" s="20"/>
    </row>
    <row r="1016" spans="1:1" x14ac:dyDescent="0.2">
      <c r="A1016" s="20"/>
    </row>
    <row r="1017" spans="1:1" x14ac:dyDescent="0.2">
      <c r="A1017" s="20"/>
    </row>
    <row r="1018" spans="1:1" x14ac:dyDescent="0.2">
      <c r="A1018" s="20"/>
    </row>
    <row r="1019" spans="1:1" x14ac:dyDescent="0.2">
      <c r="A1019" s="20"/>
    </row>
    <row r="1020" spans="1:1" x14ac:dyDescent="0.2">
      <c r="A1020" s="20"/>
    </row>
    <row r="1021" spans="1:1" x14ac:dyDescent="0.2">
      <c r="A1021" s="20"/>
    </row>
    <row r="1022" spans="1:1" x14ac:dyDescent="0.2">
      <c r="A1022" s="20"/>
    </row>
    <row r="1023" spans="1:1" x14ac:dyDescent="0.2">
      <c r="A1023" s="20"/>
    </row>
    <row r="1024" spans="1:1" x14ac:dyDescent="0.2">
      <c r="A1024" s="20"/>
    </row>
    <row r="1025" spans="1:1" x14ac:dyDescent="0.2">
      <c r="A1025" s="20"/>
    </row>
    <row r="1026" spans="1:1" x14ac:dyDescent="0.2">
      <c r="A1026" s="20"/>
    </row>
    <row r="1027" spans="1:1" x14ac:dyDescent="0.2">
      <c r="A1027" s="20"/>
    </row>
    <row r="1028" spans="1:1" x14ac:dyDescent="0.2">
      <c r="A1028" s="20"/>
    </row>
    <row r="1029" spans="1:1" x14ac:dyDescent="0.2">
      <c r="A1029" s="20"/>
    </row>
    <row r="1030" spans="1:1" x14ac:dyDescent="0.2">
      <c r="A1030" s="20"/>
    </row>
    <row r="1031" spans="1:1" x14ac:dyDescent="0.2">
      <c r="A1031" s="20"/>
    </row>
    <row r="1032" spans="1:1" x14ac:dyDescent="0.2">
      <c r="A1032" s="20"/>
    </row>
    <row r="1033" spans="1:1" x14ac:dyDescent="0.2">
      <c r="A1033" s="20"/>
    </row>
    <row r="1034" spans="1:1" x14ac:dyDescent="0.2">
      <c r="A1034" s="20"/>
    </row>
    <row r="1035" spans="1:1" x14ac:dyDescent="0.2">
      <c r="A1035" s="20"/>
    </row>
    <row r="1036" spans="1:1" x14ac:dyDescent="0.2">
      <c r="A1036" s="20"/>
    </row>
    <row r="1037" spans="1:1" x14ac:dyDescent="0.2">
      <c r="A1037" s="20"/>
    </row>
    <row r="1038" spans="1:1" x14ac:dyDescent="0.2">
      <c r="A1038" s="20"/>
    </row>
    <row r="1039" spans="1:1" x14ac:dyDescent="0.2">
      <c r="A1039" s="20"/>
    </row>
    <row r="1040" spans="1:1" x14ac:dyDescent="0.2">
      <c r="A1040" s="20"/>
    </row>
    <row r="1041" spans="1:1" x14ac:dyDescent="0.2">
      <c r="A1041" s="20"/>
    </row>
    <row r="1042" spans="1:1" x14ac:dyDescent="0.2">
      <c r="A1042" s="20"/>
    </row>
    <row r="1043" spans="1:1" x14ac:dyDescent="0.2">
      <c r="A1043" s="20"/>
    </row>
    <row r="1044" spans="1:1" x14ac:dyDescent="0.2">
      <c r="A1044" s="20"/>
    </row>
    <row r="1045" spans="1:1" x14ac:dyDescent="0.2">
      <c r="A1045" s="20"/>
    </row>
    <row r="1046" spans="1:1" x14ac:dyDescent="0.2">
      <c r="A1046" s="20"/>
    </row>
    <row r="1047" spans="1:1" x14ac:dyDescent="0.2">
      <c r="A1047" s="20"/>
    </row>
    <row r="1048" spans="1:1" x14ac:dyDescent="0.2">
      <c r="A1048" s="20"/>
    </row>
    <row r="1049" spans="1:1" x14ac:dyDescent="0.2">
      <c r="A1049" s="20"/>
    </row>
    <row r="1050" spans="1:1" x14ac:dyDescent="0.2">
      <c r="A1050" s="20"/>
    </row>
    <row r="1051" spans="1:1" x14ac:dyDescent="0.2">
      <c r="A1051" s="20"/>
    </row>
    <row r="1052" spans="1:1" x14ac:dyDescent="0.2">
      <c r="A1052" s="20"/>
    </row>
    <row r="1053" spans="1:1" x14ac:dyDescent="0.2">
      <c r="A1053" s="20"/>
    </row>
    <row r="1054" spans="1:1" x14ac:dyDescent="0.2">
      <c r="A1054" s="20"/>
    </row>
    <row r="1055" spans="1:1" x14ac:dyDescent="0.2">
      <c r="A1055" s="20"/>
    </row>
    <row r="1056" spans="1:1" x14ac:dyDescent="0.2">
      <c r="A1056" s="20"/>
    </row>
    <row r="1057" spans="1:1" x14ac:dyDescent="0.2">
      <c r="A1057" s="20"/>
    </row>
    <row r="1058" spans="1:1" x14ac:dyDescent="0.2">
      <c r="A1058" s="20"/>
    </row>
    <row r="1059" spans="1:1" x14ac:dyDescent="0.2">
      <c r="A1059" s="20"/>
    </row>
    <row r="1060" spans="1:1" x14ac:dyDescent="0.2">
      <c r="A1060" s="20"/>
    </row>
    <row r="1061" spans="1:1" x14ac:dyDescent="0.2">
      <c r="A1061" s="20"/>
    </row>
    <row r="1062" spans="1:1" x14ac:dyDescent="0.2">
      <c r="A1062" s="20"/>
    </row>
    <row r="1063" spans="1:1" x14ac:dyDescent="0.2">
      <c r="A1063" s="20"/>
    </row>
    <row r="1064" spans="1:1" x14ac:dyDescent="0.2">
      <c r="A1064" s="20"/>
    </row>
    <row r="1065" spans="1:1" x14ac:dyDescent="0.2">
      <c r="A1065" s="20"/>
    </row>
    <row r="1066" spans="1:1" x14ac:dyDescent="0.2">
      <c r="A1066" s="20"/>
    </row>
    <row r="1067" spans="1:1" x14ac:dyDescent="0.2">
      <c r="A1067" s="20"/>
    </row>
    <row r="1068" spans="1:1" x14ac:dyDescent="0.2">
      <c r="A1068" s="20"/>
    </row>
    <row r="1069" spans="1:1" x14ac:dyDescent="0.2">
      <c r="A1069" s="20"/>
    </row>
    <row r="1070" spans="1:1" x14ac:dyDescent="0.2">
      <c r="A1070" s="20"/>
    </row>
    <row r="1071" spans="1:1" x14ac:dyDescent="0.2">
      <c r="A1071" s="20"/>
    </row>
    <row r="1072" spans="1:1" x14ac:dyDescent="0.2">
      <c r="A1072" s="20"/>
    </row>
    <row r="1073" spans="1:1" x14ac:dyDescent="0.2">
      <c r="A1073" s="20"/>
    </row>
    <row r="1074" spans="1:1" x14ac:dyDescent="0.2">
      <c r="A1074" s="20"/>
    </row>
    <row r="1075" spans="1:1" x14ac:dyDescent="0.2">
      <c r="A1075" s="20"/>
    </row>
    <row r="1076" spans="1:1" x14ac:dyDescent="0.2">
      <c r="A1076" s="20"/>
    </row>
    <row r="1077" spans="1:1" x14ac:dyDescent="0.2">
      <c r="A1077" s="20"/>
    </row>
    <row r="1078" spans="1:1" x14ac:dyDescent="0.2">
      <c r="A1078" s="20"/>
    </row>
    <row r="1079" spans="1:1" x14ac:dyDescent="0.2">
      <c r="A1079" s="20"/>
    </row>
    <row r="1080" spans="1:1" x14ac:dyDescent="0.2">
      <c r="A1080" s="20"/>
    </row>
    <row r="1081" spans="1:1" x14ac:dyDescent="0.2">
      <c r="A1081" s="20"/>
    </row>
    <row r="1082" spans="1:1" x14ac:dyDescent="0.2">
      <c r="A1082" s="20"/>
    </row>
    <row r="1083" spans="1:1" x14ac:dyDescent="0.2">
      <c r="A1083" s="20"/>
    </row>
    <row r="1084" spans="1:1" x14ac:dyDescent="0.2">
      <c r="A1084" s="20"/>
    </row>
    <row r="1085" spans="1:1" x14ac:dyDescent="0.2">
      <c r="A1085" s="20"/>
    </row>
    <row r="1086" spans="1:1" x14ac:dyDescent="0.2">
      <c r="A1086" s="20"/>
    </row>
    <row r="1087" spans="1:1" x14ac:dyDescent="0.2">
      <c r="A1087" s="20"/>
    </row>
    <row r="1088" spans="1:1" x14ac:dyDescent="0.2">
      <c r="A1088" s="20"/>
    </row>
    <row r="1089" spans="1:1" x14ac:dyDescent="0.2">
      <c r="A1089" s="20"/>
    </row>
    <row r="1090" spans="1:1" x14ac:dyDescent="0.2">
      <c r="A1090" s="20"/>
    </row>
    <row r="1091" spans="1:1" x14ac:dyDescent="0.2">
      <c r="A1091" s="20"/>
    </row>
    <row r="1092" spans="1:1" x14ac:dyDescent="0.2">
      <c r="A1092" s="20"/>
    </row>
    <row r="1093" spans="1:1" x14ac:dyDescent="0.2">
      <c r="A1093" s="20"/>
    </row>
    <row r="1094" spans="1:1" x14ac:dyDescent="0.2">
      <c r="A1094" s="20"/>
    </row>
    <row r="1095" spans="1:1" x14ac:dyDescent="0.2">
      <c r="A1095" s="20"/>
    </row>
    <row r="1096" spans="1:1" x14ac:dyDescent="0.2">
      <c r="A1096" s="20"/>
    </row>
    <row r="1097" spans="1:1" x14ac:dyDescent="0.2">
      <c r="A1097" s="20"/>
    </row>
    <row r="1098" spans="1:1" x14ac:dyDescent="0.2">
      <c r="A1098" s="20"/>
    </row>
    <row r="1099" spans="1:1" x14ac:dyDescent="0.2">
      <c r="A1099" s="20"/>
    </row>
    <row r="1100" spans="1:1" x14ac:dyDescent="0.2">
      <c r="A1100" s="20"/>
    </row>
    <row r="1101" spans="1:1" x14ac:dyDescent="0.2">
      <c r="A1101" s="20"/>
    </row>
    <row r="1102" spans="1:1" x14ac:dyDescent="0.2">
      <c r="A1102" s="20"/>
    </row>
    <row r="1103" spans="1:1" x14ac:dyDescent="0.2">
      <c r="A1103" s="20"/>
    </row>
    <row r="1104" spans="1:1" x14ac:dyDescent="0.2">
      <c r="A1104" s="20"/>
    </row>
    <row r="1105" spans="1:1" x14ac:dyDescent="0.2">
      <c r="A1105" s="20"/>
    </row>
    <row r="1106" spans="1:1" x14ac:dyDescent="0.2">
      <c r="A1106" s="20"/>
    </row>
    <row r="1107" spans="1:1" x14ac:dyDescent="0.2">
      <c r="A1107" s="20"/>
    </row>
    <row r="1108" spans="1:1" x14ac:dyDescent="0.2">
      <c r="A1108" s="20"/>
    </row>
    <row r="1109" spans="1:1" x14ac:dyDescent="0.2">
      <c r="A1109" s="20"/>
    </row>
    <row r="1110" spans="1:1" x14ac:dyDescent="0.2">
      <c r="A1110" s="20"/>
    </row>
    <row r="1111" spans="1:1" x14ac:dyDescent="0.2">
      <c r="A1111" s="20"/>
    </row>
    <row r="1112" spans="1:1" x14ac:dyDescent="0.2">
      <c r="A1112" s="20"/>
    </row>
    <row r="1113" spans="1:1" x14ac:dyDescent="0.2">
      <c r="A1113" s="20"/>
    </row>
    <row r="1114" spans="1:1" x14ac:dyDescent="0.2">
      <c r="A1114" s="20"/>
    </row>
    <row r="1115" spans="1:1" x14ac:dyDescent="0.2">
      <c r="A1115" s="20"/>
    </row>
    <row r="1116" spans="1:1" x14ac:dyDescent="0.2">
      <c r="A1116" s="20"/>
    </row>
    <row r="1117" spans="1:1" x14ac:dyDescent="0.2">
      <c r="A1117" s="20"/>
    </row>
    <row r="1118" spans="1:1" x14ac:dyDescent="0.2">
      <c r="A1118" s="20"/>
    </row>
    <row r="1119" spans="1:1" x14ac:dyDescent="0.2">
      <c r="A1119" s="20"/>
    </row>
    <row r="1120" spans="1:1" x14ac:dyDescent="0.2">
      <c r="A1120" s="20"/>
    </row>
    <row r="1121" spans="1:1" x14ac:dyDescent="0.2">
      <c r="A1121" s="20"/>
    </row>
    <row r="1122" spans="1:1" x14ac:dyDescent="0.2">
      <c r="A1122" s="20"/>
    </row>
    <row r="1123" spans="1:1" x14ac:dyDescent="0.2">
      <c r="A1123" s="20"/>
    </row>
    <row r="1124" spans="1:1" x14ac:dyDescent="0.2">
      <c r="A1124" s="20"/>
    </row>
    <row r="1125" spans="1:1" x14ac:dyDescent="0.2">
      <c r="A1125" s="20"/>
    </row>
    <row r="1126" spans="1:1" x14ac:dyDescent="0.2">
      <c r="A1126" s="20"/>
    </row>
    <row r="1127" spans="1:1" x14ac:dyDescent="0.2">
      <c r="A1127" s="20"/>
    </row>
    <row r="1128" spans="1:1" x14ac:dyDescent="0.2">
      <c r="A1128" s="20"/>
    </row>
    <row r="1129" spans="1:1" x14ac:dyDescent="0.2">
      <c r="A1129" s="20"/>
    </row>
    <row r="1130" spans="1:1" x14ac:dyDescent="0.2">
      <c r="A1130" s="20"/>
    </row>
    <row r="1131" spans="1:1" x14ac:dyDescent="0.2">
      <c r="A1131" s="20"/>
    </row>
    <row r="1132" spans="1:1" x14ac:dyDescent="0.2">
      <c r="A1132" s="20"/>
    </row>
    <row r="1133" spans="1:1" x14ac:dyDescent="0.2">
      <c r="A1133" s="20"/>
    </row>
    <row r="1134" spans="1:1" x14ac:dyDescent="0.2">
      <c r="A1134" s="20"/>
    </row>
    <row r="1135" spans="1:1" x14ac:dyDescent="0.2">
      <c r="A1135" s="20"/>
    </row>
    <row r="1136" spans="1:1" x14ac:dyDescent="0.2">
      <c r="A1136" s="20"/>
    </row>
    <row r="1137" spans="1:1" x14ac:dyDescent="0.2">
      <c r="A1137" s="20"/>
    </row>
    <row r="1138" spans="1:1" x14ac:dyDescent="0.2">
      <c r="A1138" s="20"/>
    </row>
    <row r="1139" spans="1:1" x14ac:dyDescent="0.2">
      <c r="A1139" s="20"/>
    </row>
    <row r="1140" spans="1:1" x14ac:dyDescent="0.2">
      <c r="A1140" s="20"/>
    </row>
    <row r="1141" spans="1:1" x14ac:dyDescent="0.2">
      <c r="A1141" s="20"/>
    </row>
    <row r="1142" spans="1:1" x14ac:dyDescent="0.2">
      <c r="A1142" s="20"/>
    </row>
    <row r="1143" spans="1:1" x14ac:dyDescent="0.2">
      <c r="A1143" s="20"/>
    </row>
    <row r="1144" spans="1:1" x14ac:dyDescent="0.2">
      <c r="A1144" s="20"/>
    </row>
    <row r="1145" spans="1:1" x14ac:dyDescent="0.2">
      <c r="A1145" s="20"/>
    </row>
    <row r="1146" spans="1:1" x14ac:dyDescent="0.2">
      <c r="A1146" s="20"/>
    </row>
    <row r="1147" spans="1:1" x14ac:dyDescent="0.2">
      <c r="A1147" s="20"/>
    </row>
    <row r="1148" spans="1:1" x14ac:dyDescent="0.2">
      <c r="A1148" s="20"/>
    </row>
    <row r="1149" spans="1:1" x14ac:dyDescent="0.2">
      <c r="A1149" s="20"/>
    </row>
    <row r="1150" spans="1:1" x14ac:dyDescent="0.2">
      <c r="A1150" s="20"/>
    </row>
    <row r="1151" spans="1:1" x14ac:dyDescent="0.2">
      <c r="A1151" s="20"/>
    </row>
    <row r="1152" spans="1:1" x14ac:dyDescent="0.2">
      <c r="A1152" s="20"/>
    </row>
    <row r="1153" spans="1:1" x14ac:dyDescent="0.2">
      <c r="A1153" s="20"/>
    </row>
    <row r="1154" spans="1:1" x14ac:dyDescent="0.2">
      <c r="A1154" s="20"/>
    </row>
    <row r="1155" spans="1:1" x14ac:dyDescent="0.2">
      <c r="A1155" s="20"/>
    </row>
    <row r="1156" spans="1:1" x14ac:dyDescent="0.2">
      <c r="A1156" s="20"/>
    </row>
    <row r="1157" spans="1:1" x14ac:dyDescent="0.2">
      <c r="A1157" s="20"/>
    </row>
    <row r="1158" spans="1:1" x14ac:dyDescent="0.2">
      <c r="A1158" s="20"/>
    </row>
    <row r="1159" spans="1:1" x14ac:dyDescent="0.2">
      <c r="A1159" s="20"/>
    </row>
    <row r="1160" spans="1:1" x14ac:dyDescent="0.2">
      <c r="A1160" s="20"/>
    </row>
    <row r="1161" spans="1:1" x14ac:dyDescent="0.2">
      <c r="A1161" s="20"/>
    </row>
    <row r="1162" spans="1:1" x14ac:dyDescent="0.2">
      <c r="A1162" s="20"/>
    </row>
    <row r="1163" spans="1:1" x14ac:dyDescent="0.2">
      <c r="A1163" s="20"/>
    </row>
    <row r="1164" spans="1:1" x14ac:dyDescent="0.2">
      <c r="A1164" s="20"/>
    </row>
    <row r="1165" spans="1:1" x14ac:dyDescent="0.2">
      <c r="A1165" s="20"/>
    </row>
    <row r="1166" spans="1:1" x14ac:dyDescent="0.2">
      <c r="A1166" s="20"/>
    </row>
    <row r="1167" spans="1:1" x14ac:dyDescent="0.2">
      <c r="A1167" s="20"/>
    </row>
    <row r="1168" spans="1:1" x14ac:dyDescent="0.2">
      <c r="A1168" s="20"/>
    </row>
    <row r="1169" spans="1:1" x14ac:dyDescent="0.2">
      <c r="A1169" s="20"/>
    </row>
    <row r="1170" spans="1:1" x14ac:dyDescent="0.2">
      <c r="A1170" s="20"/>
    </row>
    <row r="1171" spans="1:1" x14ac:dyDescent="0.2">
      <c r="A1171" s="20"/>
    </row>
    <row r="1172" spans="1:1" x14ac:dyDescent="0.2">
      <c r="A1172" s="20"/>
    </row>
    <row r="1173" spans="1:1" x14ac:dyDescent="0.2">
      <c r="A1173" s="20"/>
    </row>
    <row r="1174" spans="1:1" x14ac:dyDescent="0.2">
      <c r="A1174" s="20"/>
    </row>
    <row r="1175" spans="1:1" x14ac:dyDescent="0.2">
      <c r="A1175" s="20"/>
    </row>
    <row r="1176" spans="1:1" x14ac:dyDescent="0.2">
      <c r="A1176" s="20"/>
    </row>
    <row r="1177" spans="1:1" x14ac:dyDescent="0.2">
      <c r="A1177" s="20"/>
    </row>
    <row r="1178" spans="1:1" x14ac:dyDescent="0.2">
      <c r="A1178" s="20"/>
    </row>
    <row r="1179" spans="1:1" x14ac:dyDescent="0.2">
      <c r="A1179" s="20"/>
    </row>
    <row r="1180" spans="1:1" x14ac:dyDescent="0.2">
      <c r="A1180" s="20"/>
    </row>
    <row r="1181" spans="1:1" x14ac:dyDescent="0.2">
      <c r="A1181" s="20"/>
    </row>
    <row r="1182" spans="1:1" x14ac:dyDescent="0.2">
      <c r="A1182" s="20"/>
    </row>
    <row r="1183" spans="1:1" x14ac:dyDescent="0.2">
      <c r="A1183" s="20"/>
    </row>
    <row r="1184" spans="1:1" x14ac:dyDescent="0.2">
      <c r="A1184" s="20"/>
    </row>
    <row r="1185" spans="1:1" x14ac:dyDescent="0.2">
      <c r="A1185" s="20"/>
    </row>
    <row r="1186" spans="1:1" x14ac:dyDescent="0.2">
      <c r="A1186" s="20"/>
    </row>
    <row r="1187" spans="1:1" x14ac:dyDescent="0.2">
      <c r="A1187" s="20"/>
    </row>
    <row r="1188" spans="1:1" x14ac:dyDescent="0.2">
      <c r="A1188" s="20"/>
    </row>
    <row r="1189" spans="1:1" x14ac:dyDescent="0.2">
      <c r="A1189" s="20"/>
    </row>
    <row r="1190" spans="1:1" x14ac:dyDescent="0.2">
      <c r="A1190" s="20"/>
    </row>
    <row r="1191" spans="1:1" x14ac:dyDescent="0.2">
      <c r="A1191" s="20"/>
    </row>
    <row r="1192" spans="1:1" x14ac:dyDescent="0.2">
      <c r="A1192" s="20"/>
    </row>
    <row r="1193" spans="1:1" x14ac:dyDescent="0.2">
      <c r="A1193" s="20"/>
    </row>
    <row r="1194" spans="1:1" x14ac:dyDescent="0.2">
      <c r="A1194" s="20"/>
    </row>
    <row r="1195" spans="1:1" x14ac:dyDescent="0.2">
      <c r="A1195" s="20"/>
    </row>
    <row r="1196" spans="1:1" x14ac:dyDescent="0.2">
      <c r="A1196" s="20"/>
    </row>
    <row r="1197" spans="1:1" x14ac:dyDescent="0.2">
      <c r="A1197" s="20"/>
    </row>
    <row r="1198" spans="1:1" x14ac:dyDescent="0.2">
      <c r="A1198" s="20"/>
    </row>
    <row r="1199" spans="1:1" x14ac:dyDescent="0.2">
      <c r="A1199" s="20"/>
    </row>
    <row r="1200" spans="1:1" x14ac:dyDescent="0.2">
      <c r="A1200" s="20"/>
    </row>
    <row r="1201" spans="1:1" x14ac:dyDescent="0.2">
      <c r="A1201" s="20"/>
    </row>
    <row r="1202" spans="1:1" x14ac:dyDescent="0.2">
      <c r="A1202" s="20"/>
    </row>
    <row r="1203" spans="1:1" x14ac:dyDescent="0.2">
      <c r="A1203" s="20"/>
    </row>
    <row r="1204" spans="1:1" x14ac:dyDescent="0.2">
      <c r="A1204" s="20"/>
    </row>
    <row r="1205" spans="1:1" x14ac:dyDescent="0.2">
      <c r="A1205" s="20"/>
    </row>
    <row r="1206" spans="1:1" x14ac:dyDescent="0.2">
      <c r="A1206" s="20"/>
    </row>
    <row r="1207" spans="1:1" x14ac:dyDescent="0.2">
      <c r="A1207" s="20"/>
    </row>
    <row r="1208" spans="1:1" x14ac:dyDescent="0.2">
      <c r="A1208" s="20"/>
    </row>
    <row r="1209" spans="1:1" x14ac:dyDescent="0.2">
      <c r="A1209" s="20"/>
    </row>
    <row r="1210" spans="1:1" x14ac:dyDescent="0.2">
      <c r="A1210" s="20"/>
    </row>
    <row r="1211" spans="1:1" x14ac:dyDescent="0.2">
      <c r="A1211" s="20"/>
    </row>
    <row r="1212" spans="1:1" x14ac:dyDescent="0.2">
      <c r="A1212" s="20"/>
    </row>
    <row r="1213" spans="1:1" x14ac:dyDescent="0.2">
      <c r="A1213" s="20"/>
    </row>
    <row r="1214" spans="1:1" x14ac:dyDescent="0.2">
      <c r="A1214" s="20"/>
    </row>
    <row r="1215" spans="1:1" x14ac:dyDescent="0.2">
      <c r="A1215" s="20"/>
    </row>
    <row r="1216" spans="1:1" x14ac:dyDescent="0.2">
      <c r="A1216" s="20"/>
    </row>
    <row r="1217" spans="1:1" x14ac:dyDescent="0.2">
      <c r="A1217" s="20"/>
    </row>
    <row r="1218" spans="1:1" x14ac:dyDescent="0.2">
      <c r="A1218" s="20"/>
    </row>
    <row r="1219" spans="1:1" x14ac:dyDescent="0.2">
      <c r="A1219" s="20"/>
    </row>
    <row r="1220" spans="1:1" x14ac:dyDescent="0.2">
      <c r="A1220" s="20"/>
    </row>
    <row r="1221" spans="1:1" x14ac:dyDescent="0.2">
      <c r="A1221" s="20"/>
    </row>
    <row r="1222" spans="1:1" x14ac:dyDescent="0.2">
      <c r="A1222" s="20"/>
    </row>
    <row r="1223" spans="1:1" x14ac:dyDescent="0.2">
      <c r="A1223" s="20"/>
    </row>
    <row r="1224" spans="1:1" x14ac:dyDescent="0.2">
      <c r="A1224" s="20"/>
    </row>
    <row r="1225" spans="1:1" x14ac:dyDescent="0.2">
      <c r="A1225" s="20"/>
    </row>
    <row r="1226" spans="1:1" x14ac:dyDescent="0.2">
      <c r="A1226" s="20"/>
    </row>
    <row r="1227" spans="1:1" x14ac:dyDescent="0.2">
      <c r="A1227" s="20"/>
    </row>
    <row r="1228" spans="1:1" x14ac:dyDescent="0.2">
      <c r="A1228" s="20"/>
    </row>
    <row r="1229" spans="1:1" x14ac:dyDescent="0.2">
      <c r="A1229" s="20"/>
    </row>
    <row r="1230" spans="1:1" x14ac:dyDescent="0.2">
      <c r="A1230" s="20"/>
    </row>
    <row r="1231" spans="1:1" x14ac:dyDescent="0.2">
      <c r="A1231" s="20"/>
    </row>
    <row r="1232" spans="1:1" x14ac:dyDescent="0.2">
      <c r="A1232" s="20"/>
    </row>
    <row r="1233" spans="1:1" x14ac:dyDescent="0.2">
      <c r="A1233" s="20"/>
    </row>
    <row r="1234" spans="1:1" x14ac:dyDescent="0.2">
      <c r="A1234" s="20"/>
    </row>
    <row r="1235" spans="1:1" x14ac:dyDescent="0.2">
      <c r="A1235" s="20"/>
    </row>
    <row r="1236" spans="1:1" x14ac:dyDescent="0.2">
      <c r="A1236" s="20"/>
    </row>
    <row r="1237" spans="1:1" x14ac:dyDescent="0.2">
      <c r="A1237" s="20"/>
    </row>
    <row r="1238" spans="1:1" x14ac:dyDescent="0.2">
      <c r="A1238" s="20"/>
    </row>
    <row r="1239" spans="1:1" x14ac:dyDescent="0.2">
      <c r="A1239" s="20"/>
    </row>
    <row r="1240" spans="1:1" x14ac:dyDescent="0.2">
      <c r="A1240" s="20"/>
    </row>
    <row r="1241" spans="1:1" x14ac:dyDescent="0.2">
      <c r="A1241" s="20"/>
    </row>
    <row r="1242" spans="1:1" x14ac:dyDescent="0.2">
      <c r="A1242" s="20"/>
    </row>
    <row r="1243" spans="1:1" x14ac:dyDescent="0.2">
      <c r="A1243" s="20"/>
    </row>
    <row r="1244" spans="1:1" x14ac:dyDescent="0.2">
      <c r="A1244" s="20"/>
    </row>
    <row r="1245" spans="1:1" x14ac:dyDescent="0.2">
      <c r="A1245" s="20"/>
    </row>
    <row r="1246" spans="1:1" x14ac:dyDescent="0.2">
      <c r="A1246" s="20"/>
    </row>
    <row r="1247" spans="1:1" x14ac:dyDescent="0.2">
      <c r="A1247" s="20"/>
    </row>
    <row r="1248" spans="1:1" x14ac:dyDescent="0.2">
      <c r="A1248" s="20"/>
    </row>
    <row r="1249" spans="1:1" x14ac:dyDescent="0.2">
      <c r="A1249" s="20"/>
    </row>
    <row r="1250" spans="1:1" x14ac:dyDescent="0.2">
      <c r="A1250" s="20"/>
    </row>
    <row r="1251" spans="1:1" x14ac:dyDescent="0.2">
      <c r="A1251" s="20"/>
    </row>
    <row r="1252" spans="1:1" x14ac:dyDescent="0.2">
      <c r="A1252" s="20"/>
    </row>
    <row r="1253" spans="1:1" x14ac:dyDescent="0.2">
      <c r="A1253" s="20"/>
    </row>
    <row r="1254" spans="1:1" x14ac:dyDescent="0.2">
      <c r="A1254" s="20"/>
    </row>
    <row r="1255" spans="1:1" x14ac:dyDescent="0.2">
      <c r="A1255" s="20"/>
    </row>
    <row r="1256" spans="1:1" x14ac:dyDescent="0.2">
      <c r="A1256" s="20"/>
    </row>
    <row r="1257" spans="1:1" x14ac:dyDescent="0.2">
      <c r="A1257" s="20"/>
    </row>
    <row r="1258" spans="1:1" x14ac:dyDescent="0.2">
      <c r="A1258" s="20"/>
    </row>
    <row r="1259" spans="1:1" x14ac:dyDescent="0.2">
      <c r="A1259" s="20"/>
    </row>
    <row r="1260" spans="1:1" x14ac:dyDescent="0.2">
      <c r="A1260" s="20"/>
    </row>
    <row r="1261" spans="1:1" x14ac:dyDescent="0.2">
      <c r="A1261" s="20"/>
    </row>
    <row r="1262" spans="1:1" x14ac:dyDescent="0.2">
      <c r="A1262" s="20"/>
    </row>
    <row r="1263" spans="1:1" x14ac:dyDescent="0.2">
      <c r="A1263" s="20"/>
    </row>
    <row r="1264" spans="1:1" x14ac:dyDescent="0.2">
      <c r="A1264" s="20"/>
    </row>
    <row r="1265" spans="1:1" x14ac:dyDescent="0.2">
      <c r="A1265" s="20"/>
    </row>
    <row r="1266" spans="1:1" x14ac:dyDescent="0.2">
      <c r="A1266" s="20"/>
    </row>
    <row r="1267" spans="1:1" x14ac:dyDescent="0.2">
      <c r="A1267" s="20"/>
    </row>
    <row r="1268" spans="1:1" x14ac:dyDescent="0.2">
      <c r="A1268" s="20"/>
    </row>
    <row r="1269" spans="1:1" x14ac:dyDescent="0.2">
      <c r="A1269" s="20"/>
    </row>
    <row r="1270" spans="1:1" x14ac:dyDescent="0.2">
      <c r="A1270" s="20"/>
    </row>
    <row r="1271" spans="1:1" x14ac:dyDescent="0.2">
      <c r="A1271" s="20"/>
    </row>
    <row r="1272" spans="1:1" x14ac:dyDescent="0.2">
      <c r="A1272" s="20"/>
    </row>
    <row r="1273" spans="1:1" x14ac:dyDescent="0.2">
      <c r="A1273" s="20"/>
    </row>
    <row r="1274" spans="1:1" x14ac:dyDescent="0.2">
      <c r="A1274" s="20"/>
    </row>
    <row r="1275" spans="1:1" x14ac:dyDescent="0.2">
      <c r="A1275" s="20"/>
    </row>
    <row r="1276" spans="1:1" x14ac:dyDescent="0.2">
      <c r="A1276" s="20"/>
    </row>
    <row r="1277" spans="1:1" x14ac:dyDescent="0.2">
      <c r="A1277" s="20"/>
    </row>
    <row r="1278" spans="1:1" x14ac:dyDescent="0.2">
      <c r="A1278" s="20"/>
    </row>
    <row r="1279" spans="1:1" x14ac:dyDescent="0.2">
      <c r="A1279" s="20"/>
    </row>
    <row r="1280" spans="1:1" x14ac:dyDescent="0.2">
      <c r="A1280" s="20"/>
    </row>
    <row r="1281" spans="1:1" x14ac:dyDescent="0.2">
      <c r="A1281" s="20"/>
    </row>
    <row r="1282" spans="1:1" x14ac:dyDescent="0.2">
      <c r="A1282" s="20"/>
    </row>
    <row r="1283" spans="1:1" x14ac:dyDescent="0.2">
      <c r="A1283" s="20"/>
    </row>
    <row r="1284" spans="1:1" x14ac:dyDescent="0.2">
      <c r="A1284" s="20"/>
    </row>
    <row r="1285" spans="1:1" x14ac:dyDescent="0.2">
      <c r="A1285" s="20"/>
    </row>
    <row r="1286" spans="1:1" x14ac:dyDescent="0.2">
      <c r="A1286" s="20"/>
    </row>
    <row r="1287" spans="1:1" x14ac:dyDescent="0.2">
      <c r="A1287" s="20"/>
    </row>
    <row r="1288" spans="1:1" x14ac:dyDescent="0.2">
      <c r="A1288" s="20"/>
    </row>
    <row r="1289" spans="1:1" x14ac:dyDescent="0.2">
      <c r="A1289" s="20"/>
    </row>
    <row r="1290" spans="1:1" x14ac:dyDescent="0.2">
      <c r="A1290" s="20"/>
    </row>
    <row r="1291" spans="1:1" x14ac:dyDescent="0.2">
      <c r="A1291" s="20"/>
    </row>
    <row r="1292" spans="1:1" x14ac:dyDescent="0.2">
      <c r="A1292" s="20"/>
    </row>
    <row r="1293" spans="1:1" x14ac:dyDescent="0.2">
      <c r="A1293" s="20"/>
    </row>
    <row r="1294" spans="1:1" x14ac:dyDescent="0.2">
      <c r="A1294" s="20"/>
    </row>
    <row r="1295" spans="1:1" x14ac:dyDescent="0.2">
      <c r="A1295" s="20"/>
    </row>
    <row r="1296" spans="1:1" x14ac:dyDescent="0.2">
      <c r="A1296" s="20"/>
    </row>
    <row r="1297" spans="1:1" x14ac:dyDescent="0.2">
      <c r="A1297" s="20"/>
    </row>
    <row r="1298" spans="1:1" x14ac:dyDescent="0.2">
      <c r="A1298" s="20"/>
    </row>
    <row r="1299" spans="1:1" x14ac:dyDescent="0.2">
      <c r="A1299" s="20"/>
    </row>
    <row r="1300" spans="1:1" x14ac:dyDescent="0.2">
      <c r="A1300" s="20"/>
    </row>
    <row r="1301" spans="1:1" x14ac:dyDescent="0.2">
      <c r="A1301" s="20"/>
    </row>
    <row r="1302" spans="1:1" x14ac:dyDescent="0.2">
      <c r="A1302" s="20"/>
    </row>
    <row r="1303" spans="1:1" x14ac:dyDescent="0.2">
      <c r="A1303" s="20"/>
    </row>
    <row r="1304" spans="1:1" x14ac:dyDescent="0.2">
      <c r="A1304" s="20"/>
    </row>
    <row r="1305" spans="1:1" x14ac:dyDescent="0.2">
      <c r="A1305" s="20"/>
    </row>
    <row r="1306" spans="1:1" x14ac:dyDescent="0.2">
      <c r="A1306" s="20"/>
    </row>
    <row r="1307" spans="1:1" x14ac:dyDescent="0.2">
      <c r="A1307" s="20"/>
    </row>
    <row r="1308" spans="1:1" x14ac:dyDescent="0.2">
      <c r="A1308" s="20"/>
    </row>
    <row r="1309" spans="1:1" x14ac:dyDescent="0.2">
      <c r="A1309" s="20"/>
    </row>
    <row r="1310" spans="1:1" x14ac:dyDescent="0.2">
      <c r="A1310" s="20"/>
    </row>
    <row r="1311" spans="1:1" x14ac:dyDescent="0.2">
      <c r="A1311" s="20"/>
    </row>
    <row r="1312" spans="1:1" x14ac:dyDescent="0.2">
      <c r="A1312" s="20"/>
    </row>
    <row r="1313" spans="1:1" x14ac:dyDescent="0.2">
      <c r="A1313" s="20"/>
    </row>
    <row r="1314" spans="1:1" x14ac:dyDescent="0.2">
      <c r="A1314" s="20"/>
    </row>
    <row r="1315" spans="1:1" x14ac:dyDescent="0.2">
      <c r="A1315" s="20"/>
    </row>
    <row r="1316" spans="1:1" x14ac:dyDescent="0.2">
      <c r="A1316" s="20"/>
    </row>
    <row r="1317" spans="1:1" x14ac:dyDescent="0.2">
      <c r="A1317" s="20"/>
    </row>
    <row r="1318" spans="1:1" x14ac:dyDescent="0.2">
      <c r="A1318" s="20"/>
    </row>
    <row r="1319" spans="1:1" x14ac:dyDescent="0.2">
      <c r="A1319" s="20"/>
    </row>
    <row r="1320" spans="1:1" x14ac:dyDescent="0.2">
      <c r="A1320" s="20"/>
    </row>
    <row r="1321" spans="1:1" x14ac:dyDescent="0.2">
      <c r="A1321" s="20"/>
    </row>
    <row r="1322" spans="1:1" x14ac:dyDescent="0.2">
      <c r="A1322" s="20"/>
    </row>
    <row r="1323" spans="1:1" x14ac:dyDescent="0.2">
      <c r="A1323" s="20"/>
    </row>
    <row r="1324" spans="1:1" x14ac:dyDescent="0.2">
      <c r="A1324" s="20"/>
    </row>
    <row r="1325" spans="1:1" x14ac:dyDescent="0.2">
      <c r="A1325" s="20"/>
    </row>
    <row r="1326" spans="1:1" x14ac:dyDescent="0.2">
      <c r="A1326" s="20"/>
    </row>
    <row r="1327" spans="1:1" x14ac:dyDescent="0.2">
      <c r="A1327" s="20"/>
    </row>
    <row r="1328" spans="1:1" x14ac:dyDescent="0.2">
      <c r="A1328" s="20"/>
    </row>
    <row r="1329" spans="1:1" x14ac:dyDescent="0.2">
      <c r="A1329" s="20"/>
    </row>
    <row r="1330" spans="1:1" x14ac:dyDescent="0.2">
      <c r="A1330" s="20"/>
    </row>
    <row r="1331" spans="1:1" x14ac:dyDescent="0.2">
      <c r="A1331" s="20"/>
    </row>
    <row r="1332" spans="1:1" x14ac:dyDescent="0.2">
      <c r="A1332" s="20"/>
    </row>
    <row r="1333" spans="1:1" x14ac:dyDescent="0.2">
      <c r="A1333" s="20"/>
    </row>
    <row r="1334" spans="1:1" x14ac:dyDescent="0.2">
      <c r="A1334" s="20"/>
    </row>
    <row r="1335" spans="1:1" x14ac:dyDescent="0.2">
      <c r="A1335" s="20"/>
    </row>
    <row r="1336" spans="1:1" x14ac:dyDescent="0.2">
      <c r="A1336" s="20"/>
    </row>
    <row r="1337" spans="1:1" x14ac:dyDescent="0.2">
      <c r="A1337" s="20"/>
    </row>
    <row r="1338" spans="1:1" x14ac:dyDescent="0.2">
      <c r="A1338" s="20"/>
    </row>
    <row r="1339" spans="1:1" x14ac:dyDescent="0.2">
      <c r="A1339" s="20"/>
    </row>
    <row r="1340" spans="1:1" x14ac:dyDescent="0.2">
      <c r="A1340" s="20"/>
    </row>
    <row r="1341" spans="1:1" x14ac:dyDescent="0.2">
      <c r="A1341" s="20"/>
    </row>
    <row r="1342" spans="1:1" x14ac:dyDescent="0.2">
      <c r="A1342" s="20"/>
    </row>
    <row r="1343" spans="1:1" x14ac:dyDescent="0.2">
      <c r="A1343" s="20"/>
    </row>
    <row r="1344" spans="1:1" x14ac:dyDescent="0.2">
      <c r="A1344" s="20"/>
    </row>
    <row r="1345" spans="1:1" x14ac:dyDescent="0.2">
      <c r="A1345" s="20"/>
    </row>
    <row r="1346" spans="1:1" x14ac:dyDescent="0.2">
      <c r="A1346" s="20"/>
    </row>
    <row r="1347" spans="1:1" x14ac:dyDescent="0.2">
      <c r="A1347" s="20"/>
    </row>
    <row r="1348" spans="1:1" x14ac:dyDescent="0.2">
      <c r="A1348" s="20"/>
    </row>
    <row r="1349" spans="1:1" x14ac:dyDescent="0.2">
      <c r="A1349" s="20"/>
    </row>
    <row r="1350" spans="1:1" x14ac:dyDescent="0.2">
      <c r="A1350" s="20"/>
    </row>
    <row r="1351" spans="1:1" x14ac:dyDescent="0.2">
      <c r="A1351" s="20"/>
    </row>
    <row r="1352" spans="1:1" x14ac:dyDescent="0.2">
      <c r="A1352" s="20"/>
    </row>
    <row r="1353" spans="1:1" x14ac:dyDescent="0.2">
      <c r="A1353" s="20"/>
    </row>
    <row r="1354" spans="1:1" x14ac:dyDescent="0.2">
      <c r="A1354" s="20"/>
    </row>
    <row r="1355" spans="1:1" x14ac:dyDescent="0.2">
      <c r="A1355" s="20"/>
    </row>
    <row r="1356" spans="1:1" x14ac:dyDescent="0.2">
      <c r="A1356" s="20"/>
    </row>
    <row r="1357" spans="1:1" x14ac:dyDescent="0.2">
      <c r="A1357" s="20"/>
    </row>
    <row r="1358" spans="1:1" x14ac:dyDescent="0.2">
      <c r="A1358" s="20"/>
    </row>
    <row r="1359" spans="1:1" x14ac:dyDescent="0.2">
      <c r="A1359" s="20"/>
    </row>
    <row r="1360" spans="1:1" x14ac:dyDescent="0.2">
      <c r="A1360" s="20"/>
    </row>
    <row r="1361" spans="1:1" x14ac:dyDescent="0.2">
      <c r="A1361" s="20"/>
    </row>
    <row r="1362" spans="1:1" x14ac:dyDescent="0.2">
      <c r="A1362" s="20"/>
    </row>
    <row r="1363" spans="1:1" x14ac:dyDescent="0.2">
      <c r="A1363" s="20"/>
    </row>
    <row r="1364" spans="1:1" x14ac:dyDescent="0.2">
      <c r="A1364" s="20"/>
    </row>
    <row r="1365" spans="1:1" x14ac:dyDescent="0.2">
      <c r="A1365" s="20"/>
    </row>
    <row r="1366" spans="1:1" x14ac:dyDescent="0.2">
      <c r="A1366" s="20"/>
    </row>
    <row r="1367" spans="1:1" x14ac:dyDescent="0.2">
      <c r="A1367" s="20"/>
    </row>
    <row r="1368" spans="1:1" x14ac:dyDescent="0.2">
      <c r="A1368" s="20"/>
    </row>
    <row r="1369" spans="1:1" x14ac:dyDescent="0.2">
      <c r="A1369" s="20"/>
    </row>
    <row r="1370" spans="1:1" x14ac:dyDescent="0.2">
      <c r="A1370" s="20"/>
    </row>
    <row r="1371" spans="1:1" x14ac:dyDescent="0.2">
      <c r="A1371" s="20"/>
    </row>
    <row r="1372" spans="1:1" x14ac:dyDescent="0.2">
      <c r="A1372" s="20"/>
    </row>
    <row r="1373" spans="1:1" x14ac:dyDescent="0.2">
      <c r="A1373" s="20"/>
    </row>
    <row r="1374" spans="1:1" x14ac:dyDescent="0.2">
      <c r="A1374" s="20"/>
    </row>
    <row r="1375" spans="1:1" x14ac:dyDescent="0.2">
      <c r="A1375" s="20"/>
    </row>
    <row r="1376" spans="1:1" x14ac:dyDescent="0.2">
      <c r="A1376" s="20"/>
    </row>
    <row r="1377" spans="1:1" x14ac:dyDescent="0.2">
      <c r="A1377" s="20"/>
    </row>
    <row r="1378" spans="1:1" x14ac:dyDescent="0.2">
      <c r="A1378" s="20"/>
    </row>
    <row r="1379" spans="1:1" x14ac:dyDescent="0.2">
      <c r="A1379" s="20"/>
    </row>
    <row r="1380" spans="1:1" x14ac:dyDescent="0.2">
      <c r="A1380" s="20"/>
    </row>
    <row r="1381" spans="1:1" x14ac:dyDescent="0.2">
      <c r="A1381" s="20"/>
    </row>
    <row r="1382" spans="1:1" x14ac:dyDescent="0.2">
      <c r="A1382" s="20"/>
    </row>
    <row r="1383" spans="1:1" x14ac:dyDescent="0.2">
      <c r="A1383" s="20"/>
    </row>
    <row r="1384" spans="1:1" x14ac:dyDescent="0.2">
      <c r="A1384" s="20"/>
    </row>
    <row r="1385" spans="1:1" x14ac:dyDescent="0.2">
      <c r="A1385" s="20"/>
    </row>
    <row r="1386" spans="1:1" x14ac:dyDescent="0.2">
      <c r="A1386" s="20"/>
    </row>
    <row r="1387" spans="1:1" x14ac:dyDescent="0.2">
      <c r="A1387" s="20"/>
    </row>
    <row r="1388" spans="1:1" x14ac:dyDescent="0.2">
      <c r="A1388" s="20"/>
    </row>
    <row r="1389" spans="1:1" x14ac:dyDescent="0.2">
      <c r="A1389" s="20"/>
    </row>
    <row r="1390" spans="1:1" x14ac:dyDescent="0.2">
      <c r="A1390" s="20"/>
    </row>
    <row r="1391" spans="1:1" x14ac:dyDescent="0.2">
      <c r="A1391" s="20"/>
    </row>
    <row r="1392" spans="1:1" x14ac:dyDescent="0.2">
      <c r="A1392" s="20"/>
    </row>
    <row r="1393" spans="1:1" x14ac:dyDescent="0.2">
      <c r="A1393" s="20"/>
    </row>
    <row r="1394" spans="1:1" x14ac:dyDescent="0.2">
      <c r="A1394" s="20"/>
    </row>
    <row r="1395" spans="1:1" x14ac:dyDescent="0.2">
      <c r="A1395" s="20"/>
    </row>
    <row r="1396" spans="1:1" x14ac:dyDescent="0.2">
      <c r="A1396" s="20"/>
    </row>
    <row r="1397" spans="1:1" x14ac:dyDescent="0.2">
      <c r="A1397" s="20"/>
    </row>
    <row r="1398" spans="1:1" x14ac:dyDescent="0.2">
      <c r="A1398" s="20"/>
    </row>
    <row r="1399" spans="1:1" x14ac:dyDescent="0.2">
      <c r="A1399" s="20"/>
    </row>
    <row r="1400" spans="1:1" x14ac:dyDescent="0.2">
      <c r="A1400" s="20"/>
    </row>
    <row r="1401" spans="1:1" x14ac:dyDescent="0.2">
      <c r="A1401" s="20"/>
    </row>
    <row r="1402" spans="1:1" x14ac:dyDescent="0.2">
      <c r="A1402" s="20"/>
    </row>
    <row r="1403" spans="1:1" x14ac:dyDescent="0.2">
      <c r="A1403" s="20"/>
    </row>
    <row r="1404" spans="1:1" x14ac:dyDescent="0.2">
      <c r="A1404" s="20"/>
    </row>
    <row r="1405" spans="1:1" x14ac:dyDescent="0.2">
      <c r="A1405" s="20"/>
    </row>
    <row r="1406" spans="1:1" x14ac:dyDescent="0.2">
      <c r="A1406" s="20"/>
    </row>
    <row r="1407" spans="1:1" x14ac:dyDescent="0.2">
      <c r="A1407" s="20"/>
    </row>
    <row r="1408" spans="1:1" x14ac:dyDescent="0.2">
      <c r="A1408" s="20"/>
    </row>
    <row r="1409" spans="1:1" x14ac:dyDescent="0.2">
      <c r="A1409" s="20"/>
    </row>
    <row r="1410" spans="1:1" x14ac:dyDescent="0.2">
      <c r="A1410" s="20"/>
    </row>
    <row r="1411" spans="1:1" x14ac:dyDescent="0.2">
      <c r="A1411" s="20"/>
    </row>
    <row r="1412" spans="1:1" x14ac:dyDescent="0.2">
      <c r="A1412" s="20"/>
    </row>
    <row r="1413" spans="1:1" x14ac:dyDescent="0.2">
      <c r="A1413" s="20"/>
    </row>
    <row r="1414" spans="1:1" x14ac:dyDescent="0.2">
      <c r="A1414" s="20"/>
    </row>
    <row r="1415" spans="1:1" x14ac:dyDescent="0.2">
      <c r="A1415" s="20"/>
    </row>
    <row r="1416" spans="1:1" x14ac:dyDescent="0.2">
      <c r="A1416" s="20"/>
    </row>
    <row r="1417" spans="1:1" x14ac:dyDescent="0.2">
      <c r="A1417" s="20"/>
    </row>
    <row r="1418" spans="1:1" x14ac:dyDescent="0.2">
      <c r="A1418" s="20"/>
    </row>
    <row r="1419" spans="1:1" x14ac:dyDescent="0.2">
      <c r="A1419" s="20"/>
    </row>
    <row r="1420" spans="1:1" x14ac:dyDescent="0.2">
      <c r="A1420" s="20"/>
    </row>
    <row r="1421" spans="1:1" x14ac:dyDescent="0.2">
      <c r="A1421" s="20"/>
    </row>
    <row r="1422" spans="1:1" x14ac:dyDescent="0.2">
      <c r="A1422" s="20"/>
    </row>
    <row r="1423" spans="1:1" x14ac:dyDescent="0.2">
      <c r="A1423" s="20"/>
    </row>
    <row r="1424" spans="1:1" x14ac:dyDescent="0.2">
      <c r="A1424" s="20"/>
    </row>
    <row r="1425" spans="1:1" x14ac:dyDescent="0.2">
      <c r="A1425" s="20"/>
    </row>
    <row r="1426" spans="1:1" x14ac:dyDescent="0.2">
      <c r="A1426" s="20"/>
    </row>
    <row r="1427" spans="1:1" x14ac:dyDescent="0.2">
      <c r="A1427" s="20"/>
    </row>
    <row r="1428" spans="1:1" x14ac:dyDescent="0.2">
      <c r="A1428" s="20"/>
    </row>
    <row r="1429" spans="1:1" x14ac:dyDescent="0.2">
      <c r="A1429" s="20"/>
    </row>
    <row r="1430" spans="1:1" x14ac:dyDescent="0.2">
      <c r="A1430" s="20"/>
    </row>
    <row r="1431" spans="1:1" x14ac:dyDescent="0.2">
      <c r="A1431" s="20"/>
    </row>
    <row r="1432" spans="1:1" x14ac:dyDescent="0.2">
      <c r="A1432" s="20"/>
    </row>
    <row r="1433" spans="1:1" x14ac:dyDescent="0.2">
      <c r="A1433" s="20"/>
    </row>
    <row r="1434" spans="1:1" x14ac:dyDescent="0.2">
      <c r="A1434" s="20"/>
    </row>
    <row r="1435" spans="1:1" x14ac:dyDescent="0.2">
      <c r="A1435" s="20"/>
    </row>
    <row r="1436" spans="1:1" x14ac:dyDescent="0.2">
      <c r="A1436" s="20"/>
    </row>
    <row r="1437" spans="1:1" x14ac:dyDescent="0.2">
      <c r="A1437" s="20"/>
    </row>
    <row r="1438" spans="1:1" x14ac:dyDescent="0.2">
      <c r="A1438" s="20"/>
    </row>
    <row r="1439" spans="1:1" x14ac:dyDescent="0.2">
      <c r="A1439" s="20"/>
    </row>
    <row r="1440" spans="1:1" x14ac:dyDescent="0.2">
      <c r="A1440" s="20"/>
    </row>
    <row r="1441" spans="1:1" x14ac:dyDescent="0.2">
      <c r="A1441" s="20"/>
    </row>
    <row r="1442" spans="1:1" x14ac:dyDescent="0.2">
      <c r="A1442" s="20"/>
    </row>
    <row r="1443" spans="1:1" x14ac:dyDescent="0.2">
      <c r="A1443" s="20"/>
    </row>
    <row r="1444" spans="1:1" x14ac:dyDescent="0.2">
      <c r="A1444" s="20"/>
    </row>
    <row r="1445" spans="1:1" x14ac:dyDescent="0.2">
      <c r="A1445" s="20"/>
    </row>
    <row r="1446" spans="1:1" x14ac:dyDescent="0.2">
      <c r="A1446" s="20"/>
    </row>
    <row r="1447" spans="1:1" x14ac:dyDescent="0.2">
      <c r="A1447" s="20"/>
    </row>
    <row r="1448" spans="1:1" x14ac:dyDescent="0.2">
      <c r="A1448" s="20"/>
    </row>
    <row r="1449" spans="1:1" x14ac:dyDescent="0.2">
      <c r="A1449" s="20"/>
    </row>
    <row r="1450" spans="1:1" x14ac:dyDescent="0.2">
      <c r="A1450" s="20"/>
    </row>
    <row r="1451" spans="1:1" x14ac:dyDescent="0.2">
      <c r="A1451" s="20"/>
    </row>
    <row r="1452" spans="1:1" x14ac:dyDescent="0.2">
      <c r="A1452" s="20"/>
    </row>
    <row r="1453" spans="1:1" x14ac:dyDescent="0.2">
      <c r="A1453" s="20"/>
    </row>
    <row r="1454" spans="1:1" x14ac:dyDescent="0.2">
      <c r="A1454" s="20"/>
    </row>
    <row r="1455" spans="1:1" x14ac:dyDescent="0.2">
      <c r="A1455" s="20"/>
    </row>
    <row r="1456" spans="1:1" x14ac:dyDescent="0.2">
      <c r="A1456" s="20"/>
    </row>
    <row r="1457" spans="1:1" x14ac:dyDescent="0.2">
      <c r="A1457" s="20"/>
    </row>
    <row r="1458" spans="1:1" x14ac:dyDescent="0.2">
      <c r="A1458" s="20"/>
    </row>
    <row r="1459" spans="1:1" x14ac:dyDescent="0.2">
      <c r="A1459" s="20"/>
    </row>
    <row r="1460" spans="1:1" x14ac:dyDescent="0.2">
      <c r="A1460" s="20"/>
    </row>
    <row r="1461" spans="1:1" x14ac:dyDescent="0.2">
      <c r="A1461" s="20"/>
    </row>
    <row r="1462" spans="1:1" x14ac:dyDescent="0.2">
      <c r="A1462" s="20"/>
    </row>
    <row r="1463" spans="1:1" x14ac:dyDescent="0.2">
      <c r="A1463" s="20"/>
    </row>
    <row r="1464" spans="1:1" x14ac:dyDescent="0.2">
      <c r="A1464" s="20"/>
    </row>
    <row r="1465" spans="1:1" x14ac:dyDescent="0.2">
      <c r="A1465" s="20"/>
    </row>
    <row r="1466" spans="1:1" x14ac:dyDescent="0.2">
      <c r="A1466" s="20"/>
    </row>
    <row r="1467" spans="1:1" x14ac:dyDescent="0.2">
      <c r="A1467" s="20"/>
    </row>
    <row r="1468" spans="1:1" x14ac:dyDescent="0.2">
      <c r="A1468" s="20"/>
    </row>
    <row r="1469" spans="1:1" x14ac:dyDescent="0.2">
      <c r="A1469" s="20"/>
    </row>
    <row r="1470" spans="1:1" x14ac:dyDescent="0.2">
      <c r="A1470" s="20"/>
    </row>
    <row r="1471" spans="1:1" x14ac:dyDescent="0.2">
      <c r="A1471" s="20"/>
    </row>
    <row r="1472" spans="1:1" x14ac:dyDescent="0.2">
      <c r="A1472" s="20"/>
    </row>
    <row r="1473" spans="1:1" x14ac:dyDescent="0.2">
      <c r="A1473" s="20"/>
    </row>
    <row r="1474" spans="1:1" x14ac:dyDescent="0.2">
      <c r="A1474" s="20"/>
    </row>
    <row r="1475" spans="1:1" x14ac:dyDescent="0.2">
      <c r="A1475" s="20"/>
    </row>
    <row r="1476" spans="1:1" x14ac:dyDescent="0.2">
      <c r="A1476" s="20"/>
    </row>
    <row r="1477" spans="1:1" x14ac:dyDescent="0.2">
      <c r="A1477" s="20"/>
    </row>
    <row r="1478" spans="1:1" x14ac:dyDescent="0.2">
      <c r="A1478" s="20"/>
    </row>
    <row r="1479" spans="1:1" x14ac:dyDescent="0.2">
      <c r="A1479" s="20"/>
    </row>
    <row r="1480" spans="1:1" x14ac:dyDescent="0.2">
      <c r="A1480" s="20"/>
    </row>
    <row r="1481" spans="1:1" x14ac:dyDescent="0.2">
      <c r="A1481" s="20"/>
    </row>
    <row r="1482" spans="1:1" x14ac:dyDescent="0.2">
      <c r="A1482" s="20"/>
    </row>
    <row r="1483" spans="1:1" x14ac:dyDescent="0.2">
      <c r="A1483" s="20"/>
    </row>
    <row r="1484" spans="1:1" x14ac:dyDescent="0.2">
      <c r="A1484" s="20"/>
    </row>
    <row r="1485" spans="1:1" x14ac:dyDescent="0.2">
      <c r="A1485" s="20"/>
    </row>
    <row r="1486" spans="1:1" x14ac:dyDescent="0.2">
      <c r="A1486" s="20"/>
    </row>
    <row r="1487" spans="1:1" x14ac:dyDescent="0.2">
      <c r="A1487" s="20"/>
    </row>
    <row r="1488" spans="1:1" x14ac:dyDescent="0.2">
      <c r="A1488" s="20"/>
    </row>
    <row r="1489" spans="1:1" x14ac:dyDescent="0.2">
      <c r="A1489" s="20"/>
    </row>
    <row r="1490" spans="1:1" x14ac:dyDescent="0.2">
      <c r="A1490" s="20"/>
    </row>
    <row r="1491" spans="1:1" x14ac:dyDescent="0.2">
      <c r="A1491" s="20"/>
    </row>
    <row r="1492" spans="1:1" x14ac:dyDescent="0.2">
      <c r="A1492" s="20"/>
    </row>
    <row r="1493" spans="1:1" x14ac:dyDescent="0.2">
      <c r="A1493" s="20"/>
    </row>
    <row r="1494" spans="1:1" x14ac:dyDescent="0.2">
      <c r="A1494" s="20"/>
    </row>
    <row r="1495" spans="1:1" x14ac:dyDescent="0.2">
      <c r="A1495" s="20"/>
    </row>
    <row r="1496" spans="1:1" x14ac:dyDescent="0.2">
      <c r="A1496" s="20"/>
    </row>
    <row r="1497" spans="1:1" x14ac:dyDescent="0.2">
      <c r="A1497" s="20"/>
    </row>
    <row r="1498" spans="1:1" x14ac:dyDescent="0.2">
      <c r="A1498" s="20"/>
    </row>
    <row r="1499" spans="1:1" x14ac:dyDescent="0.2">
      <c r="A1499" s="20"/>
    </row>
    <row r="1500" spans="1:1" x14ac:dyDescent="0.2">
      <c r="A1500" s="20"/>
    </row>
    <row r="1501" spans="1:1" x14ac:dyDescent="0.2">
      <c r="A1501" s="20"/>
    </row>
    <row r="1502" spans="1:1" x14ac:dyDescent="0.2">
      <c r="A1502" s="20"/>
    </row>
    <row r="1503" spans="1:1" x14ac:dyDescent="0.2">
      <c r="A1503" s="20"/>
    </row>
    <row r="1504" spans="1:1" x14ac:dyDescent="0.2">
      <c r="A1504" s="20"/>
    </row>
    <row r="1505" spans="1:1" x14ac:dyDescent="0.2">
      <c r="A1505" s="20"/>
    </row>
    <row r="1506" spans="1:1" x14ac:dyDescent="0.2">
      <c r="A1506" s="20"/>
    </row>
    <row r="1507" spans="1:1" x14ac:dyDescent="0.2">
      <c r="A1507" s="20"/>
    </row>
    <row r="1508" spans="1:1" x14ac:dyDescent="0.2">
      <c r="A1508" s="20"/>
    </row>
    <row r="1509" spans="1:1" x14ac:dyDescent="0.2">
      <c r="A1509" s="20"/>
    </row>
    <row r="1510" spans="1:1" x14ac:dyDescent="0.2">
      <c r="A1510" s="20"/>
    </row>
    <row r="1511" spans="1:1" x14ac:dyDescent="0.2">
      <c r="A1511" s="20"/>
    </row>
    <row r="1512" spans="1:1" x14ac:dyDescent="0.2">
      <c r="A1512" s="20"/>
    </row>
    <row r="1513" spans="1:1" x14ac:dyDescent="0.2">
      <c r="A1513" s="20"/>
    </row>
    <row r="1514" spans="1:1" x14ac:dyDescent="0.2">
      <c r="A1514" s="20"/>
    </row>
    <row r="1515" spans="1:1" x14ac:dyDescent="0.2">
      <c r="A1515" s="20"/>
    </row>
    <row r="1516" spans="1:1" x14ac:dyDescent="0.2">
      <c r="A1516" s="20"/>
    </row>
    <row r="1517" spans="1:1" x14ac:dyDescent="0.2">
      <c r="A1517" s="20"/>
    </row>
    <row r="1518" spans="1:1" x14ac:dyDescent="0.2">
      <c r="A1518" s="20"/>
    </row>
    <row r="1519" spans="1:1" x14ac:dyDescent="0.2">
      <c r="A1519" s="20"/>
    </row>
    <row r="1520" spans="1:1" x14ac:dyDescent="0.2">
      <c r="A1520" s="20"/>
    </row>
    <row r="1521" spans="1:1" x14ac:dyDescent="0.2">
      <c r="A1521" s="20"/>
    </row>
    <row r="1522" spans="1:1" x14ac:dyDescent="0.2">
      <c r="A1522" s="20"/>
    </row>
    <row r="1523" spans="1:1" x14ac:dyDescent="0.2">
      <c r="A1523" s="20"/>
    </row>
    <row r="1524" spans="1:1" x14ac:dyDescent="0.2">
      <c r="A1524" s="20"/>
    </row>
    <row r="1525" spans="1:1" x14ac:dyDescent="0.2">
      <c r="A1525" s="20"/>
    </row>
    <row r="1526" spans="1:1" x14ac:dyDescent="0.2">
      <c r="A1526" s="20"/>
    </row>
    <row r="1527" spans="1:1" x14ac:dyDescent="0.2">
      <c r="A1527" s="20"/>
    </row>
    <row r="1528" spans="1:1" x14ac:dyDescent="0.2">
      <c r="A1528" s="20"/>
    </row>
    <row r="1529" spans="1:1" x14ac:dyDescent="0.2">
      <c r="A1529" s="20"/>
    </row>
    <row r="1530" spans="1:1" x14ac:dyDescent="0.2">
      <c r="A1530" s="20"/>
    </row>
    <row r="1531" spans="1:1" x14ac:dyDescent="0.2">
      <c r="A1531" s="20"/>
    </row>
    <row r="1532" spans="1:1" x14ac:dyDescent="0.2">
      <c r="A1532" s="20"/>
    </row>
    <row r="1533" spans="1:1" x14ac:dyDescent="0.2">
      <c r="A1533" s="20"/>
    </row>
    <row r="1534" spans="1:1" x14ac:dyDescent="0.2">
      <c r="A1534" s="20"/>
    </row>
    <row r="1535" spans="1:1" x14ac:dyDescent="0.2">
      <c r="A1535" s="20"/>
    </row>
    <row r="1536" spans="1:1" x14ac:dyDescent="0.2">
      <c r="A1536" s="20"/>
    </row>
    <row r="1537" spans="1:1" x14ac:dyDescent="0.2">
      <c r="A1537" s="20"/>
    </row>
    <row r="1538" spans="1:1" x14ac:dyDescent="0.2">
      <c r="A1538" s="20"/>
    </row>
    <row r="1539" spans="1:1" x14ac:dyDescent="0.2">
      <c r="A1539" s="20"/>
    </row>
    <row r="1540" spans="1:1" x14ac:dyDescent="0.2">
      <c r="A1540" s="20"/>
    </row>
    <row r="1541" spans="1:1" x14ac:dyDescent="0.2">
      <c r="A1541" s="20"/>
    </row>
    <row r="1542" spans="1:1" x14ac:dyDescent="0.2">
      <c r="A1542" s="20"/>
    </row>
    <row r="1543" spans="1:1" x14ac:dyDescent="0.2">
      <c r="A1543" s="20"/>
    </row>
    <row r="1544" spans="1:1" x14ac:dyDescent="0.2">
      <c r="A1544" s="20"/>
    </row>
    <row r="1545" spans="1:1" x14ac:dyDescent="0.2">
      <c r="A1545" s="20"/>
    </row>
    <row r="1546" spans="1:1" x14ac:dyDescent="0.2">
      <c r="A1546" s="20"/>
    </row>
    <row r="1547" spans="1:1" x14ac:dyDescent="0.2">
      <c r="A1547" s="20"/>
    </row>
    <row r="1548" spans="1:1" x14ac:dyDescent="0.2">
      <c r="A1548" s="20"/>
    </row>
    <row r="1549" spans="1:1" x14ac:dyDescent="0.2">
      <c r="A1549" s="20"/>
    </row>
    <row r="1550" spans="1:1" x14ac:dyDescent="0.2">
      <c r="A1550" s="20"/>
    </row>
    <row r="1551" spans="1:1" x14ac:dyDescent="0.2">
      <c r="A1551" s="20"/>
    </row>
    <row r="1552" spans="1:1" x14ac:dyDescent="0.2">
      <c r="A1552" s="20"/>
    </row>
    <row r="1553" spans="1:1" x14ac:dyDescent="0.2">
      <c r="A1553" s="20"/>
    </row>
    <row r="1554" spans="1:1" x14ac:dyDescent="0.2">
      <c r="A1554" s="20"/>
    </row>
    <row r="1555" spans="1:1" x14ac:dyDescent="0.2">
      <c r="A1555" s="20"/>
    </row>
    <row r="1556" spans="1:1" x14ac:dyDescent="0.2">
      <c r="A1556" s="20"/>
    </row>
    <row r="1557" spans="1:1" x14ac:dyDescent="0.2">
      <c r="A1557" s="20"/>
    </row>
    <row r="1558" spans="1:1" x14ac:dyDescent="0.2">
      <c r="A1558" s="20"/>
    </row>
    <row r="1559" spans="1:1" x14ac:dyDescent="0.2">
      <c r="A1559" s="20"/>
    </row>
    <row r="1560" spans="1:1" x14ac:dyDescent="0.2">
      <c r="A1560" s="20"/>
    </row>
    <row r="1561" spans="1:1" x14ac:dyDescent="0.2">
      <c r="A1561" s="20"/>
    </row>
    <row r="1562" spans="1:1" x14ac:dyDescent="0.2">
      <c r="A1562" s="20"/>
    </row>
    <row r="1563" spans="1:1" x14ac:dyDescent="0.2">
      <c r="A1563" s="20"/>
    </row>
    <row r="1564" spans="1:1" x14ac:dyDescent="0.2">
      <c r="A1564" s="20"/>
    </row>
    <row r="1565" spans="1:1" x14ac:dyDescent="0.2">
      <c r="A1565" s="20"/>
    </row>
    <row r="1566" spans="1:1" x14ac:dyDescent="0.2">
      <c r="A1566" s="20"/>
    </row>
    <row r="1567" spans="1:1" x14ac:dyDescent="0.2">
      <c r="A1567" s="20"/>
    </row>
    <row r="1568" spans="1:1" x14ac:dyDescent="0.2">
      <c r="A1568" s="20"/>
    </row>
    <row r="1569" spans="1:1" x14ac:dyDescent="0.2">
      <c r="A1569" s="20"/>
    </row>
    <row r="1570" spans="1:1" x14ac:dyDescent="0.2">
      <c r="A1570" s="20"/>
    </row>
    <row r="1571" spans="1:1" x14ac:dyDescent="0.2">
      <c r="A1571" s="20"/>
    </row>
    <row r="1572" spans="1:1" x14ac:dyDescent="0.2">
      <c r="A1572" s="20"/>
    </row>
    <row r="1573" spans="1:1" x14ac:dyDescent="0.2">
      <c r="A1573" s="20"/>
    </row>
    <row r="1574" spans="1:1" x14ac:dyDescent="0.2">
      <c r="A1574" s="20"/>
    </row>
    <row r="1575" spans="1:1" x14ac:dyDescent="0.2">
      <c r="A1575" s="20"/>
    </row>
    <row r="1576" spans="1:1" x14ac:dyDescent="0.2">
      <c r="A1576" s="20"/>
    </row>
    <row r="1577" spans="1:1" x14ac:dyDescent="0.2">
      <c r="A1577" s="20"/>
    </row>
    <row r="1578" spans="1:1" x14ac:dyDescent="0.2">
      <c r="A1578" s="20"/>
    </row>
    <row r="1579" spans="1:1" x14ac:dyDescent="0.2">
      <c r="A1579" s="20"/>
    </row>
    <row r="1580" spans="1:1" x14ac:dyDescent="0.2">
      <c r="A1580" s="20"/>
    </row>
    <row r="1581" spans="1:1" x14ac:dyDescent="0.2">
      <c r="A1581" s="20"/>
    </row>
    <row r="1582" spans="1:1" x14ac:dyDescent="0.2">
      <c r="A1582" s="20"/>
    </row>
    <row r="1583" spans="1:1" x14ac:dyDescent="0.2">
      <c r="A1583" s="20"/>
    </row>
    <row r="1584" spans="1:1" x14ac:dyDescent="0.2">
      <c r="A1584" s="20"/>
    </row>
    <row r="1585" spans="1:1" x14ac:dyDescent="0.2">
      <c r="A1585" s="20"/>
    </row>
    <row r="1586" spans="1:1" x14ac:dyDescent="0.2">
      <c r="A1586" s="20"/>
    </row>
    <row r="1587" spans="1:1" x14ac:dyDescent="0.2">
      <c r="A1587" s="20"/>
    </row>
    <row r="1588" spans="1:1" x14ac:dyDescent="0.2">
      <c r="A1588" s="20"/>
    </row>
    <row r="1589" spans="1:1" x14ac:dyDescent="0.2">
      <c r="A1589" s="20"/>
    </row>
    <row r="1590" spans="1:1" x14ac:dyDescent="0.2">
      <c r="A1590" s="20"/>
    </row>
    <row r="1591" spans="1:1" x14ac:dyDescent="0.2">
      <c r="A1591" s="20"/>
    </row>
    <row r="1592" spans="1:1" x14ac:dyDescent="0.2">
      <c r="A1592" s="20"/>
    </row>
    <row r="1593" spans="1:1" x14ac:dyDescent="0.2">
      <c r="A1593" s="20"/>
    </row>
    <row r="1594" spans="1:1" x14ac:dyDescent="0.2">
      <c r="A1594" s="20"/>
    </row>
    <row r="1595" spans="1:1" x14ac:dyDescent="0.2">
      <c r="A1595" s="20"/>
    </row>
    <row r="1596" spans="1:1" x14ac:dyDescent="0.2">
      <c r="A1596" s="20"/>
    </row>
    <row r="1597" spans="1:1" x14ac:dyDescent="0.2">
      <c r="A1597" s="20"/>
    </row>
    <row r="1598" spans="1:1" x14ac:dyDescent="0.2">
      <c r="A1598" s="20"/>
    </row>
    <row r="1599" spans="1:1" x14ac:dyDescent="0.2">
      <c r="A1599" s="20"/>
    </row>
    <row r="1600" spans="1:1" x14ac:dyDescent="0.2">
      <c r="A1600" s="20"/>
    </row>
    <row r="1601" spans="1:1" x14ac:dyDescent="0.2">
      <c r="A1601" s="20"/>
    </row>
    <row r="1602" spans="1:1" x14ac:dyDescent="0.2">
      <c r="A1602" s="20"/>
    </row>
    <row r="1603" spans="1:1" x14ac:dyDescent="0.2">
      <c r="A1603" s="20"/>
    </row>
    <row r="1604" spans="1:1" x14ac:dyDescent="0.2">
      <c r="A1604" s="20"/>
    </row>
    <row r="1605" spans="1:1" x14ac:dyDescent="0.2">
      <c r="A1605" s="20"/>
    </row>
    <row r="1606" spans="1:1" x14ac:dyDescent="0.2">
      <c r="A1606" s="20"/>
    </row>
    <row r="1607" spans="1:1" x14ac:dyDescent="0.2">
      <c r="A1607" s="20"/>
    </row>
    <row r="1608" spans="1:1" x14ac:dyDescent="0.2">
      <c r="A1608" s="20"/>
    </row>
    <row r="1609" spans="1:1" x14ac:dyDescent="0.2">
      <c r="A1609" s="20"/>
    </row>
    <row r="1610" spans="1:1" x14ac:dyDescent="0.2">
      <c r="A1610" s="20"/>
    </row>
    <row r="1611" spans="1:1" x14ac:dyDescent="0.2">
      <c r="A1611" s="20"/>
    </row>
    <row r="1612" spans="1:1" x14ac:dyDescent="0.2">
      <c r="A1612" s="20"/>
    </row>
    <row r="1613" spans="1:1" x14ac:dyDescent="0.2">
      <c r="A1613" s="20"/>
    </row>
    <row r="1614" spans="1:1" x14ac:dyDescent="0.2">
      <c r="A1614" s="20"/>
    </row>
    <row r="1615" spans="1:1" x14ac:dyDescent="0.2">
      <c r="A1615" s="20"/>
    </row>
    <row r="1616" spans="1:1" x14ac:dyDescent="0.2">
      <c r="A1616" s="20"/>
    </row>
    <row r="1617" spans="1:1" x14ac:dyDescent="0.2">
      <c r="A1617" s="20"/>
    </row>
    <row r="1618" spans="1:1" x14ac:dyDescent="0.2">
      <c r="A1618" s="20"/>
    </row>
    <row r="1619" spans="1:1" x14ac:dyDescent="0.2">
      <c r="A1619" s="20"/>
    </row>
    <row r="1620" spans="1:1" x14ac:dyDescent="0.2">
      <c r="A1620" s="20"/>
    </row>
    <row r="1621" spans="1:1" x14ac:dyDescent="0.2">
      <c r="A1621" s="20"/>
    </row>
    <row r="1622" spans="1:1" x14ac:dyDescent="0.2">
      <c r="A1622" s="20"/>
    </row>
    <row r="1623" spans="1:1" x14ac:dyDescent="0.2">
      <c r="A1623" s="20"/>
    </row>
    <row r="1624" spans="1:1" x14ac:dyDescent="0.2">
      <c r="A1624" s="20"/>
    </row>
    <row r="1625" spans="1:1" x14ac:dyDescent="0.2">
      <c r="A1625" s="20"/>
    </row>
    <row r="1626" spans="1:1" x14ac:dyDescent="0.2">
      <c r="A1626" s="20"/>
    </row>
    <row r="1627" spans="1:1" x14ac:dyDescent="0.2">
      <c r="A1627" s="20"/>
    </row>
    <row r="1628" spans="1:1" x14ac:dyDescent="0.2">
      <c r="A1628" s="20"/>
    </row>
    <row r="1629" spans="1:1" x14ac:dyDescent="0.2">
      <c r="A1629" s="20"/>
    </row>
    <row r="1630" spans="1:1" x14ac:dyDescent="0.2">
      <c r="A1630" s="20"/>
    </row>
    <row r="1631" spans="1:1" x14ac:dyDescent="0.2">
      <c r="A1631" s="20"/>
    </row>
    <row r="1632" spans="1:1" x14ac:dyDescent="0.2">
      <c r="A1632" s="20"/>
    </row>
    <row r="1633" spans="1:1" x14ac:dyDescent="0.2">
      <c r="A1633" s="20"/>
    </row>
    <row r="1634" spans="1:1" x14ac:dyDescent="0.2">
      <c r="A1634" s="20"/>
    </row>
    <row r="1635" spans="1:1" x14ac:dyDescent="0.2">
      <c r="A1635" s="20"/>
    </row>
    <row r="1636" spans="1:1" x14ac:dyDescent="0.2">
      <c r="A1636" s="20"/>
    </row>
    <row r="1637" spans="1:1" x14ac:dyDescent="0.2">
      <c r="A1637" s="20"/>
    </row>
    <row r="1638" spans="1:1" x14ac:dyDescent="0.2">
      <c r="A1638" s="20"/>
    </row>
    <row r="1639" spans="1:1" x14ac:dyDescent="0.2">
      <c r="A1639" s="20"/>
    </row>
    <row r="1640" spans="1:1" x14ac:dyDescent="0.2">
      <c r="A1640" s="20"/>
    </row>
    <row r="1641" spans="1:1" x14ac:dyDescent="0.2">
      <c r="A1641" s="20"/>
    </row>
    <row r="1642" spans="1:1" x14ac:dyDescent="0.2">
      <c r="A1642" s="20"/>
    </row>
    <row r="1643" spans="1:1" x14ac:dyDescent="0.2">
      <c r="A1643" s="20"/>
    </row>
    <row r="1644" spans="1:1" x14ac:dyDescent="0.2">
      <c r="A1644" s="20"/>
    </row>
    <row r="1645" spans="1:1" x14ac:dyDescent="0.2">
      <c r="A1645" s="20"/>
    </row>
    <row r="1646" spans="1:1" x14ac:dyDescent="0.2">
      <c r="A1646" s="20"/>
    </row>
    <row r="1647" spans="1:1" x14ac:dyDescent="0.2">
      <c r="A1647" s="20"/>
    </row>
    <row r="1648" spans="1:1" x14ac:dyDescent="0.2">
      <c r="A1648" s="20"/>
    </row>
    <row r="1649" spans="1:1" x14ac:dyDescent="0.2">
      <c r="A1649" s="20"/>
    </row>
    <row r="1650" spans="1:1" x14ac:dyDescent="0.2">
      <c r="A1650" s="20"/>
    </row>
    <row r="1651" spans="1:1" x14ac:dyDescent="0.2">
      <c r="A1651" s="20"/>
    </row>
    <row r="1652" spans="1:1" x14ac:dyDescent="0.2">
      <c r="A1652" s="20"/>
    </row>
    <row r="1653" spans="1:1" x14ac:dyDescent="0.2">
      <c r="A1653" s="20"/>
    </row>
    <row r="1654" spans="1:1" x14ac:dyDescent="0.2">
      <c r="A1654" s="20"/>
    </row>
    <row r="1655" spans="1:1" x14ac:dyDescent="0.2">
      <c r="A1655" s="20"/>
    </row>
    <row r="1656" spans="1:1" x14ac:dyDescent="0.2">
      <c r="A1656" s="20"/>
    </row>
    <row r="1657" spans="1:1" x14ac:dyDescent="0.2">
      <c r="A1657" s="20"/>
    </row>
    <row r="1658" spans="1:1" x14ac:dyDescent="0.2">
      <c r="A1658" s="20"/>
    </row>
    <row r="1659" spans="1:1" x14ac:dyDescent="0.2">
      <c r="A1659" s="20"/>
    </row>
    <row r="1660" spans="1:1" x14ac:dyDescent="0.2">
      <c r="A1660" s="20"/>
    </row>
    <row r="1661" spans="1:1" x14ac:dyDescent="0.2">
      <c r="A1661" s="20"/>
    </row>
    <row r="1662" spans="1:1" x14ac:dyDescent="0.2">
      <c r="A1662" s="20"/>
    </row>
    <row r="1663" spans="1:1" x14ac:dyDescent="0.2">
      <c r="A1663" s="20"/>
    </row>
    <row r="1664" spans="1:1" x14ac:dyDescent="0.2">
      <c r="A1664" s="20"/>
    </row>
    <row r="1665" spans="1:1" x14ac:dyDescent="0.2">
      <c r="A1665" s="20"/>
    </row>
    <row r="1666" spans="1:1" x14ac:dyDescent="0.2">
      <c r="A1666" s="20"/>
    </row>
    <row r="1667" spans="1:1" x14ac:dyDescent="0.2">
      <c r="A1667" s="20"/>
    </row>
    <row r="1668" spans="1:1" x14ac:dyDescent="0.2">
      <c r="A1668" s="20"/>
    </row>
    <row r="1669" spans="1:1" x14ac:dyDescent="0.2">
      <c r="A1669" s="20"/>
    </row>
    <row r="1670" spans="1:1" x14ac:dyDescent="0.2">
      <c r="A1670" s="20"/>
    </row>
    <row r="1671" spans="1:1" x14ac:dyDescent="0.2">
      <c r="A1671" s="20"/>
    </row>
    <row r="1672" spans="1:1" x14ac:dyDescent="0.2">
      <c r="A1672" s="20"/>
    </row>
    <row r="1673" spans="1:1" x14ac:dyDescent="0.2">
      <c r="A1673" s="20"/>
    </row>
    <row r="1674" spans="1:1" x14ac:dyDescent="0.2">
      <c r="A1674" s="20"/>
    </row>
    <row r="1675" spans="1:1" x14ac:dyDescent="0.2">
      <c r="A1675" s="20"/>
    </row>
    <row r="1676" spans="1:1" x14ac:dyDescent="0.2">
      <c r="A1676" s="20"/>
    </row>
    <row r="1677" spans="1:1" x14ac:dyDescent="0.2">
      <c r="A1677" s="20"/>
    </row>
    <row r="1678" spans="1:1" x14ac:dyDescent="0.2">
      <c r="A1678" s="20"/>
    </row>
    <row r="1679" spans="1:1" x14ac:dyDescent="0.2">
      <c r="A1679" s="20"/>
    </row>
    <row r="1680" spans="1:1" x14ac:dyDescent="0.2">
      <c r="A1680" s="20"/>
    </row>
    <row r="1681" spans="1:1" x14ac:dyDescent="0.2">
      <c r="A1681" s="20"/>
    </row>
    <row r="1682" spans="1:1" x14ac:dyDescent="0.2">
      <c r="A1682" s="20"/>
    </row>
    <row r="1683" spans="1:1" x14ac:dyDescent="0.2">
      <c r="A1683" s="20"/>
    </row>
    <row r="1684" spans="1:1" x14ac:dyDescent="0.2">
      <c r="A1684" s="20"/>
    </row>
    <row r="1685" spans="1:1" x14ac:dyDescent="0.2">
      <c r="A1685" s="20"/>
    </row>
    <row r="1686" spans="1:1" x14ac:dyDescent="0.2">
      <c r="A1686" s="20"/>
    </row>
    <row r="1687" spans="1:1" x14ac:dyDescent="0.2">
      <c r="A1687" s="20"/>
    </row>
    <row r="1688" spans="1:1" x14ac:dyDescent="0.2">
      <c r="A1688" s="20"/>
    </row>
    <row r="1689" spans="1:1" x14ac:dyDescent="0.2">
      <c r="A1689" s="20"/>
    </row>
    <row r="1690" spans="1:1" x14ac:dyDescent="0.2">
      <c r="A1690" s="20"/>
    </row>
    <row r="1691" spans="1:1" x14ac:dyDescent="0.2">
      <c r="A1691" s="20"/>
    </row>
    <row r="1692" spans="1:1" x14ac:dyDescent="0.2">
      <c r="A1692" s="20"/>
    </row>
    <row r="1693" spans="1:1" x14ac:dyDescent="0.2">
      <c r="A1693" s="20"/>
    </row>
    <row r="1694" spans="1:1" x14ac:dyDescent="0.2">
      <c r="A1694" s="20"/>
    </row>
    <row r="1695" spans="1:1" x14ac:dyDescent="0.2">
      <c r="A1695" s="20"/>
    </row>
    <row r="1696" spans="1:1" x14ac:dyDescent="0.2">
      <c r="A1696" s="20"/>
    </row>
    <row r="1697" spans="1:1" x14ac:dyDescent="0.2">
      <c r="A1697" s="20"/>
    </row>
    <row r="1698" spans="1:1" x14ac:dyDescent="0.2">
      <c r="A1698" s="20"/>
    </row>
    <row r="1699" spans="1:1" x14ac:dyDescent="0.2">
      <c r="A1699" s="20"/>
    </row>
    <row r="1700" spans="1:1" x14ac:dyDescent="0.2">
      <c r="A1700" s="20"/>
    </row>
    <row r="1701" spans="1:1" x14ac:dyDescent="0.2">
      <c r="A1701" s="20"/>
    </row>
    <row r="1702" spans="1:1" x14ac:dyDescent="0.2">
      <c r="A1702" s="20"/>
    </row>
    <row r="1703" spans="1:1" x14ac:dyDescent="0.2">
      <c r="A1703" s="20"/>
    </row>
    <row r="1704" spans="1:1" x14ac:dyDescent="0.2">
      <c r="A1704" s="20"/>
    </row>
    <row r="1705" spans="1:1" x14ac:dyDescent="0.2">
      <c r="A1705" s="20"/>
    </row>
    <row r="1706" spans="1:1" x14ac:dyDescent="0.2">
      <c r="A1706" s="20"/>
    </row>
    <row r="1707" spans="1:1" x14ac:dyDescent="0.2">
      <c r="A1707" s="20"/>
    </row>
    <row r="1708" spans="1:1" x14ac:dyDescent="0.2">
      <c r="A1708" s="20"/>
    </row>
    <row r="1709" spans="1:1" x14ac:dyDescent="0.2">
      <c r="A1709" s="20"/>
    </row>
    <row r="1710" spans="1:1" x14ac:dyDescent="0.2">
      <c r="A1710" s="20"/>
    </row>
    <row r="1711" spans="1:1" x14ac:dyDescent="0.2">
      <c r="A1711" s="20"/>
    </row>
    <row r="1712" spans="1:1" x14ac:dyDescent="0.2">
      <c r="A1712" s="20"/>
    </row>
    <row r="1713" spans="1:1" x14ac:dyDescent="0.2">
      <c r="A1713" s="20"/>
    </row>
    <row r="1714" spans="1:1" x14ac:dyDescent="0.2">
      <c r="A1714" s="20"/>
    </row>
    <row r="1715" spans="1:1" x14ac:dyDescent="0.2">
      <c r="A1715" s="20"/>
    </row>
    <row r="1716" spans="1:1" x14ac:dyDescent="0.2">
      <c r="A1716" s="20"/>
    </row>
    <row r="1717" spans="1:1" x14ac:dyDescent="0.2">
      <c r="A1717" s="20"/>
    </row>
    <row r="1718" spans="1:1" x14ac:dyDescent="0.2">
      <c r="A1718" s="20"/>
    </row>
    <row r="1719" spans="1:1" x14ac:dyDescent="0.2">
      <c r="A1719" s="20"/>
    </row>
    <row r="1720" spans="1:1" x14ac:dyDescent="0.2">
      <c r="A1720" s="20"/>
    </row>
    <row r="1721" spans="1:1" x14ac:dyDescent="0.2">
      <c r="A1721" s="20"/>
    </row>
    <row r="1722" spans="1:1" x14ac:dyDescent="0.2">
      <c r="A1722" s="20"/>
    </row>
    <row r="1723" spans="1:1" x14ac:dyDescent="0.2">
      <c r="A1723" s="20"/>
    </row>
    <row r="1724" spans="1:1" x14ac:dyDescent="0.2">
      <c r="A1724" s="20"/>
    </row>
    <row r="1725" spans="1:1" x14ac:dyDescent="0.2">
      <c r="A1725" s="20"/>
    </row>
    <row r="1726" spans="1:1" x14ac:dyDescent="0.2">
      <c r="A1726" s="20"/>
    </row>
    <row r="1727" spans="1:1" x14ac:dyDescent="0.2">
      <c r="A1727" s="20"/>
    </row>
    <row r="1728" spans="1:1" x14ac:dyDescent="0.2">
      <c r="A1728" s="20"/>
    </row>
    <row r="1729" spans="1:1" x14ac:dyDescent="0.2">
      <c r="A1729" s="20"/>
    </row>
    <row r="1730" spans="1:1" x14ac:dyDescent="0.2">
      <c r="A1730" s="20"/>
    </row>
    <row r="1731" spans="1:1" x14ac:dyDescent="0.2">
      <c r="A1731" s="20"/>
    </row>
    <row r="1732" spans="1:1" x14ac:dyDescent="0.2">
      <c r="A1732" s="20"/>
    </row>
    <row r="1733" spans="1:1" x14ac:dyDescent="0.2">
      <c r="A1733" s="20"/>
    </row>
    <row r="1734" spans="1:1" x14ac:dyDescent="0.2">
      <c r="A1734" s="20"/>
    </row>
    <row r="1735" spans="1:1" x14ac:dyDescent="0.2">
      <c r="A1735" s="20"/>
    </row>
    <row r="1736" spans="1:1" x14ac:dyDescent="0.2">
      <c r="A1736" s="20"/>
    </row>
    <row r="1737" spans="1:1" x14ac:dyDescent="0.2">
      <c r="A1737" s="20"/>
    </row>
    <row r="1738" spans="1:1" x14ac:dyDescent="0.2">
      <c r="A1738" s="20"/>
    </row>
    <row r="1739" spans="1:1" x14ac:dyDescent="0.2">
      <c r="A1739" s="20"/>
    </row>
    <row r="1740" spans="1:1" x14ac:dyDescent="0.2">
      <c r="A1740" s="20"/>
    </row>
    <row r="1741" spans="1:1" x14ac:dyDescent="0.2">
      <c r="A1741" s="20"/>
    </row>
    <row r="1742" spans="1:1" x14ac:dyDescent="0.2">
      <c r="A1742" s="20"/>
    </row>
    <row r="1743" spans="1:1" x14ac:dyDescent="0.2">
      <c r="A1743" s="20"/>
    </row>
    <row r="1744" spans="1:1" x14ac:dyDescent="0.2">
      <c r="A1744" s="20"/>
    </row>
    <row r="1745" spans="1:1" x14ac:dyDescent="0.2">
      <c r="A1745" s="20"/>
    </row>
    <row r="1746" spans="1:1" x14ac:dyDescent="0.2">
      <c r="A1746" s="20"/>
    </row>
    <row r="1747" spans="1:1" x14ac:dyDescent="0.2">
      <c r="A1747" s="20"/>
    </row>
    <row r="1748" spans="1:1" x14ac:dyDescent="0.2">
      <c r="A1748" s="20"/>
    </row>
    <row r="1749" spans="1:1" x14ac:dyDescent="0.2">
      <c r="A1749" s="20"/>
    </row>
    <row r="1750" spans="1:1" x14ac:dyDescent="0.2">
      <c r="A1750" s="20"/>
    </row>
    <row r="1751" spans="1:1" x14ac:dyDescent="0.2">
      <c r="A1751" s="20"/>
    </row>
    <row r="1752" spans="1:1" x14ac:dyDescent="0.2">
      <c r="A1752" s="20"/>
    </row>
    <row r="1753" spans="1:1" x14ac:dyDescent="0.2">
      <c r="A1753" s="20"/>
    </row>
    <row r="1754" spans="1:1" x14ac:dyDescent="0.2">
      <c r="A1754" s="20"/>
    </row>
    <row r="1755" spans="1:1" x14ac:dyDescent="0.2">
      <c r="A1755" s="20"/>
    </row>
    <row r="1756" spans="1:1" x14ac:dyDescent="0.2">
      <c r="A1756" s="20"/>
    </row>
    <row r="1757" spans="1:1" x14ac:dyDescent="0.2">
      <c r="A1757" s="20"/>
    </row>
    <row r="1758" spans="1:1" x14ac:dyDescent="0.2">
      <c r="A1758" s="20"/>
    </row>
    <row r="1759" spans="1:1" x14ac:dyDescent="0.2">
      <c r="A1759" s="20"/>
    </row>
    <row r="1760" spans="1:1" x14ac:dyDescent="0.2">
      <c r="A1760" s="20"/>
    </row>
    <row r="1761" spans="1:1" x14ac:dyDescent="0.2">
      <c r="A1761" s="20"/>
    </row>
    <row r="1762" spans="1:1" x14ac:dyDescent="0.2">
      <c r="A1762" s="20"/>
    </row>
    <row r="1763" spans="1:1" x14ac:dyDescent="0.2">
      <c r="A1763" s="20"/>
    </row>
    <row r="1764" spans="1:1" x14ac:dyDescent="0.2">
      <c r="A1764" s="20"/>
    </row>
    <row r="1765" spans="1:1" x14ac:dyDescent="0.2">
      <c r="A1765" s="20"/>
    </row>
    <row r="1766" spans="1:1" x14ac:dyDescent="0.2">
      <c r="A1766" s="20"/>
    </row>
    <row r="1767" spans="1:1" x14ac:dyDescent="0.2">
      <c r="A1767" s="20"/>
    </row>
    <row r="1768" spans="1:1" x14ac:dyDescent="0.2">
      <c r="A1768" s="20"/>
    </row>
    <row r="1769" spans="1:1" x14ac:dyDescent="0.2">
      <c r="A1769" s="20"/>
    </row>
    <row r="1770" spans="1:1" x14ac:dyDescent="0.2">
      <c r="A1770" s="20"/>
    </row>
    <row r="1771" spans="1:1" x14ac:dyDescent="0.2">
      <c r="A1771" s="20"/>
    </row>
    <row r="1772" spans="1:1" x14ac:dyDescent="0.2">
      <c r="A1772" s="20"/>
    </row>
    <row r="1773" spans="1:1" x14ac:dyDescent="0.2">
      <c r="A1773" s="20"/>
    </row>
    <row r="1774" spans="1:1" x14ac:dyDescent="0.2">
      <c r="A1774" s="20"/>
    </row>
    <row r="1775" spans="1:1" x14ac:dyDescent="0.2">
      <c r="A1775" s="20"/>
    </row>
    <row r="1776" spans="1:1" x14ac:dyDescent="0.2">
      <c r="A1776" s="20"/>
    </row>
    <row r="1777" spans="1:1" x14ac:dyDescent="0.2">
      <c r="A1777" s="20"/>
    </row>
    <row r="1778" spans="1:1" x14ac:dyDescent="0.2">
      <c r="A1778" s="20"/>
    </row>
    <row r="1779" spans="1:1" x14ac:dyDescent="0.2">
      <c r="A1779" s="20"/>
    </row>
    <row r="1780" spans="1:1" x14ac:dyDescent="0.2">
      <c r="A1780" s="20"/>
    </row>
    <row r="1781" spans="1:1" x14ac:dyDescent="0.2">
      <c r="A1781" s="20"/>
    </row>
    <row r="1782" spans="1:1" x14ac:dyDescent="0.2">
      <c r="A1782" s="20"/>
    </row>
    <row r="1783" spans="1:1" x14ac:dyDescent="0.2">
      <c r="A1783" s="20"/>
    </row>
    <row r="1784" spans="1:1" x14ac:dyDescent="0.2">
      <c r="A1784" s="20"/>
    </row>
    <row r="1785" spans="1:1" x14ac:dyDescent="0.2">
      <c r="A1785" s="20"/>
    </row>
    <row r="1786" spans="1:1" x14ac:dyDescent="0.2">
      <c r="A1786" s="20"/>
    </row>
    <row r="1787" spans="1:1" x14ac:dyDescent="0.2">
      <c r="A1787" s="20"/>
    </row>
    <row r="1788" spans="1:1" x14ac:dyDescent="0.2">
      <c r="A1788" s="20"/>
    </row>
    <row r="1789" spans="1:1" x14ac:dyDescent="0.2">
      <c r="A1789" s="20"/>
    </row>
    <row r="1790" spans="1:1" x14ac:dyDescent="0.2">
      <c r="A1790" s="20"/>
    </row>
    <row r="1791" spans="1:1" x14ac:dyDescent="0.2">
      <c r="A1791" s="20"/>
    </row>
    <row r="1792" spans="1:1" x14ac:dyDescent="0.2">
      <c r="A1792" s="20"/>
    </row>
    <row r="1793" spans="1:1" x14ac:dyDescent="0.2">
      <c r="A1793" s="20"/>
    </row>
    <row r="1794" spans="1:1" x14ac:dyDescent="0.2">
      <c r="A1794" s="20"/>
    </row>
    <row r="1795" spans="1:1" x14ac:dyDescent="0.2">
      <c r="A1795" s="20"/>
    </row>
    <row r="1796" spans="1:1" x14ac:dyDescent="0.2">
      <c r="A1796" s="20"/>
    </row>
    <row r="1797" spans="1:1" x14ac:dyDescent="0.2">
      <c r="A1797" s="20"/>
    </row>
    <row r="1798" spans="1:1" x14ac:dyDescent="0.2">
      <c r="A1798" s="20"/>
    </row>
    <row r="1799" spans="1:1" x14ac:dyDescent="0.2">
      <c r="A1799" s="20"/>
    </row>
    <row r="1800" spans="1:1" x14ac:dyDescent="0.2">
      <c r="A1800" s="20"/>
    </row>
    <row r="1801" spans="1:1" x14ac:dyDescent="0.2">
      <c r="A1801" s="20"/>
    </row>
    <row r="1802" spans="1:1" x14ac:dyDescent="0.2">
      <c r="A1802" s="20"/>
    </row>
    <row r="1803" spans="1:1" x14ac:dyDescent="0.2">
      <c r="A1803" s="20"/>
    </row>
    <row r="1804" spans="1:1" x14ac:dyDescent="0.2">
      <c r="A1804" s="20"/>
    </row>
    <row r="1805" spans="1:1" x14ac:dyDescent="0.2">
      <c r="A1805" s="20"/>
    </row>
    <row r="1806" spans="1:1" x14ac:dyDescent="0.2">
      <c r="A1806" s="20"/>
    </row>
    <row r="1807" spans="1:1" x14ac:dyDescent="0.2">
      <c r="A1807" s="20"/>
    </row>
    <row r="1808" spans="1:1" x14ac:dyDescent="0.2">
      <c r="A1808" s="20"/>
    </row>
    <row r="1809" spans="1:1" x14ac:dyDescent="0.2">
      <c r="A1809" s="20"/>
    </row>
    <row r="1810" spans="1:1" x14ac:dyDescent="0.2">
      <c r="A1810" s="20"/>
    </row>
    <row r="1811" spans="1:1" x14ac:dyDescent="0.2">
      <c r="A1811" s="20"/>
    </row>
    <row r="1812" spans="1:1" x14ac:dyDescent="0.2">
      <c r="A1812" s="20"/>
    </row>
    <row r="1813" spans="1:1" x14ac:dyDescent="0.2">
      <c r="A1813" s="20"/>
    </row>
    <row r="1814" spans="1:1" x14ac:dyDescent="0.2">
      <c r="A1814" s="20"/>
    </row>
    <row r="1815" spans="1:1" x14ac:dyDescent="0.2">
      <c r="A1815" s="20"/>
    </row>
    <row r="1816" spans="1:1" x14ac:dyDescent="0.2">
      <c r="A1816" s="20"/>
    </row>
    <row r="1817" spans="1:1" x14ac:dyDescent="0.2">
      <c r="A1817" s="20"/>
    </row>
    <row r="1818" spans="1:1" x14ac:dyDescent="0.2">
      <c r="A1818" s="20"/>
    </row>
    <row r="1819" spans="1:1" x14ac:dyDescent="0.2">
      <c r="A1819" s="20"/>
    </row>
    <row r="1820" spans="1:1" x14ac:dyDescent="0.2">
      <c r="A1820" s="20"/>
    </row>
    <row r="1821" spans="1:1" x14ac:dyDescent="0.2">
      <c r="A1821" s="20"/>
    </row>
    <row r="1822" spans="1:1" x14ac:dyDescent="0.2">
      <c r="A1822" s="20"/>
    </row>
    <row r="1823" spans="1:1" x14ac:dyDescent="0.2">
      <c r="A1823" s="20"/>
    </row>
    <row r="1824" spans="1:1" x14ac:dyDescent="0.2">
      <c r="A1824" s="20"/>
    </row>
    <row r="1825" spans="1:1" x14ac:dyDescent="0.2">
      <c r="A1825" s="20"/>
    </row>
    <row r="1826" spans="1:1" x14ac:dyDescent="0.2">
      <c r="A1826" s="20"/>
    </row>
    <row r="1827" spans="1:1" x14ac:dyDescent="0.2">
      <c r="A1827" s="20"/>
    </row>
    <row r="1828" spans="1:1" x14ac:dyDescent="0.2">
      <c r="A1828" s="20"/>
    </row>
    <row r="1829" spans="1:1" x14ac:dyDescent="0.2">
      <c r="A1829" s="20"/>
    </row>
    <row r="1830" spans="1:1" x14ac:dyDescent="0.2">
      <c r="A1830" s="20"/>
    </row>
    <row r="1831" spans="1:1" x14ac:dyDescent="0.2">
      <c r="A1831" s="20"/>
    </row>
    <row r="1832" spans="1:1" x14ac:dyDescent="0.2">
      <c r="A1832" s="20"/>
    </row>
    <row r="1833" spans="1:1" x14ac:dyDescent="0.2">
      <c r="A1833" s="20"/>
    </row>
    <row r="1834" spans="1:1" x14ac:dyDescent="0.2">
      <c r="A1834" s="20"/>
    </row>
    <row r="1835" spans="1:1" x14ac:dyDescent="0.2">
      <c r="A1835" s="20"/>
    </row>
    <row r="1836" spans="1:1" x14ac:dyDescent="0.2">
      <c r="A1836" s="20"/>
    </row>
    <row r="1837" spans="1:1" x14ac:dyDescent="0.2">
      <c r="A1837" s="20"/>
    </row>
    <row r="1838" spans="1:1" x14ac:dyDescent="0.2">
      <c r="A1838" s="20"/>
    </row>
    <row r="1839" spans="1:1" x14ac:dyDescent="0.2">
      <c r="A1839" s="20"/>
    </row>
    <row r="1840" spans="1:1" x14ac:dyDescent="0.2">
      <c r="A1840" s="20"/>
    </row>
    <row r="1841" spans="1:1" x14ac:dyDescent="0.2">
      <c r="A1841" s="20"/>
    </row>
    <row r="1842" spans="1:1" x14ac:dyDescent="0.2">
      <c r="A1842" s="20"/>
    </row>
    <row r="1843" spans="1:1" x14ac:dyDescent="0.2">
      <c r="A1843" s="20"/>
    </row>
    <row r="1844" spans="1:1" x14ac:dyDescent="0.2">
      <c r="A1844" s="20"/>
    </row>
    <row r="1845" spans="1:1" x14ac:dyDescent="0.2">
      <c r="A1845" s="20"/>
    </row>
    <row r="1846" spans="1:1" x14ac:dyDescent="0.2">
      <c r="A1846" s="20"/>
    </row>
    <row r="1847" spans="1:1" x14ac:dyDescent="0.2">
      <c r="A1847" s="20"/>
    </row>
    <row r="1848" spans="1:1" x14ac:dyDescent="0.2">
      <c r="A1848" s="20"/>
    </row>
    <row r="1849" spans="1:1" x14ac:dyDescent="0.2">
      <c r="A1849" s="20"/>
    </row>
    <row r="1850" spans="1:1" x14ac:dyDescent="0.2">
      <c r="A1850" s="20"/>
    </row>
    <row r="1851" spans="1:1" x14ac:dyDescent="0.2">
      <c r="A1851" s="20"/>
    </row>
    <row r="1852" spans="1:1" x14ac:dyDescent="0.2">
      <c r="A1852" s="20"/>
    </row>
    <row r="1853" spans="1:1" x14ac:dyDescent="0.2">
      <c r="A1853" s="20"/>
    </row>
    <row r="1854" spans="1:1" x14ac:dyDescent="0.2">
      <c r="A1854" s="20"/>
    </row>
    <row r="1855" spans="1:1" x14ac:dyDescent="0.2">
      <c r="A1855" s="20"/>
    </row>
    <row r="1856" spans="1:1" x14ac:dyDescent="0.2">
      <c r="A1856" s="20"/>
    </row>
    <row r="1857" spans="1:1" x14ac:dyDescent="0.2">
      <c r="A1857" s="20"/>
    </row>
    <row r="1858" spans="1:1" x14ac:dyDescent="0.2">
      <c r="A1858" s="20"/>
    </row>
    <row r="1859" spans="1:1" x14ac:dyDescent="0.2">
      <c r="A1859" s="20"/>
    </row>
    <row r="1860" spans="1:1" x14ac:dyDescent="0.2">
      <c r="A1860" s="20"/>
    </row>
    <row r="1861" spans="1:1" x14ac:dyDescent="0.2">
      <c r="A1861" s="20"/>
    </row>
    <row r="1862" spans="1:1" x14ac:dyDescent="0.2">
      <c r="A1862" s="20"/>
    </row>
    <row r="1863" spans="1:1" x14ac:dyDescent="0.2">
      <c r="A1863" s="20"/>
    </row>
    <row r="1864" spans="1:1" x14ac:dyDescent="0.2">
      <c r="A1864" s="20"/>
    </row>
    <row r="1865" spans="1:1" x14ac:dyDescent="0.2">
      <c r="A1865" s="20"/>
    </row>
    <row r="1866" spans="1:1" x14ac:dyDescent="0.2">
      <c r="A1866" s="20"/>
    </row>
    <row r="1867" spans="1:1" x14ac:dyDescent="0.2">
      <c r="A1867" s="20"/>
    </row>
    <row r="1868" spans="1:1" x14ac:dyDescent="0.2">
      <c r="A1868" s="20"/>
    </row>
    <row r="1869" spans="1:1" x14ac:dyDescent="0.2">
      <c r="A1869" s="20"/>
    </row>
    <row r="1870" spans="1:1" x14ac:dyDescent="0.2">
      <c r="A1870" s="20"/>
    </row>
    <row r="1871" spans="1:1" x14ac:dyDescent="0.2">
      <c r="A1871" s="20"/>
    </row>
    <row r="1872" spans="1:1" x14ac:dyDescent="0.2">
      <c r="A1872" s="20"/>
    </row>
    <row r="1873" spans="1:1" x14ac:dyDescent="0.2">
      <c r="A1873" s="20"/>
    </row>
    <row r="1874" spans="1:1" x14ac:dyDescent="0.2">
      <c r="A1874" s="20"/>
    </row>
    <row r="1875" spans="1:1" x14ac:dyDescent="0.2">
      <c r="A1875" s="20"/>
    </row>
    <row r="1876" spans="1:1" x14ac:dyDescent="0.2">
      <c r="A1876" s="20"/>
    </row>
    <row r="1877" spans="1:1" x14ac:dyDescent="0.2">
      <c r="A1877" s="20"/>
    </row>
    <row r="1878" spans="1:1" x14ac:dyDescent="0.2">
      <c r="A1878" s="20"/>
    </row>
    <row r="1879" spans="1:1" x14ac:dyDescent="0.2">
      <c r="A1879" s="20"/>
    </row>
    <row r="1880" spans="1:1" x14ac:dyDescent="0.2">
      <c r="A1880" s="20"/>
    </row>
    <row r="1881" spans="1:1" x14ac:dyDescent="0.2">
      <c r="A1881" s="20"/>
    </row>
    <row r="1882" spans="1:1" x14ac:dyDescent="0.2">
      <c r="A1882" s="20"/>
    </row>
    <row r="1883" spans="1:1" x14ac:dyDescent="0.2">
      <c r="A1883" s="20"/>
    </row>
    <row r="1884" spans="1:1" x14ac:dyDescent="0.2">
      <c r="A1884" s="20"/>
    </row>
    <row r="1885" spans="1:1" x14ac:dyDescent="0.2">
      <c r="A1885" s="20"/>
    </row>
    <row r="1886" spans="1:1" x14ac:dyDescent="0.2">
      <c r="A1886" s="20"/>
    </row>
    <row r="1887" spans="1:1" x14ac:dyDescent="0.2">
      <c r="A1887" s="20"/>
    </row>
    <row r="1888" spans="1:1" x14ac:dyDescent="0.2">
      <c r="A1888" s="20"/>
    </row>
    <row r="1889" spans="1:1" x14ac:dyDescent="0.2">
      <c r="A1889" s="20"/>
    </row>
    <row r="1890" spans="1:1" x14ac:dyDescent="0.2">
      <c r="A1890" s="20"/>
    </row>
    <row r="1891" spans="1:1" x14ac:dyDescent="0.2">
      <c r="A1891" s="20"/>
    </row>
    <row r="1892" spans="1:1" x14ac:dyDescent="0.2">
      <c r="A1892" s="20"/>
    </row>
    <row r="1893" spans="1:1" x14ac:dyDescent="0.2">
      <c r="A1893" s="20"/>
    </row>
    <row r="1894" spans="1:1" x14ac:dyDescent="0.2">
      <c r="A1894" s="20"/>
    </row>
    <row r="1895" spans="1:1" x14ac:dyDescent="0.2">
      <c r="A1895" s="20"/>
    </row>
    <row r="1896" spans="1:1" x14ac:dyDescent="0.2">
      <c r="A1896" s="20"/>
    </row>
    <row r="1897" spans="1:1" x14ac:dyDescent="0.2">
      <c r="A1897" s="20"/>
    </row>
    <row r="1898" spans="1:1" x14ac:dyDescent="0.2">
      <c r="A1898" s="20"/>
    </row>
    <row r="1899" spans="1:1" x14ac:dyDescent="0.2">
      <c r="A1899" s="20"/>
    </row>
    <row r="1900" spans="1:1" x14ac:dyDescent="0.2">
      <c r="A1900" s="20"/>
    </row>
    <row r="1901" spans="1:1" x14ac:dyDescent="0.2">
      <c r="A1901" s="20"/>
    </row>
    <row r="1902" spans="1:1" x14ac:dyDescent="0.2">
      <c r="A1902" s="20"/>
    </row>
    <row r="1903" spans="1:1" x14ac:dyDescent="0.2">
      <c r="A1903" s="20"/>
    </row>
    <row r="1904" spans="1:1" x14ac:dyDescent="0.2">
      <c r="A1904" s="20"/>
    </row>
    <row r="1905" spans="1:1" x14ac:dyDescent="0.2">
      <c r="A1905" s="20"/>
    </row>
    <row r="1906" spans="1:1" x14ac:dyDescent="0.2">
      <c r="A1906" s="20"/>
    </row>
    <row r="1907" spans="1:1" x14ac:dyDescent="0.2">
      <c r="A1907" s="20"/>
    </row>
    <row r="1908" spans="1:1" x14ac:dyDescent="0.2">
      <c r="A1908" s="20"/>
    </row>
    <row r="1909" spans="1:1" x14ac:dyDescent="0.2">
      <c r="A1909" s="20"/>
    </row>
    <row r="1910" spans="1:1" x14ac:dyDescent="0.2">
      <c r="A1910" s="20"/>
    </row>
    <row r="1911" spans="1:1" x14ac:dyDescent="0.2">
      <c r="A1911" s="20"/>
    </row>
    <row r="1912" spans="1:1" x14ac:dyDescent="0.2">
      <c r="A1912" s="20"/>
    </row>
    <row r="1913" spans="1:1" x14ac:dyDescent="0.2">
      <c r="A1913" s="20"/>
    </row>
    <row r="1914" spans="1:1" x14ac:dyDescent="0.2">
      <c r="A1914" s="20"/>
    </row>
    <row r="1915" spans="1:1" x14ac:dyDescent="0.2">
      <c r="A1915" s="20"/>
    </row>
    <row r="1916" spans="1:1" x14ac:dyDescent="0.2">
      <c r="A1916" s="20"/>
    </row>
    <row r="1917" spans="1:1" x14ac:dyDescent="0.2">
      <c r="A1917" s="20"/>
    </row>
    <row r="1918" spans="1:1" x14ac:dyDescent="0.2">
      <c r="A1918" s="20"/>
    </row>
    <row r="1919" spans="1:1" x14ac:dyDescent="0.2">
      <c r="A1919" s="20"/>
    </row>
    <row r="1920" spans="1:1" x14ac:dyDescent="0.2">
      <c r="A1920" s="20"/>
    </row>
    <row r="1921" spans="1:1" x14ac:dyDescent="0.2">
      <c r="A1921" s="20"/>
    </row>
    <row r="1922" spans="1:1" x14ac:dyDescent="0.2">
      <c r="A1922" s="20"/>
    </row>
    <row r="1923" spans="1:1" x14ac:dyDescent="0.2">
      <c r="A1923" s="20"/>
    </row>
    <row r="1924" spans="1:1" x14ac:dyDescent="0.2">
      <c r="A1924" s="20"/>
    </row>
    <row r="1925" spans="1:1" x14ac:dyDescent="0.2">
      <c r="A1925" s="20"/>
    </row>
    <row r="1926" spans="1:1" x14ac:dyDescent="0.2">
      <c r="A1926" s="20"/>
    </row>
    <row r="1927" spans="1:1" x14ac:dyDescent="0.2">
      <c r="A1927" s="20"/>
    </row>
    <row r="1928" spans="1:1" x14ac:dyDescent="0.2">
      <c r="A1928" s="20"/>
    </row>
    <row r="1929" spans="1:1" x14ac:dyDescent="0.2">
      <c r="A1929" s="20"/>
    </row>
    <row r="1930" spans="1:1" x14ac:dyDescent="0.2">
      <c r="A1930" s="20"/>
    </row>
    <row r="1931" spans="1:1" x14ac:dyDescent="0.2">
      <c r="A1931" s="20"/>
    </row>
    <row r="1932" spans="1:1" x14ac:dyDescent="0.2">
      <c r="A1932" s="20"/>
    </row>
    <row r="1933" spans="1:1" x14ac:dyDescent="0.2">
      <c r="A1933" s="20"/>
    </row>
    <row r="1934" spans="1:1" x14ac:dyDescent="0.2">
      <c r="A1934" s="20"/>
    </row>
    <row r="1935" spans="1:1" x14ac:dyDescent="0.2">
      <c r="A1935" s="20"/>
    </row>
    <row r="1936" spans="1:1" x14ac:dyDescent="0.2">
      <c r="A1936" s="20"/>
    </row>
    <row r="1937" spans="1:1" x14ac:dyDescent="0.2">
      <c r="A1937" s="20"/>
    </row>
    <row r="1938" spans="1:1" x14ac:dyDescent="0.2">
      <c r="A1938" s="20"/>
    </row>
    <row r="1939" spans="1:1" x14ac:dyDescent="0.2">
      <c r="A1939" s="20"/>
    </row>
    <row r="1940" spans="1:1" x14ac:dyDescent="0.2">
      <c r="A1940" s="20"/>
    </row>
    <row r="1941" spans="1:1" x14ac:dyDescent="0.2">
      <c r="A1941" s="20"/>
    </row>
    <row r="1942" spans="1:1" x14ac:dyDescent="0.2">
      <c r="A1942" s="20"/>
    </row>
    <row r="1943" spans="1:1" x14ac:dyDescent="0.2">
      <c r="A1943" s="20"/>
    </row>
    <row r="1944" spans="1:1" x14ac:dyDescent="0.2">
      <c r="A1944" s="20"/>
    </row>
    <row r="1945" spans="1:1" x14ac:dyDescent="0.2">
      <c r="A1945" s="20"/>
    </row>
    <row r="1946" spans="1:1" x14ac:dyDescent="0.2">
      <c r="A1946" s="20"/>
    </row>
    <row r="1947" spans="1:1" x14ac:dyDescent="0.2">
      <c r="A1947" s="20"/>
    </row>
    <row r="1948" spans="1:1" x14ac:dyDescent="0.2">
      <c r="A1948" s="20"/>
    </row>
    <row r="1949" spans="1:1" x14ac:dyDescent="0.2">
      <c r="A1949" s="20"/>
    </row>
    <row r="1950" spans="1:1" x14ac:dyDescent="0.2">
      <c r="A1950" s="20"/>
    </row>
    <row r="1951" spans="1:1" x14ac:dyDescent="0.2">
      <c r="A1951" s="20"/>
    </row>
    <row r="1952" spans="1:1" x14ac:dyDescent="0.2">
      <c r="A1952" s="20"/>
    </row>
    <row r="1953" spans="1:1" x14ac:dyDescent="0.2">
      <c r="A1953" s="20"/>
    </row>
    <row r="1954" spans="1:1" x14ac:dyDescent="0.2">
      <c r="A1954" s="20"/>
    </row>
    <row r="1955" spans="1:1" x14ac:dyDescent="0.2">
      <c r="A1955" s="20"/>
    </row>
    <row r="1956" spans="1:1" x14ac:dyDescent="0.2">
      <c r="A1956" s="20"/>
    </row>
    <row r="1957" spans="1:1" x14ac:dyDescent="0.2">
      <c r="A1957" s="20"/>
    </row>
    <row r="1958" spans="1:1" x14ac:dyDescent="0.2">
      <c r="A1958" s="20"/>
    </row>
    <row r="1959" spans="1:1" x14ac:dyDescent="0.2">
      <c r="A1959" s="20"/>
    </row>
    <row r="1960" spans="1:1" x14ac:dyDescent="0.2">
      <c r="A1960" s="20"/>
    </row>
    <row r="1961" spans="1:1" x14ac:dyDescent="0.2">
      <c r="A1961" s="20"/>
    </row>
    <row r="1962" spans="1:1" x14ac:dyDescent="0.2">
      <c r="A1962" s="20"/>
    </row>
    <row r="1963" spans="1:1" x14ac:dyDescent="0.2">
      <c r="A1963" s="20"/>
    </row>
    <row r="1964" spans="1:1" x14ac:dyDescent="0.2">
      <c r="A1964" s="20"/>
    </row>
    <row r="1965" spans="1:1" x14ac:dyDescent="0.2">
      <c r="A1965" s="20"/>
    </row>
    <row r="1966" spans="1:1" x14ac:dyDescent="0.2">
      <c r="A1966" s="20"/>
    </row>
    <row r="1967" spans="1:1" x14ac:dyDescent="0.2">
      <c r="A1967" s="20"/>
    </row>
    <row r="1968" spans="1:1" x14ac:dyDescent="0.2">
      <c r="A1968" s="20"/>
    </row>
    <row r="1969" spans="1:1" x14ac:dyDescent="0.2">
      <c r="A1969" s="20"/>
    </row>
    <row r="1970" spans="1:1" x14ac:dyDescent="0.2">
      <c r="A1970" s="20"/>
    </row>
    <row r="1971" spans="1:1" x14ac:dyDescent="0.2">
      <c r="A1971" s="20"/>
    </row>
    <row r="1972" spans="1:1" x14ac:dyDescent="0.2">
      <c r="A1972" s="20"/>
    </row>
    <row r="1973" spans="1:1" x14ac:dyDescent="0.2">
      <c r="A1973" s="20"/>
    </row>
    <row r="1974" spans="1:1" x14ac:dyDescent="0.2">
      <c r="A1974" s="20"/>
    </row>
    <row r="1975" spans="1:1" x14ac:dyDescent="0.2">
      <c r="A1975" s="20"/>
    </row>
    <row r="1976" spans="1:1" x14ac:dyDescent="0.2">
      <c r="A1976" s="20"/>
    </row>
    <row r="1977" spans="1:1" x14ac:dyDescent="0.2">
      <c r="A1977" s="20"/>
    </row>
    <row r="1978" spans="1:1" x14ac:dyDescent="0.2">
      <c r="A1978" s="20"/>
    </row>
    <row r="1979" spans="1:1" x14ac:dyDescent="0.2">
      <c r="A1979" s="20"/>
    </row>
    <row r="1980" spans="1:1" x14ac:dyDescent="0.2">
      <c r="A1980" s="20"/>
    </row>
    <row r="1981" spans="1:1" x14ac:dyDescent="0.2">
      <c r="A1981" s="20"/>
    </row>
    <row r="1982" spans="1:1" x14ac:dyDescent="0.2">
      <c r="A1982" s="20"/>
    </row>
    <row r="1983" spans="1:1" x14ac:dyDescent="0.2">
      <c r="A1983" s="20"/>
    </row>
    <row r="1984" spans="1:1" x14ac:dyDescent="0.2">
      <c r="A1984" s="20"/>
    </row>
    <row r="1985" spans="1:1" x14ac:dyDescent="0.2">
      <c r="A1985" s="20"/>
    </row>
    <row r="1986" spans="1:1" x14ac:dyDescent="0.2">
      <c r="A1986" s="20"/>
    </row>
    <row r="1987" spans="1:1" x14ac:dyDescent="0.2">
      <c r="A1987" s="20"/>
    </row>
    <row r="1988" spans="1:1" x14ac:dyDescent="0.2">
      <c r="A1988" s="20"/>
    </row>
    <row r="1989" spans="1:1" x14ac:dyDescent="0.2">
      <c r="A1989" s="20"/>
    </row>
    <row r="1990" spans="1:1" x14ac:dyDescent="0.2">
      <c r="A1990" s="20"/>
    </row>
    <row r="1991" spans="1:1" x14ac:dyDescent="0.2">
      <c r="A1991" s="20"/>
    </row>
    <row r="1992" spans="1:1" x14ac:dyDescent="0.2">
      <c r="A1992" s="20"/>
    </row>
    <row r="1993" spans="1:1" x14ac:dyDescent="0.2">
      <c r="A1993" s="20"/>
    </row>
    <row r="1994" spans="1:1" x14ac:dyDescent="0.2">
      <c r="A1994" s="20"/>
    </row>
    <row r="1995" spans="1:1" x14ac:dyDescent="0.2">
      <c r="A1995" s="20"/>
    </row>
    <row r="1996" spans="1:1" x14ac:dyDescent="0.2">
      <c r="A1996" s="20"/>
    </row>
    <row r="1997" spans="1:1" x14ac:dyDescent="0.2">
      <c r="A1997" s="20"/>
    </row>
    <row r="1998" spans="1:1" x14ac:dyDescent="0.2">
      <c r="A1998" s="20"/>
    </row>
    <row r="1999" spans="1:1" x14ac:dyDescent="0.2">
      <c r="A1999" s="20"/>
    </row>
    <row r="2000" spans="1:1" x14ac:dyDescent="0.2">
      <c r="A2000" s="20"/>
    </row>
    <row r="2001" spans="1:1" x14ac:dyDescent="0.2">
      <c r="A2001" s="20"/>
    </row>
    <row r="2002" spans="1:1" x14ac:dyDescent="0.2">
      <c r="A2002" s="20"/>
    </row>
    <row r="2003" spans="1:1" x14ac:dyDescent="0.2">
      <c r="A2003" s="20"/>
    </row>
    <row r="2004" spans="1:1" x14ac:dyDescent="0.2">
      <c r="A2004" s="20"/>
    </row>
    <row r="2005" spans="1:1" x14ac:dyDescent="0.2">
      <c r="A2005" s="20"/>
    </row>
    <row r="2006" spans="1:1" x14ac:dyDescent="0.2">
      <c r="A2006" s="20"/>
    </row>
    <row r="2007" spans="1:1" x14ac:dyDescent="0.2">
      <c r="A2007" s="20"/>
    </row>
    <row r="2008" spans="1:1" x14ac:dyDescent="0.2">
      <c r="A2008" s="20"/>
    </row>
    <row r="2009" spans="1:1" x14ac:dyDescent="0.2">
      <c r="A2009" s="20"/>
    </row>
    <row r="2010" spans="1:1" x14ac:dyDescent="0.2">
      <c r="A2010" s="20"/>
    </row>
    <row r="2011" spans="1:1" x14ac:dyDescent="0.2">
      <c r="A2011" s="20"/>
    </row>
    <row r="2012" spans="1:1" x14ac:dyDescent="0.2">
      <c r="A2012" s="20"/>
    </row>
    <row r="2013" spans="1:1" x14ac:dyDescent="0.2">
      <c r="A2013" s="20"/>
    </row>
    <row r="2014" spans="1:1" x14ac:dyDescent="0.2">
      <c r="A2014" s="20"/>
    </row>
    <row r="2015" spans="1:1" x14ac:dyDescent="0.2">
      <c r="A2015" s="20"/>
    </row>
    <row r="2016" spans="1:1" x14ac:dyDescent="0.2">
      <c r="A2016" s="20"/>
    </row>
    <row r="2017" spans="1:1" x14ac:dyDescent="0.2">
      <c r="A2017" s="20"/>
    </row>
    <row r="2018" spans="1:1" x14ac:dyDescent="0.2">
      <c r="A2018" s="20"/>
    </row>
    <row r="2019" spans="1:1" x14ac:dyDescent="0.2">
      <c r="A2019" s="20"/>
    </row>
    <row r="2020" spans="1:1" x14ac:dyDescent="0.2">
      <c r="A2020" s="20"/>
    </row>
    <row r="2021" spans="1:1" x14ac:dyDescent="0.2">
      <c r="A2021" s="20"/>
    </row>
    <row r="2022" spans="1:1" x14ac:dyDescent="0.2">
      <c r="A2022" s="20"/>
    </row>
    <row r="2023" spans="1:1" x14ac:dyDescent="0.2">
      <c r="A2023" s="20"/>
    </row>
    <row r="2024" spans="1:1" x14ac:dyDescent="0.2">
      <c r="A2024" s="20"/>
    </row>
    <row r="2025" spans="1:1" x14ac:dyDescent="0.2">
      <c r="A2025" s="20"/>
    </row>
    <row r="2026" spans="1:1" x14ac:dyDescent="0.2">
      <c r="A2026" s="20"/>
    </row>
    <row r="2027" spans="1:1" x14ac:dyDescent="0.2">
      <c r="A2027" s="20"/>
    </row>
    <row r="2028" spans="1:1" x14ac:dyDescent="0.2">
      <c r="A2028" s="20"/>
    </row>
    <row r="2029" spans="1:1" x14ac:dyDescent="0.2">
      <c r="A2029" s="20"/>
    </row>
    <row r="2030" spans="1:1" x14ac:dyDescent="0.2">
      <c r="A2030" s="20"/>
    </row>
    <row r="2031" spans="1:1" x14ac:dyDescent="0.2">
      <c r="A2031" s="20"/>
    </row>
    <row r="2032" spans="1:1" x14ac:dyDescent="0.2">
      <c r="A2032" s="20"/>
    </row>
    <row r="2033" spans="1:1" x14ac:dyDescent="0.2">
      <c r="A2033" s="20"/>
    </row>
    <row r="2034" spans="1:1" x14ac:dyDescent="0.2">
      <c r="A2034" s="20"/>
    </row>
    <row r="2035" spans="1:1" x14ac:dyDescent="0.2">
      <c r="A2035" s="20"/>
    </row>
    <row r="2036" spans="1:1" x14ac:dyDescent="0.2">
      <c r="A2036" s="20"/>
    </row>
    <row r="2037" spans="1:1" x14ac:dyDescent="0.2">
      <c r="A2037" s="20"/>
    </row>
    <row r="2038" spans="1:1" x14ac:dyDescent="0.2">
      <c r="A2038" s="20"/>
    </row>
    <row r="2039" spans="1:1" x14ac:dyDescent="0.2">
      <c r="A2039" s="20"/>
    </row>
    <row r="2040" spans="1:1" x14ac:dyDescent="0.2">
      <c r="A2040" s="20"/>
    </row>
    <row r="2041" spans="1:1" x14ac:dyDescent="0.2">
      <c r="A2041" s="20"/>
    </row>
    <row r="2042" spans="1:1" x14ac:dyDescent="0.2">
      <c r="A2042" s="20"/>
    </row>
    <row r="2043" spans="1:1" x14ac:dyDescent="0.2">
      <c r="A2043" s="20"/>
    </row>
    <row r="2044" spans="1:1" x14ac:dyDescent="0.2">
      <c r="A2044" s="20"/>
    </row>
    <row r="2045" spans="1:1" x14ac:dyDescent="0.2">
      <c r="A2045" s="20"/>
    </row>
    <row r="2046" spans="1:1" x14ac:dyDescent="0.2">
      <c r="A2046" s="20"/>
    </row>
    <row r="2047" spans="1:1" x14ac:dyDescent="0.2">
      <c r="A2047" s="20"/>
    </row>
    <row r="2048" spans="1:1" x14ac:dyDescent="0.2">
      <c r="A2048" s="20"/>
    </row>
    <row r="2049" spans="1:1" x14ac:dyDescent="0.2">
      <c r="A2049" s="20"/>
    </row>
    <row r="2050" spans="1:1" x14ac:dyDescent="0.2">
      <c r="A2050" s="20"/>
    </row>
    <row r="2051" spans="1:1" x14ac:dyDescent="0.2">
      <c r="A2051" s="20"/>
    </row>
    <row r="2052" spans="1:1" x14ac:dyDescent="0.2">
      <c r="A2052" s="20"/>
    </row>
    <row r="2053" spans="1:1" x14ac:dyDescent="0.2">
      <c r="A2053" s="20"/>
    </row>
    <row r="2054" spans="1:1" x14ac:dyDescent="0.2">
      <c r="A2054" s="20"/>
    </row>
    <row r="2055" spans="1:1" x14ac:dyDescent="0.2">
      <c r="A2055" s="20"/>
    </row>
    <row r="2056" spans="1:1" x14ac:dyDescent="0.2">
      <c r="A2056" s="20"/>
    </row>
    <row r="2057" spans="1:1" x14ac:dyDescent="0.2">
      <c r="A2057" s="20"/>
    </row>
    <row r="2058" spans="1:1" x14ac:dyDescent="0.2">
      <c r="A2058" s="20"/>
    </row>
    <row r="2059" spans="1:1" x14ac:dyDescent="0.2">
      <c r="A2059" s="20"/>
    </row>
    <row r="2060" spans="1:1" x14ac:dyDescent="0.2">
      <c r="A2060" s="20"/>
    </row>
    <row r="2061" spans="1:1" x14ac:dyDescent="0.2">
      <c r="A2061" s="20"/>
    </row>
    <row r="2062" spans="1:1" x14ac:dyDescent="0.2">
      <c r="A2062" s="20"/>
    </row>
    <row r="2063" spans="1:1" x14ac:dyDescent="0.2">
      <c r="A2063" s="20"/>
    </row>
    <row r="2064" spans="1:1" x14ac:dyDescent="0.2">
      <c r="A2064" s="20"/>
    </row>
    <row r="2065" spans="1:1" x14ac:dyDescent="0.2">
      <c r="A2065" s="20"/>
    </row>
    <row r="2066" spans="1:1" x14ac:dyDescent="0.2">
      <c r="A2066" s="20"/>
    </row>
    <row r="2067" spans="1:1" x14ac:dyDescent="0.2">
      <c r="A2067" s="20"/>
    </row>
    <row r="2068" spans="1:1" x14ac:dyDescent="0.2">
      <c r="A2068" s="20"/>
    </row>
    <row r="2069" spans="1:1" x14ac:dyDescent="0.2">
      <c r="A2069" s="20"/>
    </row>
    <row r="2070" spans="1:1" x14ac:dyDescent="0.2">
      <c r="A2070" s="20"/>
    </row>
    <row r="2071" spans="1:1" x14ac:dyDescent="0.2">
      <c r="A2071" s="20"/>
    </row>
    <row r="2072" spans="1:1" x14ac:dyDescent="0.2">
      <c r="A2072" s="20"/>
    </row>
    <row r="2073" spans="1:1" x14ac:dyDescent="0.2">
      <c r="A2073" s="20"/>
    </row>
    <row r="2074" spans="1:1" x14ac:dyDescent="0.2">
      <c r="A2074" s="20"/>
    </row>
    <row r="2075" spans="1:1" x14ac:dyDescent="0.2">
      <c r="A2075" s="20"/>
    </row>
    <row r="2076" spans="1:1" x14ac:dyDescent="0.2">
      <c r="A2076" s="20"/>
    </row>
    <row r="2077" spans="1:1" x14ac:dyDescent="0.2">
      <c r="A2077" s="20"/>
    </row>
    <row r="2078" spans="1:1" x14ac:dyDescent="0.2">
      <c r="A2078" s="20"/>
    </row>
    <row r="2079" spans="1:1" x14ac:dyDescent="0.2">
      <c r="A2079" s="20"/>
    </row>
    <row r="2080" spans="1:1" x14ac:dyDescent="0.2">
      <c r="A2080" s="20"/>
    </row>
    <row r="2081" spans="1:1" x14ac:dyDescent="0.2">
      <c r="A2081" s="20"/>
    </row>
    <row r="2082" spans="1:1" x14ac:dyDescent="0.2">
      <c r="A2082" s="20"/>
    </row>
    <row r="2083" spans="1:1" x14ac:dyDescent="0.2">
      <c r="A2083" s="20"/>
    </row>
    <row r="2084" spans="1:1" x14ac:dyDescent="0.2">
      <c r="A2084" s="20"/>
    </row>
    <row r="2085" spans="1:1" x14ac:dyDescent="0.2">
      <c r="A2085" s="20"/>
    </row>
    <row r="2086" spans="1:1" x14ac:dyDescent="0.2">
      <c r="A2086" s="20"/>
    </row>
    <row r="2087" spans="1:1" x14ac:dyDescent="0.2">
      <c r="A2087" s="20"/>
    </row>
    <row r="2088" spans="1:1" x14ac:dyDescent="0.2">
      <c r="A2088" s="20"/>
    </row>
    <row r="2089" spans="1:1" x14ac:dyDescent="0.2">
      <c r="A2089" s="20"/>
    </row>
    <row r="2090" spans="1:1" x14ac:dyDescent="0.2">
      <c r="A2090" s="20"/>
    </row>
    <row r="2091" spans="1:1" x14ac:dyDescent="0.2">
      <c r="A2091" s="20"/>
    </row>
    <row r="2092" spans="1:1" x14ac:dyDescent="0.2">
      <c r="A2092" s="20"/>
    </row>
    <row r="2093" spans="1:1" x14ac:dyDescent="0.2">
      <c r="A2093" s="20"/>
    </row>
    <row r="2094" spans="1:1" x14ac:dyDescent="0.2">
      <c r="A2094" s="20"/>
    </row>
    <row r="2095" spans="1:1" x14ac:dyDescent="0.2">
      <c r="A2095" s="20"/>
    </row>
    <row r="2096" spans="1:1" x14ac:dyDescent="0.2">
      <c r="A2096" s="20"/>
    </row>
    <row r="2097" spans="1:1" x14ac:dyDescent="0.2">
      <c r="A2097" s="20"/>
    </row>
    <row r="2098" spans="1:1" x14ac:dyDescent="0.2">
      <c r="A2098" s="20"/>
    </row>
    <row r="2099" spans="1:1" x14ac:dyDescent="0.2">
      <c r="A2099" s="20"/>
    </row>
    <row r="2100" spans="1:1" x14ac:dyDescent="0.2">
      <c r="A2100" s="20"/>
    </row>
    <row r="2101" spans="1:1" x14ac:dyDescent="0.2">
      <c r="A2101" s="20"/>
    </row>
    <row r="2102" spans="1:1" x14ac:dyDescent="0.2">
      <c r="A2102" s="20"/>
    </row>
    <row r="2103" spans="1:1" x14ac:dyDescent="0.2">
      <c r="A2103" s="20"/>
    </row>
    <row r="2104" spans="1:1" x14ac:dyDescent="0.2">
      <c r="A2104" s="20"/>
    </row>
    <row r="2105" spans="1:1" x14ac:dyDescent="0.2">
      <c r="A2105" s="20"/>
    </row>
    <row r="2106" spans="1:1" x14ac:dyDescent="0.2">
      <c r="A2106" s="20"/>
    </row>
    <row r="2107" spans="1:1" x14ac:dyDescent="0.2">
      <c r="A2107" s="20"/>
    </row>
    <row r="2108" spans="1:1" x14ac:dyDescent="0.2">
      <c r="A2108" s="20"/>
    </row>
    <row r="2109" spans="1:1" x14ac:dyDescent="0.2">
      <c r="A2109" s="20"/>
    </row>
    <row r="2110" spans="1:1" x14ac:dyDescent="0.2">
      <c r="A2110" s="20"/>
    </row>
    <row r="2111" spans="1:1" x14ac:dyDescent="0.2">
      <c r="A2111" s="20"/>
    </row>
    <row r="2112" spans="1:1" x14ac:dyDescent="0.2">
      <c r="A2112" s="20"/>
    </row>
    <row r="2113" spans="1:1" x14ac:dyDescent="0.2">
      <c r="A2113" s="20"/>
    </row>
    <row r="2114" spans="1:1" x14ac:dyDescent="0.2">
      <c r="A2114" s="20"/>
    </row>
    <row r="2115" spans="1:1" x14ac:dyDescent="0.2">
      <c r="A2115" s="20"/>
    </row>
    <row r="2116" spans="1:1" x14ac:dyDescent="0.2">
      <c r="A2116" s="20"/>
    </row>
    <row r="2117" spans="1:1" x14ac:dyDescent="0.2">
      <c r="A2117" s="20"/>
    </row>
    <row r="2118" spans="1:1" x14ac:dyDescent="0.2">
      <c r="A2118" s="20"/>
    </row>
    <row r="2119" spans="1:1" x14ac:dyDescent="0.2">
      <c r="A2119" s="20"/>
    </row>
    <row r="2120" spans="1:1" x14ac:dyDescent="0.2">
      <c r="A2120" s="20"/>
    </row>
    <row r="2121" spans="1:1" x14ac:dyDescent="0.2">
      <c r="A2121" s="20"/>
    </row>
    <row r="2122" spans="1:1" x14ac:dyDescent="0.2">
      <c r="A2122" s="20"/>
    </row>
    <row r="2123" spans="1:1" x14ac:dyDescent="0.2">
      <c r="A2123" s="20"/>
    </row>
    <row r="2124" spans="1:1" x14ac:dyDescent="0.2">
      <c r="A2124" s="20"/>
    </row>
    <row r="2125" spans="1:1" x14ac:dyDescent="0.2">
      <c r="A2125" s="20"/>
    </row>
    <row r="2126" spans="1:1" x14ac:dyDescent="0.2">
      <c r="A2126" s="20"/>
    </row>
    <row r="2127" spans="1:1" x14ac:dyDescent="0.2">
      <c r="A2127" s="20"/>
    </row>
    <row r="2128" spans="1:1" x14ac:dyDescent="0.2">
      <c r="A2128" s="20"/>
    </row>
    <row r="2129" spans="1:1" x14ac:dyDescent="0.2">
      <c r="A2129" s="20"/>
    </row>
    <row r="2130" spans="1:1" x14ac:dyDescent="0.2">
      <c r="A2130" s="20"/>
    </row>
    <row r="2131" spans="1:1" x14ac:dyDescent="0.2">
      <c r="A2131" s="20"/>
    </row>
    <row r="2132" spans="1:1" x14ac:dyDescent="0.2">
      <c r="A2132" s="20"/>
    </row>
    <row r="2133" spans="1:1" x14ac:dyDescent="0.2">
      <c r="A2133" s="20"/>
    </row>
    <row r="2134" spans="1:1" x14ac:dyDescent="0.2">
      <c r="A2134" s="20"/>
    </row>
    <row r="2135" spans="1:1" x14ac:dyDescent="0.2">
      <c r="A2135" s="20"/>
    </row>
    <row r="2136" spans="1:1" x14ac:dyDescent="0.2">
      <c r="A2136" s="20"/>
    </row>
    <row r="2137" spans="1:1" x14ac:dyDescent="0.2">
      <c r="A2137" s="20"/>
    </row>
    <row r="2138" spans="1:1" x14ac:dyDescent="0.2">
      <c r="A2138" s="20"/>
    </row>
    <row r="2139" spans="1:1" x14ac:dyDescent="0.2">
      <c r="A2139" s="20"/>
    </row>
    <row r="2140" spans="1:1" x14ac:dyDescent="0.2">
      <c r="A2140" s="20"/>
    </row>
    <row r="2141" spans="1:1" x14ac:dyDescent="0.2">
      <c r="A2141" s="20"/>
    </row>
    <row r="2142" spans="1:1" x14ac:dyDescent="0.2">
      <c r="A2142" s="20"/>
    </row>
    <row r="2143" spans="1:1" x14ac:dyDescent="0.2">
      <c r="A2143" s="20"/>
    </row>
    <row r="2144" spans="1:1" x14ac:dyDescent="0.2">
      <c r="A2144" s="20"/>
    </row>
    <row r="2145" spans="1:1" x14ac:dyDescent="0.2">
      <c r="A2145" s="20"/>
    </row>
    <row r="2146" spans="1:1" x14ac:dyDescent="0.2">
      <c r="A2146" s="20"/>
    </row>
    <row r="2147" spans="1:1" x14ac:dyDescent="0.2">
      <c r="A2147" s="20"/>
    </row>
    <row r="2148" spans="1:1" x14ac:dyDescent="0.2">
      <c r="A2148" s="20"/>
    </row>
    <row r="2149" spans="1:1" x14ac:dyDescent="0.2">
      <c r="A2149" s="20"/>
    </row>
    <row r="2150" spans="1:1" x14ac:dyDescent="0.2">
      <c r="A2150" s="20"/>
    </row>
    <row r="2151" spans="1:1" x14ac:dyDescent="0.2">
      <c r="A2151" s="20"/>
    </row>
    <row r="2152" spans="1:1" x14ac:dyDescent="0.2">
      <c r="A2152" s="20"/>
    </row>
    <row r="2153" spans="1:1" x14ac:dyDescent="0.2">
      <c r="A2153" s="20"/>
    </row>
    <row r="2154" spans="1:1" x14ac:dyDescent="0.2">
      <c r="A2154" s="20"/>
    </row>
    <row r="2155" spans="1:1" x14ac:dyDescent="0.2">
      <c r="A2155" s="20"/>
    </row>
    <row r="2156" spans="1:1" x14ac:dyDescent="0.2">
      <c r="A2156" s="20"/>
    </row>
    <row r="2157" spans="1:1" x14ac:dyDescent="0.2">
      <c r="A2157" s="20"/>
    </row>
    <row r="2158" spans="1:1" x14ac:dyDescent="0.2">
      <c r="A2158" s="20"/>
    </row>
    <row r="2159" spans="1:1" x14ac:dyDescent="0.2">
      <c r="A2159" s="20"/>
    </row>
    <row r="2160" spans="1:1" x14ac:dyDescent="0.2">
      <c r="A2160" s="20"/>
    </row>
    <row r="2161" spans="1:1" x14ac:dyDescent="0.2">
      <c r="A2161" s="20"/>
    </row>
    <row r="2162" spans="1:1" x14ac:dyDescent="0.2">
      <c r="A2162" s="20"/>
    </row>
    <row r="2163" spans="1:1" x14ac:dyDescent="0.2">
      <c r="A2163" s="20"/>
    </row>
    <row r="2164" spans="1:1" x14ac:dyDescent="0.2">
      <c r="A2164" s="20"/>
    </row>
    <row r="2165" spans="1:1" x14ac:dyDescent="0.2">
      <c r="A2165" s="20"/>
    </row>
    <row r="2166" spans="1:1" x14ac:dyDescent="0.2">
      <c r="A2166" s="20"/>
    </row>
    <row r="2167" spans="1:1" x14ac:dyDescent="0.2">
      <c r="A2167" s="20"/>
    </row>
    <row r="2168" spans="1:1" x14ac:dyDescent="0.2">
      <c r="A2168" s="20"/>
    </row>
    <row r="2169" spans="1:1" x14ac:dyDescent="0.2">
      <c r="A2169" s="20"/>
    </row>
    <row r="2170" spans="1:1" x14ac:dyDescent="0.2">
      <c r="A2170" s="20"/>
    </row>
    <row r="2171" spans="1:1" x14ac:dyDescent="0.2">
      <c r="A2171" s="20"/>
    </row>
    <row r="2172" spans="1:1" x14ac:dyDescent="0.2">
      <c r="A2172" s="20"/>
    </row>
    <row r="2173" spans="1:1" x14ac:dyDescent="0.2">
      <c r="A2173" s="20"/>
    </row>
    <row r="2174" spans="1:1" x14ac:dyDescent="0.2">
      <c r="A2174" s="20"/>
    </row>
    <row r="2175" spans="1:1" x14ac:dyDescent="0.2">
      <c r="A2175" s="20"/>
    </row>
    <row r="2176" spans="1:1" x14ac:dyDescent="0.2">
      <c r="A2176" s="20"/>
    </row>
    <row r="2177" spans="1:1" x14ac:dyDescent="0.2">
      <c r="A2177" s="20"/>
    </row>
    <row r="2178" spans="1:1" x14ac:dyDescent="0.2">
      <c r="A2178" s="20"/>
    </row>
    <row r="2179" spans="1:1" x14ac:dyDescent="0.2">
      <c r="A2179" s="20"/>
    </row>
    <row r="2180" spans="1:1" x14ac:dyDescent="0.2">
      <c r="A2180" s="20"/>
    </row>
    <row r="2181" spans="1:1" x14ac:dyDescent="0.2">
      <c r="A2181" s="20"/>
    </row>
    <row r="2182" spans="1:1" x14ac:dyDescent="0.2">
      <c r="A2182" s="20"/>
    </row>
    <row r="2183" spans="1:1" x14ac:dyDescent="0.2">
      <c r="A2183" s="20"/>
    </row>
    <row r="2184" spans="1:1" x14ac:dyDescent="0.2">
      <c r="A2184" s="20"/>
    </row>
    <row r="2185" spans="1:1" x14ac:dyDescent="0.2">
      <c r="A2185" s="20"/>
    </row>
    <row r="2186" spans="1:1" x14ac:dyDescent="0.2">
      <c r="A2186" s="20"/>
    </row>
    <row r="2187" spans="1:1" x14ac:dyDescent="0.2">
      <c r="A2187" s="20"/>
    </row>
    <row r="2188" spans="1:1" x14ac:dyDescent="0.2">
      <c r="A2188" s="20"/>
    </row>
    <row r="2189" spans="1:1" x14ac:dyDescent="0.2">
      <c r="A2189" s="20"/>
    </row>
    <row r="2190" spans="1:1" x14ac:dyDescent="0.2">
      <c r="A2190" s="20"/>
    </row>
    <row r="2191" spans="1:1" x14ac:dyDescent="0.2">
      <c r="A2191" s="20"/>
    </row>
    <row r="2192" spans="1:1" x14ac:dyDescent="0.2">
      <c r="A2192" s="20"/>
    </row>
    <row r="2193" spans="1:1" x14ac:dyDescent="0.2">
      <c r="A2193" s="20"/>
    </row>
    <row r="2194" spans="1:1" x14ac:dyDescent="0.2">
      <c r="A2194" s="20"/>
    </row>
    <row r="2195" spans="1:1" x14ac:dyDescent="0.2">
      <c r="A2195" s="20"/>
    </row>
    <row r="2196" spans="1:1" x14ac:dyDescent="0.2">
      <c r="A2196" s="20"/>
    </row>
    <row r="2197" spans="1:1" x14ac:dyDescent="0.2">
      <c r="A2197" s="20"/>
    </row>
    <row r="2198" spans="1:1" x14ac:dyDescent="0.2">
      <c r="A2198" s="20"/>
    </row>
    <row r="2199" spans="1:1" x14ac:dyDescent="0.2">
      <c r="A2199" s="20"/>
    </row>
    <row r="2200" spans="1:1" x14ac:dyDescent="0.2">
      <c r="A2200" s="20"/>
    </row>
    <row r="2201" spans="1:1" x14ac:dyDescent="0.2">
      <c r="A2201" s="20"/>
    </row>
    <row r="2202" spans="1:1" x14ac:dyDescent="0.2">
      <c r="A2202" s="20"/>
    </row>
    <row r="2203" spans="1:1" x14ac:dyDescent="0.2">
      <c r="A2203" s="20"/>
    </row>
    <row r="2204" spans="1:1" x14ac:dyDescent="0.2">
      <c r="A2204" s="20"/>
    </row>
    <row r="2205" spans="1:1" x14ac:dyDescent="0.2">
      <c r="A2205" s="20"/>
    </row>
    <row r="2206" spans="1:1" x14ac:dyDescent="0.2">
      <c r="A2206" s="20"/>
    </row>
    <row r="2207" spans="1:1" x14ac:dyDescent="0.2">
      <c r="A2207" s="20"/>
    </row>
    <row r="2208" spans="1:1" x14ac:dyDescent="0.2">
      <c r="A2208" s="20"/>
    </row>
    <row r="2209" spans="1:1" x14ac:dyDescent="0.2">
      <c r="A2209" s="20"/>
    </row>
    <row r="2210" spans="1:1" x14ac:dyDescent="0.2">
      <c r="A2210" s="20"/>
    </row>
    <row r="2211" spans="1:1" x14ac:dyDescent="0.2">
      <c r="A2211" s="20"/>
    </row>
    <row r="2212" spans="1:1" x14ac:dyDescent="0.2">
      <c r="A2212" s="20"/>
    </row>
    <row r="2213" spans="1:1" x14ac:dyDescent="0.2">
      <c r="A2213" s="20"/>
    </row>
    <row r="2214" spans="1:1" x14ac:dyDescent="0.2">
      <c r="A2214" s="20"/>
    </row>
    <row r="2215" spans="1:1" x14ac:dyDescent="0.2">
      <c r="A2215" s="20"/>
    </row>
    <row r="2216" spans="1:1" x14ac:dyDescent="0.2">
      <c r="A2216" s="20"/>
    </row>
    <row r="2217" spans="1:1" x14ac:dyDescent="0.2">
      <c r="A2217" s="20"/>
    </row>
    <row r="2218" spans="1:1" x14ac:dyDescent="0.2">
      <c r="A2218" s="20"/>
    </row>
    <row r="2219" spans="1:1" x14ac:dyDescent="0.2">
      <c r="A2219" s="20"/>
    </row>
    <row r="2220" spans="1:1" x14ac:dyDescent="0.2">
      <c r="A2220" s="20"/>
    </row>
    <row r="2221" spans="1:1" x14ac:dyDescent="0.2">
      <c r="A2221" s="20"/>
    </row>
    <row r="2222" spans="1:1" x14ac:dyDescent="0.2">
      <c r="A2222" s="20"/>
    </row>
    <row r="2223" spans="1:1" x14ac:dyDescent="0.2">
      <c r="A2223" s="20"/>
    </row>
    <row r="2224" spans="1:1" x14ac:dyDescent="0.2">
      <c r="A2224" s="20"/>
    </row>
    <row r="2225" spans="1:1" x14ac:dyDescent="0.2">
      <c r="A2225" s="20"/>
    </row>
    <row r="2226" spans="1:1" x14ac:dyDescent="0.2">
      <c r="A2226" s="20"/>
    </row>
    <row r="2227" spans="1:1" x14ac:dyDescent="0.2">
      <c r="A2227" s="20"/>
    </row>
    <row r="2228" spans="1:1" x14ac:dyDescent="0.2">
      <c r="A2228" s="20"/>
    </row>
    <row r="2229" spans="1:1" x14ac:dyDescent="0.2">
      <c r="A2229" s="20"/>
    </row>
    <row r="2230" spans="1:1" x14ac:dyDescent="0.2">
      <c r="A2230" s="20"/>
    </row>
    <row r="2231" spans="1:1" x14ac:dyDescent="0.2">
      <c r="A2231" s="20"/>
    </row>
    <row r="2232" spans="1:1" x14ac:dyDescent="0.2">
      <c r="A2232" s="20"/>
    </row>
    <row r="2233" spans="1:1" x14ac:dyDescent="0.2">
      <c r="A2233" s="20"/>
    </row>
    <row r="2234" spans="1:1" x14ac:dyDescent="0.2">
      <c r="A2234" s="20"/>
    </row>
    <row r="2235" spans="1:1" x14ac:dyDescent="0.2">
      <c r="A2235" s="20"/>
    </row>
    <row r="2236" spans="1:1" x14ac:dyDescent="0.2">
      <c r="A2236" s="20"/>
    </row>
    <row r="2237" spans="1:1" x14ac:dyDescent="0.2">
      <c r="A2237" s="20"/>
    </row>
    <row r="2238" spans="1:1" x14ac:dyDescent="0.2">
      <c r="A2238" s="20"/>
    </row>
    <row r="2239" spans="1:1" x14ac:dyDescent="0.2">
      <c r="A2239" s="20"/>
    </row>
    <row r="2240" spans="1:1" x14ac:dyDescent="0.2">
      <c r="A2240" s="20"/>
    </row>
    <row r="2241" spans="1:1" x14ac:dyDescent="0.2">
      <c r="A2241" s="20"/>
    </row>
    <row r="2242" spans="1:1" x14ac:dyDescent="0.2">
      <c r="A2242" s="20"/>
    </row>
    <row r="2243" spans="1:1" x14ac:dyDescent="0.2">
      <c r="A2243" s="20"/>
    </row>
    <row r="2244" spans="1:1" x14ac:dyDescent="0.2">
      <c r="A2244" s="20"/>
    </row>
    <row r="2245" spans="1:1" x14ac:dyDescent="0.2">
      <c r="A2245" s="20"/>
    </row>
    <row r="2246" spans="1:1" x14ac:dyDescent="0.2">
      <c r="A2246" s="20"/>
    </row>
    <row r="2247" spans="1:1" x14ac:dyDescent="0.2">
      <c r="A2247" s="20"/>
    </row>
    <row r="2248" spans="1:1" x14ac:dyDescent="0.2">
      <c r="A2248" s="20"/>
    </row>
    <row r="2249" spans="1:1" x14ac:dyDescent="0.2">
      <c r="A2249" s="20"/>
    </row>
    <row r="2250" spans="1:1" x14ac:dyDescent="0.2">
      <c r="A2250" s="20"/>
    </row>
    <row r="2251" spans="1:1" x14ac:dyDescent="0.2">
      <c r="A2251" s="20"/>
    </row>
    <row r="2252" spans="1:1" x14ac:dyDescent="0.2">
      <c r="A2252" s="20"/>
    </row>
    <row r="2253" spans="1:1" x14ac:dyDescent="0.2">
      <c r="A2253" s="20"/>
    </row>
    <row r="2254" spans="1:1" x14ac:dyDescent="0.2">
      <c r="A2254" s="20"/>
    </row>
    <row r="2255" spans="1:1" x14ac:dyDescent="0.2">
      <c r="A2255" s="20"/>
    </row>
    <row r="2256" spans="1:1" x14ac:dyDescent="0.2">
      <c r="A2256" s="20"/>
    </row>
    <row r="2257" spans="1:1" x14ac:dyDescent="0.2">
      <c r="A2257" s="20"/>
    </row>
    <row r="2258" spans="1:1" x14ac:dyDescent="0.2">
      <c r="A2258" s="20"/>
    </row>
    <row r="2259" spans="1:1" x14ac:dyDescent="0.2">
      <c r="A2259" s="20"/>
    </row>
    <row r="2260" spans="1:1" x14ac:dyDescent="0.2">
      <c r="A2260" s="20"/>
    </row>
    <row r="2261" spans="1:1" x14ac:dyDescent="0.2">
      <c r="A2261" s="20"/>
    </row>
    <row r="2262" spans="1:1" x14ac:dyDescent="0.2">
      <c r="A2262" s="20"/>
    </row>
    <row r="2263" spans="1:1" x14ac:dyDescent="0.2">
      <c r="A2263" s="20"/>
    </row>
    <row r="2264" spans="1:1" x14ac:dyDescent="0.2">
      <c r="A2264" s="20"/>
    </row>
    <row r="2265" spans="1:1" x14ac:dyDescent="0.2">
      <c r="A2265" s="20"/>
    </row>
    <row r="2266" spans="1:1" x14ac:dyDescent="0.2">
      <c r="A2266" s="20"/>
    </row>
    <row r="2267" spans="1:1" x14ac:dyDescent="0.2">
      <c r="A2267" s="20"/>
    </row>
    <row r="2268" spans="1:1" x14ac:dyDescent="0.2">
      <c r="A2268" s="20"/>
    </row>
    <row r="2269" spans="1:1" x14ac:dyDescent="0.2">
      <c r="A2269" s="20"/>
    </row>
    <row r="2270" spans="1:1" x14ac:dyDescent="0.2">
      <c r="A2270" s="20"/>
    </row>
    <row r="2271" spans="1:1" x14ac:dyDescent="0.2">
      <c r="A2271" s="20"/>
    </row>
    <row r="2272" spans="1:1" x14ac:dyDescent="0.2">
      <c r="A2272" s="20"/>
    </row>
    <row r="2273" spans="1:1" x14ac:dyDescent="0.2">
      <c r="A2273" s="20"/>
    </row>
    <row r="2274" spans="1:1" x14ac:dyDescent="0.2">
      <c r="A2274" s="20"/>
    </row>
    <row r="2275" spans="1:1" x14ac:dyDescent="0.2">
      <c r="A2275" s="20"/>
    </row>
    <row r="2276" spans="1:1" x14ac:dyDescent="0.2">
      <c r="A2276" s="20"/>
    </row>
    <row r="2277" spans="1:1" x14ac:dyDescent="0.2">
      <c r="A2277" s="20"/>
    </row>
    <row r="2278" spans="1:1" x14ac:dyDescent="0.2">
      <c r="A2278" s="20"/>
    </row>
    <row r="2279" spans="1:1" x14ac:dyDescent="0.2">
      <c r="A2279" s="20"/>
    </row>
    <row r="2280" spans="1:1" x14ac:dyDescent="0.2">
      <c r="A2280" s="20"/>
    </row>
    <row r="2281" spans="1:1" x14ac:dyDescent="0.2">
      <c r="A2281" s="20"/>
    </row>
    <row r="2282" spans="1:1" x14ac:dyDescent="0.2">
      <c r="A2282" s="20"/>
    </row>
    <row r="2283" spans="1:1" x14ac:dyDescent="0.2">
      <c r="A2283" s="20"/>
    </row>
    <row r="2284" spans="1:1" x14ac:dyDescent="0.2">
      <c r="A2284" s="20"/>
    </row>
    <row r="2285" spans="1:1" x14ac:dyDescent="0.2">
      <c r="A2285" s="20"/>
    </row>
    <row r="2286" spans="1:1" x14ac:dyDescent="0.2">
      <c r="A2286" s="20"/>
    </row>
    <row r="2287" spans="1:1" x14ac:dyDescent="0.2">
      <c r="A2287" s="20"/>
    </row>
    <row r="2288" spans="1:1" x14ac:dyDescent="0.2">
      <c r="A2288" s="20"/>
    </row>
    <row r="2289" spans="1:1" x14ac:dyDescent="0.2">
      <c r="A2289" s="20"/>
    </row>
    <row r="2290" spans="1:1" x14ac:dyDescent="0.2">
      <c r="A2290" s="20"/>
    </row>
    <row r="2291" spans="1:1" x14ac:dyDescent="0.2">
      <c r="A2291" s="20"/>
    </row>
    <row r="2292" spans="1:1" x14ac:dyDescent="0.2">
      <c r="A2292" s="20"/>
    </row>
    <row r="2293" spans="1:1" x14ac:dyDescent="0.2">
      <c r="A2293" s="20"/>
    </row>
    <row r="2294" spans="1:1" x14ac:dyDescent="0.2">
      <c r="A2294" s="20"/>
    </row>
    <row r="2295" spans="1:1" x14ac:dyDescent="0.2">
      <c r="A2295" s="20"/>
    </row>
    <row r="2296" spans="1:1" x14ac:dyDescent="0.2">
      <c r="A2296" s="20"/>
    </row>
    <row r="2297" spans="1:1" x14ac:dyDescent="0.2">
      <c r="A2297" s="20"/>
    </row>
    <row r="2298" spans="1:1" x14ac:dyDescent="0.2">
      <c r="A2298" s="20"/>
    </row>
    <row r="2299" spans="1:1" x14ac:dyDescent="0.2">
      <c r="A2299" s="20"/>
    </row>
    <row r="2300" spans="1:1" x14ac:dyDescent="0.2">
      <c r="A2300" s="20"/>
    </row>
    <row r="2301" spans="1:1" x14ac:dyDescent="0.2">
      <c r="A2301" s="20"/>
    </row>
    <row r="2302" spans="1:1" x14ac:dyDescent="0.2">
      <c r="A2302" s="20"/>
    </row>
    <row r="2303" spans="1:1" x14ac:dyDescent="0.2">
      <c r="A2303" s="20"/>
    </row>
    <row r="2304" spans="1:1" x14ac:dyDescent="0.2">
      <c r="A2304" s="20"/>
    </row>
    <row r="2305" spans="1:1" x14ac:dyDescent="0.2">
      <c r="A2305" s="20"/>
    </row>
    <row r="2306" spans="1:1" x14ac:dyDescent="0.2">
      <c r="A2306" s="20"/>
    </row>
    <row r="2307" spans="1:1" x14ac:dyDescent="0.2">
      <c r="A2307" s="20"/>
    </row>
    <row r="2308" spans="1:1" x14ac:dyDescent="0.2">
      <c r="A2308" s="20"/>
    </row>
    <row r="2309" spans="1:1" x14ac:dyDescent="0.2">
      <c r="A2309" s="20"/>
    </row>
    <row r="2310" spans="1:1" x14ac:dyDescent="0.2">
      <c r="A2310" s="20"/>
    </row>
    <row r="2311" spans="1:1" x14ac:dyDescent="0.2">
      <c r="A2311" s="20"/>
    </row>
    <row r="2312" spans="1:1" x14ac:dyDescent="0.2">
      <c r="A2312" s="20"/>
    </row>
    <row r="2313" spans="1:1" x14ac:dyDescent="0.2">
      <c r="A2313" s="20"/>
    </row>
    <row r="2314" spans="1:1" x14ac:dyDescent="0.2">
      <c r="A2314" s="20"/>
    </row>
    <row r="2315" spans="1:1" x14ac:dyDescent="0.2">
      <c r="A2315" s="20"/>
    </row>
    <row r="2316" spans="1:1" x14ac:dyDescent="0.2">
      <c r="A2316" s="20"/>
    </row>
    <row r="2317" spans="1:1" x14ac:dyDescent="0.2">
      <c r="A2317" s="20"/>
    </row>
    <row r="2318" spans="1:1" x14ac:dyDescent="0.2">
      <c r="A2318" s="20"/>
    </row>
    <row r="2319" spans="1:1" x14ac:dyDescent="0.2">
      <c r="A2319" s="20"/>
    </row>
    <row r="2320" spans="1:1" x14ac:dyDescent="0.2">
      <c r="A2320" s="20"/>
    </row>
    <row r="2321" spans="1:1" x14ac:dyDescent="0.2">
      <c r="A2321" s="20"/>
    </row>
    <row r="2322" spans="1:1" x14ac:dyDescent="0.2">
      <c r="A2322" s="20"/>
    </row>
    <row r="2323" spans="1:1" x14ac:dyDescent="0.2">
      <c r="A2323" s="20"/>
    </row>
    <row r="2324" spans="1:1" x14ac:dyDescent="0.2">
      <c r="A2324" s="20"/>
    </row>
    <row r="2325" spans="1:1" x14ac:dyDescent="0.2">
      <c r="A2325" s="20"/>
    </row>
    <row r="2326" spans="1:1" x14ac:dyDescent="0.2">
      <c r="A2326" s="20"/>
    </row>
    <row r="2327" spans="1:1" x14ac:dyDescent="0.2">
      <c r="A2327" s="20"/>
    </row>
    <row r="2328" spans="1:1" x14ac:dyDescent="0.2">
      <c r="A2328" s="20"/>
    </row>
    <row r="2329" spans="1:1" x14ac:dyDescent="0.2">
      <c r="A2329" s="20"/>
    </row>
    <row r="2330" spans="1:1" x14ac:dyDescent="0.2">
      <c r="A2330" s="20"/>
    </row>
    <row r="2331" spans="1:1" x14ac:dyDescent="0.2">
      <c r="A2331" s="20"/>
    </row>
    <row r="2332" spans="1:1" x14ac:dyDescent="0.2">
      <c r="A2332" s="20"/>
    </row>
    <row r="2333" spans="1:1" x14ac:dyDescent="0.2">
      <c r="A2333" s="20"/>
    </row>
    <row r="2334" spans="1:1" x14ac:dyDescent="0.2">
      <c r="A2334" s="20"/>
    </row>
    <row r="2335" spans="1:1" x14ac:dyDescent="0.2">
      <c r="A2335" s="20"/>
    </row>
    <row r="2336" spans="1:1" x14ac:dyDescent="0.2">
      <c r="A2336" s="20"/>
    </row>
    <row r="2337" spans="1:1" x14ac:dyDescent="0.2">
      <c r="A2337" s="20"/>
    </row>
    <row r="2338" spans="1:1" x14ac:dyDescent="0.2">
      <c r="A2338" s="20"/>
    </row>
    <row r="2339" spans="1:1" x14ac:dyDescent="0.2">
      <c r="A2339" s="20"/>
    </row>
    <row r="2340" spans="1:1" x14ac:dyDescent="0.2">
      <c r="A2340" s="20"/>
    </row>
    <row r="2341" spans="1:1" x14ac:dyDescent="0.2">
      <c r="A2341" s="20"/>
    </row>
    <row r="2342" spans="1:1" x14ac:dyDescent="0.2">
      <c r="A2342" s="20"/>
    </row>
    <row r="2343" spans="1:1" x14ac:dyDescent="0.2">
      <c r="A2343" s="20"/>
    </row>
    <row r="2344" spans="1:1" x14ac:dyDescent="0.2">
      <c r="A2344" s="20"/>
    </row>
    <row r="2345" spans="1:1" x14ac:dyDescent="0.2">
      <c r="A2345" s="20"/>
    </row>
    <row r="2346" spans="1:1" x14ac:dyDescent="0.2">
      <c r="A2346" s="20"/>
    </row>
    <row r="2347" spans="1:1" x14ac:dyDescent="0.2">
      <c r="A2347" s="20"/>
    </row>
    <row r="2348" spans="1:1" x14ac:dyDescent="0.2">
      <c r="A2348" s="20"/>
    </row>
    <row r="2349" spans="1:1" x14ac:dyDescent="0.2">
      <c r="A2349" s="20"/>
    </row>
    <row r="2350" spans="1:1" x14ac:dyDescent="0.2">
      <c r="A2350" s="20"/>
    </row>
    <row r="2351" spans="1:1" x14ac:dyDescent="0.2">
      <c r="A2351" s="20"/>
    </row>
    <row r="2352" spans="1:1" x14ac:dyDescent="0.2">
      <c r="A2352" s="20"/>
    </row>
    <row r="2353" spans="1:1" x14ac:dyDescent="0.2">
      <c r="A2353" s="20"/>
    </row>
    <row r="2354" spans="1:1" x14ac:dyDescent="0.2">
      <c r="A2354" s="20"/>
    </row>
    <row r="2355" spans="1:1" x14ac:dyDescent="0.2">
      <c r="A2355" s="20"/>
    </row>
    <row r="2356" spans="1:1" x14ac:dyDescent="0.2">
      <c r="A2356" s="20"/>
    </row>
    <row r="2357" spans="1:1" x14ac:dyDescent="0.2">
      <c r="A2357" s="20"/>
    </row>
    <row r="2358" spans="1:1" x14ac:dyDescent="0.2">
      <c r="A2358" s="20"/>
    </row>
    <row r="2359" spans="1:1" x14ac:dyDescent="0.2">
      <c r="A2359" s="20"/>
    </row>
    <row r="2360" spans="1:1" x14ac:dyDescent="0.2">
      <c r="A2360" s="20"/>
    </row>
    <row r="2361" spans="1:1" x14ac:dyDescent="0.2">
      <c r="A2361" s="20"/>
    </row>
    <row r="2362" spans="1:1" x14ac:dyDescent="0.2">
      <c r="A2362" s="20"/>
    </row>
    <row r="2363" spans="1:1" x14ac:dyDescent="0.2">
      <c r="A2363" s="20"/>
    </row>
    <row r="2364" spans="1:1" x14ac:dyDescent="0.2">
      <c r="A2364" s="20"/>
    </row>
    <row r="2365" spans="1:1" x14ac:dyDescent="0.2">
      <c r="A2365" s="20"/>
    </row>
    <row r="2366" spans="1:1" x14ac:dyDescent="0.2">
      <c r="A2366" s="20"/>
    </row>
    <row r="2367" spans="1:1" x14ac:dyDescent="0.2">
      <c r="A2367" s="20"/>
    </row>
    <row r="2368" spans="1:1" x14ac:dyDescent="0.2">
      <c r="A2368" s="20"/>
    </row>
    <row r="2369" spans="1:1" x14ac:dyDescent="0.2">
      <c r="A2369" s="20"/>
    </row>
    <row r="2370" spans="1:1" x14ac:dyDescent="0.2">
      <c r="A2370" s="20"/>
    </row>
    <row r="2371" spans="1:1" x14ac:dyDescent="0.2">
      <c r="A2371" s="20"/>
    </row>
    <row r="2372" spans="1:1" x14ac:dyDescent="0.2">
      <c r="A2372" s="20"/>
    </row>
    <row r="2373" spans="1:1" x14ac:dyDescent="0.2">
      <c r="A2373" s="20"/>
    </row>
    <row r="2374" spans="1:1" x14ac:dyDescent="0.2">
      <c r="A2374" s="20"/>
    </row>
    <row r="2375" spans="1:1" x14ac:dyDescent="0.2">
      <c r="A2375" s="20"/>
    </row>
    <row r="2376" spans="1:1" x14ac:dyDescent="0.2">
      <c r="A2376" s="20"/>
    </row>
    <row r="2377" spans="1:1" x14ac:dyDescent="0.2">
      <c r="A2377" s="20"/>
    </row>
    <row r="2378" spans="1:1" x14ac:dyDescent="0.2">
      <c r="A2378" s="20"/>
    </row>
    <row r="2379" spans="1:1" x14ac:dyDescent="0.2">
      <c r="A2379" s="20"/>
    </row>
    <row r="2380" spans="1:1" x14ac:dyDescent="0.2">
      <c r="A2380" s="20"/>
    </row>
    <row r="2381" spans="1:1" x14ac:dyDescent="0.2">
      <c r="A2381" s="20"/>
    </row>
    <row r="2382" spans="1:1" x14ac:dyDescent="0.2">
      <c r="A2382" s="20"/>
    </row>
    <row r="2383" spans="1:1" x14ac:dyDescent="0.2">
      <c r="A2383" s="20"/>
    </row>
    <row r="2384" spans="1:1" x14ac:dyDescent="0.2">
      <c r="A2384" s="20"/>
    </row>
    <row r="2385" spans="1:1" x14ac:dyDescent="0.2">
      <c r="A2385" s="20"/>
    </row>
    <row r="2386" spans="1:1" x14ac:dyDescent="0.2">
      <c r="A2386" s="20"/>
    </row>
    <row r="2387" spans="1:1" x14ac:dyDescent="0.2">
      <c r="A2387" s="20"/>
    </row>
    <row r="2388" spans="1:1" x14ac:dyDescent="0.2">
      <c r="A2388" s="20"/>
    </row>
    <row r="2389" spans="1:1" x14ac:dyDescent="0.2">
      <c r="A2389" s="20"/>
    </row>
    <row r="2390" spans="1:1" x14ac:dyDescent="0.2">
      <c r="A2390" s="20"/>
    </row>
    <row r="2391" spans="1:1" x14ac:dyDescent="0.2">
      <c r="A2391" s="20"/>
    </row>
    <row r="2392" spans="1:1" x14ac:dyDescent="0.2">
      <c r="A2392" s="20"/>
    </row>
    <row r="2393" spans="1:1" x14ac:dyDescent="0.2">
      <c r="A2393" s="20"/>
    </row>
    <row r="2394" spans="1:1" x14ac:dyDescent="0.2">
      <c r="A2394" s="20"/>
    </row>
    <row r="2395" spans="1:1" x14ac:dyDescent="0.2">
      <c r="A2395" s="20"/>
    </row>
    <row r="2396" spans="1:1" x14ac:dyDescent="0.2">
      <c r="A2396" s="20"/>
    </row>
    <row r="2397" spans="1:1" x14ac:dyDescent="0.2">
      <c r="A2397" s="20"/>
    </row>
    <row r="2398" spans="1:1" x14ac:dyDescent="0.2">
      <c r="A2398" s="20"/>
    </row>
    <row r="2399" spans="1:1" x14ac:dyDescent="0.2">
      <c r="A2399" s="20"/>
    </row>
    <row r="2400" spans="1:1" x14ac:dyDescent="0.2">
      <c r="A2400" s="20"/>
    </row>
    <row r="2401" spans="1:1" x14ac:dyDescent="0.2">
      <c r="A2401" s="20"/>
    </row>
    <row r="2402" spans="1:1" x14ac:dyDescent="0.2">
      <c r="A2402" s="20"/>
    </row>
    <row r="2403" spans="1:1" x14ac:dyDescent="0.2">
      <c r="A2403" s="20"/>
    </row>
    <row r="2404" spans="1:1" x14ac:dyDescent="0.2">
      <c r="A2404" s="20"/>
    </row>
    <row r="2405" spans="1:1" x14ac:dyDescent="0.2">
      <c r="A2405" s="20"/>
    </row>
    <row r="2406" spans="1:1" x14ac:dyDescent="0.2">
      <c r="A2406" s="20"/>
    </row>
    <row r="2407" spans="1:1" x14ac:dyDescent="0.2">
      <c r="A2407" s="20"/>
    </row>
    <row r="2408" spans="1:1" x14ac:dyDescent="0.2">
      <c r="A2408" s="20"/>
    </row>
    <row r="2409" spans="1:1" x14ac:dyDescent="0.2">
      <c r="A2409" s="20"/>
    </row>
    <row r="2410" spans="1:1" x14ac:dyDescent="0.2">
      <c r="A2410" s="20"/>
    </row>
    <row r="2411" spans="1:1" x14ac:dyDescent="0.2">
      <c r="A2411" s="20"/>
    </row>
    <row r="2412" spans="1:1" x14ac:dyDescent="0.2">
      <c r="A2412" s="20"/>
    </row>
    <row r="2413" spans="1:1" x14ac:dyDescent="0.2">
      <c r="A2413" s="20"/>
    </row>
    <row r="2414" spans="1:1" x14ac:dyDescent="0.2">
      <c r="A2414" s="20"/>
    </row>
    <row r="2415" spans="1:1" x14ac:dyDescent="0.2">
      <c r="A2415" s="20"/>
    </row>
    <row r="2416" spans="1:1" x14ac:dyDescent="0.2">
      <c r="A2416" s="20"/>
    </row>
    <row r="2417" spans="1:1" x14ac:dyDescent="0.2">
      <c r="A2417" s="20"/>
    </row>
    <row r="2418" spans="1:1" x14ac:dyDescent="0.2">
      <c r="A2418" s="20"/>
    </row>
    <row r="2419" spans="1:1" x14ac:dyDescent="0.2">
      <c r="A2419" s="20"/>
    </row>
    <row r="2420" spans="1:1" x14ac:dyDescent="0.2">
      <c r="A2420" s="20"/>
    </row>
    <row r="2421" spans="1:1" x14ac:dyDescent="0.2">
      <c r="A2421" s="20"/>
    </row>
    <row r="2422" spans="1:1" x14ac:dyDescent="0.2">
      <c r="A2422" s="20"/>
    </row>
    <row r="2423" spans="1:1" x14ac:dyDescent="0.2">
      <c r="A2423" s="20"/>
    </row>
    <row r="2424" spans="1:1" x14ac:dyDescent="0.2">
      <c r="A2424" s="20"/>
    </row>
    <row r="2425" spans="1:1" x14ac:dyDescent="0.2">
      <c r="A2425" s="20"/>
    </row>
    <row r="2426" spans="1:1" x14ac:dyDescent="0.2">
      <c r="A2426" s="20"/>
    </row>
    <row r="2427" spans="1:1" x14ac:dyDescent="0.2">
      <c r="A2427" s="20"/>
    </row>
    <row r="2428" spans="1:1" x14ac:dyDescent="0.2">
      <c r="A2428" s="20"/>
    </row>
    <row r="2429" spans="1:1" x14ac:dyDescent="0.2">
      <c r="A2429" s="20"/>
    </row>
    <row r="2430" spans="1:1" x14ac:dyDescent="0.2">
      <c r="A2430" s="20"/>
    </row>
    <row r="2431" spans="1:1" x14ac:dyDescent="0.2">
      <c r="A2431" s="20"/>
    </row>
    <row r="2432" spans="1:1" x14ac:dyDescent="0.2">
      <c r="A2432" s="20"/>
    </row>
    <row r="2433" spans="1:1" x14ac:dyDescent="0.2">
      <c r="A2433" s="20"/>
    </row>
    <row r="2434" spans="1:1" x14ac:dyDescent="0.2">
      <c r="A2434" s="20"/>
    </row>
    <row r="2435" spans="1:1" x14ac:dyDescent="0.2">
      <c r="A2435" s="20"/>
    </row>
    <row r="2436" spans="1:1" x14ac:dyDescent="0.2">
      <c r="A2436" s="20"/>
    </row>
    <row r="2437" spans="1:1" x14ac:dyDescent="0.2">
      <c r="A2437" s="20"/>
    </row>
    <row r="2438" spans="1:1" x14ac:dyDescent="0.2">
      <c r="A2438" s="20"/>
    </row>
    <row r="2439" spans="1:1" x14ac:dyDescent="0.2">
      <c r="A2439" s="20"/>
    </row>
    <row r="2440" spans="1:1" x14ac:dyDescent="0.2">
      <c r="A2440" s="20"/>
    </row>
    <row r="2441" spans="1:1" x14ac:dyDescent="0.2">
      <c r="A2441" s="20"/>
    </row>
    <row r="2442" spans="1:1" x14ac:dyDescent="0.2">
      <c r="A2442" s="20"/>
    </row>
    <row r="2443" spans="1:1" x14ac:dyDescent="0.2">
      <c r="A2443" s="20"/>
    </row>
    <row r="2444" spans="1:1" x14ac:dyDescent="0.2">
      <c r="A2444" s="20"/>
    </row>
    <row r="2445" spans="1:1" x14ac:dyDescent="0.2">
      <c r="A2445" s="20"/>
    </row>
    <row r="2446" spans="1:1" x14ac:dyDescent="0.2">
      <c r="A2446" s="20"/>
    </row>
    <row r="2447" spans="1:1" x14ac:dyDescent="0.2">
      <c r="A2447" s="20"/>
    </row>
    <row r="2448" spans="1:1" x14ac:dyDescent="0.2">
      <c r="A2448" s="20"/>
    </row>
    <row r="2449" spans="1:1" x14ac:dyDescent="0.2">
      <c r="A2449" s="20"/>
    </row>
    <row r="2450" spans="1:1" x14ac:dyDescent="0.2">
      <c r="A2450" s="20"/>
    </row>
    <row r="2451" spans="1:1" x14ac:dyDescent="0.2">
      <c r="A2451" s="20"/>
    </row>
    <row r="2452" spans="1:1" x14ac:dyDescent="0.2">
      <c r="A2452" s="20"/>
    </row>
    <row r="2453" spans="1:1" x14ac:dyDescent="0.2">
      <c r="A2453" s="20"/>
    </row>
    <row r="2454" spans="1:1" x14ac:dyDescent="0.2">
      <c r="A2454" s="20"/>
    </row>
    <row r="2455" spans="1:1" x14ac:dyDescent="0.2">
      <c r="A2455" s="20"/>
    </row>
    <row r="2456" spans="1:1" x14ac:dyDescent="0.2">
      <c r="A2456" s="20"/>
    </row>
    <row r="2457" spans="1:1" x14ac:dyDescent="0.2">
      <c r="A2457" s="20"/>
    </row>
    <row r="2458" spans="1:1" x14ac:dyDescent="0.2">
      <c r="A2458" s="20"/>
    </row>
    <row r="2459" spans="1:1" x14ac:dyDescent="0.2">
      <c r="A2459" s="20"/>
    </row>
    <row r="2460" spans="1:1" x14ac:dyDescent="0.2">
      <c r="A2460" s="20"/>
    </row>
    <row r="2461" spans="1:1" x14ac:dyDescent="0.2">
      <c r="A2461" s="20"/>
    </row>
    <row r="2462" spans="1:1" x14ac:dyDescent="0.2">
      <c r="A2462" s="20"/>
    </row>
    <row r="2463" spans="1:1" x14ac:dyDescent="0.2">
      <c r="A2463" s="20"/>
    </row>
    <row r="2464" spans="1:1" x14ac:dyDescent="0.2">
      <c r="A2464" s="20"/>
    </row>
    <row r="2465" spans="1:1" x14ac:dyDescent="0.2">
      <c r="A2465" s="20"/>
    </row>
    <row r="2466" spans="1:1" x14ac:dyDescent="0.2">
      <c r="A2466" s="20"/>
    </row>
    <row r="2467" spans="1:1" x14ac:dyDescent="0.2">
      <c r="A2467" s="20"/>
    </row>
    <row r="2468" spans="1:1" x14ac:dyDescent="0.2">
      <c r="A2468" s="20"/>
    </row>
    <row r="2469" spans="1:1" x14ac:dyDescent="0.2">
      <c r="A2469" s="20"/>
    </row>
    <row r="2470" spans="1:1" x14ac:dyDescent="0.2">
      <c r="A2470" s="20"/>
    </row>
    <row r="2471" spans="1:1" x14ac:dyDescent="0.2">
      <c r="A2471" s="20"/>
    </row>
    <row r="2472" spans="1:1" x14ac:dyDescent="0.2">
      <c r="A2472" s="20"/>
    </row>
    <row r="2473" spans="1:1" x14ac:dyDescent="0.2">
      <c r="A2473" s="20"/>
    </row>
    <row r="2474" spans="1:1" x14ac:dyDescent="0.2">
      <c r="A2474" s="20"/>
    </row>
    <row r="2475" spans="1:1" x14ac:dyDescent="0.2">
      <c r="A2475" s="20"/>
    </row>
    <row r="2476" spans="1:1" x14ac:dyDescent="0.2">
      <c r="A2476" s="20"/>
    </row>
    <row r="2477" spans="1:1" x14ac:dyDescent="0.2">
      <c r="A2477" s="20"/>
    </row>
    <row r="2478" spans="1:1" x14ac:dyDescent="0.2">
      <c r="A2478" s="20"/>
    </row>
    <row r="2479" spans="1:1" x14ac:dyDescent="0.2">
      <c r="A2479" s="20"/>
    </row>
    <row r="2480" spans="1:1" x14ac:dyDescent="0.2">
      <c r="A2480" s="20"/>
    </row>
    <row r="2481" spans="1:1" x14ac:dyDescent="0.2">
      <c r="A2481" s="20"/>
    </row>
    <row r="2482" spans="1:1" x14ac:dyDescent="0.2">
      <c r="A2482" s="20"/>
    </row>
    <row r="2483" spans="1:1" x14ac:dyDescent="0.2">
      <c r="A2483" s="20"/>
    </row>
    <row r="2484" spans="1:1" x14ac:dyDescent="0.2">
      <c r="A2484" s="20"/>
    </row>
    <row r="2485" spans="1:1" x14ac:dyDescent="0.2">
      <c r="A2485" s="20"/>
    </row>
    <row r="2486" spans="1:1" x14ac:dyDescent="0.2">
      <c r="A2486" s="20"/>
    </row>
    <row r="2487" spans="1:1" x14ac:dyDescent="0.2">
      <c r="A2487" s="20"/>
    </row>
    <row r="2488" spans="1:1" x14ac:dyDescent="0.2">
      <c r="A2488" s="20"/>
    </row>
    <row r="2489" spans="1:1" x14ac:dyDescent="0.2">
      <c r="A2489" s="20"/>
    </row>
    <row r="2490" spans="1:1" x14ac:dyDescent="0.2">
      <c r="A2490" s="20"/>
    </row>
    <row r="2491" spans="1:1" x14ac:dyDescent="0.2">
      <c r="A2491" s="20"/>
    </row>
    <row r="2492" spans="1:1" x14ac:dyDescent="0.2">
      <c r="A2492" s="20"/>
    </row>
    <row r="2493" spans="1:1" x14ac:dyDescent="0.2">
      <c r="A2493" s="20"/>
    </row>
    <row r="2494" spans="1:1" x14ac:dyDescent="0.2">
      <c r="A2494" s="20"/>
    </row>
    <row r="2495" spans="1:1" x14ac:dyDescent="0.2">
      <c r="A2495" s="20"/>
    </row>
    <row r="2496" spans="1:1" x14ac:dyDescent="0.2">
      <c r="A2496" s="20"/>
    </row>
    <row r="2497" spans="1:1" x14ac:dyDescent="0.2">
      <c r="A2497" s="20"/>
    </row>
    <row r="2498" spans="1:1" x14ac:dyDescent="0.2">
      <c r="A2498" s="20"/>
    </row>
    <row r="2499" spans="1:1" x14ac:dyDescent="0.2">
      <c r="A2499" s="20"/>
    </row>
    <row r="2500" spans="1:1" x14ac:dyDescent="0.2">
      <c r="A2500" s="20"/>
    </row>
    <row r="2501" spans="1:1" x14ac:dyDescent="0.2">
      <c r="A2501" s="20"/>
    </row>
    <row r="2502" spans="1:1" x14ac:dyDescent="0.2">
      <c r="A2502" s="20"/>
    </row>
    <row r="2503" spans="1:1" x14ac:dyDescent="0.2">
      <c r="A2503" s="20"/>
    </row>
    <row r="2504" spans="1:1" x14ac:dyDescent="0.2">
      <c r="A2504" s="20"/>
    </row>
    <row r="2505" spans="1:1" x14ac:dyDescent="0.2">
      <c r="A2505" s="20"/>
    </row>
    <row r="2506" spans="1:1" x14ac:dyDescent="0.2">
      <c r="A2506" s="20"/>
    </row>
    <row r="2507" spans="1:1" x14ac:dyDescent="0.2">
      <c r="A2507" s="20"/>
    </row>
    <row r="2508" spans="1:1" x14ac:dyDescent="0.2">
      <c r="A2508" s="20"/>
    </row>
    <row r="2509" spans="1:1" x14ac:dyDescent="0.2">
      <c r="A2509" s="20"/>
    </row>
    <row r="2510" spans="1:1" x14ac:dyDescent="0.2">
      <c r="A2510" s="20"/>
    </row>
    <row r="2511" spans="1:1" x14ac:dyDescent="0.2">
      <c r="A2511" s="20"/>
    </row>
    <row r="2512" spans="1:1" x14ac:dyDescent="0.2">
      <c r="A2512" s="20"/>
    </row>
    <row r="2513" spans="1:1" x14ac:dyDescent="0.2">
      <c r="A2513" s="20"/>
    </row>
    <row r="2514" spans="1:1" x14ac:dyDescent="0.2">
      <c r="A2514" s="20"/>
    </row>
    <row r="2515" spans="1:1" x14ac:dyDescent="0.2">
      <c r="A2515" s="20"/>
    </row>
    <row r="2516" spans="1:1" x14ac:dyDescent="0.2">
      <c r="A2516" s="20"/>
    </row>
    <row r="2517" spans="1:1" x14ac:dyDescent="0.2">
      <c r="A2517" s="20"/>
    </row>
    <row r="2518" spans="1:1" x14ac:dyDescent="0.2">
      <c r="A2518" s="20"/>
    </row>
    <row r="2519" spans="1:1" x14ac:dyDescent="0.2">
      <c r="A2519" s="20"/>
    </row>
    <row r="2520" spans="1:1" x14ac:dyDescent="0.2">
      <c r="A2520" s="20"/>
    </row>
    <row r="2521" spans="1:1" x14ac:dyDescent="0.2">
      <c r="A2521" s="20"/>
    </row>
    <row r="2522" spans="1:1" x14ac:dyDescent="0.2">
      <c r="A2522" s="20"/>
    </row>
    <row r="2523" spans="1:1" x14ac:dyDescent="0.2">
      <c r="A2523" s="20"/>
    </row>
    <row r="2524" spans="1:1" x14ac:dyDescent="0.2">
      <c r="A2524" s="20"/>
    </row>
    <row r="2525" spans="1:1" x14ac:dyDescent="0.2">
      <c r="A2525" s="20"/>
    </row>
    <row r="2526" spans="1:1" x14ac:dyDescent="0.2">
      <c r="A2526" s="20"/>
    </row>
    <row r="2527" spans="1:1" x14ac:dyDescent="0.2">
      <c r="A2527" s="20"/>
    </row>
    <row r="2528" spans="1:1" x14ac:dyDescent="0.2">
      <c r="A2528" s="20"/>
    </row>
    <row r="2529" spans="1:1" x14ac:dyDescent="0.2">
      <c r="A2529" s="20"/>
    </row>
    <row r="2530" spans="1:1" x14ac:dyDescent="0.2">
      <c r="A2530" s="20"/>
    </row>
    <row r="2531" spans="1:1" x14ac:dyDescent="0.2">
      <c r="A2531" s="20"/>
    </row>
    <row r="2532" spans="1:1" x14ac:dyDescent="0.2">
      <c r="A2532" s="20"/>
    </row>
    <row r="2533" spans="1:1" x14ac:dyDescent="0.2">
      <c r="A2533" s="20"/>
    </row>
    <row r="2534" spans="1:1" x14ac:dyDescent="0.2">
      <c r="A2534" s="20"/>
    </row>
    <row r="2535" spans="1:1" x14ac:dyDescent="0.2">
      <c r="A2535" s="20"/>
    </row>
    <row r="2536" spans="1:1" x14ac:dyDescent="0.2">
      <c r="A2536" s="20"/>
    </row>
    <row r="2537" spans="1:1" x14ac:dyDescent="0.2">
      <c r="A2537" s="20"/>
    </row>
    <row r="2538" spans="1:1" x14ac:dyDescent="0.2">
      <c r="A2538" s="20"/>
    </row>
    <row r="2539" spans="1:1" x14ac:dyDescent="0.2">
      <c r="A2539" s="20"/>
    </row>
    <row r="2540" spans="1:1" x14ac:dyDescent="0.2">
      <c r="A2540" s="20"/>
    </row>
    <row r="2541" spans="1:1" x14ac:dyDescent="0.2">
      <c r="A2541" s="20"/>
    </row>
    <row r="2542" spans="1:1" x14ac:dyDescent="0.2">
      <c r="A2542" s="20"/>
    </row>
    <row r="2543" spans="1:1" x14ac:dyDescent="0.2">
      <c r="A2543" s="20"/>
    </row>
    <row r="2544" spans="1:1" x14ac:dyDescent="0.2">
      <c r="A2544" s="20"/>
    </row>
    <row r="2545" spans="1:1" x14ac:dyDescent="0.2">
      <c r="A2545" s="20"/>
    </row>
    <row r="2546" spans="1:1" x14ac:dyDescent="0.2">
      <c r="A2546" s="20"/>
    </row>
    <row r="2547" spans="1:1" x14ac:dyDescent="0.2">
      <c r="A2547" s="20"/>
    </row>
    <row r="2548" spans="1:1" x14ac:dyDescent="0.2">
      <c r="A2548" s="20"/>
    </row>
    <row r="2549" spans="1:1" x14ac:dyDescent="0.2">
      <c r="A2549" s="20"/>
    </row>
    <row r="2550" spans="1:1" x14ac:dyDescent="0.2">
      <c r="A2550" s="20"/>
    </row>
    <row r="2551" spans="1:1" x14ac:dyDescent="0.2">
      <c r="A2551" s="20"/>
    </row>
    <row r="2552" spans="1:1" x14ac:dyDescent="0.2">
      <c r="A2552" s="20"/>
    </row>
    <row r="2553" spans="1:1" x14ac:dyDescent="0.2">
      <c r="A2553" s="20"/>
    </row>
    <row r="2554" spans="1:1" x14ac:dyDescent="0.2">
      <c r="A2554" s="20"/>
    </row>
    <row r="2555" spans="1:1" x14ac:dyDescent="0.2">
      <c r="A2555" s="20"/>
    </row>
    <row r="2556" spans="1:1" x14ac:dyDescent="0.2">
      <c r="A2556" s="20"/>
    </row>
    <row r="2557" spans="1:1" x14ac:dyDescent="0.2">
      <c r="A2557" s="20"/>
    </row>
    <row r="2558" spans="1:1" x14ac:dyDescent="0.2">
      <c r="A2558" s="20"/>
    </row>
    <row r="2559" spans="1:1" x14ac:dyDescent="0.2">
      <c r="A2559" s="20"/>
    </row>
    <row r="2560" spans="1:1" x14ac:dyDescent="0.2">
      <c r="A2560" s="20"/>
    </row>
    <row r="2561" spans="1:1" x14ac:dyDescent="0.2">
      <c r="A2561" s="20"/>
    </row>
    <row r="2562" spans="1:1" x14ac:dyDescent="0.2">
      <c r="A2562" s="20"/>
    </row>
    <row r="2563" spans="1:1" x14ac:dyDescent="0.2">
      <c r="A2563" s="20"/>
    </row>
    <row r="2564" spans="1:1" x14ac:dyDescent="0.2">
      <c r="A2564" s="20"/>
    </row>
    <row r="2565" spans="1:1" x14ac:dyDescent="0.2">
      <c r="A2565" s="20"/>
    </row>
    <row r="2566" spans="1:1" x14ac:dyDescent="0.2">
      <c r="A2566" s="20"/>
    </row>
    <row r="2567" spans="1:1" x14ac:dyDescent="0.2">
      <c r="A2567" s="20"/>
    </row>
    <row r="2568" spans="1:1" x14ac:dyDescent="0.2">
      <c r="A2568" s="20"/>
    </row>
    <row r="2569" spans="1:1" x14ac:dyDescent="0.2">
      <c r="A2569" s="20"/>
    </row>
    <row r="2570" spans="1:1" x14ac:dyDescent="0.2">
      <c r="A2570" s="20"/>
    </row>
    <row r="2571" spans="1:1" x14ac:dyDescent="0.2">
      <c r="A2571" s="20"/>
    </row>
    <row r="2572" spans="1:1" x14ac:dyDescent="0.2">
      <c r="A2572" s="20"/>
    </row>
    <row r="2573" spans="1:1" x14ac:dyDescent="0.2">
      <c r="A2573" s="20"/>
    </row>
    <row r="2574" spans="1:1" x14ac:dyDescent="0.2">
      <c r="A2574" s="20"/>
    </row>
    <row r="2575" spans="1:1" x14ac:dyDescent="0.2">
      <c r="A2575" s="20"/>
    </row>
    <row r="2576" spans="1:1" x14ac:dyDescent="0.2">
      <c r="A2576" s="20"/>
    </row>
    <row r="2577" spans="1:1" x14ac:dyDescent="0.2">
      <c r="A2577" s="20"/>
    </row>
    <row r="2578" spans="1:1" x14ac:dyDescent="0.2">
      <c r="A2578" s="20"/>
    </row>
    <row r="2579" spans="1:1" x14ac:dyDescent="0.2">
      <c r="A2579" s="20"/>
    </row>
    <row r="2580" spans="1:1" x14ac:dyDescent="0.2">
      <c r="A2580" s="20"/>
    </row>
    <row r="2581" spans="1:1" x14ac:dyDescent="0.2">
      <c r="A2581" s="20"/>
    </row>
    <row r="2582" spans="1:1" x14ac:dyDescent="0.2">
      <c r="A2582" s="20"/>
    </row>
    <row r="2583" spans="1:1" x14ac:dyDescent="0.2">
      <c r="A2583" s="20"/>
    </row>
    <row r="2584" spans="1:1" x14ac:dyDescent="0.2">
      <c r="A2584" s="20"/>
    </row>
    <row r="2585" spans="1:1" x14ac:dyDescent="0.2">
      <c r="A2585" s="20"/>
    </row>
    <row r="2586" spans="1:1" x14ac:dyDescent="0.2">
      <c r="A2586" s="20"/>
    </row>
    <row r="2587" spans="1:1" x14ac:dyDescent="0.2">
      <c r="A2587" s="20"/>
    </row>
    <row r="2588" spans="1:1" x14ac:dyDescent="0.2">
      <c r="A2588" s="20"/>
    </row>
    <row r="2589" spans="1:1" x14ac:dyDescent="0.2">
      <c r="A2589" s="20"/>
    </row>
    <row r="2590" spans="1:1" x14ac:dyDescent="0.2">
      <c r="A2590" s="20"/>
    </row>
    <row r="2591" spans="1:1" x14ac:dyDescent="0.2">
      <c r="A2591" s="20"/>
    </row>
    <row r="2592" spans="1:1" x14ac:dyDescent="0.2">
      <c r="A2592" s="20"/>
    </row>
    <row r="2593" spans="1:1" x14ac:dyDescent="0.2">
      <c r="A2593" s="20"/>
    </row>
    <row r="2594" spans="1:1" x14ac:dyDescent="0.2">
      <c r="A2594" s="20"/>
    </row>
    <row r="2595" spans="1:1" x14ac:dyDescent="0.2">
      <c r="A2595" s="20"/>
    </row>
    <row r="2596" spans="1:1" x14ac:dyDescent="0.2">
      <c r="A2596" s="20"/>
    </row>
    <row r="2597" spans="1:1" x14ac:dyDescent="0.2">
      <c r="A2597" s="20"/>
    </row>
    <row r="2598" spans="1:1" x14ac:dyDescent="0.2">
      <c r="A2598" s="20"/>
    </row>
    <row r="2599" spans="1:1" x14ac:dyDescent="0.2">
      <c r="A2599" s="20"/>
    </row>
    <row r="2600" spans="1:1" x14ac:dyDescent="0.2">
      <c r="A2600" s="20"/>
    </row>
    <row r="2601" spans="1:1" x14ac:dyDescent="0.2">
      <c r="A2601" s="20"/>
    </row>
    <row r="2602" spans="1:1" x14ac:dyDescent="0.2">
      <c r="A2602" s="20"/>
    </row>
    <row r="2603" spans="1:1" x14ac:dyDescent="0.2">
      <c r="A2603" s="20"/>
    </row>
    <row r="2604" spans="1:1" x14ac:dyDescent="0.2">
      <c r="A2604" s="20"/>
    </row>
    <row r="2605" spans="1:1" x14ac:dyDescent="0.2">
      <c r="A2605" s="20"/>
    </row>
    <row r="2606" spans="1:1" x14ac:dyDescent="0.2">
      <c r="A2606" s="20"/>
    </row>
    <row r="2607" spans="1:1" x14ac:dyDescent="0.2">
      <c r="A2607" s="20"/>
    </row>
    <row r="2608" spans="1:1" x14ac:dyDescent="0.2">
      <c r="A2608" s="20"/>
    </row>
    <row r="2609" spans="1:1" x14ac:dyDescent="0.2">
      <c r="A2609" s="20"/>
    </row>
    <row r="2610" spans="1:1" x14ac:dyDescent="0.2">
      <c r="A2610" s="20"/>
    </row>
    <row r="2611" spans="1:1" x14ac:dyDescent="0.2">
      <c r="A2611" s="20"/>
    </row>
    <row r="2612" spans="1:1" x14ac:dyDescent="0.2">
      <c r="A2612" s="20"/>
    </row>
    <row r="2613" spans="1:1" x14ac:dyDescent="0.2">
      <c r="A2613" s="20"/>
    </row>
    <row r="2614" spans="1:1" x14ac:dyDescent="0.2">
      <c r="A2614" s="20"/>
    </row>
    <row r="2615" spans="1:1" x14ac:dyDescent="0.2">
      <c r="A2615" s="20"/>
    </row>
    <row r="2616" spans="1:1" x14ac:dyDescent="0.2">
      <c r="A2616" s="20"/>
    </row>
    <row r="2617" spans="1:1" x14ac:dyDescent="0.2">
      <c r="A2617" s="20"/>
    </row>
    <row r="2618" spans="1:1" x14ac:dyDescent="0.2">
      <c r="A2618" s="20"/>
    </row>
    <row r="2619" spans="1:1" x14ac:dyDescent="0.2">
      <c r="A2619" s="20"/>
    </row>
    <row r="2620" spans="1:1" x14ac:dyDescent="0.2">
      <c r="A2620" s="20"/>
    </row>
    <row r="2621" spans="1:1" x14ac:dyDescent="0.2">
      <c r="A2621" s="20"/>
    </row>
    <row r="2622" spans="1:1" x14ac:dyDescent="0.2">
      <c r="A2622" s="20"/>
    </row>
    <row r="2623" spans="1:1" x14ac:dyDescent="0.2">
      <c r="A2623" s="20"/>
    </row>
    <row r="2624" spans="1:1" x14ac:dyDescent="0.2">
      <c r="A2624" s="20"/>
    </row>
    <row r="2625" spans="1:1" x14ac:dyDescent="0.2">
      <c r="A2625" s="20"/>
    </row>
    <row r="2626" spans="1:1" x14ac:dyDescent="0.2">
      <c r="A2626" s="20"/>
    </row>
    <row r="2627" spans="1:1" x14ac:dyDescent="0.2">
      <c r="A2627" s="20"/>
    </row>
    <row r="2628" spans="1:1" x14ac:dyDescent="0.2">
      <c r="A2628" s="20"/>
    </row>
    <row r="2629" spans="1:1" x14ac:dyDescent="0.2">
      <c r="A2629" s="20"/>
    </row>
    <row r="2630" spans="1:1" x14ac:dyDescent="0.2">
      <c r="A2630" s="20"/>
    </row>
    <row r="2631" spans="1:1" x14ac:dyDescent="0.2">
      <c r="A2631" s="20"/>
    </row>
    <row r="2632" spans="1:1" x14ac:dyDescent="0.2">
      <c r="A2632" s="20"/>
    </row>
    <row r="2633" spans="1:1" x14ac:dyDescent="0.2">
      <c r="A2633" s="20"/>
    </row>
    <row r="2634" spans="1:1" x14ac:dyDescent="0.2">
      <c r="A2634" s="20"/>
    </row>
    <row r="2635" spans="1:1" x14ac:dyDescent="0.2">
      <c r="A2635" s="20"/>
    </row>
    <row r="2636" spans="1:1" x14ac:dyDescent="0.2">
      <c r="A2636" s="20"/>
    </row>
    <row r="2637" spans="1:1" x14ac:dyDescent="0.2">
      <c r="A2637" s="20"/>
    </row>
    <row r="2638" spans="1:1" x14ac:dyDescent="0.2">
      <c r="A2638" s="20"/>
    </row>
    <row r="2639" spans="1:1" x14ac:dyDescent="0.2">
      <c r="A2639" s="20"/>
    </row>
    <row r="2640" spans="1:1" x14ac:dyDescent="0.2">
      <c r="A2640" s="20"/>
    </row>
    <row r="2641" spans="1:1" x14ac:dyDescent="0.2">
      <c r="A2641" s="20"/>
    </row>
    <row r="2642" spans="1:1" x14ac:dyDescent="0.2">
      <c r="A2642" s="20"/>
    </row>
    <row r="2643" spans="1:1" x14ac:dyDescent="0.2">
      <c r="A2643" s="20"/>
    </row>
    <row r="2644" spans="1:1" x14ac:dyDescent="0.2">
      <c r="A2644" s="20"/>
    </row>
    <row r="2645" spans="1:1" x14ac:dyDescent="0.2">
      <c r="A2645" s="20"/>
    </row>
    <row r="2646" spans="1:1" x14ac:dyDescent="0.2">
      <c r="A2646" s="20"/>
    </row>
    <row r="2647" spans="1:1" x14ac:dyDescent="0.2">
      <c r="A2647" s="20"/>
    </row>
    <row r="2648" spans="1:1" x14ac:dyDescent="0.2">
      <c r="A2648" s="20"/>
    </row>
    <row r="2649" spans="1:1" x14ac:dyDescent="0.2">
      <c r="A2649" s="20"/>
    </row>
    <row r="2650" spans="1:1" x14ac:dyDescent="0.2">
      <c r="A2650" s="20"/>
    </row>
    <row r="2651" spans="1:1" x14ac:dyDescent="0.2">
      <c r="A2651" s="20"/>
    </row>
    <row r="2652" spans="1:1" x14ac:dyDescent="0.2">
      <c r="A2652" s="20"/>
    </row>
    <row r="2653" spans="1:1" x14ac:dyDescent="0.2">
      <c r="A2653" s="20"/>
    </row>
    <row r="2654" spans="1:1" x14ac:dyDescent="0.2">
      <c r="A2654" s="20"/>
    </row>
    <row r="2655" spans="1:1" x14ac:dyDescent="0.2">
      <c r="A2655" s="20"/>
    </row>
    <row r="2656" spans="1:1" x14ac:dyDescent="0.2">
      <c r="A2656" s="20"/>
    </row>
    <row r="2657" spans="1:1" x14ac:dyDescent="0.2">
      <c r="A2657" s="20"/>
    </row>
    <row r="2658" spans="1:1" x14ac:dyDescent="0.2">
      <c r="A2658" s="20"/>
    </row>
    <row r="2659" spans="1:1" x14ac:dyDescent="0.2">
      <c r="A2659" s="20"/>
    </row>
    <row r="2660" spans="1:1" x14ac:dyDescent="0.2">
      <c r="A2660" s="20"/>
    </row>
    <row r="2661" spans="1:1" x14ac:dyDescent="0.2">
      <c r="A2661" s="20"/>
    </row>
    <row r="2662" spans="1:1" x14ac:dyDescent="0.2">
      <c r="A2662" s="20"/>
    </row>
    <row r="2663" spans="1:1" x14ac:dyDescent="0.2">
      <c r="A2663" s="20"/>
    </row>
    <row r="2664" spans="1:1" x14ac:dyDescent="0.2">
      <c r="A2664" s="20"/>
    </row>
    <row r="2665" spans="1:1" x14ac:dyDescent="0.2">
      <c r="A2665" s="20"/>
    </row>
    <row r="2666" spans="1:1" x14ac:dyDescent="0.2">
      <c r="A2666" s="20"/>
    </row>
    <row r="2667" spans="1:1" x14ac:dyDescent="0.2">
      <c r="A2667" s="20"/>
    </row>
    <row r="2668" spans="1:1" x14ac:dyDescent="0.2">
      <c r="A2668" s="20"/>
    </row>
    <row r="2669" spans="1:1" x14ac:dyDescent="0.2">
      <c r="A2669" s="20"/>
    </row>
    <row r="2670" spans="1:1" x14ac:dyDescent="0.2">
      <c r="A2670" s="20"/>
    </row>
    <row r="2671" spans="1:1" x14ac:dyDescent="0.2">
      <c r="A2671" s="20"/>
    </row>
    <row r="2672" spans="1:1" x14ac:dyDescent="0.2">
      <c r="A2672" s="20"/>
    </row>
    <row r="2673" spans="1:1" x14ac:dyDescent="0.2">
      <c r="A2673" s="20"/>
    </row>
    <row r="2674" spans="1:1" x14ac:dyDescent="0.2">
      <c r="A2674" s="20"/>
    </row>
    <row r="2675" spans="1:1" x14ac:dyDescent="0.2">
      <c r="A2675" s="20"/>
    </row>
    <row r="2676" spans="1:1" x14ac:dyDescent="0.2">
      <c r="A2676" s="20"/>
    </row>
    <row r="2677" spans="1:1" x14ac:dyDescent="0.2">
      <c r="A2677" s="20"/>
    </row>
    <row r="2678" spans="1:1" x14ac:dyDescent="0.2">
      <c r="A2678" s="20"/>
    </row>
    <row r="2679" spans="1:1" x14ac:dyDescent="0.2">
      <c r="A2679" s="20"/>
    </row>
    <row r="2680" spans="1:1" x14ac:dyDescent="0.2">
      <c r="A2680" s="20"/>
    </row>
    <row r="2681" spans="1:1" x14ac:dyDescent="0.2">
      <c r="A2681" s="20"/>
    </row>
    <row r="2682" spans="1:1" x14ac:dyDescent="0.2">
      <c r="A2682" s="20"/>
    </row>
    <row r="2683" spans="1:1" x14ac:dyDescent="0.2">
      <c r="A2683" s="20"/>
    </row>
    <row r="2684" spans="1:1" x14ac:dyDescent="0.2">
      <c r="A2684" s="20"/>
    </row>
    <row r="2685" spans="1:1" x14ac:dyDescent="0.2">
      <c r="A2685" s="20"/>
    </row>
    <row r="2686" spans="1:1" x14ac:dyDescent="0.2">
      <c r="A2686" s="20"/>
    </row>
    <row r="2687" spans="1:1" x14ac:dyDescent="0.2">
      <c r="A2687" s="20"/>
    </row>
    <row r="2688" spans="1:1" x14ac:dyDescent="0.2">
      <c r="A2688" s="20"/>
    </row>
    <row r="2689" spans="1:1" x14ac:dyDescent="0.2">
      <c r="A2689" s="20"/>
    </row>
    <row r="2690" spans="1:1" x14ac:dyDescent="0.2">
      <c r="A2690" s="20"/>
    </row>
    <row r="2691" spans="1:1" x14ac:dyDescent="0.2">
      <c r="A2691" s="20"/>
    </row>
    <row r="2692" spans="1:1" x14ac:dyDescent="0.2">
      <c r="A2692" s="20"/>
    </row>
    <row r="2693" spans="1:1" x14ac:dyDescent="0.2">
      <c r="A2693" s="20"/>
    </row>
    <row r="2694" spans="1:1" x14ac:dyDescent="0.2">
      <c r="A2694" s="20"/>
    </row>
    <row r="2695" spans="1:1" x14ac:dyDescent="0.2">
      <c r="A2695" s="20"/>
    </row>
    <row r="2696" spans="1:1" x14ac:dyDescent="0.2">
      <c r="A2696" s="20"/>
    </row>
    <row r="2697" spans="1:1" x14ac:dyDescent="0.2">
      <c r="A2697" s="20"/>
    </row>
    <row r="2698" spans="1:1" x14ac:dyDescent="0.2">
      <c r="A2698" s="20"/>
    </row>
    <row r="2699" spans="1:1" x14ac:dyDescent="0.2">
      <c r="A2699" s="20"/>
    </row>
    <row r="2700" spans="1:1" x14ac:dyDescent="0.2">
      <c r="A2700" s="20"/>
    </row>
    <row r="2701" spans="1:1" x14ac:dyDescent="0.2">
      <c r="A2701" s="20"/>
    </row>
    <row r="2702" spans="1:1" x14ac:dyDescent="0.2">
      <c r="A2702" s="20"/>
    </row>
    <row r="2703" spans="1:1" x14ac:dyDescent="0.2">
      <c r="A2703" s="20"/>
    </row>
    <row r="2704" spans="1:1" x14ac:dyDescent="0.2">
      <c r="A2704" s="20"/>
    </row>
    <row r="2705" spans="1:1" x14ac:dyDescent="0.2">
      <c r="A2705" s="20"/>
    </row>
    <row r="2706" spans="1:1" x14ac:dyDescent="0.2">
      <c r="A2706" s="20"/>
    </row>
    <row r="2707" spans="1:1" x14ac:dyDescent="0.2">
      <c r="A2707" s="20"/>
    </row>
    <row r="2708" spans="1:1" x14ac:dyDescent="0.2">
      <c r="A2708" s="20"/>
    </row>
    <row r="2709" spans="1:1" x14ac:dyDescent="0.2">
      <c r="A2709" s="20"/>
    </row>
    <row r="2710" spans="1:1" x14ac:dyDescent="0.2">
      <c r="A2710" s="20"/>
    </row>
    <row r="2711" spans="1:1" x14ac:dyDescent="0.2">
      <c r="A2711" s="20"/>
    </row>
    <row r="2712" spans="1:1" x14ac:dyDescent="0.2">
      <c r="A2712" s="20"/>
    </row>
    <row r="2713" spans="1:1" x14ac:dyDescent="0.2">
      <c r="A2713" s="20"/>
    </row>
    <row r="2714" spans="1:1" x14ac:dyDescent="0.2">
      <c r="A2714" s="20"/>
    </row>
    <row r="2715" spans="1:1" x14ac:dyDescent="0.2">
      <c r="A2715" s="20"/>
    </row>
    <row r="2716" spans="1:1" x14ac:dyDescent="0.2">
      <c r="A2716" s="20"/>
    </row>
    <row r="2717" spans="1:1" x14ac:dyDescent="0.2">
      <c r="A2717" s="20"/>
    </row>
    <row r="2718" spans="1:1" x14ac:dyDescent="0.2">
      <c r="A2718" s="20"/>
    </row>
    <row r="2719" spans="1:1" x14ac:dyDescent="0.2">
      <c r="A2719" s="20"/>
    </row>
    <row r="2720" spans="1:1" x14ac:dyDescent="0.2">
      <c r="A2720" s="20"/>
    </row>
    <row r="2721" spans="1:1" x14ac:dyDescent="0.2">
      <c r="A2721" s="20"/>
    </row>
    <row r="2722" spans="1:1" x14ac:dyDescent="0.2">
      <c r="A2722" s="20"/>
    </row>
    <row r="2723" spans="1:1" x14ac:dyDescent="0.2">
      <c r="A2723" s="20"/>
    </row>
    <row r="2724" spans="1:1" x14ac:dyDescent="0.2">
      <c r="A2724" s="20"/>
    </row>
    <row r="2725" spans="1:1" x14ac:dyDescent="0.2">
      <c r="A2725" s="20"/>
    </row>
    <row r="2726" spans="1:1" x14ac:dyDescent="0.2">
      <c r="A2726" s="20"/>
    </row>
    <row r="2727" spans="1:1" x14ac:dyDescent="0.2">
      <c r="A2727" s="20"/>
    </row>
    <row r="2728" spans="1:1" x14ac:dyDescent="0.2">
      <c r="A2728" s="20"/>
    </row>
    <row r="2729" spans="1:1" x14ac:dyDescent="0.2">
      <c r="A2729" s="20"/>
    </row>
    <row r="2730" spans="1:1" x14ac:dyDescent="0.2">
      <c r="A2730" s="20"/>
    </row>
    <row r="2731" spans="1:1" x14ac:dyDescent="0.2">
      <c r="A2731" s="20"/>
    </row>
    <row r="2732" spans="1:1" x14ac:dyDescent="0.2">
      <c r="A2732" s="20"/>
    </row>
    <row r="2733" spans="1:1" x14ac:dyDescent="0.2">
      <c r="A2733" s="20"/>
    </row>
    <row r="2734" spans="1:1" x14ac:dyDescent="0.2">
      <c r="A2734" s="20"/>
    </row>
    <row r="2735" spans="1:1" x14ac:dyDescent="0.2">
      <c r="A2735" s="20"/>
    </row>
    <row r="2736" spans="1:1" x14ac:dyDescent="0.2">
      <c r="A2736" s="20"/>
    </row>
    <row r="2737" spans="1:1" x14ac:dyDescent="0.2">
      <c r="A2737" s="20"/>
    </row>
    <row r="2738" spans="1:1" x14ac:dyDescent="0.2">
      <c r="A2738" s="20"/>
    </row>
    <row r="2739" spans="1:1" x14ac:dyDescent="0.2">
      <c r="A2739" s="20"/>
    </row>
    <row r="2740" spans="1:1" x14ac:dyDescent="0.2">
      <c r="A2740" s="20"/>
    </row>
    <row r="2741" spans="1:1" x14ac:dyDescent="0.2">
      <c r="A2741" s="20"/>
    </row>
    <row r="2742" spans="1:1" x14ac:dyDescent="0.2">
      <c r="A2742" s="20"/>
    </row>
    <row r="2743" spans="1:1" x14ac:dyDescent="0.2">
      <c r="A2743" s="20"/>
    </row>
    <row r="2744" spans="1:1" x14ac:dyDescent="0.2">
      <c r="A2744" s="20"/>
    </row>
    <row r="2745" spans="1:1" x14ac:dyDescent="0.2">
      <c r="A2745" s="20"/>
    </row>
    <row r="2746" spans="1:1" x14ac:dyDescent="0.2">
      <c r="A2746" s="20"/>
    </row>
    <row r="2747" spans="1:1" x14ac:dyDescent="0.2">
      <c r="A2747" s="20"/>
    </row>
    <row r="2748" spans="1:1" x14ac:dyDescent="0.2">
      <c r="A2748" s="20"/>
    </row>
    <row r="2749" spans="1:1" x14ac:dyDescent="0.2">
      <c r="A2749" s="20"/>
    </row>
    <row r="2750" spans="1:1" x14ac:dyDescent="0.2">
      <c r="A2750" s="20"/>
    </row>
    <row r="2751" spans="1:1" x14ac:dyDescent="0.2">
      <c r="A2751" s="20"/>
    </row>
    <row r="2752" spans="1:1" x14ac:dyDescent="0.2">
      <c r="A2752" s="20"/>
    </row>
    <row r="2753" spans="1:1" x14ac:dyDescent="0.2">
      <c r="A2753" s="20"/>
    </row>
    <row r="2754" spans="1:1" x14ac:dyDescent="0.2">
      <c r="A2754" s="20"/>
    </row>
    <row r="2755" spans="1:1" x14ac:dyDescent="0.2">
      <c r="A2755" s="20"/>
    </row>
    <row r="2756" spans="1:1" x14ac:dyDescent="0.2">
      <c r="A2756" s="20"/>
    </row>
    <row r="2757" spans="1:1" x14ac:dyDescent="0.2">
      <c r="A2757" s="20"/>
    </row>
    <row r="2758" spans="1:1" x14ac:dyDescent="0.2">
      <c r="A2758" s="20"/>
    </row>
    <row r="2759" spans="1:1" x14ac:dyDescent="0.2">
      <c r="A2759" s="20"/>
    </row>
    <row r="2760" spans="1:1" x14ac:dyDescent="0.2">
      <c r="A2760" s="20"/>
    </row>
    <row r="2761" spans="1:1" x14ac:dyDescent="0.2">
      <c r="A2761" s="20"/>
    </row>
    <row r="2762" spans="1:1" x14ac:dyDescent="0.2">
      <c r="A2762" s="20"/>
    </row>
    <row r="2763" spans="1:1" x14ac:dyDescent="0.2">
      <c r="A2763" s="20"/>
    </row>
    <row r="2764" spans="1:1" x14ac:dyDescent="0.2">
      <c r="A2764" s="20"/>
    </row>
    <row r="2765" spans="1:1" x14ac:dyDescent="0.2">
      <c r="A2765" s="20"/>
    </row>
    <row r="2766" spans="1:1" x14ac:dyDescent="0.2">
      <c r="A2766" s="20"/>
    </row>
    <row r="2767" spans="1:1" x14ac:dyDescent="0.2">
      <c r="A2767" s="20"/>
    </row>
    <row r="2768" spans="1:1" x14ac:dyDescent="0.2">
      <c r="A2768" s="20"/>
    </row>
    <row r="2769" spans="1:1" x14ac:dyDescent="0.2">
      <c r="A2769" s="20"/>
    </row>
    <row r="2770" spans="1:1" x14ac:dyDescent="0.2">
      <c r="A2770" s="20"/>
    </row>
    <row r="2771" spans="1:1" x14ac:dyDescent="0.2">
      <c r="A2771" s="20"/>
    </row>
    <row r="2772" spans="1:1" x14ac:dyDescent="0.2">
      <c r="A2772" s="20"/>
    </row>
    <row r="2773" spans="1:1" x14ac:dyDescent="0.2">
      <c r="A2773" s="20"/>
    </row>
    <row r="2774" spans="1:1" x14ac:dyDescent="0.2">
      <c r="A2774" s="20"/>
    </row>
    <row r="2775" spans="1:1" x14ac:dyDescent="0.2">
      <c r="A2775" s="20"/>
    </row>
    <row r="2776" spans="1:1" x14ac:dyDescent="0.2">
      <c r="A2776" s="20"/>
    </row>
    <row r="2777" spans="1:1" x14ac:dyDescent="0.2">
      <c r="A2777" s="20"/>
    </row>
    <row r="2778" spans="1:1" x14ac:dyDescent="0.2">
      <c r="A2778" s="20"/>
    </row>
    <row r="2779" spans="1:1" x14ac:dyDescent="0.2">
      <c r="A2779" s="20"/>
    </row>
    <row r="2780" spans="1:1" x14ac:dyDescent="0.2">
      <c r="A2780" s="20"/>
    </row>
    <row r="2781" spans="1:1" x14ac:dyDescent="0.2">
      <c r="A2781" s="20"/>
    </row>
    <row r="2782" spans="1:1" x14ac:dyDescent="0.2">
      <c r="A2782" s="20"/>
    </row>
    <row r="2783" spans="1:1" x14ac:dyDescent="0.2">
      <c r="A2783" s="20"/>
    </row>
    <row r="2784" spans="1:1" x14ac:dyDescent="0.2">
      <c r="A2784" s="20"/>
    </row>
    <row r="2785" spans="1:1" x14ac:dyDescent="0.2">
      <c r="A2785" s="20"/>
    </row>
    <row r="2786" spans="1:1" x14ac:dyDescent="0.2">
      <c r="A2786" s="20"/>
    </row>
    <row r="2787" spans="1:1" x14ac:dyDescent="0.2">
      <c r="A2787" s="20"/>
    </row>
    <row r="2788" spans="1:1" x14ac:dyDescent="0.2">
      <c r="A2788" s="20"/>
    </row>
    <row r="2789" spans="1:1" x14ac:dyDescent="0.2">
      <c r="A2789" s="20"/>
    </row>
    <row r="2790" spans="1:1" x14ac:dyDescent="0.2">
      <c r="A2790" s="20"/>
    </row>
    <row r="2791" spans="1:1" x14ac:dyDescent="0.2">
      <c r="A2791" s="20"/>
    </row>
    <row r="2792" spans="1:1" x14ac:dyDescent="0.2">
      <c r="A2792" s="20"/>
    </row>
    <row r="2793" spans="1:1" x14ac:dyDescent="0.2">
      <c r="A2793" s="20"/>
    </row>
    <row r="2794" spans="1:1" x14ac:dyDescent="0.2">
      <c r="A2794" s="20"/>
    </row>
    <row r="2795" spans="1:1" x14ac:dyDescent="0.2">
      <c r="A2795" s="20"/>
    </row>
    <row r="2796" spans="1:1" x14ac:dyDescent="0.2">
      <c r="A2796" s="20"/>
    </row>
    <row r="2797" spans="1:1" x14ac:dyDescent="0.2">
      <c r="A2797" s="20"/>
    </row>
    <row r="2798" spans="1:1" x14ac:dyDescent="0.2">
      <c r="A2798" s="20"/>
    </row>
    <row r="2799" spans="1:1" x14ac:dyDescent="0.2">
      <c r="A2799" s="20"/>
    </row>
    <row r="2800" spans="1:1" x14ac:dyDescent="0.2">
      <c r="A2800" s="20"/>
    </row>
    <row r="2801" spans="1:1" x14ac:dyDescent="0.2">
      <c r="A2801" s="20"/>
    </row>
    <row r="2802" spans="1:1" x14ac:dyDescent="0.2">
      <c r="A2802" s="20"/>
    </row>
    <row r="2803" spans="1:1" x14ac:dyDescent="0.2">
      <c r="A2803" s="20"/>
    </row>
    <row r="2804" spans="1:1" x14ac:dyDescent="0.2">
      <c r="A2804" s="20"/>
    </row>
    <row r="2805" spans="1:1" x14ac:dyDescent="0.2">
      <c r="A2805" s="20"/>
    </row>
    <row r="2806" spans="1:1" x14ac:dyDescent="0.2">
      <c r="A2806" s="20"/>
    </row>
    <row r="2807" spans="1:1" x14ac:dyDescent="0.2">
      <c r="A2807" s="20"/>
    </row>
    <row r="2808" spans="1:1" x14ac:dyDescent="0.2">
      <c r="A2808" s="20"/>
    </row>
    <row r="2809" spans="1:1" x14ac:dyDescent="0.2">
      <c r="A2809" s="20"/>
    </row>
    <row r="2810" spans="1:1" x14ac:dyDescent="0.2">
      <c r="A2810" s="20"/>
    </row>
    <row r="2811" spans="1:1" x14ac:dyDescent="0.2">
      <c r="A2811" s="20"/>
    </row>
    <row r="2812" spans="1:1" x14ac:dyDescent="0.2">
      <c r="A2812" s="20"/>
    </row>
    <row r="2813" spans="1:1" x14ac:dyDescent="0.2">
      <c r="A2813" s="20"/>
    </row>
    <row r="2814" spans="1:1" x14ac:dyDescent="0.2">
      <c r="A2814" s="20"/>
    </row>
    <row r="2815" spans="1:1" x14ac:dyDescent="0.2">
      <c r="A2815" s="20"/>
    </row>
    <row r="2816" spans="1:1" x14ac:dyDescent="0.2">
      <c r="A2816" s="20"/>
    </row>
    <row r="2817" spans="1:1" x14ac:dyDescent="0.2">
      <c r="A2817" s="20"/>
    </row>
    <row r="2818" spans="1:1" x14ac:dyDescent="0.2">
      <c r="A2818" s="20"/>
    </row>
    <row r="2819" spans="1:1" x14ac:dyDescent="0.2">
      <c r="A2819" s="20"/>
    </row>
    <row r="2820" spans="1:1" x14ac:dyDescent="0.2">
      <c r="A2820" s="20"/>
    </row>
    <row r="2821" spans="1:1" x14ac:dyDescent="0.2">
      <c r="A2821" s="20"/>
    </row>
    <row r="2822" spans="1:1" x14ac:dyDescent="0.2">
      <c r="A2822" s="20"/>
    </row>
    <row r="2823" spans="1:1" x14ac:dyDescent="0.2">
      <c r="A2823" s="20"/>
    </row>
    <row r="2824" spans="1:1" x14ac:dyDescent="0.2">
      <c r="A2824" s="20"/>
    </row>
    <row r="2825" spans="1:1" x14ac:dyDescent="0.2">
      <c r="A2825" s="20"/>
    </row>
    <row r="2826" spans="1:1" x14ac:dyDescent="0.2">
      <c r="A2826" s="20"/>
    </row>
    <row r="2827" spans="1:1" x14ac:dyDescent="0.2">
      <c r="A2827" s="20"/>
    </row>
    <row r="2828" spans="1:1" x14ac:dyDescent="0.2">
      <c r="A2828" s="20"/>
    </row>
    <row r="2829" spans="1:1" x14ac:dyDescent="0.2">
      <c r="A2829" s="20"/>
    </row>
    <row r="2830" spans="1:1" x14ac:dyDescent="0.2">
      <c r="A2830" s="20"/>
    </row>
    <row r="2831" spans="1:1" x14ac:dyDescent="0.2">
      <c r="A2831" s="20"/>
    </row>
    <row r="2832" spans="1:1" x14ac:dyDescent="0.2">
      <c r="A2832" s="20"/>
    </row>
    <row r="2833" spans="1:1" x14ac:dyDescent="0.2">
      <c r="A2833" s="20"/>
    </row>
    <row r="2834" spans="1:1" x14ac:dyDescent="0.2">
      <c r="A2834" s="20"/>
    </row>
    <row r="2835" spans="1:1" x14ac:dyDescent="0.2">
      <c r="A2835" s="20"/>
    </row>
    <row r="2836" spans="1:1" x14ac:dyDescent="0.2">
      <c r="A2836" s="20"/>
    </row>
    <row r="2837" spans="1:1" x14ac:dyDescent="0.2">
      <c r="A2837" s="20"/>
    </row>
    <row r="2838" spans="1:1" x14ac:dyDescent="0.2">
      <c r="A2838" s="20"/>
    </row>
    <row r="2839" spans="1:1" x14ac:dyDescent="0.2">
      <c r="A2839" s="20"/>
    </row>
    <row r="2840" spans="1:1" x14ac:dyDescent="0.2">
      <c r="A2840" s="20"/>
    </row>
    <row r="2841" spans="1:1" x14ac:dyDescent="0.2">
      <c r="A2841" s="20"/>
    </row>
    <row r="2842" spans="1:1" x14ac:dyDescent="0.2">
      <c r="A2842" s="20"/>
    </row>
    <row r="2843" spans="1:1" x14ac:dyDescent="0.2">
      <c r="A2843" s="20"/>
    </row>
    <row r="2844" spans="1:1" x14ac:dyDescent="0.2">
      <c r="A2844" s="20"/>
    </row>
    <row r="2845" spans="1:1" x14ac:dyDescent="0.2">
      <c r="A2845" s="20"/>
    </row>
    <row r="2846" spans="1:1" x14ac:dyDescent="0.2">
      <c r="A2846" s="20"/>
    </row>
    <row r="2847" spans="1:1" x14ac:dyDescent="0.2">
      <c r="A2847" s="20"/>
    </row>
    <row r="2848" spans="1:1" x14ac:dyDescent="0.2">
      <c r="A2848" s="20"/>
    </row>
    <row r="2849" spans="1:1" x14ac:dyDescent="0.2">
      <c r="A2849" s="20"/>
    </row>
    <row r="2850" spans="1:1" x14ac:dyDescent="0.2">
      <c r="A2850" s="20"/>
    </row>
    <row r="2851" spans="1:1" x14ac:dyDescent="0.2">
      <c r="A2851" s="20"/>
    </row>
    <row r="2852" spans="1:1" x14ac:dyDescent="0.2">
      <c r="A2852" s="20"/>
    </row>
    <row r="2853" spans="1:1" x14ac:dyDescent="0.2">
      <c r="A2853" s="20"/>
    </row>
    <row r="2854" spans="1:1" x14ac:dyDescent="0.2">
      <c r="A2854" s="20"/>
    </row>
    <row r="2855" spans="1:1" x14ac:dyDescent="0.2">
      <c r="A2855" s="20"/>
    </row>
    <row r="2856" spans="1:1" x14ac:dyDescent="0.2">
      <c r="A2856" s="20"/>
    </row>
    <row r="2857" spans="1:1" x14ac:dyDescent="0.2">
      <c r="A2857" s="20"/>
    </row>
    <row r="2858" spans="1:1" x14ac:dyDescent="0.2">
      <c r="A2858" s="20"/>
    </row>
    <row r="2859" spans="1:1" x14ac:dyDescent="0.2">
      <c r="A2859" s="20"/>
    </row>
    <row r="2860" spans="1:1" x14ac:dyDescent="0.2">
      <c r="A2860" s="20"/>
    </row>
    <row r="2861" spans="1:1" x14ac:dyDescent="0.2">
      <c r="A2861" s="20"/>
    </row>
    <row r="2862" spans="1:1" x14ac:dyDescent="0.2">
      <c r="A2862" s="20"/>
    </row>
    <row r="2863" spans="1:1" x14ac:dyDescent="0.2">
      <c r="A2863" s="20"/>
    </row>
    <row r="2864" spans="1:1" x14ac:dyDescent="0.2">
      <c r="A2864" s="20"/>
    </row>
    <row r="2865" spans="1:1" x14ac:dyDescent="0.2">
      <c r="A2865" s="20"/>
    </row>
    <row r="2866" spans="1:1" x14ac:dyDescent="0.2">
      <c r="A2866" s="20"/>
    </row>
    <row r="2867" spans="1:1" x14ac:dyDescent="0.2">
      <c r="A2867" s="20"/>
    </row>
    <row r="2868" spans="1:1" x14ac:dyDescent="0.2">
      <c r="A2868" s="20"/>
    </row>
    <row r="2869" spans="1:1" x14ac:dyDescent="0.2">
      <c r="A2869" s="20"/>
    </row>
    <row r="2870" spans="1:1" x14ac:dyDescent="0.2">
      <c r="A2870" s="20"/>
    </row>
    <row r="2871" spans="1:1" x14ac:dyDescent="0.2">
      <c r="A2871" s="20"/>
    </row>
    <row r="2872" spans="1:1" x14ac:dyDescent="0.2">
      <c r="A2872" s="20"/>
    </row>
    <row r="2873" spans="1:1" x14ac:dyDescent="0.2">
      <c r="A2873" s="20"/>
    </row>
    <row r="2874" spans="1:1" x14ac:dyDescent="0.2">
      <c r="A2874" s="20"/>
    </row>
    <row r="2875" spans="1:1" x14ac:dyDescent="0.2">
      <c r="A2875" s="20"/>
    </row>
    <row r="2876" spans="1:1" x14ac:dyDescent="0.2">
      <c r="A2876" s="20"/>
    </row>
    <row r="2877" spans="1:1" x14ac:dyDescent="0.2">
      <c r="A2877" s="20"/>
    </row>
    <row r="2878" spans="1:1" x14ac:dyDescent="0.2">
      <c r="A2878" s="20"/>
    </row>
    <row r="2879" spans="1:1" x14ac:dyDescent="0.2">
      <c r="A2879" s="20"/>
    </row>
    <row r="2880" spans="1:1" x14ac:dyDescent="0.2">
      <c r="A2880" s="20"/>
    </row>
    <row r="2881" spans="1:1" x14ac:dyDescent="0.2">
      <c r="A2881" s="20"/>
    </row>
    <row r="2882" spans="1:1" x14ac:dyDescent="0.2">
      <c r="A2882" s="20"/>
    </row>
    <row r="2883" spans="1:1" x14ac:dyDescent="0.2">
      <c r="A2883" s="20"/>
    </row>
    <row r="2884" spans="1:1" x14ac:dyDescent="0.2">
      <c r="A2884" s="20"/>
    </row>
    <row r="2885" spans="1:1" x14ac:dyDescent="0.2">
      <c r="A2885" s="20"/>
    </row>
    <row r="2886" spans="1:1" x14ac:dyDescent="0.2">
      <c r="A2886" s="20"/>
    </row>
    <row r="2887" spans="1:1" x14ac:dyDescent="0.2">
      <c r="A2887" s="20"/>
    </row>
    <row r="2888" spans="1:1" x14ac:dyDescent="0.2">
      <c r="A2888" s="20"/>
    </row>
    <row r="2889" spans="1:1" x14ac:dyDescent="0.2">
      <c r="A2889" s="20"/>
    </row>
    <row r="2890" spans="1:1" x14ac:dyDescent="0.2">
      <c r="A2890" s="20"/>
    </row>
    <row r="2891" spans="1:1" x14ac:dyDescent="0.2">
      <c r="A2891" s="20"/>
    </row>
    <row r="2892" spans="1:1" x14ac:dyDescent="0.2">
      <c r="A2892" s="20"/>
    </row>
    <row r="2893" spans="1:1" x14ac:dyDescent="0.2">
      <c r="A2893" s="20"/>
    </row>
    <row r="2894" spans="1:1" x14ac:dyDescent="0.2">
      <c r="A2894" s="20"/>
    </row>
    <row r="2895" spans="1:1" x14ac:dyDescent="0.2">
      <c r="A2895" s="20"/>
    </row>
    <row r="2896" spans="1:1" x14ac:dyDescent="0.2">
      <c r="A2896" s="20"/>
    </row>
    <row r="2897" spans="1:1" x14ac:dyDescent="0.2">
      <c r="A2897" s="20"/>
    </row>
    <row r="2898" spans="1:1" x14ac:dyDescent="0.2">
      <c r="A2898" s="20"/>
    </row>
    <row r="2899" spans="1:1" x14ac:dyDescent="0.2">
      <c r="A2899" s="20"/>
    </row>
    <row r="2900" spans="1:1" x14ac:dyDescent="0.2">
      <c r="A2900" s="20"/>
    </row>
    <row r="2901" spans="1:1" x14ac:dyDescent="0.2">
      <c r="A2901" s="20"/>
    </row>
    <row r="2902" spans="1:1" x14ac:dyDescent="0.2">
      <c r="A2902" s="20"/>
    </row>
    <row r="2903" spans="1:1" x14ac:dyDescent="0.2">
      <c r="A2903" s="20"/>
    </row>
    <row r="2904" spans="1:1" x14ac:dyDescent="0.2">
      <c r="A2904" s="20"/>
    </row>
    <row r="2905" spans="1:1" x14ac:dyDescent="0.2">
      <c r="A2905" s="20"/>
    </row>
    <row r="2906" spans="1:1" x14ac:dyDescent="0.2">
      <c r="A2906" s="20"/>
    </row>
    <row r="2907" spans="1:1" x14ac:dyDescent="0.2">
      <c r="A2907" s="20"/>
    </row>
    <row r="2908" spans="1:1" x14ac:dyDescent="0.2">
      <c r="A2908" s="20"/>
    </row>
    <row r="2909" spans="1:1" x14ac:dyDescent="0.2">
      <c r="A2909" s="20"/>
    </row>
    <row r="2910" spans="1:1" x14ac:dyDescent="0.2">
      <c r="A2910" s="20"/>
    </row>
    <row r="2911" spans="1:1" x14ac:dyDescent="0.2">
      <c r="A2911" s="20"/>
    </row>
    <row r="2912" spans="1:1" x14ac:dyDescent="0.2">
      <c r="A2912" s="20"/>
    </row>
    <row r="2913" spans="1:1" x14ac:dyDescent="0.2">
      <c r="A2913" s="20"/>
    </row>
    <row r="2914" spans="1:1" x14ac:dyDescent="0.2">
      <c r="A2914" s="20"/>
    </row>
    <row r="2915" spans="1:1" x14ac:dyDescent="0.2">
      <c r="A2915" s="20"/>
    </row>
    <row r="2916" spans="1:1" x14ac:dyDescent="0.2">
      <c r="A2916" s="20"/>
    </row>
    <row r="2917" spans="1:1" x14ac:dyDescent="0.2">
      <c r="A2917" s="20"/>
    </row>
    <row r="2918" spans="1:1" x14ac:dyDescent="0.2">
      <c r="A2918" s="20"/>
    </row>
    <row r="2919" spans="1:1" x14ac:dyDescent="0.2">
      <c r="A2919" s="20"/>
    </row>
    <row r="2920" spans="1:1" x14ac:dyDescent="0.2">
      <c r="A2920" s="20"/>
    </row>
    <row r="2921" spans="1:1" x14ac:dyDescent="0.2">
      <c r="A2921" s="20"/>
    </row>
    <row r="2922" spans="1:1" x14ac:dyDescent="0.2">
      <c r="A2922" s="20"/>
    </row>
    <row r="2923" spans="1:1" x14ac:dyDescent="0.2">
      <c r="A2923" s="20"/>
    </row>
    <row r="2924" spans="1:1" x14ac:dyDescent="0.2">
      <c r="A2924" s="20"/>
    </row>
    <row r="2925" spans="1:1" x14ac:dyDescent="0.2">
      <c r="A2925" s="20"/>
    </row>
    <row r="2926" spans="1:1" x14ac:dyDescent="0.2">
      <c r="A2926" s="20"/>
    </row>
    <row r="2927" spans="1:1" x14ac:dyDescent="0.2">
      <c r="A2927" s="20"/>
    </row>
    <row r="2928" spans="1:1" x14ac:dyDescent="0.2">
      <c r="A2928" s="20"/>
    </row>
    <row r="2929" spans="1:1" x14ac:dyDescent="0.2">
      <c r="A2929" s="20"/>
    </row>
    <row r="2930" spans="1:1" x14ac:dyDescent="0.2">
      <c r="A2930" s="20"/>
    </row>
    <row r="2931" spans="1:1" x14ac:dyDescent="0.2">
      <c r="A2931" s="20"/>
    </row>
    <row r="2932" spans="1:1" x14ac:dyDescent="0.2">
      <c r="A2932" s="20"/>
    </row>
    <row r="2933" spans="1:1" x14ac:dyDescent="0.2">
      <c r="A2933" s="20"/>
    </row>
    <row r="2934" spans="1:1" x14ac:dyDescent="0.2">
      <c r="A2934" s="20"/>
    </row>
    <row r="2935" spans="1:1" x14ac:dyDescent="0.2">
      <c r="A2935" s="20"/>
    </row>
    <row r="2936" spans="1:1" x14ac:dyDescent="0.2">
      <c r="A2936" s="20"/>
    </row>
    <row r="2937" spans="1:1" x14ac:dyDescent="0.2">
      <c r="A2937" s="20"/>
    </row>
    <row r="2938" spans="1:1" x14ac:dyDescent="0.2">
      <c r="A2938" s="20"/>
    </row>
    <row r="2939" spans="1:1" x14ac:dyDescent="0.2">
      <c r="A2939" s="20"/>
    </row>
    <row r="2940" spans="1:1" x14ac:dyDescent="0.2">
      <c r="A2940" s="20"/>
    </row>
    <row r="2941" spans="1:1" x14ac:dyDescent="0.2">
      <c r="A2941" s="20"/>
    </row>
    <row r="2942" spans="1:1" x14ac:dyDescent="0.2">
      <c r="A2942" s="20"/>
    </row>
    <row r="2943" spans="1:1" x14ac:dyDescent="0.2">
      <c r="A2943" s="20"/>
    </row>
    <row r="2944" spans="1:1" x14ac:dyDescent="0.2">
      <c r="A2944" s="20"/>
    </row>
    <row r="2945" spans="1:1" x14ac:dyDescent="0.2">
      <c r="A2945" s="20"/>
    </row>
    <row r="2946" spans="1:1" x14ac:dyDescent="0.2">
      <c r="A2946" s="20"/>
    </row>
    <row r="2947" spans="1:1" x14ac:dyDescent="0.2">
      <c r="A2947" s="20"/>
    </row>
    <row r="2948" spans="1:1" x14ac:dyDescent="0.2">
      <c r="A2948" s="20"/>
    </row>
    <row r="2949" spans="1:1" x14ac:dyDescent="0.2">
      <c r="A2949" s="20"/>
    </row>
    <row r="2950" spans="1:1" x14ac:dyDescent="0.2">
      <c r="A2950" s="20"/>
    </row>
    <row r="2951" spans="1:1" x14ac:dyDescent="0.2">
      <c r="A2951" s="20"/>
    </row>
    <row r="2952" spans="1:1" x14ac:dyDescent="0.2">
      <c r="A2952" s="20"/>
    </row>
    <row r="2953" spans="1:1" x14ac:dyDescent="0.2">
      <c r="A2953" s="20"/>
    </row>
    <row r="2954" spans="1:1" x14ac:dyDescent="0.2">
      <c r="A2954" s="20"/>
    </row>
    <row r="2955" spans="1:1" x14ac:dyDescent="0.2">
      <c r="A2955" s="20"/>
    </row>
    <row r="2956" spans="1:1" x14ac:dyDescent="0.2">
      <c r="A2956" s="20"/>
    </row>
    <row r="2957" spans="1:1" x14ac:dyDescent="0.2">
      <c r="A2957" s="20"/>
    </row>
    <row r="2958" spans="1:1" x14ac:dyDescent="0.2">
      <c r="A2958" s="20"/>
    </row>
    <row r="2959" spans="1:1" x14ac:dyDescent="0.2">
      <c r="A2959" s="20"/>
    </row>
    <row r="2960" spans="1:1" x14ac:dyDescent="0.2">
      <c r="A2960" s="20"/>
    </row>
    <row r="2961" spans="1:1" x14ac:dyDescent="0.2">
      <c r="A2961" s="20"/>
    </row>
    <row r="2962" spans="1:1" x14ac:dyDescent="0.2">
      <c r="A2962" s="20"/>
    </row>
    <row r="2963" spans="1:1" x14ac:dyDescent="0.2">
      <c r="A2963" s="20"/>
    </row>
    <row r="2964" spans="1:1" x14ac:dyDescent="0.2">
      <c r="A2964" s="20"/>
    </row>
    <row r="2965" spans="1:1" x14ac:dyDescent="0.2">
      <c r="A2965" s="20"/>
    </row>
    <row r="2966" spans="1:1" x14ac:dyDescent="0.2">
      <c r="A2966" s="20"/>
    </row>
    <row r="2967" spans="1:1" x14ac:dyDescent="0.2">
      <c r="A2967" s="20"/>
    </row>
    <row r="2968" spans="1:1" x14ac:dyDescent="0.2">
      <c r="A2968" s="20"/>
    </row>
    <row r="2969" spans="1:1" x14ac:dyDescent="0.2">
      <c r="A2969" s="20"/>
    </row>
    <row r="2970" spans="1:1" x14ac:dyDescent="0.2">
      <c r="A2970" s="20"/>
    </row>
    <row r="2971" spans="1:1" x14ac:dyDescent="0.2">
      <c r="A2971" s="20"/>
    </row>
    <row r="2972" spans="1:1" x14ac:dyDescent="0.2">
      <c r="A2972" s="20"/>
    </row>
    <row r="2973" spans="1:1" x14ac:dyDescent="0.2">
      <c r="A2973" s="20"/>
    </row>
    <row r="2974" spans="1:1" x14ac:dyDescent="0.2">
      <c r="A2974" s="20"/>
    </row>
    <row r="2975" spans="1:1" x14ac:dyDescent="0.2">
      <c r="A2975" s="20"/>
    </row>
    <row r="2976" spans="1:1" x14ac:dyDescent="0.2">
      <c r="A2976" s="20"/>
    </row>
    <row r="2977" spans="1:1" x14ac:dyDescent="0.2">
      <c r="A2977" s="20"/>
    </row>
    <row r="2978" spans="1:1" x14ac:dyDescent="0.2">
      <c r="A2978" s="20"/>
    </row>
    <row r="2979" spans="1:1" x14ac:dyDescent="0.2">
      <c r="A2979" s="20"/>
    </row>
    <row r="2980" spans="1:1" x14ac:dyDescent="0.2">
      <c r="A2980" s="20"/>
    </row>
    <row r="2981" spans="1:1" x14ac:dyDescent="0.2">
      <c r="A2981" s="20"/>
    </row>
    <row r="2982" spans="1:1" x14ac:dyDescent="0.2">
      <c r="A2982" s="20"/>
    </row>
    <row r="2983" spans="1:1" x14ac:dyDescent="0.2">
      <c r="A2983" s="20"/>
    </row>
    <row r="2984" spans="1:1" x14ac:dyDescent="0.2">
      <c r="A2984" s="20"/>
    </row>
    <row r="2985" spans="1:1" x14ac:dyDescent="0.2">
      <c r="A2985" s="20"/>
    </row>
    <row r="2986" spans="1:1" x14ac:dyDescent="0.2">
      <c r="A2986" s="20"/>
    </row>
    <row r="2987" spans="1:1" x14ac:dyDescent="0.2">
      <c r="A2987" s="20"/>
    </row>
    <row r="2988" spans="1:1" x14ac:dyDescent="0.2">
      <c r="A2988" s="20"/>
    </row>
    <row r="2989" spans="1:1" x14ac:dyDescent="0.2">
      <c r="A2989" s="20"/>
    </row>
    <row r="2990" spans="1:1" x14ac:dyDescent="0.2">
      <c r="A2990" s="20"/>
    </row>
    <row r="2991" spans="1:1" x14ac:dyDescent="0.2">
      <c r="A2991" s="20"/>
    </row>
    <row r="2992" spans="1:1" x14ac:dyDescent="0.2">
      <c r="A2992" s="20"/>
    </row>
    <row r="2993" spans="1:1" x14ac:dyDescent="0.2">
      <c r="A2993" s="20"/>
    </row>
    <row r="2994" spans="1:1" x14ac:dyDescent="0.2">
      <c r="A2994" s="20"/>
    </row>
    <row r="2995" spans="1:1" x14ac:dyDescent="0.2">
      <c r="A2995" s="20"/>
    </row>
    <row r="2996" spans="1:1" x14ac:dyDescent="0.2">
      <c r="A2996" s="20"/>
    </row>
    <row r="2997" spans="1:1" x14ac:dyDescent="0.2">
      <c r="A2997" s="20"/>
    </row>
    <row r="2998" spans="1:1" x14ac:dyDescent="0.2">
      <c r="A2998" s="20"/>
    </row>
    <row r="2999" spans="1:1" x14ac:dyDescent="0.2">
      <c r="A2999" s="20"/>
    </row>
    <row r="3000" spans="1:1" x14ac:dyDescent="0.2">
      <c r="A3000" s="20"/>
    </row>
    <row r="3001" spans="1:1" x14ac:dyDescent="0.2">
      <c r="A3001" s="20"/>
    </row>
    <row r="3002" spans="1:1" x14ac:dyDescent="0.2">
      <c r="A3002" s="20"/>
    </row>
    <row r="3003" spans="1:1" x14ac:dyDescent="0.2">
      <c r="A3003" s="20"/>
    </row>
    <row r="3004" spans="1:1" x14ac:dyDescent="0.2">
      <c r="A3004" s="20"/>
    </row>
    <row r="3005" spans="1:1" x14ac:dyDescent="0.2">
      <c r="A3005" s="20"/>
    </row>
    <row r="3006" spans="1:1" x14ac:dyDescent="0.2">
      <c r="A3006" s="20"/>
    </row>
    <row r="3007" spans="1:1" x14ac:dyDescent="0.2">
      <c r="A3007" s="20"/>
    </row>
    <row r="3008" spans="1:1" x14ac:dyDescent="0.2">
      <c r="A3008" s="20"/>
    </row>
    <row r="3009" spans="1:1" x14ac:dyDescent="0.2">
      <c r="A3009" s="20"/>
    </row>
    <row r="3010" spans="1:1" x14ac:dyDescent="0.2">
      <c r="A3010" s="20"/>
    </row>
    <row r="3011" spans="1:1" x14ac:dyDescent="0.2">
      <c r="A3011" s="20"/>
    </row>
    <row r="3012" spans="1:1" x14ac:dyDescent="0.2">
      <c r="A3012" s="20"/>
    </row>
    <row r="3013" spans="1:1" x14ac:dyDescent="0.2">
      <c r="A3013" s="20"/>
    </row>
    <row r="3014" spans="1:1" x14ac:dyDescent="0.2">
      <c r="A3014" s="20"/>
    </row>
    <row r="3015" spans="1:1" x14ac:dyDescent="0.2">
      <c r="A3015" s="20"/>
    </row>
    <row r="3016" spans="1:1" x14ac:dyDescent="0.2">
      <c r="A3016" s="20"/>
    </row>
    <row r="3017" spans="1:1" x14ac:dyDescent="0.2">
      <c r="A3017" s="20"/>
    </row>
    <row r="3018" spans="1:1" x14ac:dyDescent="0.2">
      <c r="A3018" s="20"/>
    </row>
    <row r="3019" spans="1:1" x14ac:dyDescent="0.2">
      <c r="A3019" s="20"/>
    </row>
    <row r="3020" spans="1:1" x14ac:dyDescent="0.2">
      <c r="A3020" s="20"/>
    </row>
    <row r="3021" spans="1:1" x14ac:dyDescent="0.2">
      <c r="A3021" s="20"/>
    </row>
    <row r="3022" spans="1:1" x14ac:dyDescent="0.2">
      <c r="A3022" s="20"/>
    </row>
    <row r="3023" spans="1:1" x14ac:dyDescent="0.2">
      <c r="A3023" s="20"/>
    </row>
    <row r="3024" spans="1:1" x14ac:dyDescent="0.2">
      <c r="A3024" s="20"/>
    </row>
    <row r="3025" spans="1:1" x14ac:dyDescent="0.2">
      <c r="A3025" s="20"/>
    </row>
    <row r="3026" spans="1:1" x14ac:dyDescent="0.2">
      <c r="A3026" s="20"/>
    </row>
    <row r="3027" spans="1:1" x14ac:dyDescent="0.2">
      <c r="A3027" s="20"/>
    </row>
    <row r="3028" spans="1:1" x14ac:dyDescent="0.2">
      <c r="A3028" s="20"/>
    </row>
    <row r="3029" spans="1:1" x14ac:dyDescent="0.2">
      <c r="A3029" s="20"/>
    </row>
    <row r="3030" spans="1:1" x14ac:dyDescent="0.2">
      <c r="A3030" s="20"/>
    </row>
    <row r="3031" spans="1:1" x14ac:dyDescent="0.2">
      <c r="A3031" s="20"/>
    </row>
    <row r="3032" spans="1:1" x14ac:dyDescent="0.2">
      <c r="A3032" s="20"/>
    </row>
    <row r="3033" spans="1:1" x14ac:dyDescent="0.2">
      <c r="A3033" s="20"/>
    </row>
    <row r="3034" spans="1:1" x14ac:dyDescent="0.2">
      <c r="A3034" s="20"/>
    </row>
    <row r="3035" spans="1:1" x14ac:dyDescent="0.2">
      <c r="A3035" s="20"/>
    </row>
    <row r="3036" spans="1:1" x14ac:dyDescent="0.2">
      <c r="A3036" s="20"/>
    </row>
    <row r="3037" spans="1:1" x14ac:dyDescent="0.2">
      <c r="A3037" s="20"/>
    </row>
    <row r="3038" spans="1:1" x14ac:dyDescent="0.2">
      <c r="A3038" s="20"/>
    </row>
    <row r="3039" spans="1:1" x14ac:dyDescent="0.2">
      <c r="A3039" s="20"/>
    </row>
    <row r="3040" spans="1:1" x14ac:dyDescent="0.2">
      <c r="A3040" s="20"/>
    </row>
    <row r="3041" spans="1:1" x14ac:dyDescent="0.2">
      <c r="A3041" s="20"/>
    </row>
    <row r="3042" spans="1:1" x14ac:dyDescent="0.2">
      <c r="A3042" s="20"/>
    </row>
    <row r="3043" spans="1:1" x14ac:dyDescent="0.2">
      <c r="A3043" s="20"/>
    </row>
    <row r="3044" spans="1:1" x14ac:dyDescent="0.2">
      <c r="A3044" s="20"/>
    </row>
    <row r="3045" spans="1:1" x14ac:dyDescent="0.2">
      <c r="A3045" s="20"/>
    </row>
    <row r="3046" spans="1:1" x14ac:dyDescent="0.2">
      <c r="A3046" s="20"/>
    </row>
    <row r="3047" spans="1:1" x14ac:dyDescent="0.2">
      <c r="A3047" s="20"/>
    </row>
    <row r="3048" spans="1:1" x14ac:dyDescent="0.2">
      <c r="A3048" s="20"/>
    </row>
    <row r="3049" spans="1:1" x14ac:dyDescent="0.2">
      <c r="A3049" s="20"/>
    </row>
    <row r="3050" spans="1:1" x14ac:dyDescent="0.2">
      <c r="A3050" s="20"/>
    </row>
    <row r="3051" spans="1:1" x14ac:dyDescent="0.2">
      <c r="A3051" s="20"/>
    </row>
    <row r="3052" spans="1:1" x14ac:dyDescent="0.2">
      <c r="A3052" s="20"/>
    </row>
    <row r="3053" spans="1:1" x14ac:dyDescent="0.2">
      <c r="A3053" s="20"/>
    </row>
    <row r="3054" spans="1:1" x14ac:dyDescent="0.2">
      <c r="A3054" s="20"/>
    </row>
    <row r="3055" spans="1:1" x14ac:dyDescent="0.2">
      <c r="A3055" s="20"/>
    </row>
    <row r="3056" spans="1:1" x14ac:dyDescent="0.2">
      <c r="A3056" s="20"/>
    </row>
    <row r="3057" spans="1:1" x14ac:dyDescent="0.2">
      <c r="A3057" s="20"/>
    </row>
    <row r="3058" spans="1:1" x14ac:dyDescent="0.2">
      <c r="A3058" s="20"/>
    </row>
    <row r="3059" spans="1:1" x14ac:dyDescent="0.2">
      <c r="A3059" s="20"/>
    </row>
    <row r="3060" spans="1:1" x14ac:dyDescent="0.2">
      <c r="A3060" s="20"/>
    </row>
    <row r="3061" spans="1:1" x14ac:dyDescent="0.2">
      <c r="A3061" s="20"/>
    </row>
    <row r="3062" spans="1:1" x14ac:dyDescent="0.2">
      <c r="A3062" s="20"/>
    </row>
    <row r="3063" spans="1:1" x14ac:dyDescent="0.2">
      <c r="A3063" s="20"/>
    </row>
    <row r="3064" spans="1:1" x14ac:dyDescent="0.2">
      <c r="A3064" s="20"/>
    </row>
    <row r="3065" spans="1:1" x14ac:dyDescent="0.2">
      <c r="A3065" s="20"/>
    </row>
    <row r="3066" spans="1:1" x14ac:dyDescent="0.2">
      <c r="A3066" s="20"/>
    </row>
    <row r="3067" spans="1:1" x14ac:dyDescent="0.2">
      <c r="A3067" s="20"/>
    </row>
    <row r="3068" spans="1:1" x14ac:dyDescent="0.2">
      <c r="A3068" s="20"/>
    </row>
    <row r="3069" spans="1:1" x14ac:dyDescent="0.2">
      <c r="A3069" s="20"/>
    </row>
    <row r="3070" spans="1:1" x14ac:dyDescent="0.2">
      <c r="A3070" s="20"/>
    </row>
    <row r="3071" spans="1:1" x14ac:dyDescent="0.2">
      <c r="A3071" s="20"/>
    </row>
    <row r="3072" spans="1:1" x14ac:dyDescent="0.2">
      <c r="A3072" s="20"/>
    </row>
    <row r="3073" spans="1:1" x14ac:dyDescent="0.2">
      <c r="A3073" s="20"/>
    </row>
    <row r="3074" spans="1:1" x14ac:dyDescent="0.2">
      <c r="A3074" s="20"/>
    </row>
    <row r="3075" spans="1:1" x14ac:dyDescent="0.2">
      <c r="A3075" s="20"/>
    </row>
    <row r="3076" spans="1:1" x14ac:dyDescent="0.2">
      <c r="A3076" s="20"/>
    </row>
    <row r="3077" spans="1:1" x14ac:dyDescent="0.2">
      <c r="A3077" s="20"/>
    </row>
    <row r="3078" spans="1:1" x14ac:dyDescent="0.2">
      <c r="A3078" s="20"/>
    </row>
    <row r="3079" spans="1:1" x14ac:dyDescent="0.2">
      <c r="A3079" s="20"/>
    </row>
    <row r="3080" spans="1:1" x14ac:dyDescent="0.2">
      <c r="A3080" s="20"/>
    </row>
    <row r="3081" spans="1:1" x14ac:dyDescent="0.2">
      <c r="A3081" s="20"/>
    </row>
    <row r="3082" spans="1:1" x14ac:dyDescent="0.2">
      <c r="A3082" s="20"/>
    </row>
    <row r="3083" spans="1:1" x14ac:dyDescent="0.2">
      <c r="A3083" s="20"/>
    </row>
    <row r="3084" spans="1:1" x14ac:dyDescent="0.2">
      <c r="A3084" s="20"/>
    </row>
    <row r="3085" spans="1:1" x14ac:dyDescent="0.2">
      <c r="A3085" s="20"/>
    </row>
    <row r="3086" spans="1:1" x14ac:dyDescent="0.2">
      <c r="A3086" s="20"/>
    </row>
    <row r="3087" spans="1:1" x14ac:dyDescent="0.2">
      <c r="A3087" s="20"/>
    </row>
    <row r="3088" spans="1:1" x14ac:dyDescent="0.2">
      <c r="A3088" s="20"/>
    </row>
    <row r="3089" spans="1:1" x14ac:dyDescent="0.2">
      <c r="A3089" s="20"/>
    </row>
    <row r="3090" spans="1:1" x14ac:dyDescent="0.2">
      <c r="A3090" s="20"/>
    </row>
    <row r="3091" spans="1:1" x14ac:dyDescent="0.2">
      <c r="A3091" s="20"/>
    </row>
    <row r="3092" spans="1:1" x14ac:dyDescent="0.2">
      <c r="A3092" s="20"/>
    </row>
    <row r="3093" spans="1:1" x14ac:dyDescent="0.2">
      <c r="A3093" s="20"/>
    </row>
    <row r="3094" spans="1:1" x14ac:dyDescent="0.2">
      <c r="A3094" s="20"/>
    </row>
    <row r="3095" spans="1:1" x14ac:dyDescent="0.2">
      <c r="A3095" s="20"/>
    </row>
    <row r="3096" spans="1:1" x14ac:dyDescent="0.2">
      <c r="A3096" s="20"/>
    </row>
    <row r="3097" spans="1:1" x14ac:dyDescent="0.2">
      <c r="A3097" s="20"/>
    </row>
    <row r="3098" spans="1:1" x14ac:dyDescent="0.2">
      <c r="A3098" s="20"/>
    </row>
    <row r="3099" spans="1:1" x14ac:dyDescent="0.2">
      <c r="A3099" s="20"/>
    </row>
    <row r="3100" spans="1:1" x14ac:dyDescent="0.2">
      <c r="A3100" s="20"/>
    </row>
    <row r="3101" spans="1:1" x14ac:dyDescent="0.2">
      <c r="A3101" s="20"/>
    </row>
    <row r="3102" spans="1:1" x14ac:dyDescent="0.2">
      <c r="A3102" s="20"/>
    </row>
    <row r="3103" spans="1:1" x14ac:dyDescent="0.2">
      <c r="A3103" s="20"/>
    </row>
    <row r="3104" spans="1:1" x14ac:dyDescent="0.2">
      <c r="A3104" s="20"/>
    </row>
    <row r="3105" spans="1:1" x14ac:dyDescent="0.2">
      <c r="A3105" s="20"/>
    </row>
    <row r="3106" spans="1:1" x14ac:dyDescent="0.2">
      <c r="A3106" s="20"/>
    </row>
    <row r="3107" spans="1:1" x14ac:dyDescent="0.2">
      <c r="A3107" s="20"/>
    </row>
    <row r="3108" spans="1:1" x14ac:dyDescent="0.2">
      <c r="A3108" s="20"/>
    </row>
    <row r="3109" spans="1:1" x14ac:dyDescent="0.2">
      <c r="A3109" s="20"/>
    </row>
    <row r="3110" spans="1:1" x14ac:dyDescent="0.2">
      <c r="A3110" s="20"/>
    </row>
    <row r="3111" spans="1:1" x14ac:dyDescent="0.2">
      <c r="A3111" s="20"/>
    </row>
    <row r="3112" spans="1:1" x14ac:dyDescent="0.2">
      <c r="A3112" s="20"/>
    </row>
    <row r="3113" spans="1:1" x14ac:dyDescent="0.2">
      <c r="A3113" s="20"/>
    </row>
    <row r="3114" spans="1:1" x14ac:dyDescent="0.2">
      <c r="A3114" s="20"/>
    </row>
    <row r="3115" spans="1:1" x14ac:dyDescent="0.2">
      <c r="A3115" s="20"/>
    </row>
    <row r="3116" spans="1:1" x14ac:dyDescent="0.2">
      <c r="A3116" s="20"/>
    </row>
    <row r="3117" spans="1:1" x14ac:dyDescent="0.2">
      <c r="A3117" s="20"/>
    </row>
    <row r="3118" spans="1:1" x14ac:dyDescent="0.2">
      <c r="A3118" s="20"/>
    </row>
    <row r="3119" spans="1:1" x14ac:dyDescent="0.2">
      <c r="A3119" s="20"/>
    </row>
    <row r="3120" spans="1:1" x14ac:dyDescent="0.2">
      <c r="A3120" s="20"/>
    </row>
    <row r="3121" spans="1:1" x14ac:dyDescent="0.2">
      <c r="A3121" s="20"/>
    </row>
    <row r="3122" spans="1:1" x14ac:dyDescent="0.2">
      <c r="A3122" s="20"/>
    </row>
    <row r="3123" spans="1:1" x14ac:dyDescent="0.2">
      <c r="A3123" s="20"/>
    </row>
    <row r="3124" spans="1:1" x14ac:dyDescent="0.2">
      <c r="A3124" s="20"/>
    </row>
    <row r="3125" spans="1:1" x14ac:dyDescent="0.2">
      <c r="A3125" s="20"/>
    </row>
    <row r="3126" spans="1:1" x14ac:dyDescent="0.2">
      <c r="A3126" s="20"/>
    </row>
    <row r="3127" spans="1:1" x14ac:dyDescent="0.2">
      <c r="A3127" s="20"/>
    </row>
    <row r="3128" spans="1:1" x14ac:dyDescent="0.2">
      <c r="A3128" s="20"/>
    </row>
    <row r="3129" spans="1:1" x14ac:dyDescent="0.2">
      <c r="A3129" s="20"/>
    </row>
    <row r="3130" spans="1:1" x14ac:dyDescent="0.2">
      <c r="A3130" s="20"/>
    </row>
    <row r="3131" spans="1:1" x14ac:dyDescent="0.2">
      <c r="A3131" s="20"/>
    </row>
    <row r="3132" spans="1:1" x14ac:dyDescent="0.2">
      <c r="A3132" s="20"/>
    </row>
    <row r="3133" spans="1:1" x14ac:dyDescent="0.2">
      <c r="A3133" s="20"/>
    </row>
    <row r="3134" spans="1:1" x14ac:dyDescent="0.2">
      <c r="A3134" s="20"/>
    </row>
    <row r="3135" spans="1:1" x14ac:dyDescent="0.2">
      <c r="A3135" s="20"/>
    </row>
    <row r="3136" spans="1:1" x14ac:dyDescent="0.2">
      <c r="A3136" s="20"/>
    </row>
    <row r="3137" spans="1:1" x14ac:dyDescent="0.2">
      <c r="A3137" s="20"/>
    </row>
    <row r="3138" spans="1:1" x14ac:dyDescent="0.2">
      <c r="A3138" s="20"/>
    </row>
    <row r="3139" spans="1:1" x14ac:dyDescent="0.2">
      <c r="A3139" s="20"/>
    </row>
    <row r="3140" spans="1:1" x14ac:dyDescent="0.2">
      <c r="A3140" s="20"/>
    </row>
    <row r="3141" spans="1:1" x14ac:dyDescent="0.2">
      <c r="A3141" s="20"/>
    </row>
    <row r="3142" spans="1:1" x14ac:dyDescent="0.2">
      <c r="A3142" s="20"/>
    </row>
    <row r="3143" spans="1:1" x14ac:dyDescent="0.2">
      <c r="A3143" s="20"/>
    </row>
    <row r="3144" spans="1:1" x14ac:dyDescent="0.2">
      <c r="A3144" s="20"/>
    </row>
    <row r="3145" spans="1:1" x14ac:dyDescent="0.2">
      <c r="A3145" s="20"/>
    </row>
    <row r="3146" spans="1:1" x14ac:dyDescent="0.2">
      <c r="A3146" s="20"/>
    </row>
    <row r="3147" spans="1:1" x14ac:dyDescent="0.2">
      <c r="A3147" s="20"/>
    </row>
    <row r="3148" spans="1:1" x14ac:dyDescent="0.2">
      <c r="A3148" s="20"/>
    </row>
    <row r="3149" spans="1:1" x14ac:dyDescent="0.2">
      <c r="A3149" s="20"/>
    </row>
    <row r="3150" spans="1:1" x14ac:dyDescent="0.2">
      <c r="A3150" s="20"/>
    </row>
    <row r="3151" spans="1:1" x14ac:dyDescent="0.2">
      <c r="A3151" s="20"/>
    </row>
    <row r="3152" spans="1:1" x14ac:dyDescent="0.2">
      <c r="A3152" s="20"/>
    </row>
    <row r="3153" spans="1:1" x14ac:dyDescent="0.2">
      <c r="A3153" s="20"/>
    </row>
    <row r="3154" spans="1:1" x14ac:dyDescent="0.2">
      <c r="A3154" s="20"/>
    </row>
    <row r="3155" spans="1:1" x14ac:dyDescent="0.2">
      <c r="A3155" s="20"/>
    </row>
    <row r="3156" spans="1:1" x14ac:dyDescent="0.2">
      <c r="A3156" s="20"/>
    </row>
    <row r="3157" spans="1:1" x14ac:dyDescent="0.2">
      <c r="A3157" s="20"/>
    </row>
    <row r="3158" spans="1:1" x14ac:dyDescent="0.2">
      <c r="A3158" s="20"/>
    </row>
    <row r="3159" spans="1:1" x14ac:dyDescent="0.2">
      <c r="A3159" s="20"/>
    </row>
    <row r="3160" spans="1:1" x14ac:dyDescent="0.2">
      <c r="A3160" s="20"/>
    </row>
    <row r="3161" spans="1:1" x14ac:dyDescent="0.2">
      <c r="A3161" s="20"/>
    </row>
    <row r="3162" spans="1:1" x14ac:dyDescent="0.2">
      <c r="A3162" s="20"/>
    </row>
    <row r="3163" spans="1:1" x14ac:dyDescent="0.2">
      <c r="A3163" s="20"/>
    </row>
    <row r="3164" spans="1:1" x14ac:dyDescent="0.2">
      <c r="A3164" s="20"/>
    </row>
    <row r="3165" spans="1:1" x14ac:dyDescent="0.2">
      <c r="A3165" s="20"/>
    </row>
    <row r="3166" spans="1:1" x14ac:dyDescent="0.2">
      <c r="A3166" s="20"/>
    </row>
    <row r="3167" spans="1:1" x14ac:dyDescent="0.2">
      <c r="A3167" s="20"/>
    </row>
    <row r="3168" spans="1:1" x14ac:dyDescent="0.2">
      <c r="A3168" s="20"/>
    </row>
    <row r="3169" spans="1:1" x14ac:dyDescent="0.2">
      <c r="A3169" s="20"/>
    </row>
    <row r="3170" spans="1:1" x14ac:dyDescent="0.2">
      <c r="A3170" s="20"/>
    </row>
    <row r="3171" spans="1:1" x14ac:dyDescent="0.2">
      <c r="A3171" s="20"/>
    </row>
    <row r="3172" spans="1:1" x14ac:dyDescent="0.2">
      <c r="A3172" s="20"/>
    </row>
    <row r="3173" spans="1:1" x14ac:dyDescent="0.2">
      <c r="A3173" s="20"/>
    </row>
    <row r="3174" spans="1:1" x14ac:dyDescent="0.2">
      <c r="A3174" s="20"/>
    </row>
    <row r="3175" spans="1:1" x14ac:dyDescent="0.2">
      <c r="A3175" s="20"/>
    </row>
    <row r="3176" spans="1:1" x14ac:dyDescent="0.2">
      <c r="A3176" s="20"/>
    </row>
    <row r="3177" spans="1:1" x14ac:dyDescent="0.2">
      <c r="A3177" s="20"/>
    </row>
    <row r="3178" spans="1:1" x14ac:dyDescent="0.2">
      <c r="A3178" s="20"/>
    </row>
    <row r="3179" spans="1:1" x14ac:dyDescent="0.2">
      <c r="A3179" s="20"/>
    </row>
    <row r="3180" spans="1:1" x14ac:dyDescent="0.2">
      <c r="A3180" s="20"/>
    </row>
    <row r="3181" spans="1:1" x14ac:dyDescent="0.2">
      <c r="A3181" s="20"/>
    </row>
    <row r="3182" spans="1:1" x14ac:dyDescent="0.2">
      <c r="A3182" s="20"/>
    </row>
    <row r="3183" spans="1:1" x14ac:dyDescent="0.2">
      <c r="A3183" s="20"/>
    </row>
    <row r="3184" spans="1:1" x14ac:dyDescent="0.2">
      <c r="A3184" s="20"/>
    </row>
    <row r="3185" spans="1:1" x14ac:dyDescent="0.2">
      <c r="A3185" s="20"/>
    </row>
    <row r="3186" spans="1:1" x14ac:dyDescent="0.2">
      <c r="A3186" s="20"/>
    </row>
    <row r="3187" spans="1:1" x14ac:dyDescent="0.2">
      <c r="A3187" s="20"/>
    </row>
    <row r="3188" spans="1:1" x14ac:dyDescent="0.2">
      <c r="A3188" s="20"/>
    </row>
    <row r="3189" spans="1:1" x14ac:dyDescent="0.2">
      <c r="A3189" s="20"/>
    </row>
    <row r="3190" spans="1:1" x14ac:dyDescent="0.2">
      <c r="A3190" s="20"/>
    </row>
    <row r="3191" spans="1:1" x14ac:dyDescent="0.2">
      <c r="A3191" s="20"/>
    </row>
    <row r="3192" spans="1:1" x14ac:dyDescent="0.2">
      <c r="A3192" s="20"/>
    </row>
    <row r="3193" spans="1:1" x14ac:dyDescent="0.2">
      <c r="A3193" s="20"/>
    </row>
    <row r="3194" spans="1:1" x14ac:dyDescent="0.2">
      <c r="A3194" s="20"/>
    </row>
    <row r="3195" spans="1:1" x14ac:dyDescent="0.2">
      <c r="A3195" s="20"/>
    </row>
    <row r="3196" spans="1:1" x14ac:dyDescent="0.2">
      <c r="A3196" s="20"/>
    </row>
    <row r="3197" spans="1:1" x14ac:dyDescent="0.2">
      <c r="A3197" s="20"/>
    </row>
    <row r="3198" spans="1:1" x14ac:dyDescent="0.2">
      <c r="A3198" s="20"/>
    </row>
    <row r="3199" spans="1:1" x14ac:dyDescent="0.2">
      <c r="A3199" s="20"/>
    </row>
    <row r="3200" spans="1:1" x14ac:dyDescent="0.2">
      <c r="A3200" s="20"/>
    </row>
    <row r="3201" spans="1:1" x14ac:dyDescent="0.2">
      <c r="A3201" s="20"/>
    </row>
    <row r="3202" spans="1:1" x14ac:dyDescent="0.2">
      <c r="A3202" s="20"/>
    </row>
    <row r="3203" spans="1:1" x14ac:dyDescent="0.2">
      <c r="A3203" s="20"/>
    </row>
    <row r="3204" spans="1:1" x14ac:dyDescent="0.2">
      <c r="A3204" s="20"/>
    </row>
    <row r="3205" spans="1:1" x14ac:dyDescent="0.2">
      <c r="A3205" s="20"/>
    </row>
    <row r="3206" spans="1:1" x14ac:dyDescent="0.2">
      <c r="A3206" s="20"/>
    </row>
    <row r="3207" spans="1:1" x14ac:dyDescent="0.2">
      <c r="A3207" s="20"/>
    </row>
    <row r="3208" spans="1:1" x14ac:dyDescent="0.2">
      <c r="A3208" s="20"/>
    </row>
    <row r="3209" spans="1:1" x14ac:dyDescent="0.2">
      <c r="A3209" s="20"/>
    </row>
    <row r="3210" spans="1:1" x14ac:dyDescent="0.2">
      <c r="A3210" s="20"/>
    </row>
    <row r="3211" spans="1:1" x14ac:dyDescent="0.2">
      <c r="A3211" s="20"/>
    </row>
    <row r="3212" spans="1:1" x14ac:dyDescent="0.2">
      <c r="A3212" s="20"/>
    </row>
    <row r="3213" spans="1:1" x14ac:dyDescent="0.2">
      <c r="A3213" s="20"/>
    </row>
    <row r="3214" spans="1:1" x14ac:dyDescent="0.2">
      <c r="A3214" s="20"/>
    </row>
    <row r="3215" spans="1:1" x14ac:dyDescent="0.2">
      <c r="A3215" s="20"/>
    </row>
    <row r="3216" spans="1:1" x14ac:dyDescent="0.2">
      <c r="A3216" s="20"/>
    </row>
    <row r="3217" spans="1:1" x14ac:dyDescent="0.2">
      <c r="A3217" s="20"/>
    </row>
    <row r="3218" spans="1:1" x14ac:dyDescent="0.2">
      <c r="A3218" s="20"/>
    </row>
    <row r="3219" spans="1:1" x14ac:dyDescent="0.2">
      <c r="A3219" s="20"/>
    </row>
    <row r="3220" spans="1:1" x14ac:dyDescent="0.2">
      <c r="A3220" s="20"/>
    </row>
    <row r="3221" spans="1:1" x14ac:dyDescent="0.2">
      <c r="A3221" s="20"/>
    </row>
    <row r="3222" spans="1:1" x14ac:dyDescent="0.2">
      <c r="A3222" s="20"/>
    </row>
    <row r="3223" spans="1:1" x14ac:dyDescent="0.2">
      <c r="A3223" s="20"/>
    </row>
    <row r="3224" spans="1:1" x14ac:dyDescent="0.2">
      <c r="A3224" s="20"/>
    </row>
    <row r="3225" spans="1:1" x14ac:dyDescent="0.2">
      <c r="A3225" s="20"/>
    </row>
    <row r="3226" spans="1:1" x14ac:dyDescent="0.2">
      <c r="A3226" s="20"/>
    </row>
    <row r="3227" spans="1:1" x14ac:dyDescent="0.2">
      <c r="A3227" s="20"/>
    </row>
    <row r="3228" spans="1:1" x14ac:dyDescent="0.2">
      <c r="A3228" s="20"/>
    </row>
    <row r="3229" spans="1:1" x14ac:dyDescent="0.2">
      <c r="A3229" s="20"/>
    </row>
    <row r="3230" spans="1:1" x14ac:dyDescent="0.2">
      <c r="A3230" s="20"/>
    </row>
    <row r="3231" spans="1:1" x14ac:dyDescent="0.2">
      <c r="A3231" s="20"/>
    </row>
    <row r="3232" spans="1:1" x14ac:dyDescent="0.2">
      <c r="A3232" s="20"/>
    </row>
    <row r="3233" spans="1:1" x14ac:dyDescent="0.2">
      <c r="A3233" s="20"/>
    </row>
    <row r="3234" spans="1:1" x14ac:dyDescent="0.2">
      <c r="A3234" s="20"/>
    </row>
    <row r="3235" spans="1:1" x14ac:dyDescent="0.2">
      <c r="A3235" s="20"/>
    </row>
    <row r="3236" spans="1:1" x14ac:dyDescent="0.2">
      <c r="A3236" s="20"/>
    </row>
    <row r="3237" spans="1:1" x14ac:dyDescent="0.2">
      <c r="A3237" s="20"/>
    </row>
    <row r="3238" spans="1:1" x14ac:dyDescent="0.2">
      <c r="A3238" s="20"/>
    </row>
    <row r="3239" spans="1:1" x14ac:dyDescent="0.2">
      <c r="A3239" s="20"/>
    </row>
    <row r="3240" spans="1:1" x14ac:dyDescent="0.2">
      <c r="A3240" s="20"/>
    </row>
    <row r="3241" spans="1:1" x14ac:dyDescent="0.2">
      <c r="A3241" s="20"/>
    </row>
    <row r="3242" spans="1:1" x14ac:dyDescent="0.2">
      <c r="A3242" s="20"/>
    </row>
    <row r="3243" spans="1:1" x14ac:dyDescent="0.2">
      <c r="A3243" s="20"/>
    </row>
    <row r="3244" spans="1:1" x14ac:dyDescent="0.2">
      <c r="A3244" s="20"/>
    </row>
    <row r="3245" spans="1:1" x14ac:dyDescent="0.2">
      <c r="A3245" s="20"/>
    </row>
    <row r="3246" spans="1:1" x14ac:dyDescent="0.2">
      <c r="A3246" s="20"/>
    </row>
    <row r="3247" spans="1:1" x14ac:dyDescent="0.2">
      <c r="A3247" s="20"/>
    </row>
    <row r="3248" spans="1:1" x14ac:dyDescent="0.2">
      <c r="A3248" s="20"/>
    </row>
    <row r="3249" spans="1:1" x14ac:dyDescent="0.2">
      <c r="A3249" s="20"/>
    </row>
    <row r="3250" spans="1:1" x14ac:dyDescent="0.2">
      <c r="A3250" s="20"/>
    </row>
    <row r="3251" spans="1:1" x14ac:dyDescent="0.2">
      <c r="A3251" s="20"/>
    </row>
    <row r="3252" spans="1:1" x14ac:dyDescent="0.2">
      <c r="A3252" s="20"/>
    </row>
    <row r="3253" spans="1:1" x14ac:dyDescent="0.2">
      <c r="A3253" s="20"/>
    </row>
    <row r="3254" spans="1:1" x14ac:dyDescent="0.2">
      <c r="A3254" s="20"/>
    </row>
    <row r="3255" spans="1:1" x14ac:dyDescent="0.2">
      <c r="A3255" s="20"/>
    </row>
    <row r="3256" spans="1:1" x14ac:dyDescent="0.2">
      <c r="A3256" s="20"/>
    </row>
    <row r="3257" spans="1:1" x14ac:dyDescent="0.2">
      <c r="A3257" s="20"/>
    </row>
    <row r="3258" spans="1:1" x14ac:dyDescent="0.2">
      <c r="A3258" s="20"/>
    </row>
    <row r="3259" spans="1:1" x14ac:dyDescent="0.2">
      <c r="A3259" s="20"/>
    </row>
    <row r="3260" spans="1:1" x14ac:dyDescent="0.2">
      <c r="A3260" s="20"/>
    </row>
    <row r="3261" spans="1:1" x14ac:dyDescent="0.2">
      <c r="A3261" s="20"/>
    </row>
    <row r="3262" spans="1:1" x14ac:dyDescent="0.2">
      <c r="A3262" s="20"/>
    </row>
    <row r="3263" spans="1:1" x14ac:dyDescent="0.2">
      <c r="A3263" s="20"/>
    </row>
    <row r="3264" spans="1:1" x14ac:dyDescent="0.2">
      <c r="A3264" s="20"/>
    </row>
    <row r="3265" spans="1:1" x14ac:dyDescent="0.2">
      <c r="A3265" s="20"/>
    </row>
    <row r="3266" spans="1:1" x14ac:dyDescent="0.2">
      <c r="A3266" s="20"/>
    </row>
    <row r="3267" spans="1:1" x14ac:dyDescent="0.2">
      <c r="A3267" s="20"/>
    </row>
    <row r="3268" spans="1:1" x14ac:dyDescent="0.2">
      <c r="A3268" s="20"/>
    </row>
    <row r="3269" spans="1:1" x14ac:dyDescent="0.2">
      <c r="A3269" s="20"/>
    </row>
    <row r="3270" spans="1:1" x14ac:dyDescent="0.2">
      <c r="A3270" s="20"/>
    </row>
    <row r="3271" spans="1:1" x14ac:dyDescent="0.2">
      <c r="A3271" s="20"/>
    </row>
    <row r="3272" spans="1:1" x14ac:dyDescent="0.2">
      <c r="A3272" s="20"/>
    </row>
    <row r="3273" spans="1:1" x14ac:dyDescent="0.2">
      <c r="A3273" s="20"/>
    </row>
    <row r="3274" spans="1:1" x14ac:dyDescent="0.2">
      <c r="A3274" s="20"/>
    </row>
    <row r="3275" spans="1:1" x14ac:dyDescent="0.2">
      <c r="A3275" s="20"/>
    </row>
    <row r="3276" spans="1:1" x14ac:dyDescent="0.2">
      <c r="A3276" s="20"/>
    </row>
    <row r="3277" spans="1:1" x14ac:dyDescent="0.2">
      <c r="A3277" s="20"/>
    </row>
    <row r="3278" spans="1:1" x14ac:dyDescent="0.2">
      <c r="A3278" s="20"/>
    </row>
    <row r="3279" spans="1:1" x14ac:dyDescent="0.2">
      <c r="A3279" s="20"/>
    </row>
    <row r="3280" spans="1:1" x14ac:dyDescent="0.2">
      <c r="A3280" s="20"/>
    </row>
    <row r="3281" spans="1:1" x14ac:dyDescent="0.2">
      <c r="A3281" s="20"/>
    </row>
    <row r="3282" spans="1:1" x14ac:dyDescent="0.2">
      <c r="A3282" s="20"/>
    </row>
    <row r="3283" spans="1:1" x14ac:dyDescent="0.2">
      <c r="A3283" s="20"/>
    </row>
    <row r="3284" spans="1:1" x14ac:dyDescent="0.2">
      <c r="A3284" s="20"/>
    </row>
    <row r="3285" spans="1:1" x14ac:dyDescent="0.2">
      <c r="A3285" s="20"/>
    </row>
    <row r="3286" spans="1:1" x14ac:dyDescent="0.2">
      <c r="A3286" s="20"/>
    </row>
    <row r="3287" spans="1:1" x14ac:dyDescent="0.2">
      <c r="A3287" s="20"/>
    </row>
    <row r="3288" spans="1:1" x14ac:dyDescent="0.2">
      <c r="A3288" s="20"/>
    </row>
    <row r="3289" spans="1:1" x14ac:dyDescent="0.2">
      <c r="A3289" s="20"/>
    </row>
    <row r="3290" spans="1:1" x14ac:dyDescent="0.2">
      <c r="A3290" s="20"/>
    </row>
    <row r="3291" spans="1:1" x14ac:dyDescent="0.2">
      <c r="A3291" s="20"/>
    </row>
    <row r="3292" spans="1:1" x14ac:dyDescent="0.2">
      <c r="A3292" s="20"/>
    </row>
    <row r="3293" spans="1:1" x14ac:dyDescent="0.2">
      <c r="A3293" s="20"/>
    </row>
    <row r="3294" spans="1:1" x14ac:dyDescent="0.2">
      <c r="A3294" s="20"/>
    </row>
    <row r="3295" spans="1:1" x14ac:dyDescent="0.2">
      <c r="A3295" s="20"/>
    </row>
    <row r="3296" spans="1:1" x14ac:dyDescent="0.2">
      <c r="A3296" s="20"/>
    </row>
    <row r="3297" spans="1:1" x14ac:dyDescent="0.2">
      <c r="A3297" s="20"/>
    </row>
    <row r="3298" spans="1:1" x14ac:dyDescent="0.2">
      <c r="A3298" s="20"/>
    </row>
    <row r="3299" spans="1:1" x14ac:dyDescent="0.2">
      <c r="A3299" s="20"/>
    </row>
    <row r="3300" spans="1:1" x14ac:dyDescent="0.2">
      <c r="A3300" s="20"/>
    </row>
    <row r="3301" spans="1:1" x14ac:dyDescent="0.2">
      <c r="A3301" s="20"/>
    </row>
    <row r="3302" spans="1:1" x14ac:dyDescent="0.2">
      <c r="A3302" s="20"/>
    </row>
    <row r="3303" spans="1:1" x14ac:dyDescent="0.2">
      <c r="A3303" s="20"/>
    </row>
    <row r="3304" spans="1:1" x14ac:dyDescent="0.2">
      <c r="A3304" s="20"/>
    </row>
    <row r="3305" spans="1:1" x14ac:dyDescent="0.2">
      <c r="A3305" s="20"/>
    </row>
    <row r="3306" spans="1:1" x14ac:dyDescent="0.2">
      <c r="A3306" s="20"/>
    </row>
    <row r="3307" spans="1:1" x14ac:dyDescent="0.2">
      <c r="A3307" s="20"/>
    </row>
    <row r="3308" spans="1:1" x14ac:dyDescent="0.2">
      <c r="A3308" s="20"/>
    </row>
    <row r="3309" spans="1:1" x14ac:dyDescent="0.2">
      <c r="A3309" s="20"/>
    </row>
    <row r="3310" spans="1:1" x14ac:dyDescent="0.2">
      <c r="A3310" s="20"/>
    </row>
    <row r="3311" spans="1:1" x14ac:dyDescent="0.2">
      <c r="A3311" s="20"/>
    </row>
    <row r="3312" spans="1:1" x14ac:dyDescent="0.2">
      <c r="A3312" s="20"/>
    </row>
    <row r="3313" spans="1:1" x14ac:dyDescent="0.2">
      <c r="A3313" s="20"/>
    </row>
    <row r="3314" spans="1:1" x14ac:dyDescent="0.2">
      <c r="A3314" s="20"/>
    </row>
    <row r="3315" spans="1:1" x14ac:dyDescent="0.2">
      <c r="A3315" s="20"/>
    </row>
    <row r="3316" spans="1:1" x14ac:dyDescent="0.2">
      <c r="A3316" s="20"/>
    </row>
    <row r="3317" spans="1:1" x14ac:dyDescent="0.2">
      <c r="A3317" s="20"/>
    </row>
    <row r="3318" spans="1:1" x14ac:dyDescent="0.2">
      <c r="A3318" s="20"/>
    </row>
    <row r="3319" spans="1:1" x14ac:dyDescent="0.2">
      <c r="A3319" s="20"/>
    </row>
    <row r="3320" spans="1:1" x14ac:dyDescent="0.2">
      <c r="A3320" s="20"/>
    </row>
    <row r="3321" spans="1:1" x14ac:dyDescent="0.2">
      <c r="A3321" s="20"/>
    </row>
    <row r="3322" spans="1:1" x14ac:dyDescent="0.2">
      <c r="A3322" s="20"/>
    </row>
    <row r="3323" spans="1:1" x14ac:dyDescent="0.2">
      <c r="A3323" s="20"/>
    </row>
    <row r="3324" spans="1:1" x14ac:dyDescent="0.2">
      <c r="A3324" s="20"/>
    </row>
    <row r="3325" spans="1:1" x14ac:dyDescent="0.2">
      <c r="A3325" s="20"/>
    </row>
    <row r="3326" spans="1:1" x14ac:dyDescent="0.2">
      <c r="A3326" s="20"/>
    </row>
    <row r="3327" spans="1:1" x14ac:dyDescent="0.2">
      <c r="A3327" s="20"/>
    </row>
    <row r="3328" spans="1:1" x14ac:dyDescent="0.2">
      <c r="A3328" s="20"/>
    </row>
    <row r="3329" spans="1:1" x14ac:dyDescent="0.2">
      <c r="A3329" s="20"/>
    </row>
    <row r="3330" spans="1:1" x14ac:dyDescent="0.2">
      <c r="A3330" s="20"/>
    </row>
    <row r="3331" spans="1:1" x14ac:dyDescent="0.2">
      <c r="A3331" s="20"/>
    </row>
    <row r="3332" spans="1:1" x14ac:dyDescent="0.2">
      <c r="A3332" s="20"/>
    </row>
    <row r="3333" spans="1:1" x14ac:dyDescent="0.2">
      <c r="A3333" s="20"/>
    </row>
    <row r="3334" spans="1:1" x14ac:dyDescent="0.2">
      <c r="A3334" s="20"/>
    </row>
    <row r="3335" spans="1:1" x14ac:dyDescent="0.2">
      <c r="A3335" s="20"/>
    </row>
    <row r="3336" spans="1:1" x14ac:dyDescent="0.2">
      <c r="A3336" s="20"/>
    </row>
    <row r="3337" spans="1:1" x14ac:dyDescent="0.2">
      <c r="A3337" s="20"/>
    </row>
    <row r="3338" spans="1:1" x14ac:dyDescent="0.2">
      <c r="A3338" s="20"/>
    </row>
    <row r="3339" spans="1:1" x14ac:dyDescent="0.2">
      <c r="A3339" s="20"/>
    </row>
    <row r="3340" spans="1:1" x14ac:dyDescent="0.2">
      <c r="A3340" s="20"/>
    </row>
    <row r="3341" spans="1:1" x14ac:dyDescent="0.2">
      <c r="A3341" s="20"/>
    </row>
    <row r="3342" spans="1:1" x14ac:dyDescent="0.2">
      <c r="A3342" s="20"/>
    </row>
    <row r="3343" spans="1:1" x14ac:dyDescent="0.2">
      <c r="A3343" s="20"/>
    </row>
    <row r="3344" spans="1:1" x14ac:dyDescent="0.2">
      <c r="A3344" s="20"/>
    </row>
    <row r="3345" spans="1:1" x14ac:dyDescent="0.2">
      <c r="A3345" s="20"/>
    </row>
    <row r="3346" spans="1:1" x14ac:dyDescent="0.2">
      <c r="A3346" s="20"/>
    </row>
    <row r="3347" spans="1:1" x14ac:dyDescent="0.2">
      <c r="A3347" s="20"/>
    </row>
    <row r="3348" spans="1:1" x14ac:dyDescent="0.2">
      <c r="A3348" s="20"/>
    </row>
    <row r="3349" spans="1:1" x14ac:dyDescent="0.2">
      <c r="A3349" s="20"/>
    </row>
    <row r="3350" spans="1:1" x14ac:dyDescent="0.2">
      <c r="A3350" s="20"/>
    </row>
    <row r="3351" spans="1:1" x14ac:dyDescent="0.2">
      <c r="A3351" s="20"/>
    </row>
    <row r="3352" spans="1:1" x14ac:dyDescent="0.2">
      <c r="A3352" s="20"/>
    </row>
    <row r="3353" spans="1:1" x14ac:dyDescent="0.2">
      <c r="A3353" s="20"/>
    </row>
    <row r="3354" spans="1:1" x14ac:dyDescent="0.2">
      <c r="A3354" s="20"/>
    </row>
    <row r="3355" spans="1:1" x14ac:dyDescent="0.2">
      <c r="A3355" s="20"/>
    </row>
    <row r="3356" spans="1:1" x14ac:dyDescent="0.2">
      <c r="A3356" s="20"/>
    </row>
    <row r="3357" spans="1:1" x14ac:dyDescent="0.2">
      <c r="A3357" s="20"/>
    </row>
    <row r="3358" spans="1:1" x14ac:dyDescent="0.2">
      <c r="A3358" s="20"/>
    </row>
    <row r="3359" spans="1:1" x14ac:dyDescent="0.2">
      <c r="A3359" s="20"/>
    </row>
    <row r="3360" spans="1:1" x14ac:dyDescent="0.2">
      <c r="A3360" s="20"/>
    </row>
    <row r="3361" spans="1:1" x14ac:dyDescent="0.2">
      <c r="A3361" s="20"/>
    </row>
    <row r="3362" spans="1:1" x14ac:dyDescent="0.2">
      <c r="A3362" s="20"/>
    </row>
    <row r="3363" spans="1:1" x14ac:dyDescent="0.2">
      <c r="A3363" s="20"/>
    </row>
    <row r="3364" spans="1:1" x14ac:dyDescent="0.2">
      <c r="A3364" s="20"/>
    </row>
    <row r="3365" spans="1:1" x14ac:dyDescent="0.2">
      <c r="A3365" s="20"/>
    </row>
    <row r="3366" spans="1:1" x14ac:dyDescent="0.2">
      <c r="A3366" s="20"/>
    </row>
    <row r="3367" spans="1:1" x14ac:dyDescent="0.2">
      <c r="A3367" s="20"/>
    </row>
    <row r="3368" spans="1:1" x14ac:dyDescent="0.2">
      <c r="A3368" s="20"/>
    </row>
    <row r="3369" spans="1:1" x14ac:dyDescent="0.2">
      <c r="A3369" s="20"/>
    </row>
    <row r="3370" spans="1:1" x14ac:dyDescent="0.2">
      <c r="A3370" s="20"/>
    </row>
    <row r="3371" spans="1:1" x14ac:dyDescent="0.2">
      <c r="A3371" s="20"/>
    </row>
    <row r="3372" spans="1:1" x14ac:dyDescent="0.2">
      <c r="A3372" s="20"/>
    </row>
    <row r="3373" spans="1:1" x14ac:dyDescent="0.2">
      <c r="A3373" s="20"/>
    </row>
    <row r="3374" spans="1:1" x14ac:dyDescent="0.2">
      <c r="A3374" s="20"/>
    </row>
    <row r="3375" spans="1:1" x14ac:dyDescent="0.2">
      <c r="A3375" s="20"/>
    </row>
    <row r="3376" spans="1:1" x14ac:dyDescent="0.2">
      <c r="A3376" s="20"/>
    </row>
    <row r="3377" spans="1:1" x14ac:dyDescent="0.2">
      <c r="A3377" s="20"/>
    </row>
    <row r="3378" spans="1:1" x14ac:dyDescent="0.2">
      <c r="A3378" s="20"/>
    </row>
    <row r="3379" spans="1:1" x14ac:dyDescent="0.2">
      <c r="A3379" s="20"/>
    </row>
    <row r="3380" spans="1:1" x14ac:dyDescent="0.2">
      <c r="A3380" s="20"/>
    </row>
    <row r="3381" spans="1:1" x14ac:dyDescent="0.2">
      <c r="A3381" s="20"/>
    </row>
    <row r="3382" spans="1:1" x14ac:dyDescent="0.2">
      <c r="A3382" s="20"/>
    </row>
    <row r="3383" spans="1:1" x14ac:dyDescent="0.2">
      <c r="A3383" s="20"/>
    </row>
    <row r="3384" spans="1:1" x14ac:dyDescent="0.2">
      <c r="A3384" s="20"/>
    </row>
    <row r="3385" spans="1:1" x14ac:dyDescent="0.2">
      <c r="A3385" s="20"/>
    </row>
    <row r="3386" spans="1:1" x14ac:dyDescent="0.2">
      <c r="A3386" s="20"/>
    </row>
    <row r="3387" spans="1:1" x14ac:dyDescent="0.2">
      <c r="A3387" s="20"/>
    </row>
    <row r="3388" spans="1:1" x14ac:dyDescent="0.2">
      <c r="A3388" s="20"/>
    </row>
    <row r="3389" spans="1:1" x14ac:dyDescent="0.2">
      <c r="A3389" s="20"/>
    </row>
    <row r="3390" spans="1:1" x14ac:dyDescent="0.2">
      <c r="A3390" s="20"/>
    </row>
    <row r="3391" spans="1:1" x14ac:dyDescent="0.2">
      <c r="A3391" s="20"/>
    </row>
    <row r="3392" spans="1:1" x14ac:dyDescent="0.2">
      <c r="A3392" s="20"/>
    </row>
    <row r="3393" spans="1:1" x14ac:dyDescent="0.2">
      <c r="A3393" s="20"/>
    </row>
    <row r="3394" spans="1:1" x14ac:dyDescent="0.2">
      <c r="A3394" s="20"/>
    </row>
    <row r="3395" spans="1:1" x14ac:dyDescent="0.2">
      <c r="A3395" s="20"/>
    </row>
    <row r="3396" spans="1:1" x14ac:dyDescent="0.2">
      <c r="A3396" s="20"/>
    </row>
    <row r="3397" spans="1:1" x14ac:dyDescent="0.2">
      <c r="A3397" s="20"/>
    </row>
    <row r="3398" spans="1:1" x14ac:dyDescent="0.2">
      <c r="A3398" s="20"/>
    </row>
    <row r="3399" spans="1:1" x14ac:dyDescent="0.2">
      <c r="A3399" s="20"/>
    </row>
    <row r="3400" spans="1:1" x14ac:dyDescent="0.2">
      <c r="A3400" s="20"/>
    </row>
    <row r="3401" spans="1:1" x14ac:dyDescent="0.2">
      <c r="A3401" s="20"/>
    </row>
    <row r="3402" spans="1:1" x14ac:dyDescent="0.2">
      <c r="A3402" s="20"/>
    </row>
    <row r="3403" spans="1:1" x14ac:dyDescent="0.2">
      <c r="A3403" s="20"/>
    </row>
    <row r="3404" spans="1:1" x14ac:dyDescent="0.2">
      <c r="A3404" s="20"/>
    </row>
    <row r="3405" spans="1:1" x14ac:dyDescent="0.2">
      <c r="A3405" s="20"/>
    </row>
    <row r="3406" spans="1:1" x14ac:dyDescent="0.2">
      <c r="A3406" s="20"/>
    </row>
    <row r="3407" spans="1:1" x14ac:dyDescent="0.2">
      <c r="A3407" s="20"/>
    </row>
    <row r="3408" spans="1:1" x14ac:dyDescent="0.2">
      <c r="A3408" s="20"/>
    </row>
    <row r="3409" spans="1:1" x14ac:dyDescent="0.2">
      <c r="A3409" s="20"/>
    </row>
    <row r="3410" spans="1:1" x14ac:dyDescent="0.2">
      <c r="A3410" s="20"/>
    </row>
    <row r="3411" spans="1:1" x14ac:dyDescent="0.2">
      <c r="A3411" s="20"/>
    </row>
    <row r="3412" spans="1:1" x14ac:dyDescent="0.2">
      <c r="A3412" s="20"/>
    </row>
    <row r="3413" spans="1:1" x14ac:dyDescent="0.2">
      <c r="A3413" s="20"/>
    </row>
    <row r="3414" spans="1:1" x14ac:dyDescent="0.2">
      <c r="A3414" s="20"/>
    </row>
    <row r="3415" spans="1:1" x14ac:dyDescent="0.2">
      <c r="A3415" s="20"/>
    </row>
    <row r="3416" spans="1:1" x14ac:dyDescent="0.2">
      <c r="A3416" s="20"/>
    </row>
    <row r="3417" spans="1:1" x14ac:dyDescent="0.2">
      <c r="A3417" s="20"/>
    </row>
    <row r="3418" spans="1:1" x14ac:dyDescent="0.2">
      <c r="A3418" s="20"/>
    </row>
    <row r="3419" spans="1:1" x14ac:dyDescent="0.2">
      <c r="A3419" s="20"/>
    </row>
    <row r="3420" spans="1:1" x14ac:dyDescent="0.2">
      <c r="A3420" s="20"/>
    </row>
    <row r="3421" spans="1:1" x14ac:dyDescent="0.2">
      <c r="A3421" s="20"/>
    </row>
    <row r="3422" spans="1:1" x14ac:dyDescent="0.2">
      <c r="A3422" s="20"/>
    </row>
    <row r="3423" spans="1:1" x14ac:dyDescent="0.2">
      <c r="A3423" s="20"/>
    </row>
    <row r="3424" spans="1:1" x14ac:dyDescent="0.2">
      <c r="A3424" s="20"/>
    </row>
    <row r="3425" spans="1:1" x14ac:dyDescent="0.2">
      <c r="A3425" s="20"/>
    </row>
    <row r="3426" spans="1:1" x14ac:dyDescent="0.2">
      <c r="A3426" s="20"/>
    </row>
    <row r="3427" spans="1:1" x14ac:dyDescent="0.2">
      <c r="A3427" s="20"/>
    </row>
    <row r="3428" spans="1:1" x14ac:dyDescent="0.2">
      <c r="A3428" s="20"/>
    </row>
    <row r="3429" spans="1:1" x14ac:dyDescent="0.2">
      <c r="A3429" s="20"/>
    </row>
    <row r="3430" spans="1:1" x14ac:dyDescent="0.2">
      <c r="A3430" s="20"/>
    </row>
    <row r="3431" spans="1:1" x14ac:dyDescent="0.2">
      <c r="A3431" s="20"/>
    </row>
    <row r="3432" spans="1:1" x14ac:dyDescent="0.2">
      <c r="A3432" s="20"/>
    </row>
    <row r="3433" spans="1:1" x14ac:dyDescent="0.2">
      <c r="A3433" s="20"/>
    </row>
    <row r="3434" spans="1:1" x14ac:dyDescent="0.2">
      <c r="A3434" s="20"/>
    </row>
    <row r="3435" spans="1:1" x14ac:dyDescent="0.2">
      <c r="A3435" s="20"/>
    </row>
    <row r="3436" spans="1:1" x14ac:dyDescent="0.2">
      <c r="A3436" s="20"/>
    </row>
    <row r="3437" spans="1:1" x14ac:dyDescent="0.2">
      <c r="A3437" s="20"/>
    </row>
    <row r="3438" spans="1:1" x14ac:dyDescent="0.2">
      <c r="A3438" s="20"/>
    </row>
    <row r="3439" spans="1:1" x14ac:dyDescent="0.2">
      <c r="A3439" s="20"/>
    </row>
    <row r="3440" spans="1:1" x14ac:dyDescent="0.2">
      <c r="A3440" s="20"/>
    </row>
    <row r="3441" spans="1:1" x14ac:dyDescent="0.2">
      <c r="A3441" s="20"/>
    </row>
    <row r="3442" spans="1:1" x14ac:dyDescent="0.2">
      <c r="A3442" s="20"/>
    </row>
    <row r="3443" spans="1:1" x14ac:dyDescent="0.2">
      <c r="A3443" s="20"/>
    </row>
    <row r="3444" spans="1:1" x14ac:dyDescent="0.2">
      <c r="A3444" s="20"/>
    </row>
    <row r="3445" spans="1:1" x14ac:dyDescent="0.2">
      <c r="A3445" s="20"/>
    </row>
    <row r="3446" spans="1:1" x14ac:dyDescent="0.2">
      <c r="A3446" s="20"/>
    </row>
    <row r="3447" spans="1:1" x14ac:dyDescent="0.2">
      <c r="A3447" s="20"/>
    </row>
    <row r="3448" spans="1:1" x14ac:dyDescent="0.2">
      <c r="A3448" s="20"/>
    </row>
    <row r="3449" spans="1:1" x14ac:dyDescent="0.2">
      <c r="A3449" s="20"/>
    </row>
    <row r="3450" spans="1:1" x14ac:dyDescent="0.2">
      <c r="A3450" s="20"/>
    </row>
    <row r="3451" spans="1:1" x14ac:dyDescent="0.2">
      <c r="A3451" s="20"/>
    </row>
    <row r="3452" spans="1:1" x14ac:dyDescent="0.2">
      <c r="A3452" s="20"/>
    </row>
    <row r="3453" spans="1:1" x14ac:dyDescent="0.2">
      <c r="A3453" s="20"/>
    </row>
    <row r="3454" spans="1:1" x14ac:dyDescent="0.2">
      <c r="A3454" s="20"/>
    </row>
    <row r="3455" spans="1:1" x14ac:dyDescent="0.2">
      <c r="A3455" s="20"/>
    </row>
    <row r="3456" spans="1:1" x14ac:dyDescent="0.2">
      <c r="A3456" s="20"/>
    </row>
    <row r="3457" spans="1:1" x14ac:dyDescent="0.2">
      <c r="A3457" s="20"/>
    </row>
    <row r="3458" spans="1:1" x14ac:dyDescent="0.2">
      <c r="A3458" s="20"/>
    </row>
    <row r="3459" spans="1:1" x14ac:dyDescent="0.2">
      <c r="A3459" s="20"/>
    </row>
    <row r="3460" spans="1:1" x14ac:dyDescent="0.2">
      <c r="A3460" s="20"/>
    </row>
    <row r="3461" spans="1:1" x14ac:dyDescent="0.2">
      <c r="A3461" s="20"/>
    </row>
    <row r="3462" spans="1:1" x14ac:dyDescent="0.2">
      <c r="A3462" s="20"/>
    </row>
    <row r="3463" spans="1:1" x14ac:dyDescent="0.2">
      <c r="A3463" s="20"/>
    </row>
    <row r="3464" spans="1:1" x14ac:dyDescent="0.2">
      <c r="A3464" s="20"/>
    </row>
    <row r="3465" spans="1:1" x14ac:dyDescent="0.2">
      <c r="A3465" s="20"/>
    </row>
    <row r="3466" spans="1:1" x14ac:dyDescent="0.2">
      <c r="A3466" s="20"/>
    </row>
    <row r="3467" spans="1:1" x14ac:dyDescent="0.2">
      <c r="A3467" s="20"/>
    </row>
    <row r="3468" spans="1:1" x14ac:dyDescent="0.2">
      <c r="A3468" s="20"/>
    </row>
    <row r="3469" spans="1:1" x14ac:dyDescent="0.2">
      <c r="A3469" s="20"/>
    </row>
    <row r="3470" spans="1:1" x14ac:dyDescent="0.2">
      <c r="A3470" s="20"/>
    </row>
    <row r="3471" spans="1:1" x14ac:dyDescent="0.2">
      <c r="A3471" s="20"/>
    </row>
    <row r="3472" spans="1:1" x14ac:dyDescent="0.2">
      <c r="A3472" s="20"/>
    </row>
    <row r="3473" spans="1:1" x14ac:dyDescent="0.2">
      <c r="A3473" s="20"/>
    </row>
    <row r="3474" spans="1:1" x14ac:dyDescent="0.2">
      <c r="A3474" s="20"/>
    </row>
    <row r="3475" spans="1:1" x14ac:dyDescent="0.2">
      <c r="A3475" s="20"/>
    </row>
    <row r="3476" spans="1:1" x14ac:dyDescent="0.2">
      <c r="A3476" s="20"/>
    </row>
    <row r="3477" spans="1:1" x14ac:dyDescent="0.2">
      <c r="A3477" s="20"/>
    </row>
    <row r="3478" spans="1:1" x14ac:dyDescent="0.2">
      <c r="A3478" s="20"/>
    </row>
    <row r="3479" spans="1:1" x14ac:dyDescent="0.2">
      <c r="A3479" s="20"/>
    </row>
    <row r="3480" spans="1:1" x14ac:dyDescent="0.2">
      <c r="A3480" s="20"/>
    </row>
    <row r="3481" spans="1:1" x14ac:dyDescent="0.2">
      <c r="A3481" s="20"/>
    </row>
    <row r="3482" spans="1:1" x14ac:dyDescent="0.2">
      <c r="A3482" s="20"/>
    </row>
    <row r="3483" spans="1:1" x14ac:dyDescent="0.2">
      <c r="A3483" s="20"/>
    </row>
    <row r="3484" spans="1:1" x14ac:dyDescent="0.2">
      <c r="A3484" s="20"/>
    </row>
    <row r="3485" spans="1:1" x14ac:dyDescent="0.2">
      <c r="A3485" s="20"/>
    </row>
    <row r="3486" spans="1:1" x14ac:dyDescent="0.2">
      <c r="A3486" s="20"/>
    </row>
    <row r="3487" spans="1:1" x14ac:dyDescent="0.2">
      <c r="A3487" s="20"/>
    </row>
    <row r="3488" spans="1:1" x14ac:dyDescent="0.2">
      <c r="A3488" s="20"/>
    </row>
    <row r="3489" spans="1:1" x14ac:dyDescent="0.2">
      <c r="A3489" s="20"/>
    </row>
    <row r="3490" spans="1:1" x14ac:dyDescent="0.2">
      <c r="A3490" s="20"/>
    </row>
    <row r="3491" spans="1:1" x14ac:dyDescent="0.2">
      <c r="A3491" s="20"/>
    </row>
    <row r="3492" spans="1:1" x14ac:dyDescent="0.2">
      <c r="A3492" s="20"/>
    </row>
    <row r="3493" spans="1:1" x14ac:dyDescent="0.2">
      <c r="A3493" s="20"/>
    </row>
    <row r="3494" spans="1:1" x14ac:dyDescent="0.2">
      <c r="A3494" s="20"/>
    </row>
    <row r="3495" spans="1:1" x14ac:dyDescent="0.2">
      <c r="A3495" s="20"/>
    </row>
    <row r="3496" spans="1:1" x14ac:dyDescent="0.2">
      <c r="A3496" s="20"/>
    </row>
    <row r="3497" spans="1:1" x14ac:dyDescent="0.2">
      <c r="A3497" s="20"/>
    </row>
    <row r="3498" spans="1:1" x14ac:dyDescent="0.2">
      <c r="A3498" s="20"/>
    </row>
    <row r="3499" spans="1:1" x14ac:dyDescent="0.2">
      <c r="A3499" s="20"/>
    </row>
    <row r="3500" spans="1:1" x14ac:dyDescent="0.2">
      <c r="A3500" s="20"/>
    </row>
    <row r="3501" spans="1:1" x14ac:dyDescent="0.2">
      <c r="A3501" s="20"/>
    </row>
    <row r="3502" spans="1:1" x14ac:dyDescent="0.2">
      <c r="A3502" s="20"/>
    </row>
    <row r="3503" spans="1:1" x14ac:dyDescent="0.2">
      <c r="A3503" s="20"/>
    </row>
    <row r="3504" spans="1:1" x14ac:dyDescent="0.2">
      <c r="A3504" s="20"/>
    </row>
    <row r="3505" spans="1:1" x14ac:dyDescent="0.2">
      <c r="A3505" s="20"/>
    </row>
    <row r="3506" spans="1:1" x14ac:dyDescent="0.2">
      <c r="A3506" s="20"/>
    </row>
    <row r="3507" spans="1:1" x14ac:dyDescent="0.2">
      <c r="A3507" s="20"/>
    </row>
    <row r="3508" spans="1:1" x14ac:dyDescent="0.2">
      <c r="A3508" s="20"/>
    </row>
    <row r="3509" spans="1:1" x14ac:dyDescent="0.2">
      <c r="A3509" s="20"/>
    </row>
    <row r="3510" spans="1:1" x14ac:dyDescent="0.2">
      <c r="A3510" s="20"/>
    </row>
    <row r="3511" spans="1:1" x14ac:dyDescent="0.2">
      <c r="A3511" s="20"/>
    </row>
    <row r="3512" spans="1:1" x14ac:dyDescent="0.2">
      <c r="A3512" s="20"/>
    </row>
    <row r="3513" spans="1:1" x14ac:dyDescent="0.2">
      <c r="A3513" s="20"/>
    </row>
    <row r="3514" spans="1:1" x14ac:dyDescent="0.2">
      <c r="A3514" s="20"/>
    </row>
    <row r="3515" spans="1:1" x14ac:dyDescent="0.2">
      <c r="A3515" s="20"/>
    </row>
    <row r="3516" spans="1:1" x14ac:dyDescent="0.2">
      <c r="A3516" s="20"/>
    </row>
    <row r="3517" spans="1:1" x14ac:dyDescent="0.2">
      <c r="A3517" s="20"/>
    </row>
    <row r="3518" spans="1:1" x14ac:dyDescent="0.2">
      <c r="A3518" s="20"/>
    </row>
    <row r="3519" spans="1:1" x14ac:dyDescent="0.2">
      <c r="A3519" s="20"/>
    </row>
    <row r="3520" spans="1:1" x14ac:dyDescent="0.2">
      <c r="A3520" s="20"/>
    </row>
    <row r="3521" spans="1:1" x14ac:dyDescent="0.2">
      <c r="A3521" s="20"/>
    </row>
    <row r="3522" spans="1:1" x14ac:dyDescent="0.2">
      <c r="A3522" s="20"/>
    </row>
    <row r="3523" spans="1:1" x14ac:dyDescent="0.2">
      <c r="A3523" s="20"/>
    </row>
    <row r="3524" spans="1:1" x14ac:dyDescent="0.2">
      <c r="A3524" s="20"/>
    </row>
    <row r="3525" spans="1:1" x14ac:dyDescent="0.2">
      <c r="A3525" s="20"/>
    </row>
    <row r="3526" spans="1:1" x14ac:dyDescent="0.2">
      <c r="A3526" s="20"/>
    </row>
    <row r="3527" spans="1:1" x14ac:dyDescent="0.2">
      <c r="A3527" s="20"/>
    </row>
    <row r="3528" spans="1:1" x14ac:dyDescent="0.2">
      <c r="A3528" s="20"/>
    </row>
    <row r="3529" spans="1:1" x14ac:dyDescent="0.2">
      <c r="A3529" s="20"/>
    </row>
    <row r="3530" spans="1:1" x14ac:dyDescent="0.2">
      <c r="A3530" s="20"/>
    </row>
    <row r="3531" spans="1:1" x14ac:dyDescent="0.2">
      <c r="A3531" s="20"/>
    </row>
    <row r="3532" spans="1:1" x14ac:dyDescent="0.2">
      <c r="A3532" s="20"/>
    </row>
    <row r="3533" spans="1:1" x14ac:dyDescent="0.2">
      <c r="A3533" s="20"/>
    </row>
    <row r="3534" spans="1:1" x14ac:dyDescent="0.2">
      <c r="A3534" s="20"/>
    </row>
    <row r="3535" spans="1:1" x14ac:dyDescent="0.2">
      <c r="A3535" s="20"/>
    </row>
    <row r="3536" spans="1:1" x14ac:dyDescent="0.2">
      <c r="A3536" s="20"/>
    </row>
    <row r="3537" spans="1:1" x14ac:dyDescent="0.2">
      <c r="A3537" s="20"/>
    </row>
    <row r="3538" spans="1:1" x14ac:dyDescent="0.2">
      <c r="A3538" s="20"/>
    </row>
    <row r="3539" spans="1:1" x14ac:dyDescent="0.2">
      <c r="A3539" s="20"/>
    </row>
    <row r="3540" spans="1:1" x14ac:dyDescent="0.2">
      <c r="A3540" s="20"/>
    </row>
    <row r="3541" spans="1:1" x14ac:dyDescent="0.2">
      <c r="A3541" s="20"/>
    </row>
    <row r="3542" spans="1:1" x14ac:dyDescent="0.2">
      <c r="A3542" s="20"/>
    </row>
    <row r="3543" spans="1:1" x14ac:dyDescent="0.2">
      <c r="A3543" s="20"/>
    </row>
    <row r="3544" spans="1:1" x14ac:dyDescent="0.2">
      <c r="A3544" s="20"/>
    </row>
    <row r="3545" spans="1:1" x14ac:dyDescent="0.2">
      <c r="A3545" s="20"/>
    </row>
    <row r="3546" spans="1:1" x14ac:dyDescent="0.2">
      <c r="A3546" s="20"/>
    </row>
    <row r="3547" spans="1:1" x14ac:dyDescent="0.2">
      <c r="A3547" s="20"/>
    </row>
    <row r="3548" spans="1:1" x14ac:dyDescent="0.2">
      <c r="A3548" s="20"/>
    </row>
    <row r="3549" spans="1:1" x14ac:dyDescent="0.2">
      <c r="A3549" s="20"/>
    </row>
    <row r="3550" spans="1:1" x14ac:dyDescent="0.2">
      <c r="A3550" s="20"/>
    </row>
    <row r="3551" spans="1:1" x14ac:dyDescent="0.2">
      <c r="A3551" s="20"/>
    </row>
    <row r="3552" spans="1:1" x14ac:dyDescent="0.2">
      <c r="A3552" s="20"/>
    </row>
    <row r="3553" spans="1:1" x14ac:dyDescent="0.2">
      <c r="A3553" s="20"/>
    </row>
    <row r="3554" spans="1:1" x14ac:dyDescent="0.2">
      <c r="A3554" s="20"/>
    </row>
    <row r="3555" spans="1:1" x14ac:dyDescent="0.2">
      <c r="A3555" s="20"/>
    </row>
    <row r="3556" spans="1:1" x14ac:dyDescent="0.2">
      <c r="A3556" s="20"/>
    </row>
    <row r="3557" spans="1:1" x14ac:dyDescent="0.2">
      <c r="A3557" s="20"/>
    </row>
    <row r="3558" spans="1:1" x14ac:dyDescent="0.2">
      <c r="A3558" s="20"/>
    </row>
    <row r="3559" spans="1:1" x14ac:dyDescent="0.2">
      <c r="A3559" s="20"/>
    </row>
    <row r="3560" spans="1:1" x14ac:dyDescent="0.2">
      <c r="A3560" s="20"/>
    </row>
    <row r="3561" spans="1:1" x14ac:dyDescent="0.2">
      <c r="A3561" s="20"/>
    </row>
    <row r="3562" spans="1:1" x14ac:dyDescent="0.2">
      <c r="A3562" s="20"/>
    </row>
    <row r="3563" spans="1:1" x14ac:dyDescent="0.2">
      <c r="A3563" s="20"/>
    </row>
    <row r="3564" spans="1:1" x14ac:dyDescent="0.2">
      <c r="A3564" s="20"/>
    </row>
    <row r="3565" spans="1:1" x14ac:dyDescent="0.2">
      <c r="A3565" s="20"/>
    </row>
    <row r="3566" spans="1:1" x14ac:dyDescent="0.2">
      <c r="A3566" s="20"/>
    </row>
    <row r="3567" spans="1:1" x14ac:dyDescent="0.2">
      <c r="A3567" s="20"/>
    </row>
    <row r="3568" spans="1:1" x14ac:dyDescent="0.2">
      <c r="A3568" s="20"/>
    </row>
    <row r="3569" spans="1:1" x14ac:dyDescent="0.2">
      <c r="A3569" s="20"/>
    </row>
    <row r="3570" spans="1:1" x14ac:dyDescent="0.2">
      <c r="A3570" s="20"/>
    </row>
    <row r="3571" spans="1:1" x14ac:dyDescent="0.2">
      <c r="A3571" s="20"/>
    </row>
    <row r="3572" spans="1:1" x14ac:dyDescent="0.2">
      <c r="A3572" s="20"/>
    </row>
    <row r="3573" spans="1:1" x14ac:dyDescent="0.2">
      <c r="A3573" s="20"/>
    </row>
    <row r="3574" spans="1:1" x14ac:dyDescent="0.2">
      <c r="A3574" s="20"/>
    </row>
    <row r="3575" spans="1:1" x14ac:dyDescent="0.2">
      <c r="A3575" s="20"/>
    </row>
    <row r="3576" spans="1:1" x14ac:dyDescent="0.2">
      <c r="A3576" s="20"/>
    </row>
    <row r="3577" spans="1:1" x14ac:dyDescent="0.2">
      <c r="A3577" s="20"/>
    </row>
    <row r="3578" spans="1:1" x14ac:dyDescent="0.2">
      <c r="A3578" s="20"/>
    </row>
    <row r="3579" spans="1:1" x14ac:dyDescent="0.2">
      <c r="A3579" s="20"/>
    </row>
    <row r="3580" spans="1:1" x14ac:dyDescent="0.2">
      <c r="A3580" s="20"/>
    </row>
    <row r="3581" spans="1:1" x14ac:dyDescent="0.2">
      <c r="A3581" s="20"/>
    </row>
    <row r="3582" spans="1:1" x14ac:dyDescent="0.2">
      <c r="A3582" s="20"/>
    </row>
    <row r="3583" spans="1:1" x14ac:dyDescent="0.2">
      <c r="A3583" s="20"/>
    </row>
    <row r="3584" spans="1:1" x14ac:dyDescent="0.2">
      <c r="A3584" s="20"/>
    </row>
    <row r="3585" spans="1:1" x14ac:dyDescent="0.2">
      <c r="A3585" s="20"/>
    </row>
    <row r="3586" spans="1:1" x14ac:dyDescent="0.2">
      <c r="A3586" s="20"/>
    </row>
    <row r="3587" spans="1:1" x14ac:dyDescent="0.2">
      <c r="A3587" s="20"/>
    </row>
    <row r="3588" spans="1:1" x14ac:dyDescent="0.2">
      <c r="A3588" s="20"/>
    </row>
    <row r="3589" spans="1:1" x14ac:dyDescent="0.2">
      <c r="A3589" s="20"/>
    </row>
    <row r="3590" spans="1:1" x14ac:dyDescent="0.2">
      <c r="A3590" s="20"/>
    </row>
    <row r="3591" spans="1:1" x14ac:dyDescent="0.2">
      <c r="A3591" s="20"/>
    </row>
    <row r="3592" spans="1:1" x14ac:dyDescent="0.2">
      <c r="A3592" s="20"/>
    </row>
    <row r="3593" spans="1:1" x14ac:dyDescent="0.2">
      <c r="A3593" s="20"/>
    </row>
    <row r="3594" spans="1:1" x14ac:dyDescent="0.2">
      <c r="A3594" s="20"/>
    </row>
    <row r="3595" spans="1:1" x14ac:dyDescent="0.2">
      <c r="A3595" s="20"/>
    </row>
    <row r="3596" spans="1:1" x14ac:dyDescent="0.2">
      <c r="A3596" s="20"/>
    </row>
    <row r="3597" spans="1:1" x14ac:dyDescent="0.2">
      <c r="A3597" s="20"/>
    </row>
    <row r="3598" spans="1:1" x14ac:dyDescent="0.2">
      <c r="A3598" s="20"/>
    </row>
    <row r="3599" spans="1:1" x14ac:dyDescent="0.2">
      <c r="A3599" s="20"/>
    </row>
    <row r="3600" spans="1:1" x14ac:dyDescent="0.2">
      <c r="A3600" s="20"/>
    </row>
    <row r="3601" spans="1:1" x14ac:dyDescent="0.2">
      <c r="A3601" s="20"/>
    </row>
    <row r="3602" spans="1:1" x14ac:dyDescent="0.2">
      <c r="A3602" s="20"/>
    </row>
    <row r="3603" spans="1:1" x14ac:dyDescent="0.2">
      <c r="A3603" s="20"/>
    </row>
    <row r="3604" spans="1:1" x14ac:dyDescent="0.2">
      <c r="A3604" s="20"/>
    </row>
    <row r="3605" spans="1:1" x14ac:dyDescent="0.2">
      <c r="A3605" s="20"/>
    </row>
    <row r="3606" spans="1:1" x14ac:dyDescent="0.2">
      <c r="A3606" s="20"/>
    </row>
    <row r="3607" spans="1:1" x14ac:dyDescent="0.2">
      <c r="A3607" s="20"/>
    </row>
    <row r="3608" spans="1:1" x14ac:dyDescent="0.2">
      <c r="A3608" s="20"/>
    </row>
    <row r="3609" spans="1:1" x14ac:dyDescent="0.2">
      <c r="A3609" s="20"/>
    </row>
    <row r="3610" spans="1:1" x14ac:dyDescent="0.2">
      <c r="A3610" s="20"/>
    </row>
    <row r="3611" spans="1:1" x14ac:dyDescent="0.2">
      <c r="A3611" s="20"/>
    </row>
    <row r="3612" spans="1:1" x14ac:dyDescent="0.2">
      <c r="A3612" s="20"/>
    </row>
    <row r="3613" spans="1:1" x14ac:dyDescent="0.2">
      <c r="A3613" s="20"/>
    </row>
    <row r="3614" spans="1:1" x14ac:dyDescent="0.2">
      <c r="A3614" s="20"/>
    </row>
    <row r="3615" spans="1:1" x14ac:dyDescent="0.2">
      <c r="A3615" s="20"/>
    </row>
    <row r="3616" spans="1:1" x14ac:dyDescent="0.2">
      <c r="A3616" s="20"/>
    </row>
    <row r="3617" spans="1:1" x14ac:dyDescent="0.2">
      <c r="A3617" s="20"/>
    </row>
    <row r="3618" spans="1:1" x14ac:dyDescent="0.2">
      <c r="A3618" s="20"/>
    </row>
    <row r="3619" spans="1:1" x14ac:dyDescent="0.2">
      <c r="A3619" s="20"/>
    </row>
    <row r="3620" spans="1:1" x14ac:dyDescent="0.2">
      <c r="A3620" s="20"/>
    </row>
    <row r="3621" spans="1:1" x14ac:dyDescent="0.2">
      <c r="A3621" s="20"/>
    </row>
    <row r="3622" spans="1:1" x14ac:dyDescent="0.2">
      <c r="A3622" s="20"/>
    </row>
    <row r="3623" spans="1:1" x14ac:dyDescent="0.2">
      <c r="A3623" s="20"/>
    </row>
    <row r="3624" spans="1:1" x14ac:dyDescent="0.2">
      <c r="A3624" s="20"/>
    </row>
    <row r="3625" spans="1:1" x14ac:dyDescent="0.2">
      <c r="A3625" s="20"/>
    </row>
    <row r="3626" spans="1:1" x14ac:dyDescent="0.2">
      <c r="A3626" s="20"/>
    </row>
    <row r="3627" spans="1:1" x14ac:dyDescent="0.2">
      <c r="A3627" s="20"/>
    </row>
    <row r="3628" spans="1:1" x14ac:dyDescent="0.2">
      <c r="A3628" s="20"/>
    </row>
    <row r="3629" spans="1:1" x14ac:dyDescent="0.2">
      <c r="A3629" s="20"/>
    </row>
    <row r="3630" spans="1:1" x14ac:dyDescent="0.2">
      <c r="A3630" s="20"/>
    </row>
    <row r="3631" spans="1:1" x14ac:dyDescent="0.2">
      <c r="A3631" s="20"/>
    </row>
    <row r="3632" spans="1:1" x14ac:dyDescent="0.2">
      <c r="A3632" s="20"/>
    </row>
    <row r="3633" spans="1:1" x14ac:dyDescent="0.2">
      <c r="A3633" s="20"/>
    </row>
    <row r="3634" spans="1:1" x14ac:dyDescent="0.2">
      <c r="A3634" s="20"/>
    </row>
    <row r="3635" spans="1:1" x14ac:dyDescent="0.2">
      <c r="A3635" s="20"/>
    </row>
    <row r="3636" spans="1:1" x14ac:dyDescent="0.2">
      <c r="A3636" s="20"/>
    </row>
    <row r="3637" spans="1:1" x14ac:dyDescent="0.2">
      <c r="A3637" s="20"/>
    </row>
    <row r="3638" spans="1:1" x14ac:dyDescent="0.2">
      <c r="A3638" s="20"/>
    </row>
    <row r="3639" spans="1:1" x14ac:dyDescent="0.2">
      <c r="A3639" s="20"/>
    </row>
    <row r="3640" spans="1:1" x14ac:dyDescent="0.2">
      <c r="A3640" s="20"/>
    </row>
    <row r="3641" spans="1:1" x14ac:dyDescent="0.2">
      <c r="A3641" s="20"/>
    </row>
    <row r="3642" spans="1:1" x14ac:dyDescent="0.2">
      <c r="A3642" s="20"/>
    </row>
    <row r="3643" spans="1:1" x14ac:dyDescent="0.2">
      <c r="A3643" s="20"/>
    </row>
    <row r="3644" spans="1:1" x14ac:dyDescent="0.2">
      <c r="A3644" s="20"/>
    </row>
    <row r="3645" spans="1:1" x14ac:dyDescent="0.2">
      <c r="A3645" s="20"/>
    </row>
    <row r="3646" spans="1:1" x14ac:dyDescent="0.2">
      <c r="A3646" s="20"/>
    </row>
    <row r="3647" spans="1:1" x14ac:dyDescent="0.2">
      <c r="A3647" s="20"/>
    </row>
    <row r="3648" spans="1:1" x14ac:dyDescent="0.2">
      <c r="A3648" s="20"/>
    </row>
    <row r="3649" spans="1:1" x14ac:dyDescent="0.2">
      <c r="A3649" s="20"/>
    </row>
    <row r="3650" spans="1:1" x14ac:dyDescent="0.2">
      <c r="A3650" s="20"/>
    </row>
    <row r="3651" spans="1:1" x14ac:dyDescent="0.2">
      <c r="A3651" s="20"/>
    </row>
    <row r="3652" spans="1:1" x14ac:dyDescent="0.2">
      <c r="A3652" s="20"/>
    </row>
    <row r="3653" spans="1:1" x14ac:dyDescent="0.2">
      <c r="A3653" s="20"/>
    </row>
    <row r="3654" spans="1:1" x14ac:dyDescent="0.2">
      <c r="A3654" s="20"/>
    </row>
    <row r="3655" spans="1:1" x14ac:dyDescent="0.2">
      <c r="A3655" s="20"/>
    </row>
    <row r="3656" spans="1:1" x14ac:dyDescent="0.2">
      <c r="A3656" s="20"/>
    </row>
    <row r="3657" spans="1:1" x14ac:dyDescent="0.2">
      <c r="A3657" s="20"/>
    </row>
    <row r="3658" spans="1:1" x14ac:dyDescent="0.2">
      <c r="A3658" s="20"/>
    </row>
    <row r="3659" spans="1:1" x14ac:dyDescent="0.2">
      <c r="A3659" s="20"/>
    </row>
    <row r="3660" spans="1:1" x14ac:dyDescent="0.2">
      <c r="A3660" s="20"/>
    </row>
    <row r="3661" spans="1:1" x14ac:dyDescent="0.2">
      <c r="A3661" s="20"/>
    </row>
    <row r="3662" spans="1:1" x14ac:dyDescent="0.2">
      <c r="A3662" s="20"/>
    </row>
    <row r="3663" spans="1:1" x14ac:dyDescent="0.2">
      <c r="A3663" s="20"/>
    </row>
    <row r="3664" spans="1:1" x14ac:dyDescent="0.2">
      <c r="A3664" s="20"/>
    </row>
    <row r="3665" spans="1:1" x14ac:dyDescent="0.2">
      <c r="A3665" s="20"/>
    </row>
    <row r="3666" spans="1:1" x14ac:dyDescent="0.2">
      <c r="A3666" s="20"/>
    </row>
    <row r="3667" spans="1:1" x14ac:dyDescent="0.2">
      <c r="A3667" s="20"/>
    </row>
    <row r="3668" spans="1:1" x14ac:dyDescent="0.2">
      <c r="A3668" s="20"/>
    </row>
    <row r="3669" spans="1:1" x14ac:dyDescent="0.2">
      <c r="A3669" s="20"/>
    </row>
    <row r="3670" spans="1:1" x14ac:dyDescent="0.2">
      <c r="A3670" s="20"/>
    </row>
    <row r="3671" spans="1:1" x14ac:dyDescent="0.2">
      <c r="A3671" s="20"/>
    </row>
    <row r="3672" spans="1:1" x14ac:dyDescent="0.2">
      <c r="A3672" s="20"/>
    </row>
    <row r="3673" spans="1:1" x14ac:dyDescent="0.2">
      <c r="A3673" s="20"/>
    </row>
    <row r="3674" spans="1:1" x14ac:dyDescent="0.2">
      <c r="A3674" s="20"/>
    </row>
    <row r="3675" spans="1:1" x14ac:dyDescent="0.2">
      <c r="A3675" s="20"/>
    </row>
    <row r="3676" spans="1:1" x14ac:dyDescent="0.2">
      <c r="A3676" s="20"/>
    </row>
    <row r="3677" spans="1:1" x14ac:dyDescent="0.2">
      <c r="A3677" s="20"/>
    </row>
    <row r="3678" spans="1:1" x14ac:dyDescent="0.2">
      <c r="A3678" s="20"/>
    </row>
    <row r="3679" spans="1:1" x14ac:dyDescent="0.2">
      <c r="A3679" s="20"/>
    </row>
    <row r="3680" spans="1:1" x14ac:dyDescent="0.2">
      <c r="A3680" s="20"/>
    </row>
    <row r="3681" spans="1:1" x14ac:dyDescent="0.2">
      <c r="A3681" s="20"/>
    </row>
    <row r="3682" spans="1:1" x14ac:dyDescent="0.2">
      <c r="A3682" s="20"/>
    </row>
    <row r="3683" spans="1:1" x14ac:dyDescent="0.2">
      <c r="A3683" s="20"/>
    </row>
    <row r="3684" spans="1:1" x14ac:dyDescent="0.2">
      <c r="A3684" s="20"/>
    </row>
    <row r="3685" spans="1:1" x14ac:dyDescent="0.2">
      <c r="A3685" s="20"/>
    </row>
    <row r="3686" spans="1:1" x14ac:dyDescent="0.2">
      <c r="A3686" s="20"/>
    </row>
    <row r="3687" spans="1:1" x14ac:dyDescent="0.2">
      <c r="A3687" s="20"/>
    </row>
    <row r="3688" spans="1:1" x14ac:dyDescent="0.2">
      <c r="A3688" s="20"/>
    </row>
    <row r="3689" spans="1:1" x14ac:dyDescent="0.2">
      <c r="A3689" s="20"/>
    </row>
    <row r="3690" spans="1:1" x14ac:dyDescent="0.2">
      <c r="A3690" s="20"/>
    </row>
    <row r="3691" spans="1:1" x14ac:dyDescent="0.2">
      <c r="A3691" s="20"/>
    </row>
    <row r="3692" spans="1:1" x14ac:dyDescent="0.2">
      <c r="A3692" s="20"/>
    </row>
    <row r="3693" spans="1:1" x14ac:dyDescent="0.2">
      <c r="A3693" s="20"/>
    </row>
    <row r="3694" spans="1:1" x14ac:dyDescent="0.2">
      <c r="A3694" s="20"/>
    </row>
    <row r="3695" spans="1:1" x14ac:dyDescent="0.2">
      <c r="A3695" s="20"/>
    </row>
    <row r="3696" spans="1:1" x14ac:dyDescent="0.2">
      <c r="A3696" s="20"/>
    </row>
    <row r="3697" spans="1:1" x14ac:dyDescent="0.2">
      <c r="A3697" s="20"/>
    </row>
    <row r="3698" spans="1:1" x14ac:dyDescent="0.2">
      <c r="A3698" s="20"/>
    </row>
    <row r="3699" spans="1:1" x14ac:dyDescent="0.2">
      <c r="A3699" s="20"/>
    </row>
    <row r="3700" spans="1:1" x14ac:dyDescent="0.2">
      <c r="A3700" s="20"/>
    </row>
    <row r="3701" spans="1:1" x14ac:dyDescent="0.2">
      <c r="A3701" s="20"/>
    </row>
    <row r="3702" spans="1:1" x14ac:dyDescent="0.2">
      <c r="A3702" s="20"/>
    </row>
    <row r="3703" spans="1:1" x14ac:dyDescent="0.2">
      <c r="A3703" s="20"/>
    </row>
    <row r="3704" spans="1:1" x14ac:dyDescent="0.2">
      <c r="A3704" s="20"/>
    </row>
    <row r="3705" spans="1:1" x14ac:dyDescent="0.2">
      <c r="A3705" s="20"/>
    </row>
    <row r="3706" spans="1:1" x14ac:dyDescent="0.2">
      <c r="A3706" s="20"/>
    </row>
    <row r="3707" spans="1:1" x14ac:dyDescent="0.2">
      <c r="A3707" s="20"/>
    </row>
    <row r="3708" spans="1:1" x14ac:dyDescent="0.2">
      <c r="A3708" s="20"/>
    </row>
    <row r="3709" spans="1:1" x14ac:dyDescent="0.2">
      <c r="A3709" s="20"/>
    </row>
    <row r="3710" spans="1:1" x14ac:dyDescent="0.2">
      <c r="A3710" s="20"/>
    </row>
    <row r="3711" spans="1:1" x14ac:dyDescent="0.2">
      <c r="A3711" s="20"/>
    </row>
    <row r="3712" spans="1:1" x14ac:dyDescent="0.2">
      <c r="A3712" s="20"/>
    </row>
    <row r="3713" spans="1:1" x14ac:dyDescent="0.2">
      <c r="A3713" s="20"/>
    </row>
    <row r="3714" spans="1:1" x14ac:dyDescent="0.2">
      <c r="A3714" s="20"/>
    </row>
    <row r="3715" spans="1:1" x14ac:dyDescent="0.2">
      <c r="A3715" s="20"/>
    </row>
    <row r="3716" spans="1:1" x14ac:dyDescent="0.2">
      <c r="A3716" s="20"/>
    </row>
    <row r="3717" spans="1:1" x14ac:dyDescent="0.2">
      <c r="A3717" s="20"/>
    </row>
    <row r="3718" spans="1:1" x14ac:dyDescent="0.2">
      <c r="A3718" s="20"/>
    </row>
    <row r="3719" spans="1:1" x14ac:dyDescent="0.2">
      <c r="A3719" s="20"/>
    </row>
    <row r="3720" spans="1:1" x14ac:dyDescent="0.2">
      <c r="A3720" s="20"/>
    </row>
    <row r="3721" spans="1:1" x14ac:dyDescent="0.2">
      <c r="A3721" s="20"/>
    </row>
    <row r="3722" spans="1:1" x14ac:dyDescent="0.2">
      <c r="A3722" s="20"/>
    </row>
    <row r="3723" spans="1:1" x14ac:dyDescent="0.2">
      <c r="A3723" s="20"/>
    </row>
    <row r="3724" spans="1:1" x14ac:dyDescent="0.2">
      <c r="A3724" s="20"/>
    </row>
    <row r="3725" spans="1:1" x14ac:dyDescent="0.2">
      <c r="A3725" s="20"/>
    </row>
    <row r="3726" spans="1:1" x14ac:dyDescent="0.2">
      <c r="A3726" s="20"/>
    </row>
    <row r="3727" spans="1:1" x14ac:dyDescent="0.2">
      <c r="A3727" s="20"/>
    </row>
    <row r="3728" spans="1:1" x14ac:dyDescent="0.2">
      <c r="A3728" s="20"/>
    </row>
    <row r="3729" spans="1:1" x14ac:dyDescent="0.2">
      <c r="A3729" s="20"/>
    </row>
    <row r="3730" spans="1:1" x14ac:dyDescent="0.2">
      <c r="A3730" s="20"/>
    </row>
    <row r="3731" spans="1:1" x14ac:dyDescent="0.2">
      <c r="A3731" s="20"/>
    </row>
    <row r="3732" spans="1:1" x14ac:dyDescent="0.2">
      <c r="A3732" s="20"/>
    </row>
    <row r="3733" spans="1:1" x14ac:dyDescent="0.2">
      <c r="A3733" s="20"/>
    </row>
    <row r="3734" spans="1:1" x14ac:dyDescent="0.2">
      <c r="A3734" s="20"/>
    </row>
    <row r="3735" spans="1:1" x14ac:dyDescent="0.2">
      <c r="A3735" s="20"/>
    </row>
    <row r="3736" spans="1:1" x14ac:dyDescent="0.2">
      <c r="A3736" s="20"/>
    </row>
    <row r="3737" spans="1:1" x14ac:dyDescent="0.2">
      <c r="A3737" s="20"/>
    </row>
    <row r="3738" spans="1:1" x14ac:dyDescent="0.2">
      <c r="A3738" s="20"/>
    </row>
    <row r="3739" spans="1:1" x14ac:dyDescent="0.2">
      <c r="A3739" s="20"/>
    </row>
    <row r="3740" spans="1:1" x14ac:dyDescent="0.2">
      <c r="A3740" s="20"/>
    </row>
    <row r="3741" spans="1:1" x14ac:dyDescent="0.2">
      <c r="A3741" s="20"/>
    </row>
    <row r="3742" spans="1:1" x14ac:dyDescent="0.2">
      <c r="A3742" s="20"/>
    </row>
    <row r="3743" spans="1:1" x14ac:dyDescent="0.2">
      <c r="A3743" s="20"/>
    </row>
    <row r="3744" spans="1:1" x14ac:dyDescent="0.2">
      <c r="A3744" s="20"/>
    </row>
    <row r="3745" spans="1:1" x14ac:dyDescent="0.2">
      <c r="A3745" s="20"/>
    </row>
    <row r="3746" spans="1:1" x14ac:dyDescent="0.2">
      <c r="A3746" s="20"/>
    </row>
    <row r="3747" spans="1:1" x14ac:dyDescent="0.2">
      <c r="A3747" s="20"/>
    </row>
    <row r="3748" spans="1:1" x14ac:dyDescent="0.2">
      <c r="A3748" s="20"/>
    </row>
    <row r="3749" spans="1:1" x14ac:dyDescent="0.2">
      <c r="A3749" s="20"/>
    </row>
    <row r="3750" spans="1:1" x14ac:dyDescent="0.2">
      <c r="A3750" s="20"/>
    </row>
    <row r="3751" spans="1:1" x14ac:dyDescent="0.2">
      <c r="A3751" s="20"/>
    </row>
    <row r="3752" spans="1:1" x14ac:dyDescent="0.2">
      <c r="A3752" s="20"/>
    </row>
    <row r="3753" spans="1:1" x14ac:dyDescent="0.2">
      <c r="A3753" s="20"/>
    </row>
    <row r="3754" spans="1:1" x14ac:dyDescent="0.2">
      <c r="A3754" s="20"/>
    </row>
    <row r="3755" spans="1:1" x14ac:dyDescent="0.2">
      <c r="A3755" s="20"/>
    </row>
    <row r="3756" spans="1:1" x14ac:dyDescent="0.2">
      <c r="A3756" s="20"/>
    </row>
    <row r="3757" spans="1:1" x14ac:dyDescent="0.2">
      <c r="A3757" s="20"/>
    </row>
    <row r="3758" spans="1:1" x14ac:dyDescent="0.2">
      <c r="A3758" s="20"/>
    </row>
    <row r="3759" spans="1:1" x14ac:dyDescent="0.2">
      <c r="A3759" s="20"/>
    </row>
    <row r="3760" spans="1:1" x14ac:dyDescent="0.2">
      <c r="A3760" s="20"/>
    </row>
    <row r="3761" spans="1:1" x14ac:dyDescent="0.2">
      <c r="A3761" s="20"/>
    </row>
    <row r="3762" spans="1:1" x14ac:dyDescent="0.2">
      <c r="A3762" s="20"/>
    </row>
    <row r="3763" spans="1:1" x14ac:dyDescent="0.2">
      <c r="A3763" s="20"/>
    </row>
    <row r="3764" spans="1:1" x14ac:dyDescent="0.2">
      <c r="A3764" s="20"/>
    </row>
    <row r="3765" spans="1:1" x14ac:dyDescent="0.2">
      <c r="A3765" s="20"/>
    </row>
    <row r="3766" spans="1:1" x14ac:dyDescent="0.2">
      <c r="A3766" s="20"/>
    </row>
    <row r="3767" spans="1:1" x14ac:dyDescent="0.2">
      <c r="A3767" s="20"/>
    </row>
    <row r="3768" spans="1:1" x14ac:dyDescent="0.2">
      <c r="A3768" s="20"/>
    </row>
    <row r="3769" spans="1:1" x14ac:dyDescent="0.2">
      <c r="A3769" s="20"/>
    </row>
    <row r="3770" spans="1:1" x14ac:dyDescent="0.2">
      <c r="A3770" s="20"/>
    </row>
    <row r="3771" spans="1:1" x14ac:dyDescent="0.2">
      <c r="A3771" s="20"/>
    </row>
    <row r="3772" spans="1:1" x14ac:dyDescent="0.2">
      <c r="A3772" s="20"/>
    </row>
    <row r="3773" spans="1:1" x14ac:dyDescent="0.2">
      <c r="A3773" s="20"/>
    </row>
    <row r="3774" spans="1:1" x14ac:dyDescent="0.2">
      <c r="A3774" s="20"/>
    </row>
    <row r="3775" spans="1:1" x14ac:dyDescent="0.2">
      <c r="A3775" s="20"/>
    </row>
    <row r="3776" spans="1:1" x14ac:dyDescent="0.2">
      <c r="A3776" s="20"/>
    </row>
    <row r="3777" spans="1:1" x14ac:dyDescent="0.2">
      <c r="A3777" s="20"/>
    </row>
    <row r="3778" spans="1:1" x14ac:dyDescent="0.2">
      <c r="A3778" s="20"/>
    </row>
    <row r="3779" spans="1:1" x14ac:dyDescent="0.2">
      <c r="A3779" s="20"/>
    </row>
    <row r="3780" spans="1:1" x14ac:dyDescent="0.2">
      <c r="A3780" s="20"/>
    </row>
    <row r="3781" spans="1:1" x14ac:dyDescent="0.2">
      <c r="A3781" s="20"/>
    </row>
    <row r="3782" spans="1:1" x14ac:dyDescent="0.2">
      <c r="A3782" s="20"/>
    </row>
    <row r="3783" spans="1:1" x14ac:dyDescent="0.2">
      <c r="A3783" s="20"/>
    </row>
    <row r="3784" spans="1:1" x14ac:dyDescent="0.2">
      <c r="A3784" s="20"/>
    </row>
    <row r="3785" spans="1:1" x14ac:dyDescent="0.2">
      <c r="A3785" s="20"/>
    </row>
    <row r="3786" spans="1:1" x14ac:dyDescent="0.2">
      <c r="A3786" s="20"/>
    </row>
    <row r="3787" spans="1:1" x14ac:dyDescent="0.2">
      <c r="A3787" s="20"/>
    </row>
    <row r="3788" spans="1:1" x14ac:dyDescent="0.2">
      <c r="A3788" s="20"/>
    </row>
    <row r="3789" spans="1:1" x14ac:dyDescent="0.2">
      <c r="A3789" s="20"/>
    </row>
    <row r="3790" spans="1:1" x14ac:dyDescent="0.2">
      <c r="A3790" s="20"/>
    </row>
    <row r="3791" spans="1:1" x14ac:dyDescent="0.2">
      <c r="A3791" s="20"/>
    </row>
    <row r="3792" spans="1:1" x14ac:dyDescent="0.2">
      <c r="A3792" s="20"/>
    </row>
    <row r="3793" spans="1:1" x14ac:dyDescent="0.2">
      <c r="A3793" s="20"/>
    </row>
    <row r="3794" spans="1:1" x14ac:dyDescent="0.2">
      <c r="A3794" s="20"/>
    </row>
    <row r="3795" spans="1:1" x14ac:dyDescent="0.2">
      <c r="A3795" s="20"/>
    </row>
    <row r="3796" spans="1:1" x14ac:dyDescent="0.2">
      <c r="A3796" s="20"/>
    </row>
    <row r="3797" spans="1:1" x14ac:dyDescent="0.2">
      <c r="A3797" s="20"/>
    </row>
    <row r="3798" spans="1:1" x14ac:dyDescent="0.2">
      <c r="A3798" s="20"/>
    </row>
    <row r="3799" spans="1:1" x14ac:dyDescent="0.2">
      <c r="A3799" s="20"/>
    </row>
    <row r="3800" spans="1:1" x14ac:dyDescent="0.2">
      <c r="A3800" s="20"/>
    </row>
    <row r="3801" spans="1:1" x14ac:dyDescent="0.2">
      <c r="A3801" s="20"/>
    </row>
    <row r="3802" spans="1:1" x14ac:dyDescent="0.2">
      <c r="A3802" s="20"/>
    </row>
    <row r="3803" spans="1:1" x14ac:dyDescent="0.2">
      <c r="A3803" s="20"/>
    </row>
    <row r="3804" spans="1:1" x14ac:dyDescent="0.2">
      <c r="A3804" s="20"/>
    </row>
    <row r="3805" spans="1:1" x14ac:dyDescent="0.2">
      <c r="A3805" s="20"/>
    </row>
    <row r="3806" spans="1:1" x14ac:dyDescent="0.2">
      <c r="A3806" s="20"/>
    </row>
    <row r="3807" spans="1:1" x14ac:dyDescent="0.2">
      <c r="A3807" s="20"/>
    </row>
    <row r="3808" spans="1:1" x14ac:dyDescent="0.2">
      <c r="A3808" s="20"/>
    </row>
    <row r="3809" spans="1:1" x14ac:dyDescent="0.2">
      <c r="A3809" s="20"/>
    </row>
    <row r="3810" spans="1:1" x14ac:dyDescent="0.2">
      <c r="A3810" s="20"/>
    </row>
    <row r="3811" spans="1:1" x14ac:dyDescent="0.2">
      <c r="A3811" s="20"/>
    </row>
    <row r="3812" spans="1:1" x14ac:dyDescent="0.2">
      <c r="A3812" s="20"/>
    </row>
    <row r="3813" spans="1:1" x14ac:dyDescent="0.2">
      <c r="A3813" s="20"/>
    </row>
    <row r="3814" spans="1:1" x14ac:dyDescent="0.2">
      <c r="A3814" s="20"/>
    </row>
    <row r="3815" spans="1:1" x14ac:dyDescent="0.2">
      <c r="A3815" s="20"/>
    </row>
    <row r="3816" spans="1:1" x14ac:dyDescent="0.2">
      <c r="A3816" s="20"/>
    </row>
    <row r="3817" spans="1:1" x14ac:dyDescent="0.2">
      <c r="A3817" s="20"/>
    </row>
    <row r="3818" spans="1:1" x14ac:dyDescent="0.2">
      <c r="A3818" s="20"/>
    </row>
    <row r="3819" spans="1:1" x14ac:dyDescent="0.2">
      <c r="A3819" s="20"/>
    </row>
    <row r="3820" spans="1:1" x14ac:dyDescent="0.2">
      <c r="A3820" s="20"/>
    </row>
    <row r="3821" spans="1:1" x14ac:dyDescent="0.2">
      <c r="A3821" s="20"/>
    </row>
    <row r="3822" spans="1:1" x14ac:dyDescent="0.2">
      <c r="A3822" s="20"/>
    </row>
    <row r="3823" spans="1:1" x14ac:dyDescent="0.2">
      <c r="A3823" s="20"/>
    </row>
    <row r="3824" spans="1:1" x14ac:dyDescent="0.2">
      <c r="A3824" s="20"/>
    </row>
    <row r="3825" spans="1:1" x14ac:dyDescent="0.2">
      <c r="A3825" s="20"/>
    </row>
    <row r="3826" spans="1:1" x14ac:dyDescent="0.2">
      <c r="A3826" s="20"/>
    </row>
    <row r="3827" spans="1:1" x14ac:dyDescent="0.2">
      <c r="A3827" s="20"/>
    </row>
    <row r="3828" spans="1:1" x14ac:dyDescent="0.2">
      <c r="A3828" s="20"/>
    </row>
    <row r="3829" spans="1:1" x14ac:dyDescent="0.2">
      <c r="A3829" s="20"/>
    </row>
    <row r="3830" spans="1:1" x14ac:dyDescent="0.2">
      <c r="A3830" s="20"/>
    </row>
    <row r="3831" spans="1:1" x14ac:dyDescent="0.2">
      <c r="A3831" s="20"/>
    </row>
    <row r="3832" spans="1:1" x14ac:dyDescent="0.2">
      <c r="A3832" s="20"/>
    </row>
    <row r="3833" spans="1:1" x14ac:dyDescent="0.2">
      <c r="A3833" s="20"/>
    </row>
    <row r="3834" spans="1:1" x14ac:dyDescent="0.2">
      <c r="A3834" s="20"/>
    </row>
    <row r="3835" spans="1:1" x14ac:dyDescent="0.2">
      <c r="A3835" s="20"/>
    </row>
    <row r="3836" spans="1:1" x14ac:dyDescent="0.2">
      <c r="A3836" s="20"/>
    </row>
    <row r="3837" spans="1:1" x14ac:dyDescent="0.2">
      <c r="A3837" s="20"/>
    </row>
    <row r="3838" spans="1:1" x14ac:dyDescent="0.2">
      <c r="A3838" s="20"/>
    </row>
    <row r="3839" spans="1:1" x14ac:dyDescent="0.2">
      <c r="A3839" s="20"/>
    </row>
    <row r="3840" spans="1:1" x14ac:dyDescent="0.2">
      <c r="A3840" s="20"/>
    </row>
    <row r="3841" spans="1:1" x14ac:dyDescent="0.2">
      <c r="A3841" s="20"/>
    </row>
    <row r="3842" spans="1:1" x14ac:dyDescent="0.2">
      <c r="A3842" s="20"/>
    </row>
    <row r="3843" spans="1:1" x14ac:dyDescent="0.2">
      <c r="A3843" s="20"/>
    </row>
    <row r="3844" spans="1:1" x14ac:dyDescent="0.2">
      <c r="A3844" s="20"/>
    </row>
    <row r="3845" spans="1:1" x14ac:dyDescent="0.2">
      <c r="A3845" s="20"/>
    </row>
    <row r="3846" spans="1:1" x14ac:dyDescent="0.2">
      <c r="A3846" s="20"/>
    </row>
    <row r="3847" spans="1:1" x14ac:dyDescent="0.2">
      <c r="A3847" s="20"/>
    </row>
    <row r="3848" spans="1:1" x14ac:dyDescent="0.2">
      <c r="A3848" s="20"/>
    </row>
    <row r="3849" spans="1:1" x14ac:dyDescent="0.2">
      <c r="A3849" s="20"/>
    </row>
    <row r="3850" spans="1:1" x14ac:dyDescent="0.2">
      <c r="A3850" s="20"/>
    </row>
    <row r="3851" spans="1:1" x14ac:dyDescent="0.2">
      <c r="A3851" s="20"/>
    </row>
    <row r="3852" spans="1:1" x14ac:dyDescent="0.2">
      <c r="A3852" s="20"/>
    </row>
    <row r="3853" spans="1:1" x14ac:dyDescent="0.2">
      <c r="A3853" s="20"/>
    </row>
    <row r="3854" spans="1:1" x14ac:dyDescent="0.2">
      <c r="A3854" s="20"/>
    </row>
    <row r="3855" spans="1:1" x14ac:dyDescent="0.2">
      <c r="A3855" s="20"/>
    </row>
    <row r="3856" spans="1:1" x14ac:dyDescent="0.2">
      <c r="A3856" s="20"/>
    </row>
    <row r="3857" spans="1:1" x14ac:dyDescent="0.2">
      <c r="A3857" s="20"/>
    </row>
    <row r="3858" spans="1:1" x14ac:dyDescent="0.2">
      <c r="A3858" s="20"/>
    </row>
    <row r="3859" spans="1:1" x14ac:dyDescent="0.2">
      <c r="A3859" s="20"/>
    </row>
    <row r="3860" spans="1:1" x14ac:dyDescent="0.2">
      <c r="A3860" s="20"/>
    </row>
    <row r="3861" spans="1:1" x14ac:dyDescent="0.2">
      <c r="A3861" s="20"/>
    </row>
    <row r="3862" spans="1:1" x14ac:dyDescent="0.2">
      <c r="A3862" s="20"/>
    </row>
    <row r="3863" spans="1:1" x14ac:dyDescent="0.2">
      <c r="A3863" s="20"/>
    </row>
    <row r="3864" spans="1:1" x14ac:dyDescent="0.2">
      <c r="A3864" s="20"/>
    </row>
    <row r="3865" spans="1:1" x14ac:dyDescent="0.2">
      <c r="A3865" s="20"/>
    </row>
    <row r="3866" spans="1:1" x14ac:dyDescent="0.2">
      <c r="A3866" s="20"/>
    </row>
    <row r="3867" spans="1:1" x14ac:dyDescent="0.2">
      <c r="A3867" s="20"/>
    </row>
    <row r="3868" spans="1:1" x14ac:dyDescent="0.2">
      <c r="A3868" s="20"/>
    </row>
    <row r="3869" spans="1:1" x14ac:dyDescent="0.2">
      <c r="A3869" s="20"/>
    </row>
    <row r="3870" spans="1:1" x14ac:dyDescent="0.2">
      <c r="A3870" s="20"/>
    </row>
    <row r="3871" spans="1:1" x14ac:dyDescent="0.2">
      <c r="A3871" s="20"/>
    </row>
    <row r="3872" spans="1:1" x14ac:dyDescent="0.2">
      <c r="A3872" s="20"/>
    </row>
    <row r="3873" spans="1:1" x14ac:dyDescent="0.2">
      <c r="A3873" s="20"/>
    </row>
    <row r="3874" spans="1:1" x14ac:dyDescent="0.2">
      <c r="A3874" s="20"/>
    </row>
    <row r="3875" spans="1:1" x14ac:dyDescent="0.2">
      <c r="A3875" s="20"/>
    </row>
    <row r="3876" spans="1:1" x14ac:dyDescent="0.2">
      <c r="A3876" s="20"/>
    </row>
    <row r="3877" spans="1:1" x14ac:dyDescent="0.2">
      <c r="A3877" s="20"/>
    </row>
    <row r="3878" spans="1:1" x14ac:dyDescent="0.2">
      <c r="A3878" s="20"/>
    </row>
    <row r="3879" spans="1:1" x14ac:dyDescent="0.2">
      <c r="A3879" s="20"/>
    </row>
    <row r="3880" spans="1:1" x14ac:dyDescent="0.2">
      <c r="A3880" s="20"/>
    </row>
    <row r="3881" spans="1:1" x14ac:dyDescent="0.2">
      <c r="A3881" s="20"/>
    </row>
    <row r="3882" spans="1:1" x14ac:dyDescent="0.2">
      <c r="A3882" s="20"/>
    </row>
    <row r="3883" spans="1:1" x14ac:dyDescent="0.2">
      <c r="A3883" s="20"/>
    </row>
    <row r="3884" spans="1:1" x14ac:dyDescent="0.2">
      <c r="A3884" s="20"/>
    </row>
    <row r="3885" spans="1:1" x14ac:dyDescent="0.2">
      <c r="A3885" s="20"/>
    </row>
    <row r="3886" spans="1:1" x14ac:dyDescent="0.2">
      <c r="A3886" s="20"/>
    </row>
    <row r="3887" spans="1:1" x14ac:dyDescent="0.2">
      <c r="A3887" s="20"/>
    </row>
    <row r="3888" spans="1:1" x14ac:dyDescent="0.2">
      <c r="A3888" s="20"/>
    </row>
    <row r="3889" spans="1:1" x14ac:dyDescent="0.2">
      <c r="A3889" s="20"/>
    </row>
    <row r="3890" spans="1:1" x14ac:dyDescent="0.2">
      <c r="A3890" s="20"/>
    </row>
    <row r="3891" spans="1:1" x14ac:dyDescent="0.2">
      <c r="A3891" s="20"/>
    </row>
    <row r="3892" spans="1:1" x14ac:dyDescent="0.2">
      <c r="A3892" s="20"/>
    </row>
    <row r="3893" spans="1:1" x14ac:dyDescent="0.2">
      <c r="A3893" s="20"/>
    </row>
    <row r="3894" spans="1:1" x14ac:dyDescent="0.2">
      <c r="A3894" s="20"/>
    </row>
    <row r="3895" spans="1:1" x14ac:dyDescent="0.2">
      <c r="A3895" s="20"/>
    </row>
    <row r="3896" spans="1:1" x14ac:dyDescent="0.2">
      <c r="A3896" s="20"/>
    </row>
    <row r="3897" spans="1:1" x14ac:dyDescent="0.2">
      <c r="A3897" s="20"/>
    </row>
    <row r="3898" spans="1:1" x14ac:dyDescent="0.2">
      <c r="A3898" s="20"/>
    </row>
    <row r="3899" spans="1:1" x14ac:dyDescent="0.2">
      <c r="A3899" s="20"/>
    </row>
    <row r="3900" spans="1:1" x14ac:dyDescent="0.2">
      <c r="A3900" s="20"/>
    </row>
    <row r="3901" spans="1:1" x14ac:dyDescent="0.2">
      <c r="A3901" s="20"/>
    </row>
    <row r="3902" spans="1:1" x14ac:dyDescent="0.2">
      <c r="A3902" s="20"/>
    </row>
    <row r="3903" spans="1:1" x14ac:dyDescent="0.2">
      <c r="A3903" s="20"/>
    </row>
    <row r="3904" spans="1:1" x14ac:dyDescent="0.2">
      <c r="A3904" s="20"/>
    </row>
    <row r="3905" spans="1:1" x14ac:dyDescent="0.2">
      <c r="A3905" s="20"/>
    </row>
    <row r="3906" spans="1:1" x14ac:dyDescent="0.2">
      <c r="A3906" s="20"/>
    </row>
    <row r="3907" spans="1:1" x14ac:dyDescent="0.2">
      <c r="A3907" s="20"/>
    </row>
    <row r="3908" spans="1:1" x14ac:dyDescent="0.2">
      <c r="A3908" s="20"/>
    </row>
    <row r="3909" spans="1:1" x14ac:dyDescent="0.2">
      <c r="A3909" s="20"/>
    </row>
    <row r="3910" spans="1:1" x14ac:dyDescent="0.2">
      <c r="A3910" s="20"/>
    </row>
    <row r="3911" spans="1:1" x14ac:dyDescent="0.2">
      <c r="A3911" s="20"/>
    </row>
    <row r="3912" spans="1:1" x14ac:dyDescent="0.2">
      <c r="A3912" s="20"/>
    </row>
    <row r="3913" spans="1:1" x14ac:dyDescent="0.2">
      <c r="A3913" s="20"/>
    </row>
    <row r="3914" spans="1:1" x14ac:dyDescent="0.2">
      <c r="A3914" s="20"/>
    </row>
    <row r="3915" spans="1:1" x14ac:dyDescent="0.2">
      <c r="A3915" s="20"/>
    </row>
    <row r="3916" spans="1:1" x14ac:dyDescent="0.2">
      <c r="A3916" s="20"/>
    </row>
    <row r="3917" spans="1:1" x14ac:dyDescent="0.2">
      <c r="A3917" s="20"/>
    </row>
    <row r="3918" spans="1:1" x14ac:dyDescent="0.2">
      <c r="A3918" s="20"/>
    </row>
    <row r="3919" spans="1:1" x14ac:dyDescent="0.2">
      <c r="A3919" s="20"/>
    </row>
    <row r="3920" spans="1:1" x14ac:dyDescent="0.2">
      <c r="A3920" s="20"/>
    </row>
    <row r="3921" spans="1:1" x14ac:dyDescent="0.2">
      <c r="A3921" s="20"/>
    </row>
    <row r="3922" spans="1:1" x14ac:dyDescent="0.2">
      <c r="A3922" s="20"/>
    </row>
    <row r="3923" spans="1:1" x14ac:dyDescent="0.2">
      <c r="A3923" s="20"/>
    </row>
    <row r="3924" spans="1:1" x14ac:dyDescent="0.2">
      <c r="A3924" s="20"/>
    </row>
    <row r="3925" spans="1:1" x14ac:dyDescent="0.2">
      <c r="A3925" s="20"/>
    </row>
    <row r="3926" spans="1:1" x14ac:dyDescent="0.2">
      <c r="A3926" s="20"/>
    </row>
    <row r="3927" spans="1:1" x14ac:dyDescent="0.2">
      <c r="A3927" s="20"/>
    </row>
    <row r="3928" spans="1:1" x14ac:dyDescent="0.2">
      <c r="A3928" s="20"/>
    </row>
    <row r="3929" spans="1:1" x14ac:dyDescent="0.2">
      <c r="A3929" s="20"/>
    </row>
    <row r="3930" spans="1:1" x14ac:dyDescent="0.2">
      <c r="A3930" s="20"/>
    </row>
    <row r="3931" spans="1:1" x14ac:dyDescent="0.2">
      <c r="A3931" s="20"/>
    </row>
    <row r="3932" spans="1:1" x14ac:dyDescent="0.2">
      <c r="A3932" s="20"/>
    </row>
    <row r="3933" spans="1:1" x14ac:dyDescent="0.2">
      <c r="A3933" s="20"/>
    </row>
    <row r="3934" spans="1:1" x14ac:dyDescent="0.2">
      <c r="A3934" s="20"/>
    </row>
    <row r="3935" spans="1:1" x14ac:dyDescent="0.2">
      <c r="A3935" s="20"/>
    </row>
    <row r="3936" spans="1:1" x14ac:dyDescent="0.2">
      <c r="A3936" s="20"/>
    </row>
    <row r="3937" spans="1:1" x14ac:dyDescent="0.2">
      <c r="A3937" s="20"/>
    </row>
    <row r="3938" spans="1:1" x14ac:dyDescent="0.2">
      <c r="A3938" s="20"/>
    </row>
    <row r="3939" spans="1:1" x14ac:dyDescent="0.2">
      <c r="A3939" s="20"/>
    </row>
    <row r="3940" spans="1:1" x14ac:dyDescent="0.2">
      <c r="A3940" s="20"/>
    </row>
    <row r="3941" spans="1:1" x14ac:dyDescent="0.2">
      <c r="A3941" s="20"/>
    </row>
    <row r="3942" spans="1:1" x14ac:dyDescent="0.2">
      <c r="A3942" s="20"/>
    </row>
    <row r="3943" spans="1:1" x14ac:dyDescent="0.2">
      <c r="A3943" s="20"/>
    </row>
    <row r="3944" spans="1:1" x14ac:dyDescent="0.2">
      <c r="A3944" s="20"/>
    </row>
    <row r="3945" spans="1:1" x14ac:dyDescent="0.2">
      <c r="A3945" s="20"/>
    </row>
    <row r="3946" spans="1:1" x14ac:dyDescent="0.2">
      <c r="A3946" s="20"/>
    </row>
    <row r="3947" spans="1:1" x14ac:dyDescent="0.2">
      <c r="A3947" s="20"/>
    </row>
    <row r="3948" spans="1:1" x14ac:dyDescent="0.2">
      <c r="A3948" s="20"/>
    </row>
    <row r="3949" spans="1:1" x14ac:dyDescent="0.2">
      <c r="A3949" s="20"/>
    </row>
    <row r="3950" spans="1:1" x14ac:dyDescent="0.2">
      <c r="A3950" s="20"/>
    </row>
    <row r="3951" spans="1:1" x14ac:dyDescent="0.2">
      <c r="A3951" s="20"/>
    </row>
    <row r="3952" spans="1:1" x14ac:dyDescent="0.2">
      <c r="A3952" s="20"/>
    </row>
    <row r="3953" spans="1:1" x14ac:dyDescent="0.2">
      <c r="A3953" s="20"/>
    </row>
    <row r="3954" spans="1:1" x14ac:dyDescent="0.2">
      <c r="A3954" s="20"/>
    </row>
    <row r="3955" spans="1:1" x14ac:dyDescent="0.2">
      <c r="A3955" s="20"/>
    </row>
    <row r="3956" spans="1:1" x14ac:dyDescent="0.2">
      <c r="A3956" s="20"/>
    </row>
    <row r="3957" spans="1:1" x14ac:dyDescent="0.2">
      <c r="A3957" s="20"/>
    </row>
    <row r="3958" spans="1:1" x14ac:dyDescent="0.2">
      <c r="A3958" s="20"/>
    </row>
    <row r="3959" spans="1:1" x14ac:dyDescent="0.2">
      <c r="A3959" s="20"/>
    </row>
    <row r="3960" spans="1:1" x14ac:dyDescent="0.2">
      <c r="A3960" s="20"/>
    </row>
    <row r="3961" spans="1:1" x14ac:dyDescent="0.2">
      <c r="A3961" s="20"/>
    </row>
    <row r="3962" spans="1:1" x14ac:dyDescent="0.2">
      <c r="A3962" s="20"/>
    </row>
    <row r="3963" spans="1:1" x14ac:dyDescent="0.2">
      <c r="A3963" s="20"/>
    </row>
    <row r="3964" spans="1:1" x14ac:dyDescent="0.2">
      <c r="A3964" s="20"/>
    </row>
    <row r="3965" spans="1:1" x14ac:dyDescent="0.2">
      <c r="A3965" s="20"/>
    </row>
    <row r="3966" spans="1:1" x14ac:dyDescent="0.2">
      <c r="A3966" s="20"/>
    </row>
    <row r="3967" spans="1:1" x14ac:dyDescent="0.2">
      <c r="A3967" s="20"/>
    </row>
    <row r="3968" spans="1:1" x14ac:dyDescent="0.2">
      <c r="A3968" s="20"/>
    </row>
    <row r="3969" spans="1:1" x14ac:dyDescent="0.2">
      <c r="A3969" s="20"/>
    </row>
    <row r="3970" spans="1:1" x14ac:dyDescent="0.2">
      <c r="A3970" s="20"/>
    </row>
    <row r="3971" spans="1:1" x14ac:dyDescent="0.2">
      <c r="A3971" s="20"/>
    </row>
    <row r="3972" spans="1:1" x14ac:dyDescent="0.2">
      <c r="A3972" s="20"/>
    </row>
    <row r="3973" spans="1:1" x14ac:dyDescent="0.2">
      <c r="A3973" s="20"/>
    </row>
    <row r="3974" spans="1:1" x14ac:dyDescent="0.2">
      <c r="A3974" s="20"/>
    </row>
    <row r="3975" spans="1:1" x14ac:dyDescent="0.2">
      <c r="A3975" s="20"/>
    </row>
    <row r="3976" spans="1:1" x14ac:dyDescent="0.2">
      <c r="A3976" s="20"/>
    </row>
    <row r="3977" spans="1:1" x14ac:dyDescent="0.2">
      <c r="A3977" s="20"/>
    </row>
    <row r="3978" spans="1:1" x14ac:dyDescent="0.2">
      <c r="A3978" s="20"/>
    </row>
    <row r="3979" spans="1:1" x14ac:dyDescent="0.2">
      <c r="A3979" s="20"/>
    </row>
    <row r="3980" spans="1:1" x14ac:dyDescent="0.2">
      <c r="A3980" s="20"/>
    </row>
    <row r="3981" spans="1:1" x14ac:dyDescent="0.2">
      <c r="A3981" s="20"/>
    </row>
    <row r="3982" spans="1:1" x14ac:dyDescent="0.2">
      <c r="A3982" s="20"/>
    </row>
    <row r="3983" spans="1:1" x14ac:dyDescent="0.2">
      <c r="A3983" s="20"/>
    </row>
    <row r="3984" spans="1:1" x14ac:dyDescent="0.2">
      <c r="A3984" s="20"/>
    </row>
    <row r="3985" spans="1:1" x14ac:dyDescent="0.2">
      <c r="A3985" s="20"/>
    </row>
    <row r="3986" spans="1:1" x14ac:dyDescent="0.2">
      <c r="A3986" s="20"/>
    </row>
    <row r="3987" spans="1:1" x14ac:dyDescent="0.2">
      <c r="A3987" s="20"/>
    </row>
    <row r="3988" spans="1:1" x14ac:dyDescent="0.2">
      <c r="A3988" s="20"/>
    </row>
    <row r="3989" spans="1:1" x14ac:dyDescent="0.2">
      <c r="A3989" s="20"/>
    </row>
    <row r="3990" spans="1:1" x14ac:dyDescent="0.2">
      <c r="A3990" s="20"/>
    </row>
    <row r="3991" spans="1:1" x14ac:dyDescent="0.2">
      <c r="A3991" s="20"/>
    </row>
    <row r="3992" spans="1:1" x14ac:dyDescent="0.2">
      <c r="A3992" s="20"/>
    </row>
    <row r="3993" spans="1:1" x14ac:dyDescent="0.2">
      <c r="A3993" s="20"/>
    </row>
    <row r="3994" spans="1:1" x14ac:dyDescent="0.2">
      <c r="A3994" s="20"/>
    </row>
    <row r="3995" spans="1:1" x14ac:dyDescent="0.2">
      <c r="A3995" s="20"/>
    </row>
    <row r="3996" spans="1:1" x14ac:dyDescent="0.2">
      <c r="A3996" s="20"/>
    </row>
    <row r="3997" spans="1:1" x14ac:dyDescent="0.2">
      <c r="A3997" s="20"/>
    </row>
    <row r="3998" spans="1:1" x14ac:dyDescent="0.2">
      <c r="A3998" s="20"/>
    </row>
    <row r="3999" spans="1:1" x14ac:dyDescent="0.2">
      <c r="A3999" s="20"/>
    </row>
    <row r="4000" spans="1:1" x14ac:dyDescent="0.2">
      <c r="A4000" s="20"/>
    </row>
    <row r="4001" spans="1:1" x14ac:dyDescent="0.2">
      <c r="A4001" s="20"/>
    </row>
    <row r="4002" spans="1:1" x14ac:dyDescent="0.2">
      <c r="A4002" s="20"/>
    </row>
    <row r="4003" spans="1:1" x14ac:dyDescent="0.2">
      <c r="A4003" s="20"/>
    </row>
    <row r="4004" spans="1:1" x14ac:dyDescent="0.2">
      <c r="A4004" s="20"/>
    </row>
    <row r="4005" spans="1:1" x14ac:dyDescent="0.2">
      <c r="A4005" s="20"/>
    </row>
    <row r="4006" spans="1:1" x14ac:dyDescent="0.2">
      <c r="A4006" s="20"/>
    </row>
    <row r="4007" spans="1:1" x14ac:dyDescent="0.2">
      <c r="A4007" s="20"/>
    </row>
    <row r="4008" spans="1:1" x14ac:dyDescent="0.2">
      <c r="A4008" s="20"/>
    </row>
    <row r="4009" spans="1:1" x14ac:dyDescent="0.2">
      <c r="A4009" s="20"/>
    </row>
    <row r="4010" spans="1:1" x14ac:dyDescent="0.2">
      <c r="A4010" s="20"/>
    </row>
    <row r="4011" spans="1:1" x14ac:dyDescent="0.2">
      <c r="A4011" s="20"/>
    </row>
    <row r="4012" spans="1:1" x14ac:dyDescent="0.2">
      <c r="A4012" s="20"/>
    </row>
    <row r="4013" spans="1:1" x14ac:dyDescent="0.2">
      <c r="A4013" s="20"/>
    </row>
    <row r="4014" spans="1:1" x14ac:dyDescent="0.2">
      <c r="A4014" s="20"/>
    </row>
    <row r="4015" spans="1:1" x14ac:dyDescent="0.2">
      <c r="A4015" s="20"/>
    </row>
    <row r="4016" spans="1:1" x14ac:dyDescent="0.2">
      <c r="A4016" s="20"/>
    </row>
    <row r="4017" spans="1:1" x14ac:dyDescent="0.2">
      <c r="A4017" s="20"/>
    </row>
    <row r="4018" spans="1:1" x14ac:dyDescent="0.2">
      <c r="A4018" s="20"/>
    </row>
    <row r="4019" spans="1:1" x14ac:dyDescent="0.2">
      <c r="A4019" s="20"/>
    </row>
    <row r="4020" spans="1:1" x14ac:dyDescent="0.2">
      <c r="A4020" s="20"/>
    </row>
    <row r="4021" spans="1:1" x14ac:dyDescent="0.2">
      <c r="A4021" s="20"/>
    </row>
    <row r="4022" spans="1:1" x14ac:dyDescent="0.2">
      <c r="A4022" s="20"/>
    </row>
    <row r="4023" spans="1:1" x14ac:dyDescent="0.2">
      <c r="A4023" s="20"/>
    </row>
    <row r="4024" spans="1:1" x14ac:dyDescent="0.2">
      <c r="A4024" s="20"/>
    </row>
    <row r="4025" spans="1:1" x14ac:dyDescent="0.2">
      <c r="A4025" s="20"/>
    </row>
    <row r="4026" spans="1:1" x14ac:dyDescent="0.2">
      <c r="A4026" s="20"/>
    </row>
    <row r="4027" spans="1:1" x14ac:dyDescent="0.2">
      <c r="A4027" s="20"/>
    </row>
    <row r="4028" spans="1:1" x14ac:dyDescent="0.2">
      <c r="A4028" s="20"/>
    </row>
    <row r="4029" spans="1:1" x14ac:dyDescent="0.2">
      <c r="A4029" s="20"/>
    </row>
    <row r="4030" spans="1:1" x14ac:dyDescent="0.2">
      <c r="A4030" s="20"/>
    </row>
    <row r="4031" spans="1:1" x14ac:dyDescent="0.2">
      <c r="A4031" s="20"/>
    </row>
    <row r="4032" spans="1:1" x14ac:dyDescent="0.2">
      <c r="A4032" s="20"/>
    </row>
    <row r="4033" spans="1:1" x14ac:dyDescent="0.2">
      <c r="A4033" s="20"/>
    </row>
    <row r="4034" spans="1:1" x14ac:dyDescent="0.2">
      <c r="A4034" s="20"/>
    </row>
    <row r="4035" spans="1:1" x14ac:dyDescent="0.2">
      <c r="A4035" s="20"/>
    </row>
    <row r="4036" spans="1:1" x14ac:dyDescent="0.2">
      <c r="A4036" s="20"/>
    </row>
    <row r="4037" spans="1:1" x14ac:dyDescent="0.2">
      <c r="A4037" s="20"/>
    </row>
    <row r="4038" spans="1:1" x14ac:dyDescent="0.2">
      <c r="A4038" s="20"/>
    </row>
    <row r="4039" spans="1:1" x14ac:dyDescent="0.2">
      <c r="A4039" s="20"/>
    </row>
    <row r="4040" spans="1:1" x14ac:dyDescent="0.2">
      <c r="A4040" s="20"/>
    </row>
    <row r="4041" spans="1:1" x14ac:dyDescent="0.2">
      <c r="A4041" s="20"/>
    </row>
    <row r="4042" spans="1:1" x14ac:dyDescent="0.2">
      <c r="A4042" s="20"/>
    </row>
    <row r="4043" spans="1:1" x14ac:dyDescent="0.2">
      <c r="A4043" s="20"/>
    </row>
    <row r="4044" spans="1:1" x14ac:dyDescent="0.2">
      <c r="A4044" s="20"/>
    </row>
    <row r="4045" spans="1:1" x14ac:dyDescent="0.2">
      <c r="A4045" s="20"/>
    </row>
    <row r="4046" spans="1:1" x14ac:dyDescent="0.2">
      <c r="A4046" s="20"/>
    </row>
    <row r="4047" spans="1:1" x14ac:dyDescent="0.2">
      <c r="A4047" s="20"/>
    </row>
    <row r="4048" spans="1:1" x14ac:dyDescent="0.2">
      <c r="A4048" s="20"/>
    </row>
    <row r="4049" spans="1:1" x14ac:dyDescent="0.2">
      <c r="A4049" s="20"/>
    </row>
    <row r="4050" spans="1:1" x14ac:dyDescent="0.2">
      <c r="A4050" s="20"/>
    </row>
    <row r="4051" spans="1:1" x14ac:dyDescent="0.2">
      <c r="A4051" s="20"/>
    </row>
    <row r="4052" spans="1:1" x14ac:dyDescent="0.2">
      <c r="A4052" s="20"/>
    </row>
    <row r="4053" spans="1:1" x14ac:dyDescent="0.2">
      <c r="A4053" s="20"/>
    </row>
    <row r="4054" spans="1:1" x14ac:dyDescent="0.2">
      <c r="A4054" s="20"/>
    </row>
    <row r="4055" spans="1:1" x14ac:dyDescent="0.2">
      <c r="A4055" s="20"/>
    </row>
    <row r="4056" spans="1:1" x14ac:dyDescent="0.2">
      <c r="A4056" s="20"/>
    </row>
    <row r="4057" spans="1:1" x14ac:dyDescent="0.2">
      <c r="A4057" s="20"/>
    </row>
    <row r="4058" spans="1:1" x14ac:dyDescent="0.2">
      <c r="A4058" s="20"/>
    </row>
    <row r="4059" spans="1:1" x14ac:dyDescent="0.2">
      <c r="A4059" s="20"/>
    </row>
    <row r="4060" spans="1:1" x14ac:dyDescent="0.2">
      <c r="A4060" s="20"/>
    </row>
    <row r="4061" spans="1:1" x14ac:dyDescent="0.2">
      <c r="A4061" s="20"/>
    </row>
    <row r="4062" spans="1:1" x14ac:dyDescent="0.2">
      <c r="A4062" s="20"/>
    </row>
    <row r="4063" spans="1:1" x14ac:dyDescent="0.2">
      <c r="A4063" s="20"/>
    </row>
    <row r="4064" spans="1:1" x14ac:dyDescent="0.2">
      <c r="A4064" s="20"/>
    </row>
    <row r="4065" spans="1:1" x14ac:dyDescent="0.2">
      <c r="A4065" s="20"/>
    </row>
    <row r="4066" spans="1:1" x14ac:dyDescent="0.2">
      <c r="A4066" s="20"/>
    </row>
    <row r="4067" spans="1:1" x14ac:dyDescent="0.2">
      <c r="A4067" s="20"/>
    </row>
    <row r="4068" spans="1:1" x14ac:dyDescent="0.2">
      <c r="A4068" s="20"/>
    </row>
    <row r="4069" spans="1:1" x14ac:dyDescent="0.2">
      <c r="A4069" s="20"/>
    </row>
    <row r="4070" spans="1:1" x14ac:dyDescent="0.2">
      <c r="A4070" s="20"/>
    </row>
    <row r="4071" spans="1:1" x14ac:dyDescent="0.2">
      <c r="A4071" s="20"/>
    </row>
    <row r="4072" spans="1:1" x14ac:dyDescent="0.2">
      <c r="A4072" s="20"/>
    </row>
    <row r="4073" spans="1:1" x14ac:dyDescent="0.2">
      <c r="A4073" s="20"/>
    </row>
    <row r="4074" spans="1:1" x14ac:dyDescent="0.2">
      <c r="A4074" s="20"/>
    </row>
    <row r="4075" spans="1:1" x14ac:dyDescent="0.2">
      <c r="A4075" s="20"/>
    </row>
    <row r="4076" spans="1:1" x14ac:dyDescent="0.2">
      <c r="A4076" s="20"/>
    </row>
    <row r="4077" spans="1:1" x14ac:dyDescent="0.2">
      <c r="A4077" s="20"/>
    </row>
    <row r="4078" spans="1:1" x14ac:dyDescent="0.2">
      <c r="A4078" s="20"/>
    </row>
    <row r="4079" spans="1:1" x14ac:dyDescent="0.2">
      <c r="A4079" s="20"/>
    </row>
    <row r="4080" spans="1:1" x14ac:dyDescent="0.2">
      <c r="A4080" s="20"/>
    </row>
    <row r="4081" spans="1:1" x14ac:dyDescent="0.2">
      <c r="A4081" s="20"/>
    </row>
    <row r="4082" spans="1:1" x14ac:dyDescent="0.2">
      <c r="A4082" s="20"/>
    </row>
    <row r="4083" spans="1:1" x14ac:dyDescent="0.2">
      <c r="A4083" s="20"/>
    </row>
    <row r="4084" spans="1:1" x14ac:dyDescent="0.2">
      <c r="A4084" s="20"/>
    </row>
    <row r="4085" spans="1:1" x14ac:dyDescent="0.2">
      <c r="A4085" s="20"/>
    </row>
    <row r="4086" spans="1:1" x14ac:dyDescent="0.2">
      <c r="A4086" s="20"/>
    </row>
    <row r="4087" spans="1:1" x14ac:dyDescent="0.2">
      <c r="A4087" s="20"/>
    </row>
    <row r="4088" spans="1:1" x14ac:dyDescent="0.2">
      <c r="A4088" s="20"/>
    </row>
    <row r="4089" spans="1:1" x14ac:dyDescent="0.2">
      <c r="A4089" s="20"/>
    </row>
    <row r="4090" spans="1:1" x14ac:dyDescent="0.2">
      <c r="A4090" s="20"/>
    </row>
    <row r="4091" spans="1:1" x14ac:dyDescent="0.2">
      <c r="A4091" s="20"/>
    </row>
    <row r="4092" spans="1:1" x14ac:dyDescent="0.2">
      <c r="A4092" s="20"/>
    </row>
    <row r="4093" spans="1:1" x14ac:dyDescent="0.2">
      <c r="A4093" s="20"/>
    </row>
    <row r="4094" spans="1:1" x14ac:dyDescent="0.2">
      <c r="A4094" s="20"/>
    </row>
    <row r="4095" spans="1:1" x14ac:dyDescent="0.2">
      <c r="A4095" s="20"/>
    </row>
    <row r="4096" spans="1:1" x14ac:dyDescent="0.2">
      <c r="A4096" s="20"/>
    </row>
    <row r="4097" spans="1:1" x14ac:dyDescent="0.2">
      <c r="A4097" s="20"/>
    </row>
    <row r="4098" spans="1:1" x14ac:dyDescent="0.2">
      <c r="A4098" s="20"/>
    </row>
    <row r="4099" spans="1:1" x14ac:dyDescent="0.2">
      <c r="A4099" s="20"/>
    </row>
    <row r="4100" spans="1:1" x14ac:dyDescent="0.2">
      <c r="A4100" s="20"/>
    </row>
    <row r="4101" spans="1:1" x14ac:dyDescent="0.2">
      <c r="A4101" s="20"/>
    </row>
    <row r="4102" spans="1:1" x14ac:dyDescent="0.2">
      <c r="A4102" s="20"/>
    </row>
    <row r="4103" spans="1:1" x14ac:dyDescent="0.2">
      <c r="A4103" s="20"/>
    </row>
    <row r="4104" spans="1:1" x14ac:dyDescent="0.2">
      <c r="A4104" s="20"/>
    </row>
    <row r="4105" spans="1:1" x14ac:dyDescent="0.2">
      <c r="A4105" s="20"/>
    </row>
    <row r="4106" spans="1:1" x14ac:dyDescent="0.2">
      <c r="A4106" s="20"/>
    </row>
    <row r="4107" spans="1:1" x14ac:dyDescent="0.2">
      <c r="A4107" s="20"/>
    </row>
    <row r="4108" spans="1:1" x14ac:dyDescent="0.2">
      <c r="A4108" s="20"/>
    </row>
    <row r="4109" spans="1:1" x14ac:dyDescent="0.2">
      <c r="A4109" s="20"/>
    </row>
    <row r="4110" spans="1:1" x14ac:dyDescent="0.2">
      <c r="A4110" s="20"/>
    </row>
    <row r="4111" spans="1:1" x14ac:dyDescent="0.2">
      <c r="A4111" s="20"/>
    </row>
    <row r="4112" spans="1:1" x14ac:dyDescent="0.2">
      <c r="A4112" s="20"/>
    </row>
    <row r="4113" spans="1:1" x14ac:dyDescent="0.2">
      <c r="A4113" s="20"/>
    </row>
    <row r="4114" spans="1:1" x14ac:dyDescent="0.2">
      <c r="A4114" s="20"/>
    </row>
    <row r="4115" spans="1:1" x14ac:dyDescent="0.2">
      <c r="A4115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77058-FF01-DA4F-B546-A6D926AFABCD}">
  <dimension ref="A1:C19"/>
  <sheetViews>
    <sheetView zoomScale="125" workbookViewId="0">
      <selection activeCell="A10" sqref="A10"/>
    </sheetView>
  </sheetViews>
  <sheetFormatPr baseColWidth="10" defaultRowHeight="15" x14ac:dyDescent="0.2"/>
  <cols>
    <col min="1" max="1" width="22.33203125" bestFit="1" customWidth="1"/>
    <col min="2" max="2" width="10.83203125" style="21"/>
    <col min="3" max="3" width="11.1640625" style="21" bestFit="1" customWidth="1"/>
  </cols>
  <sheetData>
    <row r="1" spans="1:3" x14ac:dyDescent="0.2">
      <c r="B1" s="21" t="s">
        <v>8384</v>
      </c>
      <c r="C1" s="21" t="s">
        <v>8385</v>
      </c>
    </row>
    <row r="2" spans="1:3" x14ac:dyDescent="0.2">
      <c r="A2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8391</v>
      </c>
      <c r="B5" s="21">
        <f>_xlfn.QUARTILE.EXC('Successful US Kickstarters'!D:D,3)</f>
        <v>5000</v>
      </c>
      <c r="C5" s="22">
        <f>_xlfn.QUARTILE.EXC('Failed US Kickstarters'!D:D,3)</f>
        <v>10000</v>
      </c>
    </row>
    <row r="6" spans="1:3" x14ac:dyDescent="0.2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">
      <c r="A7" t="s">
        <v>8393</v>
      </c>
      <c r="B7" s="21">
        <f>B5-B6</f>
        <v>3500</v>
      </c>
      <c r="C7" s="21">
        <f>C5-C6</f>
        <v>8000</v>
      </c>
    </row>
    <row r="11" spans="1:3" x14ac:dyDescent="0.2">
      <c r="A11" t="s">
        <v>8388</v>
      </c>
      <c r="B11" s="21">
        <f>AVERAGE('Successful US Kickstarters'!E:E)</f>
        <v>5601.5458009708727</v>
      </c>
      <c r="C11" s="21">
        <f>AVERAGE('Failed US Kickstarters'!E:E)</f>
        <v>558.65484000000004</v>
      </c>
    </row>
    <row r="12" spans="1:3" x14ac:dyDescent="0.2">
      <c r="A12" t="s">
        <v>8389</v>
      </c>
      <c r="B12" s="21">
        <f>MEDIAN('Successful US Kickstarters'!E:E)</f>
        <v>3167.5</v>
      </c>
      <c r="C12" s="21">
        <f>MEDIAN('Failed US Kickstarters'!E:E)</f>
        <v>103</v>
      </c>
    </row>
    <row r="13" spans="1:3" x14ac:dyDescent="0.2">
      <c r="A13" t="s">
        <v>8394</v>
      </c>
      <c r="B13" s="21">
        <f>_xlfn.STDEV.P('Successful US Kickstarters'!E:E)</f>
        <v>8334.5731699164608</v>
      </c>
      <c r="C13" s="21">
        <f>_xlfn.STDEV.P('Failed US Kickstarters'!E:E)</f>
        <v>1330.5230280400915</v>
      </c>
    </row>
    <row r="14" spans="1:3" x14ac:dyDescent="0.2">
      <c r="A14" t="s">
        <v>8395</v>
      </c>
      <c r="B14" s="21">
        <f>_xlfn.QUARTILE.EXC('Successful US Kickstarters'!E:E,3)</f>
        <v>5699</v>
      </c>
      <c r="C14" s="21">
        <f>_xlfn.QUARTILE.EXC('Failed US Kickstarters'!E:E,3)</f>
        <v>501</v>
      </c>
    </row>
    <row r="15" spans="1:3" x14ac:dyDescent="0.2">
      <c r="A15" t="s">
        <v>8396</v>
      </c>
      <c r="B15" s="21">
        <f>_xlfn.QUARTILE.EXC('Successful US Kickstarters'!E:E,1)</f>
        <v>1716.5074999999999</v>
      </c>
      <c r="C15" s="21">
        <f>_xlfn.QUARTILE.EXC('Failed US Kickstarters'!E:E,1)</f>
        <v>9.25</v>
      </c>
    </row>
    <row r="16" spans="1:3" x14ac:dyDescent="0.2">
      <c r="A16" t="s">
        <v>8397</v>
      </c>
      <c r="B16" s="21">
        <f>B14-B15</f>
        <v>3982.4925000000003</v>
      </c>
      <c r="C16" s="21">
        <f>C14-C15</f>
        <v>491.75</v>
      </c>
    </row>
    <row r="18" spans="1:1" x14ac:dyDescent="0.2">
      <c r="A18" t="s">
        <v>8398</v>
      </c>
    </row>
    <row r="19" spans="1:1" x14ac:dyDescent="0.2">
      <c r="A19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Category Statistics</vt:lpstr>
      <vt:lpstr>Subcategory Statistics</vt:lpstr>
      <vt:lpstr>Outcomes Based on Launch Date </vt:lpstr>
      <vt:lpstr>Edinburgh Research</vt:lpstr>
      <vt:lpstr>Descriptive Statistics</vt:lpstr>
      <vt:lpstr>Great Britain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Nora Younes</cp:lastModifiedBy>
  <dcterms:created xsi:type="dcterms:W3CDTF">2017-04-20T15:17:24Z</dcterms:created>
  <dcterms:modified xsi:type="dcterms:W3CDTF">2021-03-01T02:22:36Z</dcterms:modified>
</cp:coreProperties>
</file>