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NBR\20. NBR\780 5T Growth model\780_growth_model\"/>
    </mc:Choice>
  </mc:AlternateContent>
  <bookViews>
    <workbookView xWindow="0" yWindow="0" windowWidth="28800" windowHeight="14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4" i="1" l="1"/>
  <c r="Y35" i="1"/>
  <c r="Y36" i="1"/>
  <c r="Y37" i="1"/>
  <c r="Y38" i="1"/>
  <c r="Y39" i="1"/>
  <c r="Y33" i="1"/>
  <c r="Z34" i="1"/>
  <c r="Z35" i="1"/>
  <c r="Z36" i="1"/>
  <c r="Z37" i="1"/>
  <c r="Z38" i="1"/>
  <c r="Z39" i="1"/>
  <c r="Z33" i="1"/>
  <c r="K35" i="1"/>
  <c r="K36" i="1"/>
  <c r="K37" i="1"/>
  <c r="K38" i="1"/>
  <c r="K39" i="1"/>
  <c r="K40" i="1"/>
  <c r="I36" i="1"/>
  <c r="I37" i="1" s="1"/>
  <c r="I38" i="1" s="1"/>
  <c r="I39" i="1" s="1"/>
  <c r="I40" i="1" s="1"/>
  <c r="I35" i="1"/>
  <c r="K34" i="1"/>
  <c r="L35" i="1"/>
  <c r="L36" i="1"/>
  <c r="L37" i="1"/>
  <c r="L38" i="1"/>
  <c r="L39" i="1"/>
  <c r="L40" i="1"/>
  <c r="L34" i="1"/>
</calcChain>
</file>

<file path=xl/sharedStrings.xml><?xml version="1.0" encoding="utf-8"?>
<sst xmlns="http://schemas.openxmlformats.org/spreadsheetml/2006/main" count="28" uniqueCount="23">
  <si>
    <t>WL_PDMY</t>
  </si>
  <si>
    <t>WL_PSY</t>
  </si>
  <si>
    <t>PDMY</t>
  </si>
  <si>
    <t>PSY</t>
  </si>
  <si>
    <t>p = 2.4</t>
  </si>
  <si>
    <t>SAWC (%) = 19</t>
  </si>
  <si>
    <t>p = 1.9</t>
  </si>
  <si>
    <t>SAWC (%) = 15</t>
  </si>
  <si>
    <t>Loamy Sand</t>
  </si>
  <si>
    <t>Sandy Clay Loam</t>
  </si>
  <si>
    <t>WL_PDMY -  Water-limited potential dry matter yield (t/ha)</t>
  </si>
  <si>
    <t>WL_PSY - Water-limited potential sugar yield (t/ha)</t>
  </si>
  <si>
    <t>PDMY - Potential total dry matter yield (t/ha)</t>
  </si>
  <si>
    <t>PSY  - Potential sugar yield (t/ha)</t>
  </si>
  <si>
    <t>Year</t>
  </si>
  <si>
    <t>AAP</t>
  </si>
  <si>
    <t>VBAP</t>
  </si>
  <si>
    <t>Medel sådatum</t>
  </si>
  <si>
    <t>medel pol</t>
  </si>
  <si>
    <t>medel sockerskörd</t>
  </si>
  <si>
    <t>skördepotential</t>
  </si>
  <si>
    <t>GAPET med sort</t>
  </si>
  <si>
    <t>GAPET utan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</si>
</sst>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(Sheet1!$C$1,Sheet1!$E$1)</c:f>
              <c:strCache>
                <c:ptCount val="2"/>
                <c:pt idx="0">
                  <c:v>WL_PSY</c:v>
                </c:pt>
                <c:pt idx="1">
                  <c:v>PSY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Sheet1!$B$2:$E$2</c15:sqref>
                  </c15:fullRef>
                </c:ext>
              </c:extLst>
              <c:f>(Sheet1!$C$2,Sheet1!$E$2)</c:f>
              <c:numCache>
                <c:formatCode>0.00</c:formatCode>
                <c:ptCount val="2"/>
                <c:pt idx="0">
                  <c:v>15.705022591355323</c:v>
                </c:pt>
                <c:pt idx="1">
                  <c:v>22.439700640296738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F-4B79-B880-F26B6B60A12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(Sheet1!$C$1,Sheet1!$E$1)</c:f>
              <c:strCache>
                <c:ptCount val="2"/>
                <c:pt idx="0">
                  <c:v>WL_PSY</c:v>
                </c:pt>
                <c:pt idx="1">
                  <c:v>PSY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Sheet1!$B$3:$E$3</c15:sqref>
                  </c15:fullRef>
                </c:ext>
              </c:extLst>
              <c:f>(Sheet1!$C$3,Sheet1!$E$3)</c:f>
              <c:numCache>
                <c:formatCode>0.00</c:formatCode>
                <c:ptCount val="2"/>
                <c:pt idx="0">
                  <c:v>15.147268782822014</c:v>
                </c:pt>
                <c:pt idx="1">
                  <c:v>17.601336619327139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F-4B79-B880-F26B6B60A12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(Sheet1!$C$1,Sheet1!$E$1)</c:f>
              <c:strCache>
                <c:ptCount val="2"/>
                <c:pt idx="0">
                  <c:v>WL_PSY</c:v>
                </c:pt>
                <c:pt idx="1">
                  <c:v>PSY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Sheet1!$B$4:$E$4</c15:sqref>
                  </c15:fullRef>
                </c:ext>
              </c:extLst>
              <c:f>(Sheet1!$C$4,Sheet1!$E$4)</c:f>
              <c:numCache>
                <c:formatCode>0.00</c:formatCode>
                <c:ptCount val="2"/>
                <c:pt idx="0">
                  <c:v>14.367059724385891</c:v>
                </c:pt>
                <c:pt idx="1">
                  <c:v>17.998279484745908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3F-4B79-B880-F26B6B60A12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(Sheet1!$C$1,Sheet1!$E$1)</c:f>
              <c:strCache>
                <c:ptCount val="2"/>
                <c:pt idx="0">
                  <c:v>WL_PSY</c:v>
                </c:pt>
                <c:pt idx="1">
                  <c:v>PSY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Sheet1!$B$5:$E$5</c15:sqref>
                  </c15:fullRef>
                </c:ext>
              </c:extLst>
              <c:f>(Sheet1!$C$5,Sheet1!$E$5)</c:f>
              <c:numCache>
                <c:formatCode>0.00</c:formatCode>
                <c:ptCount val="2"/>
                <c:pt idx="0">
                  <c:v>14.842329534861207</c:v>
                </c:pt>
                <c:pt idx="1">
                  <c:v>16.815678995567154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3F-4B79-B880-F26B6B60A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902784"/>
        <c:axId val="699897864"/>
      </c:barChart>
      <c:catAx>
        <c:axId val="69990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99897864"/>
        <c:crosses val="autoZero"/>
        <c:auto val="1"/>
        <c:lblAlgn val="ctr"/>
        <c:lblOffset val="100"/>
        <c:noMultiLvlLbl val="0"/>
      </c:catAx>
      <c:valAx>
        <c:axId val="69989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9990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Sheet1!$K$19</c:f>
              <c:strCache>
                <c:ptCount val="1"/>
                <c:pt idx="0">
                  <c:v>skördepotential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Sheet1!$J$20:$J$26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Sheet1!$K$20:$K$26</c:f>
              <c:numCache>
                <c:formatCode>General</c:formatCode>
                <c:ptCount val="7"/>
                <c:pt idx="0">
                  <c:v>13.471667904786573</c:v>
                </c:pt>
                <c:pt idx="1">
                  <c:v>14.187926849946393</c:v>
                </c:pt>
                <c:pt idx="2">
                  <c:v>13.421524419635587</c:v>
                </c:pt>
                <c:pt idx="3" formatCode="0.00">
                  <c:v>12.304741828858504</c:v>
                </c:pt>
                <c:pt idx="4" formatCode="0.00">
                  <c:v>13.478299452107827</c:v>
                </c:pt>
                <c:pt idx="5" formatCode="0.00">
                  <c:v>12.800825962784771</c:v>
                </c:pt>
                <c:pt idx="6" formatCode="0.00">
                  <c:v>13.316925095042912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5-4735-A6A0-CC55117929D2}"/>
            </c:ext>
          </c:extLst>
        </c:ser>
        <c:ser>
          <c:idx val="1"/>
          <c:order val="1"/>
          <c:tx>
            <c:strRef>
              <c:f>Sheet1!$L$19</c:f>
              <c:strCache>
                <c:ptCount val="1"/>
                <c:pt idx="0">
                  <c:v>medel sockerskörd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Sheet1!$J$20:$J$26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Sheet1!$L$20:$L$26</c:f>
              <c:numCache>
                <c:formatCode>General</c:formatCode>
                <c:ptCount val="7"/>
                <c:pt idx="0">
                  <c:v>10.8</c:v>
                </c:pt>
                <c:pt idx="1">
                  <c:v>11.5</c:v>
                </c:pt>
                <c:pt idx="2">
                  <c:v>10.6</c:v>
                </c:pt>
                <c:pt idx="3" formatCode="0.00">
                  <c:v>9.82</c:v>
                </c:pt>
                <c:pt idx="4" formatCode="0.00">
                  <c:v>12.18</c:v>
                </c:pt>
                <c:pt idx="5" formatCode="0.00">
                  <c:v>11.83</c:v>
                </c:pt>
                <c:pt idx="6" formatCode="0.00">
                  <c:v>12.56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5-4735-A6A0-CC5511792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286664"/>
        <c:axId val="634288304"/>
      </c:barChart>
      <c:catAx>
        <c:axId val="63428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4288304"/>
        <c:crosses val="autoZero"/>
        <c:auto val="1"/>
        <c:lblAlgn val="ctr"/>
        <c:lblOffset val="100"/>
        <c:noMultiLvlLbl val="0"/>
      </c:catAx>
      <c:valAx>
        <c:axId val="6342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428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Sheet1!$K$34:$K$40</c:f>
              <c:numCache>
                <c:formatCode>General</c:formatCode>
                <c:ptCount val="7"/>
                <c:pt idx="0">
                  <c:v>13.471667904786573</c:v>
                </c:pt>
                <c:pt idx="1">
                  <c:v>14.305686642800948</c:v>
                </c:pt>
                <c:pt idx="2">
                  <c:v>13.645246333818806</c:v>
                </c:pt>
                <c:pt idx="3">
                  <c:v>12.613679957082265</c:v>
                </c:pt>
                <c:pt idx="4">
                  <c:v>13.931381005044722</c:v>
                </c:pt>
                <c:pt idx="5">
                  <c:v>13.340952226961932</c:v>
                </c:pt>
                <c:pt idx="6">
                  <c:v>13.994022249366061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B-44B3-A208-962FF0159996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Sheet1!$L$34:$L$40</c:f>
              <c:numCache>
                <c:formatCode>General</c:formatCode>
                <c:ptCount val="7"/>
                <c:pt idx="0">
                  <c:v>10.8</c:v>
                </c:pt>
                <c:pt idx="1">
                  <c:v>11.5</c:v>
                </c:pt>
                <c:pt idx="2">
                  <c:v>10.6</c:v>
                </c:pt>
                <c:pt idx="3">
                  <c:v>9.82</c:v>
                </c:pt>
                <c:pt idx="4">
                  <c:v>12.18</c:v>
                </c:pt>
                <c:pt idx="5">
                  <c:v>11.83</c:v>
                </c:pt>
                <c:pt idx="6">
                  <c:v>12.56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B-44B3-A208-962FF0159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424880"/>
        <c:axId val="484430456"/>
      </c:barChart>
      <c:catAx>
        <c:axId val="48442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4430456"/>
        <c:crosses val="autoZero"/>
        <c:auto val="1"/>
        <c:lblAlgn val="ctr"/>
        <c:lblOffset val="100"/>
        <c:noMultiLvlLbl val="0"/>
      </c:catAx>
      <c:valAx>
        <c:axId val="48443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442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10</xdr:row>
      <xdr:rowOff>180975</xdr:rowOff>
    </xdr:from>
    <xdr:to>
      <xdr:col>7</xdr:col>
      <xdr:colOff>320675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466725</xdr:colOff>
      <xdr:row>11</xdr:row>
      <xdr:rowOff>85725</xdr:rowOff>
    </xdr:from>
    <xdr:to>
      <xdr:col>22</xdr:col>
      <xdr:colOff>161925</xdr:colOff>
      <xdr:row>26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479425</xdr:colOff>
      <xdr:row>28</xdr:row>
      <xdr:rowOff>9525</xdr:rowOff>
    </xdr:from>
    <xdr:to>
      <xdr:col>22</xdr:col>
      <xdr:colOff>174625</xdr:colOff>
      <xdr:row>42</xdr:row>
      <xdr:rowOff>174625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A5" workbookViewId="0">
      <selection activeCell="X32" sqref="X32:Z39"/>
    </sheetView>
  </sheetViews>
  <sheetFormatPr defaultRowHeight="14.5" x14ac:dyDescent="0.35"/>
  <sheetData>
    <row r="1" spans="1:19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  <c r="J1" t="s">
        <v>14</v>
      </c>
      <c r="K1" t="s">
        <v>0</v>
      </c>
      <c r="L1" t="s">
        <v>16</v>
      </c>
      <c r="M1" t="s">
        <v>2</v>
      </c>
      <c r="N1" t="s">
        <v>15</v>
      </c>
      <c r="O1" t="s">
        <v>18</v>
      </c>
      <c r="P1" t="s">
        <v>17</v>
      </c>
    </row>
    <row r="2" spans="1:19" x14ac:dyDescent="0.35">
      <c r="A2">
        <v>2018</v>
      </c>
      <c r="B2" s="1">
        <v>29.683762426270924</v>
      </c>
      <c r="C2" s="1">
        <v>15.705022591355323</v>
      </c>
      <c r="D2" s="1">
        <v>38.448281029387068</v>
      </c>
      <c r="E2" s="1">
        <v>22.439700640296738</v>
      </c>
      <c r="J2">
        <v>2015</v>
      </c>
      <c r="K2">
        <v>23.542659415442671</v>
      </c>
      <c r="L2">
        <v>13.471667904786573</v>
      </c>
      <c r="M2">
        <v>25.776024780349029</v>
      </c>
      <c r="N2">
        <v>15.234617159154666</v>
      </c>
      <c r="O2">
        <v>10.8</v>
      </c>
      <c r="P2" s="3">
        <v>44661</v>
      </c>
      <c r="S2" t="s">
        <v>10</v>
      </c>
    </row>
    <row r="3" spans="1:19" x14ac:dyDescent="0.35">
      <c r="A3">
        <v>2019</v>
      </c>
      <c r="B3" s="1">
        <v>28.912447119517552</v>
      </c>
      <c r="C3" s="1">
        <v>15.147268782822014</v>
      </c>
      <c r="D3" s="1">
        <v>32.189545984223891</v>
      </c>
      <c r="E3" s="1">
        <v>17.601336619327139</v>
      </c>
      <c r="J3">
        <v>2016</v>
      </c>
      <c r="K3">
        <v>24.442910789137027</v>
      </c>
      <c r="L3">
        <v>14.187926849946393</v>
      </c>
      <c r="M3">
        <v>26.560772191964681</v>
      </c>
      <c r="N3">
        <v>15.862198495797413</v>
      </c>
      <c r="O3">
        <v>11.5</v>
      </c>
      <c r="P3" s="3">
        <v>44655</v>
      </c>
      <c r="S3" t="s">
        <v>11</v>
      </c>
    </row>
    <row r="4" spans="1:19" x14ac:dyDescent="0.35">
      <c r="A4">
        <v>2020</v>
      </c>
      <c r="B4" s="1">
        <v>27.860101230101147</v>
      </c>
      <c r="C4" s="1">
        <v>14.367059724385891</v>
      </c>
      <c r="D4" s="1">
        <v>32.719673853058374</v>
      </c>
      <c r="E4" s="1">
        <v>17.998279484745908</v>
      </c>
      <c r="J4">
        <v>2017</v>
      </c>
      <c r="K4">
        <v>23.46260560563594</v>
      </c>
      <c r="L4">
        <v>13.421524419635587</v>
      </c>
      <c r="M4">
        <v>23.785667440757031</v>
      </c>
      <c r="N4">
        <v>13.672197992687577</v>
      </c>
      <c r="O4">
        <v>10.6</v>
      </c>
      <c r="P4" s="3">
        <v>44664</v>
      </c>
      <c r="S4" t="s">
        <v>12</v>
      </c>
    </row>
    <row r="5" spans="1:19" x14ac:dyDescent="0.35">
      <c r="A5">
        <v>2021</v>
      </c>
      <c r="B5" s="1">
        <v>28.504681216194591</v>
      </c>
      <c r="C5" s="1">
        <v>14.842329534861207</v>
      </c>
      <c r="D5" s="1">
        <v>31.150426150807345</v>
      </c>
      <c r="E5" s="1">
        <v>16.815678995567154</v>
      </c>
      <c r="J5">
        <v>2018</v>
      </c>
      <c r="K5" s="1">
        <v>22.038408908287906</v>
      </c>
      <c r="L5" s="1">
        <v>12.304741828858504</v>
      </c>
      <c r="M5" s="1">
        <v>29.864749693502365</v>
      </c>
      <c r="N5" s="1">
        <v>18.538265702791197</v>
      </c>
      <c r="O5" s="1">
        <v>9.82</v>
      </c>
      <c r="P5" s="3">
        <v>44668</v>
      </c>
      <c r="S5" t="s">
        <v>13</v>
      </c>
    </row>
    <row r="6" spans="1:19" x14ac:dyDescent="0.35">
      <c r="J6">
        <v>2019</v>
      </c>
      <c r="K6" s="1">
        <v>23.537581126301195</v>
      </c>
      <c r="L6" s="1">
        <v>13.478299452107827</v>
      </c>
      <c r="M6" s="1">
        <v>26.48917643360473</v>
      </c>
      <c r="N6" s="1">
        <v>15.811451453769758</v>
      </c>
      <c r="O6" s="1">
        <v>12.18</v>
      </c>
      <c r="P6" s="3">
        <v>44658</v>
      </c>
    </row>
    <row r="7" spans="1:19" x14ac:dyDescent="0.35">
      <c r="B7" s="1"/>
      <c r="C7" s="1"/>
      <c r="D7" s="1"/>
      <c r="E7" s="1"/>
      <c r="J7">
        <v>2020</v>
      </c>
      <c r="K7" s="1">
        <v>22.676290118035826</v>
      </c>
      <c r="L7" s="1">
        <v>12.800825962784771</v>
      </c>
      <c r="M7" s="1">
        <v>26.913913440493438</v>
      </c>
      <c r="N7" s="1">
        <v>16.145329729326544</v>
      </c>
      <c r="O7" s="1">
        <v>11.83</v>
      </c>
      <c r="P7" s="3">
        <v>44654</v>
      </c>
    </row>
    <row r="8" spans="1:19" x14ac:dyDescent="0.35">
      <c r="B8" t="s">
        <v>9</v>
      </c>
      <c r="J8">
        <v>2021</v>
      </c>
      <c r="K8" s="1">
        <v>23.338574874742509</v>
      </c>
      <c r="L8" s="1">
        <v>13.316925095042912</v>
      </c>
      <c r="M8" s="1">
        <v>25.407392972962445</v>
      </c>
      <c r="N8" s="1">
        <v>14.948670071995403</v>
      </c>
      <c r="O8" s="1">
        <v>12.56</v>
      </c>
      <c r="P8" s="3">
        <v>44665</v>
      </c>
    </row>
    <row r="9" spans="1:19" x14ac:dyDescent="0.35">
      <c r="B9" s="1" t="s">
        <v>4</v>
      </c>
      <c r="C9" s="2" t="s">
        <v>5</v>
      </c>
      <c r="D9" s="1"/>
      <c r="E9" s="1"/>
    </row>
    <row r="17" spans="10:26" x14ac:dyDescent="0.35">
      <c r="L17" t="s">
        <v>8</v>
      </c>
    </row>
    <row r="18" spans="10:26" x14ac:dyDescent="0.35">
      <c r="L18" s="1" t="s">
        <v>6</v>
      </c>
      <c r="M18" s="2" t="s">
        <v>7</v>
      </c>
    </row>
    <row r="19" spans="10:26" x14ac:dyDescent="0.35">
      <c r="J19" t="s">
        <v>14</v>
      </c>
      <c r="K19" t="s">
        <v>20</v>
      </c>
      <c r="L19" t="s">
        <v>19</v>
      </c>
      <c r="M19" t="s">
        <v>17</v>
      </c>
    </row>
    <row r="20" spans="10:26" x14ac:dyDescent="0.35">
      <c r="J20">
        <v>2015</v>
      </c>
      <c r="K20">
        <v>13.471667904786573</v>
      </c>
      <c r="L20">
        <v>10.8</v>
      </c>
      <c r="M20" s="3">
        <v>44661</v>
      </c>
    </row>
    <row r="21" spans="10:26" x14ac:dyDescent="0.35">
      <c r="J21">
        <v>2016</v>
      </c>
      <c r="K21">
        <v>14.187926849946393</v>
      </c>
      <c r="L21">
        <v>11.5</v>
      </c>
      <c r="M21" s="3">
        <v>44655</v>
      </c>
    </row>
    <row r="22" spans="10:26" x14ac:dyDescent="0.35">
      <c r="J22">
        <v>2017</v>
      </c>
      <c r="K22">
        <v>13.421524419635587</v>
      </c>
      <c r="L22">
        <v>10.6</v>
      </c>
      <c r="M22" s="3">
        <v>44664</v>
      </c>
    </row>
    <row r="23" spans="10:26" x14ac:dyDescent="0.35">
      <c r="J23">
        <v>2018</v>
      </c>
      <c r="K23" s="1">
        <v>12.304741828858504</v>
      </c>
      <c r="L23" s="1">
        <v>9.82</v>
      </c>
      <c r="M23" s="3">
        <v>44668</v>
      </c>
    </row>
    <row r="24" spans="10:26" x14ac:dyDescent="0.35">
      <c r="J24">
        <v>2019</v>
      </c>
      <c r="K24" s="1">
        <v>13.478299452107827</v>
      </c>
      <c r="L24" s="1">
        <v>12.18</v>
      </c>
      <c r="M24" s="3">
        <v>44658</v>
      </c>
    </row>
    <row r="25" spans="10:26" x14ac:dyDescent="0.35">
      <c r="J25">
        <v>2020</v>
      </c>
      <c r="K25" s="1">
        <v>12.800825962784771</v>
      </c>
      <c r="L25" s="1">
        <v>11.83</v>
      </c>
      <c r="M25" s="3">
        <v>44654</v>
      </c>
    </row>
    <row r="26" spans="10:26" x14ac:dyDescent="0.35">
      <c r="J26">
        <v>2021</v>
      </c>
      <c r="K26" s="1">
        <v>13.316925095042912</v>
      </c>
      <c r="L26" s="1">
        <v>12.56</v>
      </c>
      <c r="M26" s="3">
        <v>44665</v>
      </c>
    </row>
    <row r="32" spans="10:26" x14ac:dyDescent="0.35">
      <c r="Y32" t="s">
        <v>22</v>
      </c>
      <c r="Z32" t="s">
        <v>21</v>
      </c>
    </row>
    <row r="33" spans="9:26" x14ac:dyDescent="0.35">
      <c r="X33">
        <v>2015</v>
      </c>
      <c r="Y33" s="4">
        <f>K20-L20</f>
        <v>2.6716679047865721</v>
      </c>
      <c r="Z33" s="4">
        <f>K34-L34</f>
        <v>2.6716679047865721</v>
      </c>
    </row>
    <row r="34" spans="9:26" x14ac:dyDescent="0.35">
      <c r="I34">
        <v>1</v>
      </c>
      <c r="J34">
        <v>2015</v>
      </c>
      <c r="K34">
        <f>K20*I34</f>
        <v>13.471667904786573</v>
      </c>
      <c r="L34">
        <f>L20</f>
        <v>10.8</v>
      </c>
      <c r="X34">
        <v>2016</v>
      </c>
      <c r="Y34" s="4">
        <f>K21-L21</f>
        <v>2.6879268499463933</v>
      </c>
      <c r="Z34" s="4">
        <f>K35-L35</f>
        <v>2.8056866428009481</v>
      </c>
    </row>
    <row r="35" spans="9:26" x14ac:dyDescent="0.35">
      <c r="I35">
        <f>I34*(1+0.0083)</f>
        <v>1.0083</v>
      </c>
      <c r="J35">
        <v>2016</v>
      </c>
      <c r="K35">
        <f t="shared" ref="K35:K40" si="0">K21*I35</f>
        <v>14.305686642800948</v>
      </c>
      <c r="L35">
        <f t="shared" ref="L35:L40" si="1">L21</f>
        <v>11.5</v>
      </c>
      <c r="X35">
        <v>2017</v>
      </c>
      <c r="Y35" s="4">
        <f>K22-L22</f>
        <v>2.8215244196355869</v>
      </c>
      <c r="Z35" s="4">
        <f>K36-L36</f>
        <v>3.0452463338188061</v>
      </c>
    </row>
    <row r="36" spans="9:26" x14ac:dyDescent="0.35">
      <c r="I36">
        <f t="shared" ref="I36:I40" si="2">I35*(1+0.0083)</f>
        <v>1.01666889</v>
      </c>
      <c r="J36">
        <v>2017</v>
      </c>
      <c r="K36">
        <f t="shared" si="0"/>
        <v>13.645246333818806</v>
      </c>
      <c r="L36">
        <f t="shared" si="1"/>
        <v>10.6</v>
      </c>
      <c r="X36">
        <v>2018</v>
      </c>
      <c r="Y36" s="4">
        <f>K23-L23</f>
        <v>2.4847418288585033</v>
      </c>
      <c r="Z36" s="4">
        <f>K37-L37</f>
        <v>2.793679957082265</v>
      </c>
    </row>
    <row r="37" spans="9:26" x14ac:dyDescent="0.35">
      <c r="I37">
        <f t="shared" si="2"/>
        <v>1.025107241787</v>
      </c>
      <c r="J37">
        <v>2018</v>
      </c>
      <c r="K37">
        <f t="shared" si="0"/>
        <v>12.613679957082265</v>
      </c>
      <c r="L37">
        <f t="shared" si="1"/>
        <v>9.82</v>
      </c>
      <c r="X37">
        <v>2019</v>
      </c>
      <c r="Y37" s="4">
        <f>K24-L24</f>
        <v>1.2982994521078268</v>
      </c>
      <c r="Z37" s="4">
        <f>K38-L38</f>
        <v>1.7513810050447223</v>
      </c>
    </row>
    <row r="38" spans="9:26" x14ac:dyDescent="0.35">
      <c r="I38">
        <f t="shared" si="2"/>
        <v>1.0336156318938321</v>
      </c>
      <c r="J38">
        <v>2019</v>
      </c>
      <c r="K38">
        <f t="shared" si="0"/>
        <v>13.931381005044722</v>
      </c>
      <c r="L38">
        <f t="shared" si="1"/>
        <v>12.18</v>
      </c>
      <c r="X38">
        <v>2020</v>
      </c>
      <c r="Y38" s="4">
        <f>K25-L25</f>
        <v>0.97082596278477062</v>
      </c>
      <c r="Z38" s="4">
        <f>K39-L39</f>
        <v>1.5109522269619315</v>
      </c>
    </row>
    <row r="39" spans="9:26" x14ac:dyDescent="0.35">
      <c r="I39">
        <f t="shared" si="2"/>
        <v>1.0421946416385508</v>
      </c>
      <c r="J39">
        <v>2020</v>
      </c>
      <c r="K39">
        <f t="shared" si="0"/>
        <v>13.340952226961932</v>
      </c>
      <c r="L39">
        <f t="shared" si="1"/>
        <v>11.83</v>
      </c>
      <c r="X39">
        <v>2021</v>
      </c>
      <c r="Y39" s="4">
        <f>K26-L26</f>
        <v>0.75692509504291117</v>
      </c>
      <c r="Z39" s="4">
        <f>K40-L40</f>
        <v>1.4340222493660608</v>
      </c>
    </row>
    <row r="40" spans="9:26" x14ac:dyDescent="0.35">
      <c r="I40">
        <f t="shared" si="2"/>
        <v>1.0508448571641507</v>
      </c>
      <c r="J40">
        <v>2021</v>
      </c>
      <c r="K40">
        <f t="shared" si="0"/>
        <v>13.994022249366061</v>
      </c>
      <c r="L40">
        <f t="shared" si="1"/>
        <v>12.56</v>
      </c>
    </row>
  </sheetData>
  <sortState ref="J5:N8">
    <sortCondition ref="J2:J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English</dc:creator>
  <cp:lastModifiedBy>William English</cp:lastModifiedBy>
  <dcterms:created xsi:type="dcterms:W3CDTF">2022-03-02T12:37:59Z</dcterms:created>
  <dcterms:modified xsi:type="dcterms:W3CDTF">2022-03-08T20:56:59Z</dcterms:modified>
</cp:coreProperties>
</file>