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https://nordjyskemedier.sharepoint.com/sites/AnalysegruppenNordiskeMedier/Sfart/"/>
    </mc:Choice>
  </mc:AlternateContent>
  <xr:revisionPtr revIDLastSave="12135" documentId="6_{34E0D27B-08C7-4389-AE58-6CAAA97C1EF7}" xr6:coauthVersionLast="47" xr6:coauthVersionMax="47" xr10:uidLastSave="{1DF3D9A8-90FF-44E0-A0AA-608F5D9DBA0B}"/>
  <bookViews>
    <workbookView xWindow="-120" yWindow="-120" windowWidth="38640" windowHeight="21120" xr2:uid="{00000000-000D-0000-FFFF-FFFF00000000}"/>
  </bookViews>
  <sheets>
    <sheet name="Masterark" sheetId="1" r:id="rId1"/>
  </sheets>
  <definedNames>
    <definedName name="_xlnm._FilterDatabase" localSheetId="0" hidden="1">Masterark!$A$1:$CT$2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3" i="1" l="1"/>
  <c r="CI3" i="1"/>
  <c r="CH4" i="1"/>
  <c r="CI4" i="1"/>
  <c r="CH6" i="1"/>
  <c r="CI6" i="1"/>
  <c r="CH7" i="1"/>
  <c r="CI7" i="1"/>
  <c r="CH8" i="1"/>
  <c r="CI8" i="1"/>
  <c r="CH9" i="1"/>
  <c r="CI9" i="1"/>
  <c r="CH10" i="1"/>
  <c r="CI10" i="1"/>
  <c r="CH11" i="1"/>
  <c r="CI11" i="1"/>
  <c r="CH12" i="1"/>
  <c r="CI12" i="1"/>
  <c r="CH13" i="1"/>
  <c r="CI13" i="1"/>
  <c r="CH14" i="1"/>
  <c r="CI14" i="1"/>
  <c r="CH15" i="1"/>
  <c r="CI15" i="1"/>
  <c r="CH16" i="1"/>
  <c r="CI16" i="1"/>
  <c r="CH17" i="1"/>
  <c r="CI17" i="1"/>
  <c r="CH18" i="1"/>
  <c r="CI18" i="1"/>
  <c r="CH19" i="1"/>
  <c r="CI19" i="1"/>
  <c r="CH20" i="1"/>
  <c r="CI20" i="1"/>
  <c r="CH21" i="1"/>
  <c r="CI21" i="1"/>
  <c r="CH22" i="1"/>
  <c r="CI22" i="1"/>
  <c r="CH23" i="1"/>
  <c r="CI23" i="1"/>
  <c r="CH24" i="1"/>
  <c r="CI24" i="1"/>
  <c r="CH25" i="1"/>
  <c r="CI25" i="1"/>
  <c r="CH26" i="1"/>
  <c r="CI26" i="1"/>
  <c r="CH27" i="1"/>
  <c r="CI27" i="1"/>
  <c r="CH28" i="1"/>
  <c r="CI28" i="1"/>
  <c r="CH29" i="1"/>
  <c r="CI29" i="1"/>
  <c r="CH30" i="1"/>
  <c r="CI30" i="1"/>
  <c r="CH31" i="1"/>
  <c r="CI31" i="1"/>
  <c r="CH32" i="1"/>
  <c r="CI32" i="1"/>
  <c r="CH33" i="1"/>
  <c r="CI33" i="1"/>
  <c r="CH34" i="1"/>
  <c r="CI34" i="1"/>
  <c r="CH35" i="1"/>
  <c r="CI35" i="1"/>
  <c r="CH36" i="1"/>
  <c r="CI36" i="1"/>
  <c r="CH37" i="1"/>
  <c r="CI37" i="1"/>
  <c r="CH38" i="1"/>
  <c r="CI38" i="1"/>
  <c r="CH39" i="1"/>
  <c r="CI39" i="1"/>
  <c r="CH40" i="1"/>
  <c r="CI40" i="1"/>
  <c r="CH41" i="1"/>
  <c r="CI41" i="1"/>
  <c r="CH42" i="1"/>
  <c r="CI42" i="1"/>
  <c r="CH43" i="1"/>
  <c r="CI43" i="1"/>
  <c r="CH44" i="1"/>
  <c r="CI44" i="1"/>
  <c r="CH45" i="1"/>
  <c r="CI45" i="1"/>
  <c r="CH46" i="1"/>
  <c r="CI46" i="1"/>
  <c r="CH47" i="1"/>
  <c r="CI47" i="1"/>
  <c r="CH48" i="1"/>
  <c r="CI48" i="1"/>
  <c r="CH49" i="1"/>
  <c r="CI49" i="1"/>
  <c r="CH50" i="1"/>
  <c r="CI50" i="1"/>
  <c r="CH51" i="1"/>
  <c r="CI51" i="1"/>
  <c r="CH52" i="1"/>
  <c r="CI52" i="1"/>
  <c r="CH53" i="1"/>
  <c r="CI53" i="1"/>
  <c r="CH54" i="1"/>
  <c r="CI54" i="1"/>
  <c r="CH55" i="1"/>
  <c r="CI55" i="1"/>
  <c r="CH56" i="1"/>
  <c r="CI56" i="1"/>
  <c r="CH57" i="1"/>
  <c r="CI57" i="1"/>
  <c r="CH58" i="1"/>
  <c r="CI58" i="1"/>
  <c r="CH59" i="1"/>
  <c r="CI59" i="1"/>
  <c r="CH60" i="1"/>
  <c r="CI60" i="1"/>
  <c r="CH61" i="1"/>
  <c r="CI61" i="1"/>
  <c r="CH62" i="1"/>
  <c r="CI62" i="1"/>
  <c r="CH63" i="1"/>
  <c r="CI63" i="1"/>
  <c r="CH64" i="1"/>
  <c r="CI64" i="1"/>
  <c r="CH65" i="1"/>
  <c r="CI65" i="1"/>
  <c r="CH66" i="1"/>
  <c r="CI66" i="1"/>
  <c r="CH67" i="1"/>
  <c r="CI67" i="1"/>
  <c r="CH68" i="1"/>
  <c r="CI68" i="1"/>
  <c r="CH69" i="1"/>
  <c r="CI69" i="1"/>
  <c r="CH70" i="1"/>
  <c r="CI70" i="1"/>
  <c r="CH71" i="1"/>
  <c r="CI71" i="1"/>
  <c r="CH72" i="1"/>
  <c r="CI72" i="1"/>
  <c r="CH73" i="1"/>
  <c r="CI73" i="1"/>
  <c r="CH74" i="1"/>
  <c r="CI74" i="1"/>
  <c r="CH75" i="1"/>
  <c r="CI75" i="1"/>
  <c r="CH76" i="1"/>
  <c r="CI76" i="1"/>
  <c r="CH77" i="1"/>
  <c r="CI77" i="1"/>
  <c r="CH5" i="1"/>
  <c r="CI5" i="1"/>
  <c r="CH78" i="1"/>
  <c r="CI78" i="1"/>
  <c r="CH79" i="1"/>
  <c r="CI79" i="1"/>
  <c r="CH80" i="1"/>
  <c r="CI80" i="1"/>
  <c r="CH81" i="1"/>
  <c r="CI81" i="1"/>
  <c r="CH82" i="1"/>
  <c r="CI82" i="1"/>
  <c r="CH83" i="1"/>
  <c r="CI83" i="1"/>
  <c r="CH84" i="1"/>
  <c r="CI84" i="1"/>
  <c r="CH85" i="1"/>
  <c r="CI85" i="1"/>
  <c r="CH86" i="1"/>
  <c r="CI86" i="1"/>
  <c r="CH87" i="1"/>
  <c r="CI87" i="1"/>
  <c r="CH88" i="1"/>
  <c r="CI88" i="1"/>
  <c r="CH89" i="1"/>
  <c r="CI89" i="1"/>
  <c r="CH90" i="1"/>
  <c r="CI90" i="1"/>
  <c r="CH91" i="1"/>
  <c r="CI91" i="1"/>
  <c r="CH92" i="1"/>
  <c r="CI92" i="1"/>
  <c r="CH93" i="1"/>
  <c r="CI93" i="1"/>
  <c r="CH94" i="1"/>
  <c r="CI94" i="1"/>
  <c r="CH95" i="1"/>
  <c r="CI95" i="1"/>
  <c r="CH96" i="1"/>
  <c r="CI96" i="1"/>
  <c r="CH97" i="1"/>
  <c r="CI97" i="1"/>
  <c r="CH98" i="1"/>
  <c r="CI98" i="1"/>
  <c r="CH99" i="1"/>
  <c r="CI99" i="1"/>
  <c r="CH100" i="1"/>
  <c r="CI100" i="1"/>
  <c r="CH101" i="1"/>
  <c r="CI101" i="1"/>
  <c r="CH102" i="1"/>
  <c r="CI102" i="1"/>
  <c r="CH103" i="1"/>
  <c r="CI103" i="1"/>
  <c r="CH104" i="1"/>
  <c r="CI104" i="1"/>
  <c r="CH105" i="1"/>
  <c r="CI105" i="1"/>
  <c r="CH106" i="1"/>
  <c r="CI106" i="1"/>
  <c r="CH107" i="1"/>
  <c r="CI107" i="1"/>
  <c r="CH108" i="1"/>
  <c r="CI108" i="1"/>
  <c r="CH109" i="1"/>
  <c r="CI109" i="1"/>
  <c r="CH110" i="1"/>
  <c r="CI110" i="1"/>
  <c r="CH111" i="1"/>
  <c r="CI111" i="1"/>
  <c r="CH112" i="1"/>
  <c r="CI112" i="1"/>
  <c r="CH113" i="1"/>
  <c r="CI113" i="1"/>
  <c r="CH114" i="1"/>
  <c r="CI114" i="1"/>
  <c r="CH115" i="1"/>
  <c r="CI115" i="1"/>
  <c r="CH116" i="1"/>
  <c r="CI116" i="1"/>
  <c r="CH117" i="1"/>
  <c r="CI117" i="1"/>
  <c r="CH118" i="1"/>
  <c r="CI118" i="1"/>
  <c r="CH119" i="1"/>
  <c r="CI119" i="1"/>
  <c r="CH120" i="1"/>
  <c r="CI120" i="1"/>
  <c r="CH121" i="1"/>
  <c r="CI121" i="1"/>
  <c r="CH122" i="1"/>
  <c r="CI122" i="1"/>
  <c r="CH123" i="1"/>
  <c r="CI123" i="1"/>
  <c r="CH124" i="1"/>
  <c r="CI124" i="1"/>
  <c r="CH125" i="1"/>
  <c r="CI125" i="1"/>
  <c r="CH126" i="1"/>
  <c r="CI126" i="1"/>
  <c r="CH127" i="1"/>
  <c r="CI127" i="1"/>
  <c r="CH128" i="1"/>
  <c r="CI128" i="1"/>
  <c r="CH129" i="1"/>
  <c r="CI129" i="1"/>
  <c r="CH130" i="1"/>
  <c r="CI130" i="1"/>
  <c r="CH131" i="1"/>
  <c r="CI131" i="1"/>
  <c r="CH132" i="1"/>
  <c r="CI132" i="1"/>
  <c r="CH133" i="1"/>
  <c r="CI133" i="1"/>
  <c r="CH134" i="1"/>
  <c r="CI134" i="1"/>
  <c r="CH135" i="1"/>
  <c r="CI135" i="1"/>
  <c r="CH136" i="1"/>
  <c r="CI136" i="1"/>
  <c r="CH137" i="1"/>
  <c r="CI137" i="1"/>
  <c r="CH138" i="1"/>
  <c r="CI138" i="1"/>
  <c r="CH139" i="1"/>
  <c r="CI139" i="1"/>
  <c r="CH140" i="1"/>
  <c r="CI140" i="1"/>
  <c r="CH141" i="1"/>
  <c r="CI141" i="1"/>
  <c r="CH142" i="1"/>
  <c r="CI142" i="1"/>
  <c r="CH143" i="1"/>
  <c r="CI143" i="1"/>
  <c r="CH144" i="1"/>
  <c r="CI144" i="1"/>
  <c r="CH145" i="1"/>
  <c r="CI145" i="1"/>
  <c r="CH146" i="1"/>
  <c r="CI146" i="1"/>
  <c r="CH147" i="1"/>
  <c r="CI147" i="1"/>
  <c r="CH148" i="1"/>
  <c r="CI148" i="1"/>
  <c r="CH149" i="1"/>
  <c r="CI149" i="1"/>
  <c r="CH150" i="1"/>
  <c r="CI150" i="1"/>
  <c r="CH151" i="1"/>
  <c r="CI151" i="1"/>
  <c r="CH152" i="1"/>
  <c r="CI152" i="1"/>
  <c r="CH153" i="1"/>
  <c r="CI153" i="1"/>
  <c r="CH154" i="1"/>
  <c r="CI154" i="1"/>
  <c r="CH155" i="1"/>
  <c r="CI155" i="1"/>
  <c r="CH156" i="1"/>
  <c r="CI156" i="1"/>
  <c r="CH157" i="1"/>
  <c r="CI157" i="1"/>
  <c r="CH158" i="1"/>
  <c r="CI158" i="1"/>
  <c r="CH159" i="1"/>
  <c r="CI159" i="1"/>
  <c r="CH160" i="1"/>
  <c r="CI160" i="1"/>
  <c r="CH161" i="1"/>
  <c r="CI161" i="1"/>
  <c r="CH162" i="1"/>
  <c r="CI162" i="1"/>
  <c r="CH163" i="1"/>
  <c r="CI163" i="1"/>
  <c r="CH164" i="1"/>
  <c r="CI164" i="1"/>
  <c r="CH165" i="1"/>
  <c r="CI165" i="1"/>
  <c r="CH166" i="1"/>
  <c r="CI166" i="1"/>
  <c r="CH167" i="1"/>
  <c r="CI167" i="1"/>
  <c r="CH168" i="1"/>
  <c r="CI168" i="1"/>
  <c r="CH169" i="1"/>
  <c r="CI169" i="1"/>
  <c r="CH170" i="1"/>
  <c r="CI170" i="1"/>
  <c r="CH171" i="1"/>
  <c r="CI171" i="1"/>
  <c r="CH172" i="1"/>
  <c r="CI172" i="1"/>
  <c r="CH173" i="1"/>
  <c r="CI173" i="1"/>
  <c r="CH174" i="1"/>
  <c r="CI174" i="1"/>
  <c r="CH175" i="1"/>
  <c r="CI175" i="1"/>
  <c r="CH176" i="1"/>
  <c r="CI176" i="1"/>
  <c r="CH177" i="1"/>
  <c r="CI177" i="1"/>
  <c r="CH178" i="1"/>
  <c r="CI178" i="1"/>
  <c r="CH179" i="1"/>
  <c r="CI179" i="1"/>
  <c r="CH180" i="1"/>
  <c r="CI180" i="1"/>
  <c r="CH181" i="1"/>
  <c r="CI181" i="1"/>
  <c r="CH182" i="1"/>
  <c r="CI182" i="1"/>
  <c r="CH183" i="1"/>
  <c r="CI183" i="1"/>
  <c r="CH184" i="1"/>
  <c r="CI184" i="1"/>
  <c r="CH185" i="1"/>
  <c r="CI185" i="1"/>
  <c r="CH186" i="1"/>
  <c r="CI186" i="1"/>
  <c r="CH187" i="1"/>
  <c r="CI187" i="1"/>
  <c r="CH188" i="1"/>
  <c r="CI188" i="1"/>
  <c r="CH189" i="1"/>
  <c r="CI189" i="1"/>
  <c r="CH190" i="1"/>
  <c r="CI190" i="1"/>
  <c r="CH191" i="1"/>
  <c r="CI191" i="1"/>
  <c r="CH192" i="1"/>
  <c r="CI192" i="1"/>
  <c r="CH193" i="1"/>
  <c r="CI193" i="1"/>
  <c r="CH194" i="1"/>
  <c r="CI194" i="1"/>
  <c r="CH195" i="1"/>
  <c r="CI195" i="1"/>
  <c r="CH196" i="1"/>
  <c r="CI196" i="1"/>
  <c r="CH197" i="1"/>
  <c r="CI197" i="1"/>
  <c r="CH198" i="1"/>
  <c r="CI198" i="1"/>
  <c r="CH199" i="1"/>
  <c r="CI199" i="1"/>
  <c r="CH200" i="1"/>
  <c r="CI200" i="1"/>
  <c r="CH201" i="1"/>
  <c r="CI201" i="1"/>
  <c r="CH202" i="1"/>
  <c r="CI202" i="1"/>
  <c r="CH203" i="1"/>
  <c r="CI203" i="1"/>
  <c r="CH204" i="1"/>
  <c r="CI204" i="1"/>
  <c r="CH205" i="1"/>
  <c r="CI205" i="1"/>
  <c r="CH206" i="1"/>
  <c r="CI206" i="1"/>
  <c r="CH207" i="1"/>
  <c r="CI207" i="1"/>
  <c r="CH208" i="1"/>
  <c r="CI208" i="1"/>
  <c r="CH209" i="1"/>
  <c r="CI209" i="1"/>
  <c r="CH210" i="1"/>
  <c r="CI210" i="1"/>
  <c r="CH211" i="1"/>
  <c r="CI211" i="1"/>
  <c r="CH212" i="1"/>
  <c r="CI212" i="1"/>
  <c r="CH213" i="1"/>
  <c r="CI213" i="1"/>
  <c r="CH214" i="1"/>
  <c r="CI214" i="1"/>
  <c r="CH215" i="1"/>
  <c r="CI215" i="1"/>
  <c r="CH216" i="1"/>
  <c r="CI216" i="1"/>
  <c r="CH217" i="1"/>
  <c r="CI217" i="1"/>
  <c r="CH218" i="1"/>
  <c r="CI218" i="1"/>
  <c r="CH219" i="1"/>
  <c r="CI219" i="1"/>
  <c r="CH220" i="1"/>
  <c r="CI220" i="1"/>
  <c r="CH221" i="1"/>
  <c r="CI221" i="1"/>
  <c r="CH222" i="1"/>
  <c r="CI222" i="1"/>
  <c r="CH223" i="1"/>
  <c r="CI223" i="1"/>
  <c r="CH224" i="1"/>
  <c r="CI224" i="1"/>
  <c r="CH225" i="1"/>
  <c r="CI225" i="1"/>
  <c r="CH226" i="1"/>
  <c r="CI226" i="1"/>
  <c r="CI2" i="1"/>
  <c r="CH2" i="1"/>
  <c r="CJ14" i="1"/>
  <c r="CK14" i="1"/>
  <c r="CJ15" i="1"/>
  <c r="CK15" i="1"/>
  <c r="CJ16" i="1"/>
  <c r="CK16" i="1"/>
  <c r="CJ17" i="1"/>
  <c r="CK17" i="1"/>
  <c r="CJ18" i="1"/>
  <c r="CK18" i="1"/>
  <c r="CJ19" i="1"/>
  <c r="CK19" i="1"/>
  <c r="CJ20" i="1"/>
  <c r="CK20" i="1"/>
  <c r="CJ21" i="1"/>
  <c r="CK21" i="1"/>
  <c r="CJ22" i="1"/>
  <c r="CK22" i="1"/>
  <c r="CJ23" i="1"/>
  <c r="CK23" i="1"/>
  <c r="CJ24" i="1"/>
  <c r="CK24" i="1"/>
  <c r="CJ25" i="1"/>
  <c r="CK25" i="1"/>
  <c r="CJ26" i="1"/>
  <c r="CK26" i="1"/>
  <c r="CJ27" i="1"/>
  <c r="CK27" i="1"/>
  <c r="CJ28" i="1"/>
  <c r="CK28" i="1"/>
  <c r="CJ29" i="1"/>
  <c r="CK29" i="1"/>
  <c r="CJ30" i="1"/>
  <c r="CK30" i="1"/>
  <c r="CJ31" i="1"/>
  <c r="CK31" i="1"/>
  <c r="CJ32" i="1"/>
  <c r="CK32" i="1"/>
  <c r="CJ33" i="1"/>
  <c r="CK33" i="1"/>
  <c r="CJ34" i="1"/>
  <c r="CK34" i="1"/>
  <c r="CJ35" i="1"/>
  <c r="CK35" i="1"/>
  <c r="CJ36" i="1"/>
  <c r="CK36" i="1"/>
  <c r="CJ37" i="1"/>
  <c r="CK37" i="1"/>
  <c r="CJ38" i="1"/>
  <c r="CK38" i="1"/>
  <c r="CJ39" i="1"/>
  <c r="CK39" i="1"/>
  <c r="CJ40" i="1"/>
  <c r="CK40" i="1"/>
  <c r="CJ41" i="1"/>
  <c r="CK41" i="1"/>
  <c r="CJ42" i="1"/>
  <c r="CK42" i="1"/>
  <c r="CJ43" i="1"/>
  <c r="CK43" i="1"/>
  <c r="CJ44" i="1"/>
  <c r="CK44" i="1"/>
  <c r="CJ45" i="1"/>
  <c r="CK45" i="1"/>
  <c r="CJ46" i="1"/>
  <c r="CK46" i="1"/>
  <c r="CJ47" i="1"/>
  <c r="CK47" i="1"/>
  <c r="CJ48" i="1"/>
  <c r="CK48" i="1"/>
  <c r="CJ49" i="1"/>
  <c r="CK49" i="1"/>
  <c r="CJ50" i="1"/>
  <c r="CK50" i="1"/>
  <c r="CJ51" i="1"/>
  <c r="CK51" i="1"/>
  <c r="CJ52" i="1"/>
  <c r="CK52" i="1"/>
  <c r="CJ53" i="1"/>
  <c r="CK53" i="1"/>
  <c r="CJ54" i="1"/>
  <c r="CK54" i="1"/>
  <c r="CJ55" i="1"/>
  <c r="CK55" i="1"/>
  <c r="CJ56" i="1"/>
  <c r="CK56" i="1"/>
  <c r="CJ57" i="1"/>
  <c r="CK57" i="1"/>
  <c r="CJ58" i="1"/>
  <c r="CK58" i="1"/>
  <c r="CJ59" i="1"/>
  <c r="CK59" i="1"/>
  <c r="CJ60" i="1"/>
  <c r="CK60" i="1"/>
  <c r="CJ61" i="1"/>
  <c r="CK61" i="1"/>
  <c r="CJ62" i="1"/>
  <c r="CK62" i="1"/>
  <c r="CJ63" i="1"/>
  <c r="CK63" i="1"/>
  <c r="CJ64" i="1"/>
  <c r="CK64" i="1"/>
  <c r="CJ65" i="1"/>
  <c r="CK65" i="1"/>
  <c r="CJ66" i="1"/>
  <c r="CK66" i="1"/>
  <c r="CJ67" i="1"/>
  <c r="CK67" i="1"/>
  <c r="CJ68" i="1"/>
  <c r="CK68" i="1"/>
  <c r="CJ69" i="1"/>
  <c r="CK69" i="1"/>
  <c r="CJ70" i="1"/>
  <c r="CK70" i="1"/>
  <c r="CJ71" i="1"/>
  <c r="CK71" i="1"/>
  <c r="CJ72" i="1"/>
  <c r="CK72" i="1"/>
  <c r="CJ73" i="1"/>
  <c r="CK73" i="1"/>
  <c r="CJ74" i="1"/>
  <c r="CK74" i="1"/>
  <c r="CJ75" i="1"/>
  <c r="CK75" i="1"/>
  <c r="CJ76" i="1"/>
  <c r="CK76" i="1"/>
  <c r="CJ77" i="1"/>
  <c r="CK77" i="1"/>
  <c r="CJ5" i="1"/>
  <c r="CK5" i="1"/>
  <c r="CJ78" i="1"/>
  <c r="CK78" i="1"/>
  <c r="CJ79" i="1"/>
  <c r="CK79" i="1"/>
  <c r="CJ80" i="1"/>
  <c r="CK80" i="1"/>
  <c r="CJ81" i="1"/>
  <c r="CK81" i="1"/>
  <c r="CJ82" i="1"/>
  <c r="CK82" i="1"/>
  <c r="CJ83" i="1"/>
  <c r="CK83" i="1"/>
  <c r="CJ84" i="1"/>
  <c r="CK84" i="1"/>
  <c r="CJ85" i="1"/>
  <c r="CK85" i="1"/>
  <c r="CJ86" i="1"/>
  <c r="CK86" i="1"/>
  <c r="CJ87" i="1"/>
  <c r="CK87" i="1"/>
  <c r="CJ88" i="1"/>
  <c r="CK88" i="1"/>
  <c r="CJ89" i="1"/>
  <c r="CK89" i="1"/>
  <c r="CJ90" i="1"/>
  <c r="CK90" i="1"/>
  <c r="CJ91" i="1"/>
  <c r="CK91" i="1"/>
  <c r="CJ92" i="1"/>
  <c r="CK92" i="1"/>
  <c r="CJ93" i="1"/>
  <c r="CK93" i="1"/>
  <c r="CJ94" i="1"/>
  <c r="CK94" i="1"/>
  <c r="CJ95" i="1"/>
  <c r="CK95" i="1"/>
  <c r="CJ96" i="1"/>
  <c r="CK96" i="1"/>
  <c r="CJ97" i="1"/>
  <c r="CK97" i="1"/>
  <c r="CJ98" i="1"/>
  <c r="CK98" i="1"/>
  <c r="CJ99" i="1"/>
  <c r="CK99" i="1"/>
  <c r="CJ100" i="1"/>
  <c r="CK100" i="1"/>
  <c r="CJ101" i="1"/>
  <c r="CK101" i="1"/>
  <c r="CJ102" i="1"/>
  <c r="CK102" i="1"/>
  <c r="CJ103" i="1"/>
  <c r="CK103" i="1"/>
  <c r="CJ104" i="1"/>
  <c r="CK104" i="1"/>
  <c r="CJ105" i="1"/>
  <c r="CK105" i="1"/>
  <c r="CJ106" i="1"/>
  <c r="CK106" i="1"/>
  <c r="CJ107" i="1"/>
  <c r="CK107" i="1"/>
  <c r="CJ108" i="1"/>
  <c r="CK108" i="1"/>
  <c r="CJ109" i="1"/>
  <c r="CK109" i="1"/>
  <c r="CJ110" i="1"/>
  <c r="CK110" i="1"/>
  <c r="CJ111" i="1"/>
  <c r="CK111" i="1"/>
  <c r="CJ112" i="1"/>
  <c r="CK112" i="1"/>
  <c r="CJ113" i="1"/>
  <c r="CK113" i="1"/>
  <c r="CJ114" i="1"/>
  <c r="CK114" i="1"/>
  <c r="CJ115" i="1"/>
  <c r="CK115" i="1"/>
  <c r="CJ116" i="1"/>
  <c r="CK116" i="1"/>
  <c r="CJ117" i="1"/>
  <c r="CK117" i="1"/>
  <c r="CJ118" i="1"/>
  <c r="CK118" i="1"/>
  <c r="CJ119" i="1"/>
  <c r="CK119" i="1"/>
  <c r="CJ120" i="1"/>
  <c r="CK120" i="1"/>
  <c r="CJ121" i="1"/>
  <c r="CK121" i="1"/>
  <c r="CJ122" i="1"/>
  <c r="CK122" i="1"/>
  <c r="CJ123" i="1"/>
  <c r="CK123" i="1"/>
  <c r="CJ124" i="1"/>
  <c r="CK124" i="1"/>
  <c r="CJ125" i="1"/>
  <c r="CK125" i="1"/>
  <c r="CJ126" i="1"/>
  <c r="CK126" i="1"/>
  <c r="CJ127" i="1"/>
  <c r="CK127" i="1"/>
  <c r="CJ128" i="1"/>
  <c r="CK128" i="1"/>
  <c r="CJ129" i="1"/>
  <c r="CK129" i="1"/>
  <c r="CJ130" i="1"/>
  <c r="CK130" i="1"/>
  <c r="CJ131" i="1"/>
  <c r="CK131" i="1"/>
  <c r="CJ132" i="1"/>
  <c r="CK132" i="1"/>
  <c r="CJ133" i="1"/>
  <c r="CK133" i="1"/>
  <c r="CJ134" i="1"/>
  <c r="CK134" i="1"/>
  <c r="CJ135" i="1"/>
  <c r="CK135" i="1"/>
  <c r="CJ136" i="1"/>
  <c r="CK136" i="1"/>
  <c r="CJ137" i="1"/>
  <c r="CK137" i="1"/>
  <c r="CJ138" i="1"/>
  <c r="CK138" i="1"/>
  <c r="CJ139" i="1"/>
  <c r="CK139" i="1"/>
  <c r="CJ140" i="1"/>
  <c r="CK140" i="1"/>
  <c r="CJ141" i="1"/>
  <c r="CK141" i="1"/>
  <c r="CJ142" i="1"/>
  <c r="CK142" i="1"/>
  <c r="CJ143" i="1"/>
  <c r="CK143" i="1"/>
  <c r="CJ144" i="1"/>
  <c r="CK144" i="1"/>
  <c r="CJ145" i="1"/>
  <c r="CK145" i="1"/>
  <c r="CJ146" i="1"/>
  <c r="CK146" i="1"/>
  <c r="CJ147" i="1"/>
  <c r="CK147" i="1"/>
  <c r="CJ148" i="1"/>
  <c r="CK148" i="1"/>
  <c r="CJ149" i="1"/>
  <c r="CK149" i="1"/>
  <c r="CJ150" i="1"/>
  <c r="CK150" i="1"/>
  <c r="CJ151" i="1"/>
  <c r="CK151" i="1"/>
  <c r="CJ152" i="1"/>
  <c r="CK152" i="1"/>
  <c r="CJ153" i="1"/>
  <c r="CK153" i="1"/>
  <c r="CJ154" i="1"/>
  <c r="CK154" i="1"/>
  <c r="CJ155" i="1"/>
  <c r="CK155" i="1"/>
  <c r="CJ156" i="1"/>
  <c r="CK156" i="1"/>
  <c r="CJ157" i="1"/>
  <c r="CK157" i="1"/>
  <c r="CJ158" i="1"/>
  <c r="CK158" i="1"/>
  <c r="CJ159" i="1"/>
  <c r="CK159" i="1"/>
  <c r="CJ160" i="1"/>
  <c r="CK160" i="1"/>
  <c r="CJ161" i="1"/>
  <c r="CK161" i="1"/>
  <c r="CJ162" i="1"/>
  <c r="CK162" i="1"/>
  <c r="CJ163" i="1"/>
  <c r="CK163" i="1"/>
  <c r="CJ164" i="1"/>
  <c r="CK164" i="1"/>
  <c r="CJ165" i="1"/>
  <c r="CK165" i="1"/>
  <c r="CJ166" i="1"/>
  <c r="CK166" i="1"/>
  <c r="CJ167" i="1"/>
  <c r="CK167" i="1"/>
  <c r="CJ168" i="1"/>
  <c r="CK168" i="1"/>
  <c r="CJ169" i="1"/>
  <c r="CK169" i="1"/>
  <c r="CJ170" i="1"/>
  <c r="CK170" i="1"/>
  <c r="CJ171" i="1"/>
  <c r="CK171" i="1"/>
  <c r="CJ172" i="1"/>
  <c r="CK172" i="1"/>
  <c r="CJ173" i="1"/>
  <c r="CK173" i="1"/>
  <c r="CJ174" i="1"/>
  <c r="CK174" i="1"/>
  <c r="CJ175" i="1"/>
  <c r="CK175" i="1"/>
  <c r="CJ176" i="1"/>
  <c r="CK176" i="1"/>
  <c r="CJ177" i="1"/>
  <c r="CK177" i="1"/>
  <c r="CJ178" i="1"/>
  <c r="CK178" i="1"/>
  <c r="CJ179" i="1"/>
  <c r="CK179" i="1"/>
  <c r="CJ180" i="1"/>
  <c r="CK180" i="1"/>
  <c r="CJ181" i="1"/>
  <c r="CK181" i="1"/>
  <c r="CJ182" i="1"/>
  <c r="CK182" i="1"/>
  <c r="CJ183" i="1"/>
  <c r="CK183" i="1"/>
  <c r="CJ184" i="1"/>
  <c r="CK184" i="1"/>
  <c r="CJ185" i="1"/>
  <c r="CK185" i="1"/>
  <c r="CJ186" i="1"/>
  <c r="CK186" i="1"/>
  <c r="CJ187" i="1"/>
  <c r="CK187" i="1"/>
  <c r="CJ188" i="1"/>
  <c r="CK188" i="1"/>
  <c r="CJ189" i="1"/>
  <c r="CK189" i="1"/>
  <c r="CJ190" i="1"/>
  <c r="CK190" i="1"/>
  <c r="CJ191" i="1"/>
  <c r="CK191" i="1"/>
  <c r="CJ192" i="1"/>
  <c r="CK192" i="1"/>
  <c r="CJ193" i="1"/>
  <c r="CK193" i="1"/>
  <c r="CJ194" i="1"/>
  <c r="CK194" i="1"/>
  <c r="CJ195" i="1"/>
  <c r="CK195" i="1"/>
  <c r="CJ196" i="1"/>
  <c r="CK196" i="1"/>
  <c r="CJ197" i="1"/>
  <c r="CK197" i="1"/>
  <c r="CJ198" i="1"/>
  <c r="CK198" i="1"/>
  <c r="CJ199" i="1"/>
  <c r="CK199" i="1"/>
  <c r="CJ200" i="1"/>
  <c r="CK200" i="1"/>
  <c r="CJ201" i="1"/>
  <c r="CK201" i="1"/>
  <c r="CJ202" i="1"/>
  <c r="CK202" i="1"/>
  <c r="CJ203" i="1"/>
  <c r="CK203" i="1"/>
  <c r="CJ204" i="1"/>
  <c r="CK204" i="1"/>
  <c r="CJ205" i="1"/>
  <c r="CK205" i="1"/>
  <c r="CJ206" i="1"/>
  <c r="CK206" i="1"/>
  <c r="CJ207" i="1"/>
  <c r="CK207" i="1"/>
  <c r="CJ208" i="1"/>
  <c r="CK208" i="1"/>
  <c r="CJ209" i="1"/>
  <c r="CK209" i="1"/>
  <c r="CJ210" i="1"/>
  <c r="CK210" i="1"/>
  <c r="CJ211" i="1"/>
  <c r="CK211" i="1"/>
  <c r="CJ212" i="1"/>
  <c r="CK212" i="1"/>
  <c r="CJ213" i="1"/>
  <c r="CK213" i="1"/>
  <c r="CJ214" i="1"/>
  <c r="CK214" i="1"/>
  <c r="CJ215" i="1"/>
  <c r="CK215" i="1"/>
  <c r="CJ216" i="1"/>
  <c r="CK216" i="1"/>
  <c r="CJ217" i="1"/>
  <c r="CK217" i="1"/>
  <c r="CJ218" i="1"/>
  <c r="CK218" i="1"/>
  <c r="CJ219" i="1"/>
  <c r="CK219" i="1"/>
  <c r="CJ220" i="1"/>
  <c r="CK220" i="1"/>
  <c r="CJ221" i="1"/>
  <c r="CK221" i="1"/>
  <c r="CJ222" i="1"/>
  <c r="CK222" i="1"/>
  <c r="CJ223" i="1"/>
  <c r="CK223" i="1"/>
  <c r="CJ224" i="1"/>
  <c r="CK224" i="1"/>
  <c r="CJ225" i="1"/>
  <c r="CK225" i="1"/>
  <c r="CJ226" i="1"/>
  <c r="CK226" i="1"/>
  <c r="CJ3" i="1"/>
  <c r="CK3" i="1"/>
  <c r="CJ4" i="1"/>
  <c r="CK4" i="1"/>
  <c r="CJ6" i="1"/>
  <c r="CK6" i="1"/>
  <c r="CJ7" i="1"/>
  <c r="CK7" i="1"/>
  <c r="CJ8" i="1"/>
  <c r="CK8" i="1"/>
  <c r="CJ9" i="1"/>
  <c r="CK9" i="1"/>
  <c r="CJ10" i="1"/>
  <c r="CK10" i="1"/>
  <c r="CJ11" i="1"/>
  <c r="CK11" i="1"/>
  <c r="CJ12" i="1"/>
  <c r="CK12" i="1"/>
  <c r="CJ13" i="1"/>
  <c r="CK13" i="1"/>
  <c r="CK2" i="1"/>
  <c r="CJ2" i="1"/>
  <c r="CC3" i="1" l="1"/>
  <c r="CD3" i="1"/>
  <c r="CC4" i="1"/>
  <c r="CD4" i="1"/>
  <c r="CC6" i="1"/>
  <c r="CD6" i="1"/>
  <c r="CC7" i="1"/>
  <c r="CD7" i="1"/>
  <c r="CC8" i="1"/>
  <c r="CD8" i="1"/>
  <c r="CC9" i="1"/>
  <c r="CD9" i="1"/>
  <c r="CC10" i="1"/>
  <c r="CD10" i="1"/>
  <c r="CC11" i="1"/>
  <c r="CD11" i="1"/>
  <c r="CC12" i="1"/>
  <c r="CD12" i="1"/>
  <c r="CC13" i="1"/>
  <c r="CD13" i="1"/>
  <c r="CC14" i="1"/>
  <c r="CD14" i="1"/>
  <c r="CC15" i="1"/>
  <c r="CD15" i="1"/>
  <c r="CC16" i="1"/>
  <c r="CD16" i="1"/>
  <c r="CC17" i="1"/>
  <c r="CD17" i="1"/>
  <c r="CC18" i="1"/>
  <c r="CD18" i="1"/>
  <c r="CC19" i="1"/>
  <c r="CD19" i="1"/>
  <c r="CC20" i="1"/>
  <c r="CD20" i="1"/>
  <c r="CC21" i="1"/>
  <c r="CD21" i="1"/>
  <c r="CC22" i="1"/>
  <c r="CD22" i="1"/>
  <c r="CC23" i="1"/>
  <c r="CD23" i="1"/>
  <c r="CC24" i="1"/>
  <c r="CD24" i="1"/>
  <c r="CC25" i="1"/>
  <c r="CD25" i="1"/>
  <c r="CC26" i="1"/>
  <c r="CD26" i="1"/>
  <c r="CC27" i="1"/>
  <c r="CD27" i="1"/>
  <c r="CC28" i="1"/>
  <c r="CD28" i="1"/>
  <c r="CC29" i="1"/>
  <c r="CD29" i="1"/>
  <c r="CC30" i="1"/>
  <c r="CD30" i="1"/>
  <c r="CC31" i="1"/>
  <c r="CD31" i="1"/>
  <c r="CC32" i="1"/>
  <c r="CD32" i="1"/>
  <c r="CC33" i="1"/>
  <c r="CD33" i="1"/>
  <c r="CC34" i="1"/>
  <c r="CD34" i="1"/>
  <c r="CC35" i="1"/>
  <c r="CD35" i="1"/>
  <c r="CC36" i="1"/>
  <c r="CD36" i="1"/>
  <c r="CC37" i="1"/>
  <c r="CD37" i="1"/>
  <c r="CC38" i="1"/>
  <c r="CD38" i="1"/>
  <c r="CC39" i="1"/>
  <c r="CD39" i="1"/>
  <c r="CC40" i="1"/>
  <c r="CD40" i="1"/>
  <c r="CC41" i="1"/>
  <c r="CD41" i="1"/>
  <c r="CC42" i="1"/>
  <c r="CD42" i="1"/>
  <c r="CC43" i="1"/>
  <c r="CD43" i="1"/>
  <c r="CC44" i="1"/>
  <c r="CD44" i="1"/>
  <c r="CC45" i="1"/>
  <c r="CD45" i="1"/>
  <c r="CC46" i="1"/>
  <c r="CD46" i="1"/>
  <c r="CC47" i="1"/>
  <c r="CD47" i="1"/>
  <c r="CC48" i="1"/>
  <c r="CD48" i="1"/>
  <c r="CC49" i="1"/>
  <c r="CD49" i="1"/>
  <c r="CC50" i="1"/>
  <c r="CD50" i="1"/>
  <c r="CC51" i="1"/>
  <c r="CD51" i="1"/>
  <c r="CC52" i="1"/>
  <c r="CD52" i="1"/>
  <c r="CC53" i="1"/>
  <c r="CD53" i="1"/>
  <c r="CC54" i="1"/>
  <c r="CD54" i="1"/>
  <c r="CC55" i="1"/>
  <c r="CD55" i="1"/>
  <c r="CC56" i="1"/>
  <c r="CD56" i="1"/>
  <c r="CC57" i="1"/>
  <c r="CD57" i="1"/>
  <c r="CC58" i="1"/>
  <c r="CD58" i="1"/>
  <c r="CC59" i="1"/>
  <c r="CD59" i="1"/>
  <c r="CC60" i="1"/>
  <c r="CD60" i="1"/>
  <c r="CC61" i="1"/>
  <c r="CD61" i="1"/>
  <c r="CC62" i="1"/>
  <c r="CD62" i="1"/>
  <c r="CC63" i="1"/>
  <c r="CD63" i="1"/>
  <c r="CC64" i="1"/>
  <c r="CD64" i="1"/>
  <c r="CC65" i="1"/>
  <c r="CD65" i="1"/>
  <c r="CC66" i="1"/>
  <c r="CD66" i="1"/>
  <c r="CC67" i="1"/>
  <c r="CD67" i="1"/>
  <c r="CC68" i="1"/>
  <c r="CD68" i="1"/>
  <c r="CC69" i="1"/>
  <c r="CD69" i="1"/>
  <c r="CC70" i="1"/>
  <c r="CD70" i="1"/>
  <c r="CC71" i="1"/>
  <c r="CD71" i="1"/>
  <c r="CC72" i="1"/>
  <c r="CD72" i="1"/>
  <c r="CC73" i="1"/>
  <c r="CD73" i="1"/>
  <c r="CC74" i="1"/>
  <c r="CD74" i="1"/>
  <c r="CC75" i="1"/>
  <c r="CD75" i="1"/>
  <c r="CC76" i="1"/>
  <c r="CD76" i="1"/>
  <c r="CC77" i="1"/>
  <c r="CD77" i="1"/>
  <c r="CC5" i="1"/>
  <c r="CD5" i="1"/>
  <c r="CC78" i="1"/>
  <c r="CD78" i="1"/>
  <c r="CC79" i="1"/>
  <c r="CD79" i="1"/>
  <c r="CC80" i="1"/>
  <c r="CD80" i="1"/>
  <c r="CC81" i="1"/>
  <c r="CD81" i="1"/>
  <c r="CC82" i="1"/>
  <c r="CD82" i="1"/>
  <c r="CC83" i="1"/>
  <c r="CD83" i="1"/>
  <c r="CC84" i="1"/>
  <c r="CD84" i="1"/>
  <c r="CC85" i="1"/>
  <c r="CD85" i="1"/>
  <c r="CC86" i="1"/>
  <c r="CD86" i="1"/>
  <c r="CC87" i="1"/>
  <c r="CD87" i="1"/>
  <c r="CC88" i="1"/>
  <c r="CD88" i="1"/>
  <c r="CC89" i="1"/>
  <c r="CD89" i="1"/>
  <c r="CC90" i="1"/>
  <c r="CD90" i="1"/>
  <c r="CC91" i="1"/>
  <c r="CD91" i="1"/>
  <c r="CC92" i="1"/>
  <c r="CD92" i="1"/>
  <c r="CC93" i="1"/>
  <c r="CD93" i="1"/>
  <c r="CC94" i="1"/>
  <c r="CD94" i="1"/>
  <c r="CC95" i="1"/>
  <c r="CD95" i="1"/>
  <c r="CC96" i="1"/>
  <c r="CD96" i="1"/>
  <c r="CC97" i="1"/>
  <c r="CD97" i="1"/>
  <c r="CC98" i="1"/>
  <c r="CD98" i="1"/>
  <c r="CC99" i="1"/>
  <c r="CD99" i="1"/>
  <c r="CC100" i="1"/>
  <c r="CD100" i="1"/>
  <c r="CC101" i="1"/>
  <c r="CD101" i="1"/>
  <c r="CC102" i="1"/>
  <c r="CD102" i="1"/>
  <c r="CC103" i="1"/>
  <c r="CD103" i="1"/>
  <c r="CC104" i="1"/>
  <c r="CD104" i="1"/>
  <c r="CC105" i="1"/>
  <c r="CD105" i="1"/>
  <c r="CC106" i="1"/>
  <c r="CD106" i="1"/>
  <c r="CC107" i="1"/>
  <c r="CD107" i="1"/>
  <c r="CC108" i="1"/>
  <c r="CD108" i="1"/>
  <c r="CC109" i="1"/>
  <c r="CD109" i="1"/>
  <c r="CC110" i="1"/>
  <c r="CD110" i="1"/>
  <c r="CC111" i="1"/>
  <c r="CD111" i="1"/>
  <c r="CC112" i="1"/>
  <c r="CD112" i="1"/>
  <c r="CC113" i="1"/>
  <c r="CD113" i="1"/>
  <c r="CC114" i="1"/>
  <c r="CD114" i="1"/>
  <c r="CC115" i="1"/>
  <c r="CD115" i="1"/>
  <c r="CC116" i="1"/>
  <c r="CD116" i="1"/>
  <c r="CC117" i="1"/>
  <c r="CD117" i="1"/>
  <c r="CC118" i="1"/>
  <c r="CD118" i="1"/>
  <c r="CC119" i="1"/>
  <c r="CD119" i="1"/>
  <c r="CC120" i="1"/>
  <c r="CD120" i="1"/>
  <c r="CC121" i="1"/>
  <c r="CD121" i="1"/>
  <c r="CC122" i="1"/>
  <c r="CD122" i="1"/>
  <c r="CC123" i="1"/>
  <c r="CD123" i="1"/>
  <c r="CC124" i="1"/>
  <c r="CD124" i="1"/>
  <c r="CC125" i="1"/>
  <c r="CD125" i="1"/>
  <c r="CC126" i="1"/>
  <c r="CD126" i="1"/>
  <c r="CC127" i="1"/>
  <c r="CD127" i="1"/>
  <c r="CC128" i="1"/>
  <c r="CD128" i="1"/>
  <c r="CC129" i="1"/>
  <c r="CD129" i="1"/>
  <c r="CC130" i="1"/>
  <c r="CD130" i="1"/>
  <c r="CC131" i="1"/>
  <c r="CD131" i="1"/>
  <c r="CC132" i="1"/>
  <c r="CD132" i="1"/>
  <c r="CC133" i="1"/>
  <c r="CD133" i="1"/>
  <c r="CC134" i="1"/>
  <c r="CD134" i="1"/>
  <c r="CC135" i="1"/>
  <c r="CD135" i="1"/>
  <c r="CC136" i="1"/>
  <c r="CD136" i="1"/>
  <c r="CC137" i="1"/>
  <c r="CD137" i="1"/>
  <c r="CC138" i="1"/>
  <c r="CD138" i="1"/>
  <c r="CC139" i="1"/>
  <c r="CD139" i="1"/>
  <c r="CC140" i="1"/>
  <c r="CD140" i="1"/>
  <c r="CC141" i="1"/>
  <c r="CD141" i="1"/>
  <c r="CC142" i="1"/>
  <c r="CD142" i="1"/>
  <c r="CC143" i="1"/>
  <c r="CD143" i="1"/>
  <c r="CC144" i="1"/>
  <c r="CD144" i="1"/>
  <c r="CC145" i="1"/>
  <c r="CD145" i="1"/>
  <c r="CC146" i="1"/>
  <c r="CD146" i="1"/>
  <c r="CC147" i="1"/>
  <c r="CD147" i="1"/>
  <c r="CC148" i="1"/>
  <c r="CD148" i="1"/>
  <c r="CC149" i="1"/>
  <c r="CD149" i="1"/>
  <c r="CC150" i="1"/>
  <c r="CD150" i="1"/>
  <c r="CC151" i="1"/>
  <c r="CD151" i="1"/>
  <c r="CC152" i="1"/>
  <c r="CD152" i="1"/>
  <c r="CC153" i="1"/>
  <c r="CD153" i="1"/>
  <c r="CC154" i="1"/>
  <c r="CD154" i="1"/>
  <c r="CC155" i="1"/>
  <c r="CD155" i="1"/>
  <c r="CC156" i="1"/>
  <c r="CD156" i="1"/>
  <c r="CC157" i="1"/>
  <c r="CD157" i="1"/>
  <c r="CC158" i="1"/>
  <c r="CD158" i="1"/>
  <c r="CC159" i="1"/>
  <c r="CD159" i="1"/>
  <c r="CC160" i="1"/>
  <c r="CD160" i="1"/>
  <c r="CC161" i="1"/>
  <c r="CD161" i="1"/>
  <c r="CC162" i="1"/>
  <c r="CD162" i="1"/>
  <c r="CC163" i="1"/>
  <c r="CD163" i="1"/>
  <c r="CC164" i="1"/>
  <c r="CD164" i="1"/>
  <c r="CC165" i="1"/>
  <c r="CD165" i="1"/>
  <c r="CC166" i="1"/>
  <c r="CD166" i="1"/>
  <c r="CC167" i="1"/>
  <c r="CD167" i="1"/>
  <c r="CC168" i="1"/>
  <c r="CD168" i="1"/>
  <c r="CC169" i="1"/>
  <c r="CD169" i="1"/>
  <c r="CC170" i="1"/>
  <c r="CD170" i="1"/>
  <c r="CC171" i="1"/>
  <c r="CD171" i="1"/>
  <c r="CC172" i="1"/>
  <c r="CD172" i="1"/>
  <c r="CC173" i="1"/>
  <c r="CD173" i="1"/>
  <c r="CC174" i="1"/>
  <c r="CD174" i="1"/>
  <c r="CC175" i="1"/>
  <c r="CD175" i="1"/>
  <c r="CC176" i="1"/>
  <c r="CD176" i="1"/>
  <c r="CC177" i="1"/>
  <c r="CD177" i="1"/>
  <c r="CC178" i="1"/>
  <c r="CD178" i="1"/>
  <c r="CC179" i="1"/>
  <c r="CD179" i="1"/>
  <c r="CC180" i="1"/>
  <c r="CD180" i="1"/>
  <c r="CC181" i="1"/>
  <c r="CD181" i="1"/>
  <c r="CC182" i="1"/>
  <c r="CD182" i="1"/>
  <c r="CC183" i="1"/>
  <c r="CD183" i="1"/>
  <c r="CC184" i="1"/>
  <c r="CD184" i="1"/>
  <c r="CC185" i="1"/>
  <c r="CD185" i="1"/>
  <c r="CC186" i="1"/>
  <c r="CD186" i="1"/>
  <c r="CC187" i="1"/>
  <c r="CD187" i="1"/>
  <c r="CC188" i="1"/>
  <c r="CD188" i="1"/>
  <c r="CC189" i="1"/>
  <c r="CD189" i="1"/>
  <c r="CC190" i="1"/>
  <c r="CD190" i="1"/>
  <c r="CC191" i="1"/>
  <c r="CD191" i="1"/>
  <c r="CC192" i="1"/>
  <c r="CD192" i="1"/>
  <c r="CC193" i="1"/>
  <c r="CD193" i="1"/>
  <c r="CC194" i="1"/>
  <c r="CD194" i="1"/>
  <c r="CC195" i="1"/>
  <c r="CD195" i="1"/>
  <c r="CC196" i="1"/>
  <c r="CD196" i="1"/>
  <c r="CC197" i="1"/>
  <c r="CD197" i="1"/>
  <c r="CC198" i="1"/>
  <c r="CD198" i="1"/>
  <c r="CC199" i="1"/>
  <c r="CD199" i="1"/>
  <c r="CC200" i="1"/>
  <c r="CD200" i="1"/>
  <c r="CC201" i="1"/>
  <c r="CD201" i="1"/>
  <c r="CC202" i="1"/>
  <c r="CD202" i="1"/>
  <c r="CC203" i="1"/>
  <c r="CD203" i="1"/>
  <c r="CC204" i="1"/>
  <c r="CD204" i="1"/>
  <c r="CC205" i="1"/>
  <c r="CD205" i="1"/>
  <c r="CC206" i="1"/>
  <c r="CD206" i="1"/>
  <c r="CC207" i="1"/>
  <c r="CD207" i="1"/>
  <c r="CC208" i="1"/>
  <c r="CD208" i="1"/>
  <c r="CC209" i="1"/>
  <c r="CD209" i="1"/>
  <c r="CC210" i="1"/>
  <c r="CD210" i="1"/>
  <c r="CC211" i="1"/>
  <c r="CD211" i="1"/>
  <c r="CC212" i="1"/>
  <c r="CD212" i="1"/>
  <c r="CC213" i="1"/>
  <c r="CD213" i="1"/>
  <c r="CC214" i="1"/>
  <c r="CD214" i="1"/>
  <c r="CC215" i="1"/>
  <c r="CD215" i="1"/>
  <c r="CC216" i="1"/>
  <c r="CD216" i="1"/>
  <c r="CC217" i="1"/>
  <c r="CD217" i="1"/>
  <c r="CC218" i="1"/>
  <c r="CD218" i="1"/>
  <c r="CC219" i="1"/>
  <c r="CD219" i="1"/>
  <c r="CC220" i="1"/>
  <c r="CD220" i="1"/>
  <c r="CC221" i="1"/>
  <c r="CD221" i="1"/>
  <c r="CC222" i="1"/>
  <c r="CD222" i="1"/>
  <c r="CC223" i="1"/>
  <c r="CD223" i="1"/>
  <c r="CC224" i="1"/>
  <c r="CD224" i="1"/>
  <c r="CC225" i="1"/>
  <c r="CD225" i="1"/>
  <c r="CC226" i="1"/>
  <c r="CD226" i="1"/>
  <c r="CD2" i="1"/>
  <c r="CC2" i="1"/>
  <c r="BS3" i="1"/>
  <c r="BT3" i="1"/>
  <c r="BU3" i="1"/>
  <c r="BV3" i="1"/>
  <c r="BW3" i="1"/>
  <c r="BX3" i="1"/>
  <c r="BS4" i="1"/>
  <c r="BT4" i="1"/>
  <c r="BU4" i="1"/>
  <c r="BV4" i="1"/>
  <c r="BW4" i="1"/>
  <c r="BX4" i="1"/>
  <c r="BS6" i="1"/>
  <c r="BT6" i="1"/>
  <c r="BU6" i="1"/>
  <c r="BV6" i="1"/>
  <c r="BW6" i="1"/>
  <c r="BX6" i="1"/>
  <c r="BS7" i="1"/>
  <c r="BT7" i="1"/>
  <c r="BU7" i="1"/>
  <c r="BV7" i="1"/>
  <c r="BW7" i="1"/>
  <c r="BX7" i="1"/>
  <c r="BS8" i="1"/>
  <c r="BT8" i="1"/>
  <c r="BU8" i="1"/>
  <c r="BV8" i="1"/>
  <c r="BW8" i="1"/>
  <c r="BX8" i="1"/>
  <c r="BS9" i="1"/>
  <c r="BT9" i="1"/>
  <c r="BU9" i="1"/>
  <c r="BV9" i="1"/>
  <c r="BW9" i="1"/>
  <c r="BX9" i="1"/>
  <c r="BS10" i="1"/>
  <c r="BT10" i="1"/>
  <c r="BU10" i="1"/>
  <c r="BV10" i="1"/>
  <c r="BW10" i="1"/>
  <c r="BX10" i="1"/>
  <c r="BS11" i="1"/>
  <c r="BT11" i="1"/>
  <c r="BU11" i="1"/>
  <c r="BV11" i="1"/>
  <c r="BW11" i="1"/>
  <c r="BX11" i="1"/>
  <c r="BS12" i="1"/>
  <c r="BT12" i="1"/>
  <c r="BU12" i="1"/>
  <c r="BV12" i="1"/>
  <c r="BW12" i="1"/>
  <c r="BX12" i="1"/>
  <c r="BS13" i="1"/>
  <c r="BT13" i="1"/>
  <c r="BU13" i="1"/>
  <c r="BV13" i="1"/>
  <c r="BW13" i="1"/>
  <c r="BX13" i="1"/>
  <c r="BS14" i="1"/>
  <c r="BT14" i="1"/>
  <c r="BU14" i="1"/>
  <c r="BV14" i="1"/>
  <c r="BW14" i="1"/>
  <c r="BX14" i="1"/>
  <c r="BS15" i="1"/>
  <c r="BT15" i="1"/>
  <c r="BU15" i="1"/>
  <c r="BV15" i="1"/>
  <c r="BW15" i="1"/>
  <c r="BX15" i="1"/>
  <c r="BS16" i="1"/>
  <c r="BT16" i="1"/>
  <c r="BU16" i="1"/>
  <c r="BV16" i="1"/>
  <c r="BW16" i="1"/>
  <c r="BX16" i="1"/>
  <c r="BS17" i="1"/>
  <c r="BT17" i="1"/>
  <c r="BU17" i="1"/>
  <c r="BV17" i="1"/>
  <c r="BW17" i="1"/>
  <c r="BX17" i="1"/>
  <c r="BS18" i="1"/>
  <c r="BT18" i="1"/>
  <c r="BU18" i="1"/>
  <c r="BV18" i="1"/>
  <c r="BW18" i="1"/>
  <c r="BX18" i="1"/>
  <c r="BS19" i="1"/>
  <c r="BT19" i="1"/>
  <c r="BU19" i="1"/>
  <c r="BV19" i="1"/>
  <c r="BW19" i="1"/>
  <c r="BX19" i="1"/>
  <c r="BS20" i="1"/>
  <c r="BT20" i="1"/>
  <c r="BU20" i="1"/>
  <c r="BV20" i="1"/>
  <c r="BW20" i="1"/>
  <c r="BX20" i="1"/>
  <c r="BS21" i="1"/>
  <c r="BT21" i="1"/>
  <c r="BU21" i="1"/>
  <c r="BV21" i="1"/>
  <c r="BW21" i="1"/>
  <c r="BX21" i="1"/>
  <c r="BS22" i="1"/>
  <c r="BT22" i="1"/>
  <c r="BU22" i="1"/>
  <c r="BV22" i="1"/>
  <c r="BW22" i="1"/>
  <c r="BX22" i="1"/>
  <c r="BS23" i="1"/>
  <c r="BT23" i="1"/>
  <c r="BU23" i="1"/>
  <c r="BV23" i="1"/>
  <c r="BW23" i="1"/>
  <c r="BX23" i="1"/>
  <c r="BS24" i="1"/>
  <c r="BT24" i="1"/>
  <c r="BU24" i="1"/>
  <c r="BV24" i="1"/>
  <c r="BW24" i="1"/>
  <c r="BX24" i="1"/>
  <c r="BS25" i="1"/>
  <c r="BT25" i="1"/>
  <c r="BU25" i="1"/>
  <c r="BV25" i="1"/>
  <c r="BW25" i="1"/>
  <c r="BX25" i="1"/>
  <c r="BS26" i="1"/>
  <c r="BT26" i="1"/>
  <c r="BU26" i="1"/>
  <c r="BV26" i="1"/>
  <c r="BW26" i="1"/>
  <c r="BX26" i="1"/>
  <c r="BS27" i="1"/>
  <c r="BT27" i="1"/>
  <c r="BU27" i="1"/>
  <c r="BV27" i="1"/>
  <c r="BW27" i="1"/>
  <c r="BX27" i="1"/>
  <c r="BS28" i="1"/>
  <c r="BT28" i="1"/>
  <c r="BU28" i="1"/>
  <c r="BV28" i="1"/>
  <c r="BW28" i="1"/>
  <c r="BX28" i="1"/>
  <c r="BS29" i="1"/>
  <c r="BT29" i="1"/>
  <c r="BU29" i="1"/>
  <c r="BV29" i="1"/>
  <c r="BW29" i="1"/>
  <c r="BX29" i="1"/>
  <c r="BS30" i="1"/>
  <c r="BT30" i="1"/>
  <c r="BU30" i="1"/>
  <c r="BV30" i="1"/>
  <c r="BW30" i="1"/>
  <c r="BX30" i="1"/>
  <c r="BS31" i="1"/>
  <c r="BT31" i="1"/>
  <c r="BU31" i="1"/>
  <c r="BV31" i="1"/>
  <c r="BW31" i="1"/>
  <c r="BX31" i="1"/>
  <c r="BS32" i="1"/>
  <c r="BT32" i="1"/>
  <c r="BU32" i="1"/>
  <c r="BV32" i="1"/>
  <c r="BW32" i="1"/>
  <c r="BX32" i="1"/>
  <c r="BS33" i="1"/>
  <c r="BT33" i="1"/>
  <c r="BU33" i="1"/>
  <c r="BV33" i="1"/>
  <c r="BW33" i="1"/>
  <c r="BX33" i="1"/>
  <c r="BS34" i="1"/>
  <c r="BT34" i="1"/>
  <c r="BU34" i="1"/>
  <c r="BV34" i="1"/>
  <c r="BW34" i="1"/>
  <c r="BX34" i="1"/>
  <c r="BS35" i="1"/>
  <c r="BT35" i="1"/>
  <c r="BU35" i="1"/>
  <c r="BV35" i="1"/>
  <c r="BW35" i="1"/>
  <c r="BX35" i="1"/>
  <c r="BS36" i="1"/>
  <c r="BT36" i="1"/>
  <c r="BU36" i="1"/>
  <c r="BV36" i="1"/>
  <c r="BW36" i="1"/>
  <c r="BX36" i="1"/>
  <c r="BS37" i="1"/>
  <c r="BT37" i="1"/>
  <c r="BU37" i="1"/>
  <c r="BV37" i="1"/>
  <c r="BW37" i="1"/>
  <c r="BX37" i="1"/>
  <c r="BS38" i="1"/>
  <c r="BT38" i="1"/>
  <c r="BU38" i="1"/>
  <c r="BV38" i="1"/>
  <c r="BW38" i="1"/>
  <c r="BX38" i="1"/>
  <c r="BS39" i="1"/>
  <c r="BT39" i="1"/>
  <c r="BU39" i="1"/>
  <c r="BV39" i="1"/>
  <c r="BW39" i="1"/>
  <c r="BX39" i="1"/>
  <c r="BS40" i="1"/>
  <c r="BT40" i="1"/>
  <c r="BU40" i="1"/>
  <c r="BV40" i="1"/>
  <c r="BW40" i="1"/>
  <c r="BX40" i="1"/>
  <c r="BS41" i="1"/>
  <c r="BT41" i="1"/>
  <c r="BU41" i="1"/>
  <c r="BV41" i="1"/>
  <c r="BW41" i="1"/>
  <c r="BX41" i="1"/>
  <c r="BS42" i="1"/>
  <c r="BT42" i="1"/>
  <c r="BU42" i="1"/>
  <c r="BV42" i="1"/>
  <c r="BW42" i="1"/>
  <c r="BX42" i="1"/>
  <c r="BS43" i="1"/>
  <c r="BT43" i="1"/>
  <c r="BU43" i="1"/>
  <c r="BV43" i="1"/>
  <c r="BW43" i="1"/>
  <c r="BX43" i="1"/>
  <c r="BS44" i="1"/>
  <c r="BT44" i="1"/>
  <c r="BU44" i="1"/>
  <c r="BV44" i="1"/>
  <c r="BW44" i="1"/>
  <c r="BX44" i="1"/>
  <c r="BS45" i="1"/>
  <c r="BT45" i="1"/>
  <c r="BU45" i="1"/>
  <c r="BV45" i="1"/>
  <c r="BW45" i="1"/>
  <c r="BX45" i="1"/>
  <c r="BS46" i="1"/>
  <c r="BT46" i="1"/>
  <c r="BU46" i="1"/>
  <c r="BV46" i="1"/>
  <c r="BW46" i="1"/>
  <c r="BX46" i="1"/>
  <c r="BS47" i="1"/>
  <c r="BT47" i="1"/>
  <c r="BU47" i="1"/>
  <c r="BV47" i="1"/>
  <c r="BW47" i="1"/>
  <c r="BX47" i="1"/>
  <c r="BS48" i="1"/>
  <c r="BT48" i="1"/>
  <c r="BU48" i="1"/>
  <c r="BV48" i="1"/>
  <c r="BW48" i="1"/>
  <c r="BX48" i="1"/>
  <c r="BS49" i="1"/>
  <c r="BT49" i="1"/>
  <c r="BU49" i="1"/>
  <c r="BV49" i="1"/>
  <c r="BW49" i="1"/>
  <c r="BX49" i="1"/>
  <c r="BS50" i="1"/>
  <c r="BT50" i="1"/>
  <c r="BU50" i="1"/>
  <c r="BV50" i="1"/>
  <c r="BW50" i="1"/>
  <c r="BX50" i="1"/>
  <c r="BS51" i="1"/>
  <c r="BT51" i="1"/>
  <c r="BU51" i="1"/>
  <c r="BV51" i="1"/>
  <c r="BW51" i="1"/>
  <c r="BX51" i="1"/>
  <c r="BS52" i="1"/>
  <c r="BT52" i="1"/>
  <c r="BU52" i="1"/>
  <c r="BV52" i="1"/>
  <c r="BW52" i="1"/>
  <c r="BX52" i="1"/>
  <c r="BS53" i="1"/>
  <c r="BT53" i="1"/>
  <c r="BU53" i="1"/>
  <c r="BV53" i="1"/>
  <c r="BW53" i="1"/>
  <c r="BX53" i="1"/>
  <c r="BS54" i="1"/>
  <c r="BT54" i="1"/>
  <c r="BU54" i="1"/>
  <c r="BV54" i="1"/>
  <c r="BW54" i="1"/>
  <c r="BX54" i="1"/>
  <c r="BS55" i="1"/>
  <c r="BT55" i="1"/>
  <c r="BU55" i="1"/>
  <c r="BV55" i="1"/>
  <c r="BW55" i="1"/>
  <c r="BX55" i="1"/>
  <c r="BS56" i="1"/>
  <c r="BT56" i="1"/>
  <c r="BU56" i="1"/>
  <c r="BV56" i="1"/>
  <c r="BW56" i="1"/>
  <c r="BX56" i="1"/>
  <c r="BS57" i="1"/>
  <c r="BT57" i="1"/>
  <c r="BU57" i="1"/>
  <c r="BV57" i="1"/>
  <c r="BW57" i="1"/>
  <c r="BX57" i="1"/>
  <c r="BS58" i="1"/>
  <c r="BT58" i="1"/>
  <c r="BU58" i="1"/>
  <c r="BV58" i="1"/>
  <c r="BW58" i="1"/>
  <c r="BX58" i="1"/>
  <c r="BS59" i="1"/>
  <c r="BT59" i="1"/>
  <c r="BU59" i="1"/>
  <c r="BV59" i="1"/>
  <c r="BW59" i="1"/>
  <c r="BX59" i="1"/>
  <c r="BS60" i="1"/>
  <c r="BT60" i="1"/>
  <c r="BU60" i="1"/>
  <c r="BV60" i="1"/>
  <c r="BW60" i="1"/>
  <c r="BX60" i="1"/>
  <c r="BS61" i="1"/>
  <c r="BT61" i="1"/>
  <c r="BU61" i="1"/>
  <c r="BV61" i="1"/>
  <c r="BW61" i="1"/>
  <c r="BX61" i="1"/>
  <c r="BS62" i="1"/>
  <c r="BT62" i="1"/>
  <c r="BU62" i="1"/>
  <c r="BV62" i="1"/>
  <c r="BW62" i="1"/>
  <c r="BX62" i="1"/>
  <c r="BS63" i="1"/>
  <c r="BT63" i="1"/>
  <c r="BU63" i="1"/>
  <c r="BV63" i="1"/>
  <c r="BW63" i="1"/>
  <c r="BX63" i="1"/>
  <c r="BS64" i="1"/>
  <c r="BT64" i="1"/>
  <c r="BU64" i="1"/>
  <c r="BV64" i="1"/>
  <c r="BW64" i="1"/>
  <c r="BX64" i="1"/>
  <c r="BS65" i="1"/>
  <c r="BT65" i="1"/>
  <c r="BU65" i="1"/>
  <c r="BV65" i="1"/>
  <c r="BW65" i="1"/>
  <c r="BX65" i="1"/>
  <c r="BS66" i="1"/>
  <c r="BT66" i="1"/>
  <c r="BU66" i="1"/>
  <c r="BV66" i="1"/>
  <c r="BW66" i="1"/>
  <c r="BX66" i="1"/>
  <c r="BS67" i="1"/>
  <c r="BT67" i="1"/>
  <c r="BU67" i="1"/>
  <c r="BV67" i="1"/>
  <c r="BW67" i="1"/>
  <c r="BX67" i="1"/>
  <c r="BS68" i="1"/>
  <c r="BT68" i="1"/>
  <c r="BU68" i="1"/>
  <c r="BV68" i="1"/>
  <c r="BW68" i="1"/>
  <c r="BX68" i="1"/>
  <c r="BS69" i="1"/>
  <c r="BT69" i="1"/>
  <c r="BU69" i="1"/>
  <c r="BV69" i="1"/>
  <c r="BW69" i="1"/>
  <c r="BX69" i="1"/>
  <c r="BS70" i="1"/>
  <c r="BT70" i="1"/>
  <c r="BU70" i="1"/>
  <c r="BV70" i="1"/>
  <c r="BW70" i="1"/>
  <c r="BX70" i="1"/>
  <c r="BS71" i="1"/>
  <c r="BT71" i="1"/>
  <c r="BU71" i="1"/>
  <c r="BV71" i="1"/>
  <c r="BW71" i="1"/>
  <c r="BX71" i="1"/>
  <c r="BS72" i="1"/>
  <c r="BT72" i="1"/>
  <c r="BU72" i="1"/>
  <c r="BV72" i="1"/>
  <c r="BW72" i="1"/>
  <c r="BX72" i="1"/>
  <c r="BS73" i="1"/>
  <c r="BT73" i="1"/>
  <c r="BU73" i="1"/>
  <c r="BV73" i="1"/>
  <c r="BW73" i="1"/>
  <c r="BX73" i="1"/>
  <c r="BS74" i="1"/>
  <c r="BT74" i="1"/>
  <c r="BU74" i="1"/>
  <c r="BV74" i="1"/>
  <c r="BW74" i="1"/>
  <c r="BX74" i="1"/>
  <c r="BS75" i="1"/>
  <c r="BT75" i="1"/>
  <c r="BU75" i="1"/>
  <c r="BV75" i="1"/>
  <c r="BW75" i="1"/>
  <c r="BX75" i="1"/>
  <c r="BS76" i="1"/>
  <c r="BT76" i="1"/>
  <c r="BU76" i="1"/>
  <c r="BV76" i="1"/>
  <c r="BW76" i="1"/>
  <c r="BX76" i="1"/>
  <c r="BS77" i="1"/>
  <c r="BT77" i="1"/>
  <c r="BU77" i="1"/>
  <c r="BV77" i="1"/>
  <c r="BW77" i="1"/>
  <c r="BX77" i="1"/>
  <c r="BS5" i="1"/>
  <c r="BT5" i="1"/>
  <c r="BU5" i="1"/>
  <c r="BV5" i="1"/>
  <c r="BW5" i="1"/>
  <c r="BX5" i="1"/>
  <c r="BS78" i="1"/>
  <c r="BT78" i="1"/>
  <c r="BU78" i="1"/>
  <c r="BV78" i="1"/>
  <c r="BW78" i="1"/>
  <c r="BX78" i="1"/>
  <c r="BS79" i="1"/>
  <c r="BT79" i="1"/>
  <c r="BU79" i="1"/>
  <c r="BV79" i="1"/>
  <c r="BW79" i="1"/>
  <c r="BX79" i="1"/>
  <c r="BS80" i="1"/>
  <c r="BT80" i="1"/>
  <c r="BU80" i="1"/>
  <c r="BV80" i="1"/>
  <c r="BW80" i="1"/>
  <c r="BX80" i="1"/>
  <c r="BS81" i="1"/>
  <c r="BT81" i="1"/>
  <c r="BU81" i="1"/>
  <c r="BV81" i="1"/>
  <c r="BW81" i="1"/>
  <c r="BX81" i="1"/>
  <c r="BS82" i="1"/>
  <c r="BT82" i="1"/>
  <c r="BU82" i="1"/>
  <c r="BV82" i="1"/>
  <c r="BW82" i="1"/>
  <c r="BX82" i="1"/>
  <c r="BS83" i="1"/>
  <c r="BT83" i="1"/>
  <c r="BU83" i="1"/>
  <c r="BV83" i="1"/>
  <c r="BW83" i="1"/>
  <c r="BX83" i="1"/>
  <c r="BS84" i="1"/>
  <c r="BT84" i="1"/>
  <c r="BU84" i="1"/>
  <c r="BV84" i="1"/>
  <c r="BW84" i="1"/>
  <c r="BX84" i="1"/>
  <c r="BS85" i="1"/>
  <c r="BT85" i="1"/>
  <c r="BU85" i="1"/>
  <c r="BV85" i="1"/>
  <c r="BW85" i="1"/>
  <c r="BX85" i="1"/>
  <c r="BS86" i="1"/>
  <c r="BT86" i="1"/>
  <c r="BU86" i="1"/>
  <c r="BV86" i="1"/>
  <c r="BW86" i="1"/>
  <c r="BX86" i="1"/>
  <c r="BS87" i="1"/>
  <c r="BT87" i="1"/>
  <c r="BU87" i="1"/>
  <c r="BV87" i="1"/>
  <c r="BW87" i="1"/>
  <c r="BX87" i="1"/>
  <c r="BS88" i="1"/>
  <c r="BT88" i="1"/>
  <c r="BU88" i="1"/>
  <c r="BV88" i="1"/>
  <c r="BW88" i="1"/>
  <c r="BX88" i="1"/>
  <c r="BS89" i="1"/>
  <c r="BT89" i="1"/>
  <c r="BU89" i="1"/>
  <c r="BV89" i="1"/>
  <c r="BW89" i="1"/>
  <c r="BX89" i="1"/>
  <c r="BS90" i="1"/>
  <c r="BT90" i="1"/>
  <c r="BU90" i="1"/>
  <c r="BV90" i="1"/>
  <c r="BW90" i="1"/>
  <c r="BX90" i="1"/>
  <c r="BS91" i="1"/>
  <c r="BT91" i="1"/>
  <c r="BU91" i="1"/>
  <c r="BV91" i="1"/>
  <c r="BW91" i="1"/>
  <c r="BX91" i="1"/>
  <c r="BS92" i="1"/>
  <c r="BT92" i="1"/>
  <c r="BU92" i="1"/>
  <c r="BV92" i="1"/>
  <c r="BW92" i="1"/>
  <c r="BX92" i="1"/>
  <c r="BS93" i="1"/>
  <c r="BT93" i="1"/>
  <c r="BU93" i="1"/>
  <c r="BV93" i="1"/>
  <c r="BW93" i="1"/>
  <c r="BX93" i="1"/>
  <c r="BS94" i="1"/>
  <c r="BT94" i="1"/>
  <c r="BU94" i="1"/>
  <c r="BV94" i="1"/>
  <c r="BW94" i="1"/>
  <c r="BX94" i="1"/>
  <c r="BS95" i="1"/>
  <c r="BT95" i="1"/>
  <c r="BU95" i="1"/>
  <c r="BV95" i="1"/>
  <c r="BW95" i="1"/>
  <c r="BX95" i="1"/>
  <c r="BS96" i="1"/>
  <c r="BT96" i="1"/>
  <c r="BU96" i="1"/>
  <c r="BV96" i="1"/>
  <c r="BW96" i="1"/>
  <c r="BX96" i="1"/>
  <c r="BS97" i="1"/>
  <c r="BT97" i="1"/>
  <c r="BU97" i="1"/>
  <c r="BV97" i="1"/>
  <c r="BW97" i="1"/>
  <c r="BX97" i="1"/>
  <c r="BS98" i="1"/>
  <c r="BT98" i="1"/>
  <c r="BU98" i="1"/>
  <c r="BV98" i="1"/>
  <c r="BW98" i="1"/>
  <c r="BX98" i="1"/>
  <c r="BS99" i="1"/>
  <c r="BT99" i="1"/>
  <c r="BU99" i="1"/>
  <c r="BV99" i="1"/>
  <c r="BW99" i="1"/>
  <c r="BX99" i="1"/>
  <c r="BS100" i="1"/>
  <c r="BT100" i="1"/>
  <c r="BU100" i="1"/>
  <c r="BV100" i="1"/>
  <c r="BW100" i="1"/>
  <c r="BX100" i="1"/>
  <c r="BS101" i="1"/>
  <c r="BT101" i="1"/>
  <c r="BU101" i="1"/>
  <c r="BV101" i="1"/>
  <c r="BW101" i="1"/>
  <c r="BX101" i="1"/>
  <c r="BS102" i="1"/>
  <c r="BT102" i="1"/>
  <c r="BU102" i="1"/>
  <c r="BV102" i="1"/>
  <c r="BW102" i="1"/>
  <c r="BX102" i="1"/>
  <c r="BS103" i="1"/>
  <c r="BT103" i="1"/>
  <c r="BU103" i="1"/>
  <c r="BV103" i="1"/>
  <c r="BW103" i="1"/>
  <c r="BX103" i="1"/>
  <c r="BS104" i="1"/>
  <c r="BT104" i="1"/>
  <c r="BU104" i="1"/>
  <c r="BV104" i="1"/>
  <c r="BW104" i="1"/>
  <c r="BX104" i="1"/>
  <c r="BS105" i="1"/>
  <c r="BT105" i="1"/>
  <c r="BU105" i="1"/>
  <c r="BV105" i="1"/>
  <c r="BW105" i="1"/>
  <c r="BX105" i="1"/>
  <c r="BS106" i="1"/>
  <c r="BT106" i="1"/>
  <c r="BU106" i="1"/>
  <c r="BV106" i="1"/>
  <c r="BW106" i="1"/>
  <c r="BX106" i="1"/>
  <c r="BS107" i="1"/>
  <c r="BT107" i="1"/>
  <c r="BU107" i="1"/>
  <c r="BV107" i="1"/>
  <c r="BW107" i="1"/>
  <c r="BX107" i="1"/>
  <c r="BS108" i="1"/>
  <c r="BT108" i="1"/>
  <c r="BU108" i="1"/>
  <c r="BV108" i="1"/>
  <c r="BW108" i="1"/>
  <c r="BX108" i="1"/>
  <c r="BS109" i="1"/>
  <c r="BT109" i="1"/>
  <c r="BU109" i="1"/>
  <c r="BV109" i="1"/>
  <c r="BW109" i="1"/>
  <c r="BX109" i="1"/>
  <c r="BS110" i="1"/>
  <c r="BT110" i="1"/>
  <c r="BU110" i="1"/>
  <c r="BV110" i="1"/>
  <c r="BW110" i="1"/>
  <c r="BX110" i="1"/>
  <c r="BS111" i="1"/>
  <c r="BT111" i="1"/>
  <c r="BU111" i="1"/>
  <c r="BV111" i="1"/>
  <c r="BW111" i="1"/>
  <c r="BX111" i="1"/>
  <c r="BS112" i="1"/>
  <c r="BT112" i="1"/>
  <c r="BU112" i="1"/>
  <c r="BV112" i="1"/>
  <c r="BW112" i="1"/>
  <c r="BX112" i="1"/>
  <c r="BS113" i="1"/>
  <c r="BT113" i="1"/>
  <c r="BU113" i="1"/>
  <c r="BV113" i="1"/>
  <c r="BW113" i="1"/>
  <c r="BX113" i="1"/>
  <c r="BS114" i="1"/>
  <c r="BT114" i="1"/>
  <c r="BU114" i="1"/>
  <c r="BV114" i="1"/>
  <c r="BW114" i="1"/>
  <c r="BX114" i="1"/>
  <c r="BS115" i="1"/>
  <c r="BT115" i="1"/>
  <c r="BU115" i="1"/>
  <c r="BV115" i="1"/>
  <c r="BW115" i="1"/>
  <c r="BX115" i="1"/>
  <c r="BS116" i="1"/>
  <c r="BT116" i="1"/>
  <c r="BU116" i="1"/>
  <c r="BV116" i="1"/>
  <c r="BW116" i="1"/>
  <c r="BX116" i="1"/>
  <c r="BS117" i="1"/>
  <c r="BT117" i="1"/>
  <c r="BU117" i="1"/>
  <c r="BV117" i="1"/>
  <c r="BW117" i="1"/>
  <c r="BX117" i="1"/>
  <c r="BS118" i="1"/>
  <c r="BT118" i="1"/>
  <c r="BU118" i="1"/>
  <c r="BV118" i="1"/>
  <c r="BW118" i="1"/>
  <c r="BX118" i="1"/>
  <c r="BS119" i="1"/>
  <c r="BT119" i="1"/>
  <c r="BU119" i="1"/>
  <c r="BV119" i="1"/>
  <c r="BW119" i="1"/>
  <c r="BX119" i="1"/>
  <c r="BS120" i="1"/>
  <c r="BT120" i="1"/>
  <c r="BU120" i="1"/>
  <c r="BV120" i="1"/>
  <c r="BW120" i="1"/>
  <c r="BX120" i="1"/>
  <c r="BS121" i="1"/>
  <c r="BT121" i="1"/>
  <c r="BU121" i="1"/>
  <c r="BV121" i="1"/>
  <c r="BW121" i="1"/>
  <c r="BX121" i="1"/>
  <c r="BS122" i="1"/>
  <c r="BT122" i="1"/>
  <c r="BU122" i="1"/>
  <c r="BV122" i="1"/>
  <c r="BW122" i="1"/>
  <c r="BX122" i="1"/>
  <c r="BS123" i="1"/>
  <c r="BT123" i="1"/>
  <c r="BU123" i="1"/>
  <c r="BV123" i="1"/>
  <c r="BW123" i="1"/>
  <c r="BX123" i="1"/>
  <c r="BS124" i="1"/>
  <c r="BT124" i="1"/>
  <c r="BU124" i="1"/>
  <c r="BV124" i="1"/>
  <c r="BW124" i="1"/>
  <c r="BX124" i="1"/>
  <c r="BS125" i="1"/>
  <c r="BT125" i="1"/>
  <c r="BU125" i="1"/>
  <c r="BV125" i="1"/>
  <c r="BW125" i="1"/>
  <c r="BX125" i="1"/>
  <c r="BS126" i="1"/>
  <c r="BT126" i="1"/>
  <c r="BU126" i="1"/>
  <c r="BV126" i="1"/>
  <c r="BW126" i="1"/>
  <c r="BX126" i="1"/>
  <c r="BS127" i="1"/>
  <c r="BT127" i="1"/>
  <c r="BU127" i="1"/>
  <c r="BV127" i="1"/>
  <c r="BW127" i="1"/>
  <c r="BX127" i="1"/>
  <c r="BS128" i="1"/>
  <c r="BT128" i="1"/>
  <c r="BU128" i="1"/>
  <c r="BV128" i="1"/>
  <c r="BW128" i="1"/>
  <c r="BX128" i="1"/>
  <c r="BS129" i="1"/>
  <c r="BT129" i="1"/>
  <c r="BU129" i="1"/>
  <c r="BV129" i="1"/>
  <c r="BW129" i="1"/>
  <c r="BX129" i="1"/>
  <c r="BS130" i="1"/>
  <c r="BT130" i="1"/>
  <c r="BU130" i="1"/>
  <c r="BV130" i="1"/>
  <c r="BW130" i="1"/>
  <c r="BX130" i="1"/>
  <c r="BS131" i="1"/>
  <c r="BT131" i="1"/>
  <c r="BU131" i="1"/>
  <c r="BV131" i="1"/>
  <c r="BW131" i="1"/>
  <c r="BX131" i="1"/>
  <c r="BS132" i="1"/>
  <c r="BT132" i="1"/>
  <c r="BU132" i="1"/>
  <c r="BV132" i="1"/>
  <c r="BW132" i="1"/>
  <c r="BX132" i="1"/>
  <c r="BS133" i="1"/>
  <c r="BT133" i="1"/>
  <c r="BU133" i="1"/>
  <c r="BV133" i="1"/>
  <c r="BW133" i="1"/>
  <c r="BX133" i="1"/>
  <c r="BS134" i="1"/>
  <c r="BT134" i="1"/>
  <c r="BU134" i="1"/>
  <c r="BV134" i="1"/>
  <c r="BW134" i="1"/>
  <c r="BX134" i="1"/>
  <c r="BS135" i="1"/>
  <c r="BT135" i="1"/>
  <c r="BU135" i="1"/>
  <c r="BV135" i="1"/>
  <c r="BW135" i="1"/>
  <c r="BX135" i="1"/>
  <c r="BS136" i="1"/>
  <c r="BT136" i="1"/>
  <c r="BU136" i="1"/>
  <c r="BV136" i="1"/>
  <c r="BW136" i="1"/>
  <c r="BX136" i="1"/>
  <c r="BS137" i="1"/>
  <c r="BT137" i="1"/>
  <c r="BU137" i="1"/>
  <c r="BV137" i="1"/>
  <c r="BW137" i="1"/>
  <c r="BX137" i="1"/>
  <c r="BS138" i="1"/>
  <c r="BT138" i="1"/>
  <c r="BU138" i="1"/>
  <c r="BV138" i="1"/>
  <c r="BW138" i="1"/>
  <c r="BX138" i="1"/>
  <c r="BS139" i="1"/>
  <c r="BT139" i="1"/>
  <c r="BU139" i="1"/>
  <c r="BV139" i="1"/>
  <c r="BW139" i="1"/>
  <c r="BX139" i="1"/>
  <c r="BS140" i="1"/>
  <c r="BT140" i="1"/>
  <c r="BU140" i="1"/>
  <c r="BV140" i="1"/>
  <c r="BW140" i="1"/>
  <c r="BX140" i="1"/>
  <c r="BS141" i="1"/>
  <c r="BT141" i="1"/>
  <c r="BU141" i="1"/>
  <c r="BV141" i="1"/>
  <c r="BW141" i="1"/>
  <c r="BX141" i="1"/>
  <c r="BS142" i="1"/>
  <c r="BT142" i="1"/>
  <c r="BU142" i="1"/>
  <c r="BV142" i="1"/>
  <c r="BW142" i="1"/>
  <c r="BX142" i="1"/>
  <c r="BS143" i="1"/>
  <c r="BT143" i="1"/>
  <c r="BU143" i="1"/>
  <c r="BV143" i="1"/>
  <c r="BW143" i="1"/>
  <c r="BX143" i="1"/>
  <c r="BS144" i="1"/>
  <c r="BT144" i="1"/>
  <c r="BU144" i="1"/>
  <c r="BV144" i="1"/>
  <c r="BW144" i="1"/>
  <c r="BX144" i="1"/>
  <c r="BS145" i="1"/>
  <c r="BT145" i="1"/>
  <c r="BU145" i="1"/>
  <c r="BV145" i="1"/>
  <c r="BW145" i="1"/>
  <c r="BX145" i="1"/>
  <c r="BS146" i="1"/>
  <c r="BT146" i="1"/>
  <c r="BU146" i="1"/>
  <c r="BV146" i="1"/>
  <c r="BW146" i="1"/>
  <c r="BX146" i="1"/>
  <c r="BS147" i="1"/>
  <c r="BT147" i="1"/>
  <c r="BU147" i="1"/>
  <c r="BV147" i="1"/>
  <c r="BW147" i="1"/>
  <c r="BX147" i="1"/>
  <c r="BS148" i="1"/>
  <c r="BT148" i="1"/>
  <c r="BU148" i="1"/>
  <c r="BV148" i="1"/>
  <c r="BW148" i="1"/>
  <c r="BX148" i="1"/>
  <c r="BS149" i="1"/>
  <c r="BT149" i="1"/>
  <c r="BU149" i="1"/>
  <c r="BV149" i="1"/>
  <c r="BW149" i="1"/>
  <c r="BX149" i="1"/>
  <c r="BS150" i="1"/>
  <c r="BT150" i="1"/>
  <c r="BU150" i="1"/>
  <c r="BV150" i="1"/>
  <c r="BW150" i="1"/>
  <c r="BX150" i="1"/>
  <c r="BS151" i="1"/>
  <c r="BT151" i="1"/>
  <c r="BU151" i="1"/>
  <c r="BV151" i="1"/>
  <c r="BW151" i="1"/>
  <c r="BX151" i="1"/>
  <c r="BS152" i="1"/>
  <c r="BT152" i="1"/>
  <c r="BU152" i="1"/>
  <c r="BV152" i="1"/>
  <c r="BW152" i="1"/>
  <c r="BX152" i="1"/>
  <c r="BS153" i="1"/>
  <c r="BT153" i="1"/>
  <c r="BU153" i="1"/>
  <c r="BV153" i="1"/>
  <c r="BW153" i="1"/>
  <c r="BX153" i="1"/>
  <c r="BS154" i="1"/>
  <c r="BT154" i="1"/>
  <c r="BU154" i="1"/>
  <c r="BV154" i="1"/>
  <c r="BW154" i="1"/>
  <c r="BX154" i="1"/>
  <c r="BS155" i="1"/>
  <c r="BT155" i="1"/>
  <c r="BU155" i="1"/>
  <c r="BV155" i="1"/>
  <c r="BW155" i="1"/>
  <c r="BX155" i="1"/>
  <c r="BS156" i="1"/>
  <c r="BT156" i="1"/>
  <c r="BU156" i="1"/>
  <c r="BV156" i="1"/>
  <c r="BW156" i="1"/>
  <c r="BX156" i="1"/>
  <c r="BS157" i="1"/>
  <c r="BT157" i="1"/>
  <c r="BU157" i="1"/>
  <c r="BV157" i="1"/>
  <c r="BW157" i="1"/>
  <c r="BX157" i="1"/>
  <c r="BS158" i="1"/>
  <c r="BT158" i="1"/>
  <c r="BU158" i="1"/>
  <c r="BV158" i="1"/>
  <c r="BW158" i="1"/>
  <c r="BX158" i="1"/>
  <c r="BS159" i="1"/>
  <c r="BT159" i="1"/>
  <c r="BU159" i="1"/>
  <c r="BV159" i="1"/>
  <c r="BW159" i="1"/>
  <c r="BX159" i="1"/>
  <c r="BS160" i="1"/>
  <c r="BT160" i="1"/>
  <c r="BU160" i="1"/>
  <c r="BV160" i="1"/>
  <c r="BW160" i="1"/>
  <c r="BX160" i="1"/>
  <c r="BS161" i="1"/>
  <c r="BT161" i="1"/>
  <c r="BU161" i="1"/>
  <c r="BV161" i="1"/>
  <c r="BW161" i="1"/>
  <c r="BX161" i="1"/>
  <c r="BS162" i="1"/>
  <c r="BT162" i="1"/>
  <c r="BU162" i="1"/>
  <c r="BV162" i="1"/>
  <c r="BW162" i="1"/>
  <c r="BX162" i="1"/>
  <c r="BS163" i="1"/>
  <c r="BT163" i="1"/>
  <c r="BU163" i="1"/>
  <c r="BV163" i="1"/>
  <c r="BW163" i="1"/>
  <c r="BX163" i="1"/>
  <c r="BS164" i="1"/>
  <c r="BT164" i="1"/>
  <c r="BU164" i="1"/>
  <c r="BV164" i="1"/>
  <c r="BW164" i="1"/>
  <c r="BX164" i="1"/>
  <c r="BS165" i="1"/>
  <c r="BT165" i="1"/>
  <c r="BU165" i="1"/>
  <c r="BV165" i="1"/>
  <c r="BW165" i="1"/>
  <c r="BX165" i="1"/>
  <c r="BS166" i="1"/>
  <c r="BT166" i="1"/>
  <c r="BU166" i="1"/>
  <c r="BV166" i="1"/>
  <c r="BW166" i="1"/>
  <c r="BX166" i="1"/>
  <c r="BS167" i="1"/>
  <c r="BT167" i="1"/>
  <c r="BU167" i="1"/>
  <c r="BV167" i="1"/>
  <c r="BW167" i="1"/>
  <c r="BX167" i="1"/>
  <c r="BS168" i="1"/>
  <c r="BT168" i="1"/>
  <c r="BU168" i="1"/>
  <c r="BV168" i="1"/>
  <c r="BW168" i="1"/>
  <c r="BX168" i="1"/>
  <c r="BS169" i="1"/>
  <c r="BT169" i="1"/>
  <c r="BU169" i="1"/>
  <c r="BV169" i="1"/>
  <c r="BW169" i="1"/>
  <c r="BX169" i="1"/>
  <c r="BS170" i="1"/>
  <c r="BT170" i="1"/>
  <c r="BU170" i="1"/>
  <c r="BV170" i="1"/>
  <c r="BW170" i="1"/>
  <c r="BX170" i="1"/>
  <c r="BS171" i="1"/>
  <c r="BT171" i="1"/>
  <c r="BU171" i="1"/>
  <c r="BV171" i="1"/>
  <c r="BW171" i="1"/>
  <c r="BX171" i="1"/>
  <c r="BS172" i="1"/>
  <c r="BT172" i="1"/>
  <c r="BU172" i="1"/>
  <c r="BV172" i="1"/>
  <c r="BW172" i="1"/>
  <c r="BX172" i="1"/>
  <c r="BS173" i="1"/>
  <c r="BT173" i="1"/>
  <c r="BU173" i="1"/>
  <c r="BV173" i="1"/>
  <c r="BW173" i="1"/>
  <c r="BX173" i="1"/>
  <c r="BS174" i="1"/>
  <c r="BT174" i="1"/>
  <c r="BU174" i="1"/>
  <c r="BV174" i="1"/>
  <c r="BW174" i="1"/>
  <c r="BX174" i="1"/>
  <c r="BS175" i="1"/>
  <c r="BT175" i="1"/>
  <c r="BU175" i="1"/>
  <c r="BV175" i="1"/>
  <c r="BW175" i="1"/>
  <c r="BX175" i="1"/>
  <c r="BS176" i="1"/>
  <c r="BT176" i="1"/>
  <c r="BU176" i="1"/>
  <c r="BV176" i="1"/>
  <c r="BW176" i="1"/>
  <c r="BX176" i="1"/>
  <c r="BS177" i="1"/>
  <c r="BT177" i="1"/>
  <c r="BU177" i="1"/>
  <c r="BV177" i="1"/>
  <c r="BW177" i="1"/>
  <c r="BX177" i="1"/>
  <c r="BS178" i="1"/>
  <c r="BT178" i="1"/>
  <c r="BU178" i="1"/>
  <c r="BV178" i="1"/>
  <c r="BW178" i="1"/>
  <c r="BX178" i="1"/>
  <c r="BS179" i="1"/>
  <c r="BT179" i="1"/>
  <c r="BU179" i="1"/>
  <c r="BV179" i="1"/>
  <c r="BW179" i="1"/>
  <c r="BX179" i="1"/>
  <c r="BS180" i="1"/>
  <c r="BT180" i="1"/>
  <c r="BU180" i="1"/>
  <c r="BV180" i="1"/>
  <c r="BW180" i="1"/>
  <c r="BX180" i="1"/>
  <c r="BS181" i="1"/>
  <c r="BT181" i="1"/>
  <c r="BU181" i="1"/>
  <c r="BV181" i="1"/>
  <c r="BW181" i="1"/>
  <c r="BX181" i="1"/>
  <c r="BS182" i="1"/>
  <c r="BT182" i="1"/>
  <c r="BU182" i="1"/>
  <c r="BV182" i="1"/>
  <c r="BW182" i="1"/>
  <c r="BX182" i="1"/>
  <c r="BS183" i="1"/>
  <c r="BT183" i="1"/>
  <c r="BU183" i="1"/>
  <c r="BV183" i="1"/>
  <c r="BW183" i="1"/>
  <c r="BX183" i="1"/>
  <c r="BS184" i="1"/>
  <c r="BT184" i="1"/>
  <c r="BU184" i="1"/>
  <c r="BV184" i="1"/>
  <c r="BW184" i="1"/>
  <c r="BX184" i="1"/>
  <c r="BS185" i="1"/>
  <c r="BT185" i="1"/>
  <c r="BU185" i="1"/>
  <c r="BV185" i="1"/>
  <c r="BW185" i="1"/>
  <c r="BX185" i="1"/>
  <c r="BS186" i="1"/>
  <c r="BT186" i="1"/>
  <c r="BU186" i="1"/>
  <c r="BV186" i="1"/>
  <c r="BW186" i="1"/>
  <c r="BX186" i="1"/>
  <c r="BS187" i="1"/>
  <c r="BT187" i="1"/>
  <c r="BU187" i="1"/>
  <c r="BV187" i="1"/>
  <c r="BW187" i="1"/>
  <c r="BX187" i="1"/>
  <c r="BS188" i="1"/>
  <c r="BT188" i="1"/>
  <c r="BU188" i="1"/>
  <c r="BV188" i="1"/>
  <c r="BW188" i="1"/>
  <c r="BX188" i="1"/>
  <c r="BS189" i="1"/>
  <c r="BT189" i="1"/>
  <c r="BU189" i="1"/>
  <c r="BV189" i="1"/>
  <c r="BW189" i="1"/>
  <c r="BX189" i="1"/>
  <c r="BS190" i="1"/>
  <c r="BT190" i="1"/>
  <c r="BU190" i="1"/>
  <c r="BV190" i="1"/>
  <c r="BW190" i="1"/>
  <c r="BX190" i="1"/>
  <c r="BS191" i="1"/>
  <c r="BT191" i="1"/>
  <c r="BU191" i="1"/>
  <c r="BV191" i="1"/>
  <c r="BW191" i="1"/>
  <c r="BX191" i="1"/>
  <c r="BS192" i="1"/>
  <c r="BT192" i="1"/>
  <c r="BU192" i="1"/>
  <c r="BV192" i="1"/>
  <c r="BW192" i="1"/>
  <c r="BX192" i="1"/>
  <c r="BS193" i="1"/>
  <c r="BT193" i="1"/>
  <c r="BU193" i="1"/>
  <c r="BV193" i="1"/>
  <c r="BW193" i="1"/>
  <c r="BX193" i="1"/>
  <c r="BS194" i="1"/>
  <c r="BT194" i="1"/>
  <c r="BU194" i="1"/>
  <c r="BV194" i="1"/>
  <c r="BW194" i="1"/>
  <c r="BX194" i="1"/>
  <c r="BS195" i="1"/>
  <c r="BT195" i="1"/>
  <c r="BU195" i="1"/>
  <c r="BV195" i="1"/>
  <c r="BW195" i="1"/>
  <c r="BX195" i="1"/>
  <c r="BS196" i="1"/>
  <c r="BT196" i="1"/>
  <c r="BU196" i="1"/>
  <c r="BV196" i="1"/>
  <c r="BW196" i="1"/>
  <c r="BX196" i="1"/>
  <c r="BS197" i="1"/>
  <c r="BT197" i="1"/>
  <c r="BU197" i="1"/>
  <c r="BV197" i="1"/>
  <c r="BW197" i="1"/>
  <c r="BX197" i="1"/>
  <c r="BS198" i="1"/>
  <c r="BT198" i="1"/>
  <c r="BU198" i="1"/>
  <c r="BV198" i="1"/>
  <c r="BW198" i="1"/>
  <c r="BX198" i="1"/>
  <c r="BS199" i="1"/>
  <c r="BT199" i="1"/>
  <c r="BU199" i="1"/>
  <c r="BV199" i="1"/>
  <c r="BW199" i="1"/>
  <c r="BX199" i="1"/>
  <c r="BS200" i="1"/>
  <c r="BT200" i="1"/>
  <c r="BU200" i="1"/>
  <c r="BV200" i="1"/>
  <c r="BW200" i="1"/>
  <c r="BX200" i="1"/>
  <c r="BS201" i="1"/>
  <c r="BT201" i="1"/>
  <c r="BU201" i="1"/>
  <c r="BV201" i="1"/>
  <c r="BW201" i="1"/>
  <c r="BX201" i="1"/>
  <c r="BS202" i="1"/>
  <c r="BT202" i="1"/>
  <c r="BU202" i="1"/>
  <c r="BV202" i="1"/>
  <c r="BW202" i="1"/>
  <c r="BX202" i="1"/>
  <c r="BS203" i="1"/>
  <c r="BT203" i="1"/>
  <c r="BU203" i="1"/>
  <c r="BV203" i="1"/>
  <c r="BW203" i="1"/>
  <c r="BX203" i="1"/>
  <c r="BS204" i="1"/>
  <c r="BT204" i="1"/>
  <c r="BU204" i="1"/>
  <c r="BV204" i="1"/>
  <c r="BW204" i="1"/>
  <c r="BX204" i="1"/>
  <c r="BS205" i="1"/>
  <c r="BT205" i="1"/>
  <c r="BU205" i="1"/>
  <c r="BV205" i="1"/>
  <c r="BW205" i="1"/>
  <c r="BX205" i="1"/>
  <c r="BS206" i="1"/>
  <c r="BT206" i="1"/>
  <c r="BU206" i="1"/>
  <c r="BV206" i="1"/>
  <c r="BW206" i="1"/>
  <c r="BX206" i="1"/>
  <c r="BS207" i="1"/>
  <c r="BT207" i="1"/>
  <c r="BU207" i="1"/>
  <c r="BV207" i="1"/>
  <c r="BW207" i="1"/>
  <c r="BX207" i="1"/>
  <c r="BS208" i="1"/>
  <c r="BT208" i="1"/>
  <c r="BU208" i="1"/>
  <c r="BV208" i="1"/>
  <c r="BW208" i="1"/>
  <c r="BX208" i="1"/>
  <c r="BS209" i="1"/>
  <c r="BT209" i="1"/>
  <c r="BU209" i="1"/>
  <c r="BV209" i="1"/>
  <c r="BW209" i="1"/>
  <c r="BX209" i="1"/>
  <c r="BS210" i="1"/>
  <c r="BT210" i="1"/>
  <c r="BU210" i="1"/>
  <c r="BV210" i="1"/>
  <c r="BW210" i="1"/>
  <c r="BX210" i="1"/>
  <c r="BS211" i="1"/>
  <c r="BT211" i="1"/>
  <c r="BU211" i="1"/>
  <c r="BV211" i="1"/>
  <c r="BW211" i="1"/>
  <c r="BX211" i="1"/>
  <c r="BS212" i="1"/>
  <c r="BT212" i="1"/>
  <c r="BU212" i="1"/>
  <c r="BV212" i="1"/>
  <c r="BW212" i="1"/>
  <c r="BX212" i="1"/>
  <c r="BS213" i="1"/>
  <c r="BT213" i="1"/>
  <c r="BU213" i="1"/>
  <c r="BV213" i="1"/>
  <c r="BW213" i="1"/>
  <c r="BX213" i="1"/>
  <c r="BS214" i="1"/>
  <c r="BT214" i="1"/>
  <c r="BU214" i="1"/>
  <c r="BV214" i="1"/>
  <c r="BW214" i="1"/>
  <c r="BX214" i="1"/>
  <c r="BS215" i="1"/>
  <c r="BT215" i="1"/>
  <c r="BU215" i="1"/>
  <c r="BV215" i="1"/>
  <c r="BW215" i="1"/>
  <c r="BX215" i="1"/>
  <c r="BS216" i="1"/>
  <c r="BT216" i="1"/>
  <c r="BU216" i="1"/>
  <c r="BV216" i="1"/>
  <c r="BW216" i="1"/>
  <c r="BX216" i="1"/>
  <c r="BS217" i="1"/>
  <c r="BT217" i="1"/>
  <c r="BU217" i="1"/>
  <c r="BV217" i="1"/>
  <c r="BW217" i="1"/>
  <c r="BX217" i="1"/>
  <c r="BS218" i="1"/>
  <c r="BT218" i="1"/>
  <c r="BU218" i="1"/>
  <c r="BV218" i="1"/>
  <c r="BW218" i="1"/>
  <c r="BX218" i="1"/>
  <c r="BS219" i="1"/>
  <c r="BT219" i="1"/>
  <c r="BU219" i="1"/>
  <c r="BV219" i="1"/>
  <c r="BW219" i="1"/>
  <c r="BX219" i="1"/>
  <c r="BS220" i="1"/>
  <c r="BT220" i="1"/>
  <c r="BU220" i="1"/>
  <c r="BV220" i="1"/>
  <c r="BW220" i="1"/>
  <c r="BX220" i="1"/>
  <c r="BS221" i="1"/>
  <c r="BT221" i="1"/>
  <c r="BU221" i="1"/>
  <c r="BV221" i="1"/>
  <c r="BW221" i="1"/>
  <c r="BX221" i="1"/>
  <c r="BS222" i="1"/>
  <c r="BT222" i="1"/>
  <c r="BU222" i="1"/>
  <c r="BV222" i="1"/>
  <c r="BW222" i="1"/>
  <c r="BX222" i="1"/>
  <c r="BS223" i="1"/>
  <c r="BT223" i="1"/>
  <c r="BU223" i="1"/>
  <c r="BV223" i="1"/>
  <c r="BW223" i="1"/>
  <c r="BX223" i="1"/>
  <c r="BS224" i="1"/>
  <c r="BT224" i="1"/>
  <c r="BU224" i="1"/>
  <c r="BV224" i="1"/>
  <c r="BW224" i="1"/>
  <c r="BX224" i="1"/>
  <c r="BS225" i="1"/>
  <c r="BT225" i="1"/>
  <c r="BU225" i="1"/>
  <c r="BV225" i="1"/>
  <c r="BW225" i="1"/>
  <c r="BX225" i="1"/>
  <c r="BS226" i="1"/>
  <c r="BT226" i="1"/>
  <c r="BU226" i="1"/>
  <c r="BV226" i="1"/>
  <c r="BW226" i="1"/>
  <c r="BX226" i="1"/>
  <c r="BX2" i="1"/>
  <c r="BW2" i="1"/>
  <c r="BV2" i="1"/>
  <c r="BU2" i="1"/>
  <c r="BT2" i="1"/>
  <c r="BS2" i="1"/>
  <c r="BI3" i="1"/>
  <c r="BJ3" i="1"/>
  <c r="BK3" i="1"/>
  <c r="BL3" i="1"/>
  <c r="BM3" i="1"/>
  <c r="BN3" i="1"/>
  <c r="BI4" i="1"/>
  <c r="BJ4" i="1"/>
  <c r="BK4" i="1"/>
  <c r="BL4" i="1"/>
  <c r="BM4" i="1"/>
  <c r="BN4" i="1"/>
  <c r="BI6" i="1"/>
  <c r="BJ6" i="1"/>
  <c r="BK6" i="1"/>
  <c r="BL6" i="1"/>
  <c r="BM6" i="1"/>
  <c r="BN6" i="1"/>
  <c r="BI7" i="1"/>
  <c r="BJ7" i="1"/>
  <c r="BK7" i="1"/>
  <c r="BL7" i="1"/>
  <c r="BM7" i="1"/>
  <c r="BN7" i="1"/>
  <c r="BI8" i="1"/>
  <c r="BJ8" i="1"/>
  <c r="BK8" i="1"/>
  <c r="BL8" i="1"/>
  <c r="BM8" i="1"/>
  <c r="BN8" i="1"/>
  <c r="BI9" i="1"/>
  <c r="BJ9" i="1"/>
  <c r="BK9" i="1"/>
  <c r="BL9" i="1"/>
  <c r="BM9" i="1"/>
  <c r="BN9" i="1"/>
  <c r="BI10" i="1"/>
  <c r="BJ10" i="1"/>
  <c r="BK10" i="1"/>
  <c r="BL10" i="1"/>
  <c r="BM10" i="1"/>
  <c r="BN10" i="1"/>
  <c r="BI11" i="1"/>
  <c r="BJ11" i="1"/>
  <c r="BK11" i="1"/>
  <c r="BL11" i="1"/>
  <c r="BM11" i="1"/>
  <c r="BN11" i="1"/>
  <c r="BI12" i="1"/>
  <c r="BJ12" i="1"/>
  <c r="BK12" i="1"/>
  <c r="BL12" i="1"/>
  <c r="BM12" i="1"/>
  <c r="BN12" i="1"/>
  <c r="BI13" i="1"/>
  <c r="BJ13" i="1"/>
  <c r="BK13" i="1"/>
  <c r="BL13" i="1"/>
  <c r="BM13" i="1"/>
  <c r="BN13" i="1"/>
  <c r="BI14" i="1"/>
  <c r="BJ14" i="1"/>
  <c r="BK14" i="1"/>
  <c r="BL14" i="1"/>
  <c r="BM14" i="1"/>
  <c r="BN14" i="1"/>
  <c r="BI15" i="1"/>
  <c r="BJ15" i="1"/>
  <c r="BK15" i="1"/>
  <c r="BL15" i="1"/>
  <c r="BM15" i="1"/>
  <c r="BN15" i="1"/>
  <c r="BI16" i="1"/>
  <c r="BJ16" i="1"/>
  <c r="BK16" i="1"/>
  <c r="BL16" i="1"/>
  <c r="BM16" i="1"/>
  <c r="BN16" i="1"/>
  <c r="BI17" i="1"/>
  <c r="BJ17" i="1"/>
  <c r="BK17" i="1"/>
  <c r="BL17" i="1"/>
  <c r="BM17" i="1"/>
  <c r="BN17" i="1"/>
  <c r="BI18" i="1"/>
  <c r="BJ18" i="1"/>
  <c r="BK18" i="1"/>
  <c r="BL18" i="1"/>
  <c r="BM18" i="1"/>
  <c r="BN18" i="1"/>
  <c r="BI19" i="1"/>
  <c r="BJ19" i="1"/>
  <c r="BK19" i="1"/>
  <c r="BL19" i="1"/>
  <c r="BM19" i="1"/>
  <c r="BN19" i="1"/>
  <c r="BI20" i="1"/>
  <c r="BJ20" i="1"/>
  <c r="BK20" i="1"/>
  <c r="BL20" i="1"/>
  <c r="BM20" i="1"/>
  <c r="BN20" i="1"/>
  <c r="BI21" i="1"/>
  <c r="BJ21" i="1"/>
  <c r="BK21" i="1"/>
  <c r="BL21" i="1"/>
  <c r="BM21" i="1"/>
  <c r="BN21" i="1"/>
  <c r="BI22" i="1"/>
  <c r="BJ22" i="1"/>
  <c r="BK22" i="1"/>
  <c r="BL22" i="1"/>
  <c r="BM22" i="1"/>
  <c r="BN22" i="1"/>
  <c r="BI23" i="1"/>
  <c r="BJ23" i="1"/>
  <c r="BK23" i="1"/>
  <c r="BL23" i="1"/>
  <c r="BM23" i="1"/>
  <c r="BN23" i="1"/>
  <c r="BI24" i="1"/>
  <c r="BJ24" i="1"/>
  <c r="BK24" i="1"/>
  <c r="BL24" i="1"/>
  <c r="BM24" i="1"/>
  <c r="BN24" i="1"/>
  <c r="BI25" i="1"/>
  <c r="BJ25" i="1"/>
  <c r="BK25" i="1"/>
  <c r="BL25" i="1"/>
  <c r="BM25" i="1"/>
  <c r="BN25" i="1"/>
  <c r="BI26" i="1"/>
  <c r="BJ26" i="1"/>
  <c r="BK26" i="1"/>
  <c r="BL26" i="1"/>
  <c r="BM26" i="1"/>
  <c r="BN26" i="1"/>
  <c r="BI27" i="1"/>
  <c r="BJ27" i="1"/>
  <c r="BK27" i="1"/>
  <c r="BL27" i="1"/>
  <c r="BM27" i="1"/>
  <c r="BN27" i="1"/>
  <c r="BI28" i="1"/>
  <c r="BJ28" i="1"/>
  <c r="BK28" i="1"/>
  <c r="BL28" i="1"/>
  <c r="BM28" i="1"/>
  <c r="BN28" i="1"/>
  <c r="BI29" i="1"/>
  <c r="BJ29" i="1"/>
  <c r="BK29" i="1"/>
  <c r="BL29" i="1"/>
  <c r="BM29" i="1"/>
  <c r="BN29" i="1"/>
  <c r="BI30" i="1"/>
  <c r="BJ30" i="1"/>
  <c r="BK30" i="1"/>
  <c r="BL30" i="1"/>
  <c r="BM30" i="1"/>
  <c r="BN30" i="1"/>
  <c r="BI31" i="1"/>
  <c r="BJ31" i="1"/>
  <c r="BK31" i="1"/>
  <c r="BL31" i="1"/>
  <c r="BM31" i="1"/>
  <c r="BN31" i="1"/>
  <c r="BI32" i="1"/>
  <c r="BJ32" i="1"/>
  <c r="BK32" i="1"/>
  <c r="BL32" i="1"/>
  <c r="BM32" i="1"/>
  <c r="BN32" i="1"/>
  <c r="BI33" i="1"/>
  <c r="BJ33" i="1"/>
  <c r="BK33" i="1"/>
  <c r="BL33" i="1"/>
  <c r="BM33" i="1"/>
  <c r="BN33" i="1"/>
  <c r="BI34" i="1"/>
  <c r="BJ34" i="1"/>
  <c r="BK34" i="1"/>
  <c r="BL34" i="1"/>
  <c r="BM34" i="1"/>
  <c r="BN34" i="1"/>
  <c r="BI35" i="1"/>
  <c r="BJ35" i="1"/>
  <c r="BK35" i="1"/>
  <c r="BL35" i="1"/>
  <c r="BM35" i="1"/>
  <c r="BN35" i="1"/>
  <c r="BI36" i="1"/>
  <c r="BJ36" i="1"/>
  <c r="BK36" i="1"/>
  <c r="BL36" i="1"/>
  <c r="BM36" i="1"/>
  <c r="BN36" i="1"/>
  <c r="BI37" i="1"/>
  <c r="BJ37" i="1"/>
  <c r="BK37" i="1"/>
  <c r="BL37" i="1"/>
  <c r="BM37" i="1"/>
  <c r="BN37" i="1"/>
  <c r="BI38" i="1"/>
  <c r="BJ38" i="1"/>
  <c r="BK38" i="1"/>
  <c r="BL38" i="1"/>
  <c r="BM38" i="1"/>
  <c r="BN38" i="1"/>
  <c r="BI39" i="1"/>
  <c r="BJ39" i="1"/>
  <c r="BK39" i="1"/>
  <c r="BL39" i="1"/>
  <c r="BM39" i="1"/>
  <c r="BN39" i="1"/>
  <c r="BI40" i="1"/>
  <c r="BJ40" i="1"/>
  <c r="BK40" i="1"/>
  <c r="BL40" i="1"/>
  <c r="BM40" i="1"/>
  <c r="BN40" i="1"/>
  <c r="BI41" i="1"/>
  <c r="BJ41" i="1"/>
  <c r="BK41" i="1"/>
  <c r="BL41" i="1"/>
  <c r="BM41" i="1"/>
  <c r="BN41" i="1"/>
  <c r="BI42" i="1"/>
  <c r="BJ42" i="1"/>
  <c r="BK42" i="1"/>
  <c r="BL42" i="1"/>
  <c r="BM42" i="1"/>
  <c r="BN42" i="1"/>
  <c r="BI43" i="1"/>
  <c r="BJ43" i="1"/>
  <c r="BK43" i="1"/>
  <c r="BL43" i="1"/>
  <c r="BM43" i="1"/>
  <c r="BN43" i="1"/>
  <c r="BI44" i="1"/>
  <c r="BJ44" i="1"/>
  <c r="BK44" i="1"/>
  <c r="BL44" i="1"/>
  <c r="BM44" i="1"/>
  <c r="BN44" i="1"/>
  <c r="BI45" i="1"/>
  <c r="BJ45" i="1"/>
  <c r="BK45" i="1"/>
  <c r="BL45" i="1"/>
  <c r="BM45" i="1"/>
  <c r="BN45" i="1"/>
  <c r="BI46" i="1"/>
  <c r="BJ46" i="1"/>
  <c r="BK46" i="1"/>
  <c r="BL46" i="1"/>
  <c r="BM46" i="1"/>
  <c r="BN46" i="1"/>
  <c r="BI47" i="1"/>
  <c r="BJ47" i="1"/>
  <c r="BK47" i="1"/>
  <c r="BL47" i="1"/>
  <c r="BM47" i="1"/>
  <c r="BN47" i="1"/>
  <c r="BI48" i="1"/>
  <c r="BJ48" i="1"/>
  <c r="BK48" i="1"/>
  <c r="BL48" i="1"/>
  <c r="BM48" i="1"/>
  <c r="BN48" i="1"/>
  <c r="BI49" i="1"/>
  <c r="BJ49" i="1"/>
  <c r="BK49" i="1"/>
  <c r="BL49" i="1"/>
  <c r="BM49" i="1"/>
  <c r="BN49" i="1"/>
  <c r="BI50" i="1"/>
  <c r="BJ50" i="1"/>
  <c r="BK50" i="1"/>
  <c r="BL50" i="1"/>
  <c r="BM50" i="1"/>
  <c r="BN50" i="1"/>
  <c r="BI51" i="1"/>
  <c r="BJ51" i="1"/>
  <c r="BK51" i="1"/>
  <c r="BL51" i="1"/>
  <c r="BM51" i="1"/>
  <c r="BN51" i="1"/>
  <c r="BI52" i="1"/>
  <c r="BJ52" i="1"/>
  <c r="BK52" i="1"/>
  <c r="BL52" i="1"/>
  <c r="BM52" i="1"/>
  <c r="BN52" i="1"/>
  <c r="BI53" i="1"/>
  <c r="BJ53" i="1"/>
  <c r="BK53" i="1"/>
  <c r="BL53" i="1"/>
  <c r="BM53" i="1"/>
  <c r="BN53" i="1"/>
  <c r="BI54" i="1"/>
  <c r="BJ54" i="1"/>
  <c r="BK54" i="1"/>
  <c r="BL54" i="1"/>
  <c r="BM54" i="1"/>
  <c r="BN54" i="1"/>
  <c r="BI55" i="1"/>
  <c r="BJ55" i="1"/>
  <c r="BK55" i="1"/>
  <c r="BL55" i="1"/>
  <c r="BM55" i="1"/>
  <c r="BN55" i="1"/>
  <c r="BI56" i="1"/>
  <c r="BJ56" i="1"/>
  <c r="BK56" i="1"/>
  <c r="BL56" i="1"/>
  <c r="BM56" i="1"/>
  <c r="BN56" i="1"/>
  <c r="BI57" i="1"/>
  <c r="BJ57" i="1"/>
  <c r="BK57" i="1"/>
  <c r="BL57" i="1"/>
  <c r="BM57" i="1"/>
  <c r="BN57" i="1"/>
  <c r="BI58" i="1"/>
  <c r="BJ58" i="1"/>
  <c r="BK58" i="1"/>
  <c r="BL58" i="1"/>
  <c r="BM58" i="1"/>
  <c r="BN58" i="1"/>
  <c r="BI59" i="1"/>
  <c r="BJ59" i="1"/>
  <c r="BK59" i="1"/>
  <c r="BL59" i="1"/>
  <c r="BM59" i="1"/>
  <c r="BN59" i="1"/>
  <c r="BI60" i="1"/>
  <c r="BJ60" i="1"/>
  <c r="BK60" i="1"/>
  <c r="BL60" i="1"/>
  <c r="BM60" i="1"/>
  <c r="BN60" i="1"/>
  <c r="BI61" i="1"/>
  <c r="BJ61" i="1"/>
  <c r="BK61" i="1"/>
  <c r="BL61" i="1"/>
  <c r="BM61" i="1"/>
  <c r="BN61" i="1"/>
  <c r="BI62" i="1"/>
  <c r="BJ62" i="1"/>
  <c r="BK62" i="1"/>
  <c r="BL62" i="1"/>
  <c r="BM62" i="1"/>
  <c r="BN62" i="1"/>
  <c r="BI63" i="1"/>
  <c r="BJ63" i="1"/>
  <c r="BK63" i="1"/>
  <c r="BL63" i="1"/>
  <c r="BM63" i="1"/>
  <c r="BN63" i="1"/>
  <c r="BI64" i="1"/>
  <c r="BJ64" i="1"/>
  <c r="BK64" i="1"/>
  <c r="BL64" i="1"/>
  <c r="BM64" i="1"/>
  <c r="BN64" i="1"/>
  <c r="BI65" i="1"/>
  <c r="BJ65" i="1"/>
  <c r="BK65" i="1"/>
  <c r="BL65" i="1"/>
  <c r="BM65" i="1"/>
  <c r="BN65" i="1"/>
  <c r="BI66" i="1"/>
  <c r="BJ66" i="1"/>
  <c r="BK66" i="1"/>
  <c r="BL66" i="1"/>
  <c r="BM66" i="1"/>
  <c r="BN66" i="1"/>
  <c r="BI67" i="1"/>
  <c r="BJ67" i="1"/>
  <c r="BK67" i="1"/>
  <c r="BL67" i="1"/>
  <c r="BM67" i="1"/>
  <c r="BN67" i="1"/>
  <c r="BI68" i="1"/>
  <c r="BJ68" i="1"/>
  <c r="BK68" i="1"/>
  <c r="BL68" i="1"/>
  <c r="BM68" i="1"/>
  <c r="BN68" i="1"/>
  <c r="BI69" i="1"/>
  <c r="BJ69" i="1"/>
  <c r="BK69" i="1"/>
  <c r="BL69" i="1"/>
  <c r="BM69" i="1"/>
  <c r="BN69" i="1"/>
  <c r="BI70" i="1"/>
  <c r="BJ70" i="1"/>
  <c r="BK70" i="1"/>
  <c r="BL70" i="1"/>
  <c r="BM70" i="1"/>
  <c r="BN70" i="1"/>
  <c r="BI71" i="1"/>
  <c r="BJ71" i="1"/>
  <c r="BK71" i="1"/>
  <c r="BL71" i="1"/>
  <c r="BM71" i="1"/>
  <c r="BN71" i="1"/>
  <c r="BI72" i="1"/>
  <c r="BJ72" i="1"/>
  <c r="BK72" i="1"/>
  <c r="BL72" i="1"/>
  <c r="BM72" i="1"/>
  <c r="BN72" i="1"/>
  <c r="BI73" i="1"/>
  <c r="BJ73" i="1"/>
  <c r="BK73" i="1"/>
  <c r="BL73" i="1"/>
  <c r="BM73" i="1"/>
  <c r="BN73" i="1"/>
  <c r="BI74" i="1"/>
  <c r="BJ74" i="1"/>
  <c r="BK74" i="1"/>
  <c r="BL74" i="1"/>
  <c r="BM74" i="1"/>
  <c r="BN74" i="1"/>
  <c r="BI75" i="1"/>
  <c r="BJ75" i="1"/>
  <c r="BK75" i="1"/>
  <c r="BL75" i="1"/>
  <c r="BM75" i="1"/>
  <c r="BN75" i="1"/>
  <c r="BI76" i="1"/>
  <c r="BJ76" i="1"/>
  <c r="BK76" i="1"/>
  <c r="BL76" i="1"/>
  <c r="BM76" i="1"/>
  <c r="BN76" i="1"/>
  <c r="BI77" i="1"/>
  <c r="BJ77" i="1"/>
  <c r="BK77" i="1"/>
  <c r="BL77" i="1"/>
  <c r="BM77" i="1"/>
  <c r="BN77" i="1"/>
  <c r="BI5" i="1"/>
  <c r="BJ5" i="1"/>
  <c r="BK5" i="1"/>
  <c r="BL5" i="1"/>
  <c r="BM5" i="1"/>
  <c r="BN5" i="1"/>
  <c r="BI78" i="1"/>
  <c r="BJ78" i="1"/>
  <c r="BK78" i="1"/>
  <c r="BL78" i="1"/>
  <c r="BM78" i="1"/>
  <c r="BN78" i="1"/>
  <c r="BI79" i="1"/>
  <c r="BJ79" i="1"/>
  <c r="BK79" i="1"/>
  <c r="BL79" i="1"/>
  <c r="BM79" i="1"/>
  <c r="BN79" i="1"/>
  <c r="BI80" i="1"/>
  <c r="BJ80" i="1"/>
  <c r="BK80" i="1"/>
  <c r="BL80" i="1"/>
  <c r="BM80" i="1"/>
  <c r="BN80" i="1"/>
  <c r="BI81" i="1"/>
  <c r="BJ81" i="1"/>
  <c r="BK81" i="1"/>
  <c r="BL81" i="1"/>
  <c r="BM81" i="1"/>
  <c r="BN81" i="1"/>
  <c r="BI82" i="1"/>
  <c r="BJ82" i="1"/>
  <c r="BK82" i="1"/>
  <c r="BL82" i="1"/>
  <c r="BM82" i="1"/>
  <c r="BN82" i="1"/>
  <c r="BI83" i="1"/>
  <c r="BJ83" i="1"/>
  <c r="BK83" i="1"/>
  <c r="BL83" i="1"/>
  <c r="BM83" i="1"/>
  <c r="BN83" i="1"/>
  <c r="BI84" i="1"/>
  <c r="BJ84" i="1"/>
  <c r="BK84" i="1"/>
  <c r="BL84" i="1"/>
  <c r="BM84" i="1"/>
  <c r="BN84" i="1"/>
  <c r="BI85" i="1"/>
  <c r="BJ85" i="1"/>
  <c r="BK85" i="1"/>
  <c r="BL85" i="1"/>
  <c r="BM85" i="1"/>
  <c r="BN85" i="1"/>
  <c r="BI86" i="1"/>
  <c r="BJ86" i="1"/>
  <c r="BK86" i="1"/>
  <c r="BL86" i="1"/>
  <c r="BM86" i="1"/>
  <c r="BN86" i="1"/>
  <c r="BI87" i="1"/>
  <c r="BJ87" i="1"/>
  <c r="BK87" i="1"/>
  <c r="BL87" i="1"/>
  <c r="BM87" i="1"/>
  <c r="BN87" i="1"/>
  <c r="BI88" i="1"/>
  <c r="BJ88" i="1"/>
  <c r="BK88" i="1"/>
  <c r="BL88" i="1"/>
  <c r="BM88" i="1"/>
  <c r="BN88" i="1"/>
  <c r="BI89" i="1"/>
  <c r="BJ89" i="1"/>
  <c r="BK89" i="1"/>
  <c r="BL89" i="1"/>
  <c r="BM89" i="1"/>
  <c r="BN89" i="1"/>
  <c r="BI90" i="1"/>
  <c r="BJ90" i="1"/>
  <c r="BK90" i="1"/>
  <c r="BL90" i="1"/>
  <c r="BM90" i="1"/>
  <c r="BN90" i="1"/>
  <c r="BI91" i="1"/>
  <c r="BJ91" i="1"/>
  <c r="BK91" i="1"/>
  <c r="BL91" i="1"/>
  <c r="BM91" i="1"/>
  <c r="BN91" i="1"/>
  <c r="BI92" i="1"/>
  <c r="BJ92" i="1"/>
  <c r="BK92" i="1"/>
  <c r="BL92" i="1"/>
  <c r="BM92" i="1"/>
  <c r="BN92" i="1"/>
  <c r="BI93" i="1"/>
  <c r="BJ93" i="1"/>
  <c r="BK93" i="1"/>
  <c r="BL93" i="1"/>
  <c r="BM93" i="1"/>
  <c r="BN93" i="1"/>
  <c r="BI94" i="1"/>
  <c r="BJ94" i="1"/>
  <c r="BK94" i="1"/>
  <c r="BL94" i="1"/>
  <c r="BM94" i="1"/>
  <c r="BN94" i="1"/>
  <c r="BI95" i="1"/>
  <c r="BJ95" i="1"/>
  <c r="BK95" i="1"/>
  <c r="BL95" i="1"/>
  <c r="BM95" i="1"/>
  <c r="BN95" i="1"/>
  <c r="BI96" i="1"/>
  <c r="BJ96" i="1"/>
  <c r="BK96" i="1"/>
  <c r="BL96" i="1"/>
  <c r="BM96" i="1"/>
  <c r="BN96" i="1"/>
  <c r="BI97" i="1"/>
  <c r="BJ97" i="1"/>
  <c r="BK97" i="1"/>
  <c r="BL97" i="1"/>
  <c r="BM97" i="1"/>
  <c r="BN97" i="1"/>
  <c r="BI98" i="1"/>
  <c r="BJ98" i="1"/>
  <c r="BK98" i="1"/>
  <c r="BL98" i="1"/>
  <c r="BM98" i="1"/>
  <c r="BN98" i="1"/>
  <c r="BI99" i="1"/>
  <c r="BJ99" i="1"/>
  <c r="BK99" i="1"/>
  <c r="BL99" i="1"/>
  <c r="BM99" i="1"/>
  <c r="BN99" i="1"/>
  <c r="BI100" i="1"/>
  <c r="BJ100" i="1"/>
  <c r="BK100" i="1"/>
  <c r="BL100" i="1"/>
  <c r="BM100" i="1"/>
  <c r="BN100" i="1"/>
  <c r="BI101" i="1"/>
  <c r="BJ101" i="1"/>
  <c r="BK101" i="1"/>
  <c r="BL101" i="1"/>
  <c r="BM101" i="1"/>
  <c r="BN101" i="1"/>
  <c r="BI102" i="1"/>
  <c r="BJ102" i="1"/>
  <c r="BK102" i="1"/>
  <c r="BL102" i="1"/>
  <c r="BM102" i="1"/>
  <c r="BN102" i="1"/>
  <c r="BI103" i="1"/>
  <c r="BJ103" i="1"/>
  <c r="BK103" i="1"/>
  <c r="BL103" i="1"/>
  <c r="BM103" i="1"/>
  <c r="BN103" i="1"/>
  <c r="BI104" i="1"/>
  <c r="BJ104" i="1"/>
  <c r="BK104" i="1"/>
  <c r="BL104" i="1"/>
  <c r="BM104" i="1"/>
  <c r="BN104" i="1"/>
  <c r="BI105" i="1"/>
  <c r="BJ105" i="1"/>
  <c r="BK105" i="1"/>
  <c r="BL105" i="1"/>
  <c r="BM105" i="1"/>
  <c r="BN105" i="1"/>
  <c r="BI106" i="1"/>
  <c r="BJ106" i="1"/>
  <c r="BK106" i="1"/>
  <c r="BL106" i="1"/>
  <c r="BM106" i="1"/>
  <c r="BN106" i="1"/>
  <c r="BI107" i="1"/>
  <c r="BJ107" i="1"/>
  <c r="BK107" i="1"/>
  <c r="BL107" i="1"/>
  <c r="BM107" i="1"/>
  <c r="BN107" i="1"/>
  <c r="BI108" i="1"/>
  <c r="BJ108" i="1"/>
  <c r="BK108" i="1"/>
  <c r="BL108" i="1"/>
  <c r="BM108" i="1"/>
  <c r="BN108" i="1"/>
  <c r="BI109" i="1"/>
  <c r="BJ109" i="1"/>
  <c r="BK109" i="1"/>
  <c r="BL109" i="1"/>
  <c r="BM109" i="1"/>
  <c r="BN109" i="1"/>
  <c r="BI110" i="1"/>
  <c r="BJ110" i="1"/>
  <c r="BK110" i="1"/>
  <c r="BL110" i="1"/>
  <c r="BM110" i="1"/>
  <c r="BN110" i="1"/>
  <c r="BI111" i="1"/>
  <c r="BJ111" i="1"/>
  <c r="BK111" i="1"/>
  <c r="BL111" i="1"/>
  <c r="BM111" i="1"/>
  <c r="BN111" i="1"/>
  <c r="BI112" i="1"/>
  <c r="BJ112" i="1"/>
  <c r="BK112" i="1"/>
  <c r="BL112" i="1"/>
  <c r="BM112" i="1"/>
  <c r="BN112" i="1"/>
  <c r="BI113" i="1"/>
  <c r="BJ113" i="1"/>
  <c r="BK113" i="1"/>
  <c r="BL113" i="1"/>
  <c r="BM113" i="1"/>
  <c r="BN113" i="1"/>
  <c r="BI114" i="1"/>
  <c r="BJ114" i="1"/>
  <c r="BK114" i="1"/>
  <c r="BL114" i="1"/>
  <c r="BM114" i="1"/>
  <c r="BN114" i="1"/>
  <c r="BI115" i="1"/>
  <c r="BJ115" i="1"/>
  <c r="BK115" i="1"/>
  <c r="BL115" i="1"/>
  <c r="BM115" i="1"/>
  <c r="BN115" i="1"/>
  <c r="BI116" i="1"/>
  <c r="BJ116" i="1"/>
  <c r="BK116" i="1"/>
  <c r="BL116" i="1"/>
  <c r="BM116" i="1"/>
  <c r="BN116" i="1"/>
  <c r="BI117" i="1"/>
  <c r="BJ117" i="1"/>
  <c r="BK117" i="1"/>
  <c r="BL117" i="1"/>
  <c r="BM117" i="1"/>
  <c r="BN117" i="1"/>
  <c r="BI118" i="1"/>
  <c r="BJ118" i="1"/>
  <c r="BK118" i="1"/>
  <c r="BL118" i="1"/>
  <c r="BM118" i="1"/>
  <c r="BN118" i="1"/>
  <c r="BI119" i="1"/>
  <c r="BJ119" i="1"/>
  <c r="BK119" i="1"/>
  <c r="BL119" i="1"/>
  <c r="BM119" i="1"/>
  <c r="BN119" i="1"/>
  <c r="BI120" i="1"/>
  <c r="BJ120" i="1"/>
  <c r="BK120" i="1"/>
  <c r="BL120" i="1"/>
  <c r="BM120" i="1"/>
  <c r="BN120" i="1"/>
  <c r="BI121" i="1"/>
  <c r="BJ121" i="1"/>
  <c r="BK121" i="1"/>
  <c r="BL121" i="1"/>
  <c r="BM121" i="1"/>
  <c r="BN121" i="1"/>
  <c r="BI122" i="1"/>
  <c r="BJ122" i="1"/>
  <c r="BK122" i="1"/>
  <c r="BL122" i="1"/>
  <c r="BM122" i="1"/>
  <c r="BN122" i="1"/>
  <c r="BI123" i="1"/>
  <c r="BJ123" i="1"/>
  <c r="BK123" i="1"/>
  <c r="BL123" i="1"/>
  <c r="BM123" i="1"/>
  <c r="BN123" i="1"/>
  <c r="BI124" i="1"/>
  <c r="BJ124" i="1"/>
  <c r="BK124" i="1"/>
  <c r="BL124" i="1"/>
  <c r="BM124" i="1"/>
  <c r="BN124" i="1"/>
  <c r="BI125" i="1"/>
  <c r="BJ125" i="1"/>
  <c r="BK125" i="1"/>
  <c r="BL125" i="1"/>
  <c r="BM125" i="1"/>
  <c r="BN125" i="1"/>
  <c r="BI126" i="1"/>
  <c r="BJ126" i="1"/>
  <c r="BK126" i="1"/>
  <c r="BL126" i="1"/>
  <c r="BM126" i="1"/>
  <c r="BN126" i="1"/>
  <c r="BI127" i="1"/>
  <c r="BJ127" i="1"/>
  <c r="BK127" i="1"/>
  <c r="BL127" i="1"/>
  <c r="BM127" i="1"/>
  <c r="BN127" i="1"/>
  <c r="BI128" i="1"/>
  <c r="BJ128" i="1"/>
  <c r="BK128" i="1"/>
  <c r="BL128" i="1"/>
  <c r="BM128" i="1"/>
  <c r="BN128" i="1"/>
  <c r="BI129" i="1"/>
  <c r="BJ129" i="1"/>
  <c r="BK129" i="1"/>
  <c r="BL129" i="1"/>
  <c r="BM129" i="1"/>
  <c r="BN129" i="1"/>
  <c r="BI130" i="1"/>
  <c r="BJ130" i="1"/>
  <c r="BK130" i="1"/>
  <c r="BL130" i="1"/>
  <c r="BM130" i="1"/>
  <c r="BN130" i="1"/>
  <c r="BI131" i="1"/>
  <c r="BJ131" i="1"/>
  <c r="BK131" i="1"/>
  <c r="BL131" i="1"/>
  <c r="BM131" i="1"/>
  <c r="BN131" i="1"/>
  <c r="BI132" i="1"/>
  <c r="BJ132" i="1"/>
  <c r="BK132" i="1"/>
  <c r="BL132" i="1"/>
  <c r="BM132" i="1"/>
  <c r="BN132" i="1"/>
  <c r="BI133" i="1"/>
  <c r="BJ133" i="1"/>
  <c r="BK133" i="1"/>
  <c r="BL133" i="1"/>
  <c r="BM133" i="1"/>
  <c r="BN133" i="1"/>
  <c r="BI134" i="1"/>
  <c r="BJ134" i="1"/>
  <c r="BK134" i="1"/>
  <c r="BL134" i="1"/>
  <c r="BM134" i="1"/>
  <c r="BN134" i="1"/>
  <c r="BI135" i="1"/>
  <c r="BJ135" i="1"/>
  <c r="BK135" i="1"/>
  <c r="BL135" i="1"/>
  <c r="BM135" i="1"/>
  <c r="BN135" i="1"/>
  <c r="BI136" i="1"/>
  <c r="BJ136" i="1"/>
  <c r="BK136" i="1"/>
  <c r="BL136" i="1"/>
  <c r="BM136" i="1"/>
  <c r="BN136" i="1"/>
  <c r="BI137" i="1"/>
  <c r="BJ137" i="1"/>
  <c r="BK137" i="1"/>
  <c r="BL137" i="1"/>
  <c r="BM137" i="1"/>
  <c r="BN137" i="1"/>
  <c r="BI138" i="1"/>
  <c r="BJ138" i="1"/>
  <c r="BK138" i="1"/>
  <c r="BL138" i="1"/>
  <c r="BM138" i="1"/>
  <c r="BN138" i="1"/>
  <c r="BI139" i="1"/>
  <c r="BJ139" i="1"/>
  <c r="BK139" i="1"/>
  <c r="BL139" i="1"/>
  <c r="BM139" i="1"/>
  <c r="BN139" i="1"/>
  <c r="BI140" i="1"/>
  <c r="BJ140" i="1"/>
  <c r="BK140" i="1"/>
  <c r="BL140" i="1"/>
  <c r="BM140" i="1"/>
  <c r="BN140" i="1"/>
  <c r="BI141" i="1"/>
  <c r="BJ141" i="1"/>
  <c r="BK141" i="1"/>
  <c r="BL141" i="1"/>
  <c r="BM141" i="1"/>
  <c r="BN141" i="1"/>
  <c r="BI142" i="1"/>
  <c r="BJ142" i="1"/>
  <c r="BK142" i="1"/>
  <c r="BL142" i="1"/>
  <c r="BM142" i="1"/>
  <c r="BN142" i="1"/>
  <c r="BI143" i="1"/>
  <c r="BJ143" i="1"/>
  <c r="BK143" i="1"/>
  <c r="BL143" i="1"/>
  <c r="BM143" i="1"/>
  <c r="BN143" i="1"/>
  <c r="BI144" i="1"/>
  <c r="BJ144" i="1"/>
  <c r="BK144" i="1"/>
  <c r="BL144" i="1"/>
  <c r="BM144" i="1"/>
  <c r="BN144" i="1"/>
  <c r="BI145" i="1"/>
  <c r="BJ145" i="1"/>
  <c r="BK145" i="1"/>
  <c r="BL145" i="1"/>
  <c r="BM145" i="1"/>
  <c r="BN145" i="1"/>
  <c r="BI146" i="1"/>
  <c r="BJ146" i="1"/>
  <c r="BK146" i="1"/>
  <c r="BL146" i="1"/>
  <c r="BM146" i="1"/>
  <c r="BN146" i="1"/>
  <c r="BI147" i="1"/>
  <c r="BJ147" i="1"/>
  <c r="BK147" i="1"/>
  <c r="BL147" i="1"/>
  <c r="BM147" i="1"/>
  <c r="BN147" i="1"/>
  <c r="BI148" i="1"/>
  <c r="BJ148" i="1"/>
  <c r="BK148" i="1"/>
  <c r="BL148" i="1"/>
  <c r="BM148" i="1"/>
  <c r="BN148" i="1"/>
  <c r="BI149" i="1"/>
  <c r="BJ149" i="1"/>
  <c r="BK149" i="1"/>
  <c r="BL149" i="1"/>
  <c r="BM149" i="1"/>
  <c r="BN149" i="1"/>
  <c r="BI150" i="1"/>
  <c r="BJ150" i="1"/>
  <c r="BK150" i="1"/>
  <c r="BL150" i="1"/>
  <c r="BM150" i="1"/>
  <c r="BN150" i="1"/>
  <c r="BI151" i="1"/>
  <c r="BJ151" i="1"/>
  <c r="BK151" i="1"/>
  <c r="BL151" i="1"/>
  <c r="BM151" i="1"/>
  <c r="BN151" i="1"/>
  <c r="BI152" i="1"/>
  <c r="BJ152" i="1"/>
  <c r="BK152" i="1"/>
  <c r="BL152" i="1"/>
  <c r="BM152" i="1"/>
  <c r="BN152" i="1"/>
  <c r="BI153" i="1"/>
  <c r="BJ153" i="1"/>
  <c r="BK153" i="1"/>
  <c r="BL153" i="1"/>
  <c r="BM153" i="1"/>
  <c r="BN153" i="1"/>
  <c r="BI154" i="1"/>
  <c r="BJ154" i="1"/>
  <c r="BK154" i="1"/>
  <c r="BL154" i="1"/>
  <c r="BM154" i="1"/>
  <c r="BN154" i="1"/>
  <c r="BI155" i="1"/>
  <c r="BJ155" i="1"/>
  <c r="BK155" i="1"/>
  <c r="BL155" i="1"/>
  <c r="BM155" i="1"/>
  <c r="BN155" i="1"/>
  <c r="BI156" i="1"/>
  <c r="BJ156" i="1"/>
  <c r="BK156" i="1"/>
  <c r="BL156" i="1"/>
  <c r="BM156" i="1"/>
  <c r="BN156" i="1"/>
  <c r="BI157" i="1"/>
  <c r="BJ157" i="1"/>
  <c r="BK157" i="1"/>
  <c r="BL157" i="1"/>
  <c r="BM157" i="1"/>
  <c r="BN157" i="1"/>
  <c r="BI158" i="1"/>
  <c r="BJ158" i="1"/>
  <c r="BK158" i="1"/>
  <c r="BL158" i="1"/>
  <c r="BM158" i="1"/>
  <c r="BN158" i="1"/>
  <c r="BI159" i="1"/>
  <c r="BJ159" i="1"/>
  <c r="BK159" i="1"/>
  <c r="BL159" i="1"/>
  <c r="BM159" i="1"/>
  <c r="BN159" i="1"/>
  <c r="BI160" i="1"/>
  <c r="BJ160" i="1"/>
  <c r="BK160" i="1"/>
  <c r="BL160" i="1"/>
  <c r="BM160" i="1"/>
  <c r="BN160" i="1"/>
  <c r="BI161" i="1"/>
  <c r="BJ161" i="1"/>
  <c r="BK161" i="1"/>
  <c r="BL161" i="1"/>
  <c r="BM161" i="1"/>
  <c r="BN161" i="1"/>
  <c r="BI162" i="1"/>
  <c r="BJ162" i="1"/>
  <c r="BK162" i="1"/>
  <c r="BL162" i="1"/>
  <c r="BM162" i="1"/>
  <c r="BN162" i="1"/>
  <c r="BI163" i="1"/>
  <c r="BJ163" i="1"/>
  <c r="BK163" i="1"/>
  <c r="BL163" i="1"/>
  <c r="BM163" i="1"/>
  <c r="BN163" i="1"/>
  <c r="BI164" i="1"/>
  <c r="BJ164" i="1"/>
  <c r="BK164" i="1"/>
  <c r="BL164" i="1"/>
  <c r="BM164" i="1"/>
  <c r="BN164" i="1"/>
  <c r="BI165" i="1"/>
  <c r="BJ165" i="1"/>
  <c r="BK165" i="1"/>
  <c r="BL165" i="1"/>
  <c r="BM165" i="1"/>
  <c r="BN165" i="1"/>
  <c r="BI166" i="1"/>
  <c r="BJ166" i="1"/>
  <c r="BK166" i="1"/>
  <c r="BL166" i="1"/>
  <c r="BM166" i="1"/>
  <c r="BN166" i="1"/>
  <c r="BI167" i="1"/>
  <c r="BJ167" i="1"/>
  <c r="BK167" i="1"/>
  <c r="BL167" i="1"/>
  <c r="BM167" i="1"/>
  <c r="BN167" i="1"/>
  <c r="BI168" i="1"/>
  <c r="BJ168" i="1"/>
  <c r="BK168" i="1"/>
  <c r="BL168" i="1"/>
  <c r="BM168" i="1"/>
  <c r="BN168" i="1"/>
  <c r="BI169" i="1"/>
  <c r="BJ169" i="1"/>
  <c r="BK169" i="1"/>
  <c r="BL169" i="1"/>
  <c r="BM169" i="1"/>
  <c r="BN169" i="1"/>
  <c r="BI170" i="1"/>
  <c r="BJ170" i="1"/>
  <c r="BK170" i="1"/>
  <c r="BL170" i="1"/>
  <c r="BM170" i="1"/>
  <c r="BN170" i="1"/>
  <c r="BI171" i="1"/>
  <c r="BJ171" i="1"/>
  <c r="BK171" i="1"/>
  <c r="BL171" i="1"/>
  <c r="BM171" i="1"/>
  <c r="BN171" i="1"/>
  <c r="BI172" i="1"/>
  <c r="BJ172" i="1"/>
  <c r="BK172" i="1"/>
  <c r="BL172" i="1"/>
  <c r="BM172" i="1"/>
  <c r="BN172" i="1"/>
  <c r="BI173" i="1"/>
  <c r="BJ173" i="1"/>
  <c r="BK173" i="1"/>
  <c r="BL173" i="1"/>
  <c r="BM173" i="1"/>
  <c r="BN173" i="1"/>
  <c r="BI174" i="1"/>
  <c r="BJ174" i="1"/>
  <c r="BK174" i="1"/>
  <c r="BL174" i="1"/>
  <c r="BM174" i="1"/>
  <c r="BN174" i="1"/>
  <c r="BI175" i="1"/>
  <c r="BJ175" i="1"/>
  <c r="BK175" i="1"/>
  <c r="BL175" i="1"/>
  <c r="BM175" i="1"/>
  <c r="BN175" i="1"/>
  <c r="BI176" i="1"/>
  <c r="BJ176" i="1"/>
  <c r="BK176" i="1"/>
  <c r="BL176" i="1"/>
  <c r="BM176" i="1"/>
  <c r="BN176" i="1"/>
  <c r="BI177" i="1"/>
  <c r="BJ177" i="1"/>
  <c r="BK177" i="1"/>
  <c r="BL177" i="1"/>
  <c r="BM177" i="1"/>
  <c r="BN177" i="1"/>
  <c r="BI178" i="1"/>
  <c r="BJ178" i="1"/>
  <c r="BK178" i="1"/>
  <c r="BL178" i="1"/>
  <c r="BM178" i="1"/>
  <c r="BN178" i="1"/>
  <c r="BI179" i="1"/>
  <c r="BJ179" i="1"/>
  <c r="BK179" i="1"/>
  <c r="BL179" i="1"/>
  <c r="BM179" i="1"/>
  <c r="BN179" i="1"/>
  <c r="BI180" i="1"/>
  <c r="BJ180" i="1"/>
  <c r="BK180" i="1"/>
  <c r="BL180" i="1"/>
  <c r="BM180" i="1"/>
  <c r="BN180" i="1"/>
  <c r="BI181" i="1"/>
  <c r="BJ181" i="1"/>
  <c r="BK181" i="1"/>
  <c r="BL181" i="1"/>
  <c r="BM181" i="1"/>
  <c r="BN181" i="1"/>
  <c r="BI182" i="1"/>
  <c r="BJ182" i="1"/>
  <c r="BK182" i="1"/>
  <c r="BL182" i="1"/>
  <c r="BM182" i="1"/>
  <c r="BN182" i="1"/>
  <c r="BI183" i="1"/>
  <c r="BJ183" i="1"/>
  <c r="BK183" i="1"/>
  <c r="BL183" i="1"/>
  <c r="BM183" i="1"/>
  <c r="BN183" i="1"/>
  <c r="BI184" i="1"/>
  <c r="BJ184" i="1"/>
  <c r="BK184" i="1"/>
  <c r="BL184" i="1"/>
  <c r="BM184" i="1"/>
  <c r="BN184" i="1"/>
  <c r="BI185" i="1"/>
  <c r="BJ185" i="1"/>
  <c r="BK185" i="1"/>
  <c r="BL185" i="1"/>
  <c r="BM185" i="1"/>
  <c r="BN185" i="1"/>
  <c r="BI186" i="1"/>
  <c r="BJ186" i="1"/>
  <c r="BK186" i="1"/>
  <c r="BL186" i="1"/>
  <c r="BM186" i="1"/>
  <c r="BN186" i="1"/>
  <c r="BI187" i="1"/>
  <c r="BJ187" i="1"/>
  <c r="BK187" i="1"/>
  <c r="BL187" i="1"/>
  <c r="BM187" i="1"/>
  <c r="BN187" i="1"/>
  <c r="BI188" i="1"/>
  <c r="BJ188" i="1"/>
  <c r="BK188" i="1"/>
  <c r="BL188" i="1"/>
  <c r="BM188" i="1"/>
  <c r="BN188" i="1"/>
  <c r="BI189" i="1"/>
  <c r="BJ189" i="1"/>
  <c r="BK189" i="1"/>
  <c r="BL189" i="1"/>
  <c r="BM189" i="1"/>
  <c r="BN189" i="1"/>
  <c r="BI190" i="1"/>
  <c r="BJ190" i="1"/>
  <c r="BK190" i="1"/>
  <c r="BL190" i="1"/>
  <c r="BM190" i="1"/>
  <c r="BN190" i="1"/>
  <c r="BI191" i="1"/>
  <c r="BJ191" i="1"/>
  <c r="BK191" i="1"/>
  <c r="BL191" i="1"/>
  <c r="BM191" i="1"/>
  <c r="BN191" i="1"/>
  <c r="BI192" i="1"/>
  <c r="BJ192" i="1"/>
  <c r="BK192" i="1"/>
  <c r="BL192" i="1"/>
  <c r="BM192" i="1"/>
  <c r="BN192" i="1"/>
  <c r="BI193" i="1"/>
  <c r="BJ193" i="1"/>
  <c r="BK193" i="1"/>
  <c r="BL193" i="1"/>
  <c r="BM193" i="1"/>
  <c r="BN193" i="1"/>
  <c r="BI194" i="1"/>
  <c r="BJ194" i="1"/>
  <c r="BK194" i="1"/>
  <c r="BL194" i="1"/>
  <c r="BM194" i="1"/>
  <c r="BN194" i="1"/>
  <c r="BI195" i="1"/>
  <c r="BJ195" i="1"/>
  <c r="BK195" i="1"/>
  <c r="BL195" i="1"/>
  <c r="BM195" i="1"/>
  <c r="BN195" i="1"/>
  <c r="BI196" i="1"/>
  <c r="BJ196" i="1"/>
  <c r="BK196" i="1"/>
  <c r="BL196" i="1"/>
  <c r="BM196" i="1"/>
  <c r="BN196" i="1"/>
  <c r="BI197" i="1"/>
  <c r="BJ197" i="1"/>
  <c r="BK197" i="1"/>
  <c r="BL197" i="1"/>
  <c r="BM197" i="1"/>
  <c r="BN197" i="1"/>
  <c r="BI198" i="1"/>
  <c r="BJ198" i="1"/>
  <c r="BK198" i="1"/>
  <c r="BL198" i="1"/>
  <c r="BM198" i="1"/>
  <c r="BN198" i="1"/>
  <c r="BI199" i="1"/>
  <c r="BJ199" i="1"/>
  <c r="BK199" i="1"/>
  <c r="BL199" i="1"/>
  <c r="BM199" i="1"/>
  <c r="BN199" i="1"/>
  <c r="BI200" i="1"/>
  <c r="BJ200" i="1"/>
  <c r="BK200" i="1"/>
  <c r="BL200" i="1"/>
  <c r="BM200" i="1"/>
  <c r="BN200" i="1"/>
  <c r="BI201" i="1"/>
  <c r="BJ201" i="1"/>
  <c r="BK201" i="1"/>
  <c r="BL201" i="1"/>
  <c r="BM201" i="1"/>
  <c r="BN201" i="1"/>
  <c r="BI202" i="1"/>
  <c r="BJ202" i="1"/>
  <c r="BK202" i="1"/>
  <c r="BL202" i="1"/>
  <c r="BM202" i="1"/>
  <c r="BN202" i="1"/>
  <c r="BI203" i="1"/>
  <c r="BJ203" i="1"/>
  <c r="BK203" i="1"/>
  <c r="BL203" i="1"/>
  <c r="BM203" i="1"/>
  <c r="BN203" i="1"/>
  <c r="BI204" i="1"/>
  <c r="BJ204" i="1"/>
  <c r="BK204" i="1"/>
  <c r="BL204" i="1"/>
  <c r="BM204" i="1"/>
  <c r="BN204" i="1"/>
  <c r="BI205" i="1"/>
  <c r="BJ205" i="1"/>
  <c r="BK205" i="1"/>
  <c r="BL205" i="1"/>
  <c r="BM205" i="1"/>
  <c r="BN205" i="1"/>
  <c r="BI206" i="1"/>
  <c r="BJ206" i="1"/>
  <c r="BK206" i="1"/>
  <c r="BL206" i="1"/>
  <c r="BM206" i="1"/>
  <c r="BN206" i="1"/>
  <c r="BI207" i="1"/>
  <c r="BJ207" i="1"/>
  <c r="BK207" i="1"/>
  <c r="BL207" i="1"/>
  <c r="BM207" i="1"/>
  <c r="BN207" i="1"/>
  <c r="BI208" i="1"/>
  <c r="BJ208" i="1"/>
  <c r="BK208" i="1"/>
  <c r="BL208" i="1"/>
  <c r="BM208" i="1"/>
  <c r="BN208" i="1"/>
  <c r="BI209" i="1"/>
  <c r="BJ209" i="1"/>
  <c r="BK209" i="1"/>
  <c r="BL209" i="1"/>
  <c r="BM209" i="1"/>
  <c r="BN209" i="1"/>
  <c r="BI210" i="1"/>
  <c r="BJ210" i="1"/>
  <c r="BK210" i="1"/>
  <c r="BL210" i="1"/>
  <c r="BM210" i="1"/>
  <c r="BN210" i="1"/>
  <c r="BI211" i="1"/>
  <c r="BJ211" i="1"/>
  <c r="BK211" i="1"/>
  <c r="BL211" i="1"/>
  <c r="BM211" i="1"/>
  <c r="BN211" i="1"/>
  <c r="BI212" i="1"/>
  <c r="BJ212" i="1"/>
  <c r="BK212" i="1"/>
  <c r="BL212" i="1"/>
  <c r="BM212" i="1"/>
  <c r="BN212" i="1"/>
  <c r="BI213" i="1"/>
  <c r="BJ213" i="1"/>
  <c r="BK213" i="1"/>
  <c r="BL213" i="1"/>
  <c r="BM213" i="1"/>
  <c r="BN213" i="1"/>
  <c r="BI214" i="1"/>
  <c r="BJ214" i="1"/>
  <c r="BK214" i="1"/>
  <c r="BL214" i="1"/>
  <c r="BM214" i="1"/>
  <c r="BN214" i="1"/>
  <c r="BI215" i="1"/>
  <c r="BJ215" i="1"/>
  <c r="BK215" i="1"/>
  <c r="BL215" i="1"/>
  <c r="BM215" i="1"/>
  <c r="BN215" i="1"/>
  <c r="BI216" i="1"/>
  <c r="BJ216" i="1"/>
  <c r="BK216" i="1"/>
  <c r="BL216" i="1"/>
  <c r="BM216" i="1"/>
  <c r="BN216" i="1"/>
  <c r="BI217" i="1"/>
  <c r="BJ217" i="1"/>
  <c r="BK217" i="1"/>
  <c r="BL217" i="1"/>
  <c r="BM217" i="1"/>
  <c r="BN217" i="1"/>
  <c r="BI218" i="1"/>
  <c r="BJ218" i="1"/>
  <c r="BK218" i="1"/>
  <c r="BL218" i="1"/>
  <c r="BM218" i="1"/>
  <c r="BN218" i="1"/>
  <c r="BI219" i="1"/>
  <c r="BJ219" i="1"/>
  <c r="BK219" i="1"/>
  <c r="BL219" i="1"/>
  <c r="BM219" i="1"/>
  <c r="BN219" i="1"/>
  <c r="BI220" i="1"/>
  <c r="BJ220" i="1"/>
  <c r="BK220" i="1"/>
  <c r="BL220" i="1"/>
  <c r="BM220" i="1"/>
  <c r="BN220" i="1"/>
  <c r="BI221" i="1"/>
  <c r="BJ221" i="1"/>
  <c r="BK221" i="1"/>
  <c r="BL221" i="1"/>
  <c r="BM221" i="1"/>
  <c r="BN221" i="1"/>
  <c r="BI222" i="1"/>
  <c r="BJ222" i="1"/>
  <c r="BK222" i="1"/>
  <c r="BL222" i="1"/>
  <c r="BM222" i="1"/>
  <c r="BN222" i="1"/>
  <c r="BI223" i="1"/>
  <c r="BJ223" i="1"/>
  <c r="BK223" i="1"/>
  <c r="BL223" i="1"/>
  <c r="BM223" i="1"/>
  <c r="BN223" i="1"/>
  <c r="BI224" i="1"/>
  <c r="BJ224" i="1"/>
  <c r="BK224" i="1"/>
  <c r="BL224" i="1"/>
  <c r="BM224" i="1"/>
  <c r="BN224" i="1"/>
  <c r="BI225" i="1"/>
  <c r="BJ225" i="1"/>
  <c r="BK225" i="1"/>
  <c r="BL225" i="1"/>
  <c r="BM225" i="1"/>
  <c r="BN225" i="1"/>
  <c r="BI226" i="1"/>
  <c r="BJ226" i="1"/>
  <c r="BK226" i="1"/>
  <c r="BL226" i="1"/>
  <c r="BM226" i="1"/>
  <c r="BN226" i="1"/>
  <c r="BN2" i="1"/>
  <c r="BM2" i="1"/>
  <c r="BL2" i="1"/>
  <c r="BK2" i="1"/>
  <c r="BJ2" i="1"/>
  <c r="BI2" i="1"/>
  <c r="AY3" i="1"/>
  <c r="AZ3" i="1"/>
  <c r="BA3" i="1"/>
  <c r="BB3" i="1"/>
  <c r="BC3" i="1"/>
  <c r="BD3" i="1"/>
  <c r="AY4" i="1"/>
  <c r="AZ4" i="1"/>
  <c r="BA4" i="1"/>
  <c r="BB4" i="1"/>
  <c r="BC4" i="1"/>
  <c r="BD4" i="1"/>
  <c r="AY6" i="1"/>
  <c r="AZ6" i="1"/>
  <c r="BA6" i="1"/>
  <c r="BB6" i="1"/>
  <c r="BC6" i="1"/>
  <c r="BD6" i="1"/>
  <c r="AY7" i="1"/>
  <c r="AZ7" i="1"/>
  <c r="BA7" i="1"/>
  <c r="BB7" i="1"/>
  <c r="BC7" i="1"/>
  <c r="BD7" i="1"/>
  <c r="AY8" i="1"/>
  <c r="AZ8" i="1"/>
  <c r="BA8" i="1"/>
  <c r="BB8" i="1"/>
  <c r="BC8" i="1"/>
  <c r="BD8" i="1"/>
  <c r="AY9" i="1"/>
  <c r="AZ9" i="1"/>
  <c r="BA9" i="1"/>
  <c r="BB9" i="1"/>
  <c r="BC9" i="1"/>
  <c r="BD9" i="1"/>
  <c r="AY10" i="1"/>
  <c r="AZ10" i="1"/>
  <c r="BA10" i="1"/>
  <c r="BB10" i="1"/>
  <c r="BC10" i="1"/>
  <c r="BD10" i="1"/>
  <c r="AY11" i="1"/>
  <c r="AZ11" i="1"/>
  <c r="BA11" i="1"/>
  <c r="BB11" i="1"/>
  <c r="BC11" i="1"/>
  <c r="BD11" i="1"/>
  <c r="AY12" i="1"/>
  <c r="AZ12" i="1"/>
  <c r="BA12" i="1"/>
  <c r="BB12" i="1"/>
  <c r="BC12" i="1"/>
  <c r="BD12" i="1"/>
  <c r="AY13" i="1"/>
  <c r="AZ13" i="1"/>
  <c r="BA13" i="1"/>
  <c r="BB13" i="1"/>
  <c r="BC13" i="1"/>
  <c r="BD13" i="1"/>
  <c r="AY14" i="1"/>
  <c r="AZ14" i="1"/>
  <c r="BA14" i="1"/>
  <c r="BB14" i="1"/>
  <c r="BC14" i="1"/>
  <c r="BD14" i="1"/>
  <c r="AY15" i="1"/>
  <c r="AZ15" i="1"/>
  <c r="BA15" i="1"/>
  <c r="BB15" i="1"/>
  <c r="BC15" i="1"/>
  <c r="BD15" i="1"/>
  <c r="AY16" i="1"/>
  <c r="AZ16" i="1"/>
  <c r="BA16" i="1"/>
  <c r="BB16" i="1"/>
  <c r="BC16" i="1"/>
  <c r="BD16" i="1"/>
  <c r="AY17" i="1"/>
  <c r="AZ17" i="1"/>
  <c r="BA17" i="1"/>
  <c r="BB17" i="1"/>
  <c r="BC17" i="1"/>
  <c r="BD17" i="1"/>
  <c r="AY18" i="1"/>
  <c r="AZ18" i="1"/>
  <c r="BA18" i="1"/>
  <c r="BB18" i="1"/>
  <c r="BC18" i="1"/>
  <c r="BD18" i="1"/>
  <c r="AY19" i="1"/>
  <c r="AZ19" i="1"/>
  <c r="BA19" i="1"/>
  <c r="BB19" i="1"/>
  <c r="BC19" i="1"/>
  <c r="BD19" i="1"/>
  <c r="AY20" i="1"/>
  <c r="AZ20" i="1"/>
  <c r="BA20" i="1"/>
  <c r="BB20" i="1"/>
  <c r="BC20" i="1"/>
  <c r="BD20" i="1"/>
  <c r="AY21" i="1"/>
  <c r="AZ21" i="1"/>
  <c r="BA21" i="1"/>
  <c r="BB21" i="1"/>
  <c r="BC21" i="1"/>
  <c r="BD21" i="1"/>
  <c r="AY22" i="1"/>
  <c r="AZ22" i="1"/>
  <c r="BA22" i="1"/>
  <c r="BB22" i="1"/>
  <c r="BC22" i="1"/>
  <c r="BD22" i="1"/>
  <c r="AY23" i="1"/>
  <c r="AZ23" i="1"/>
  <c r="BA23" i="1"/>
  <c r="BB23" i="1"/>
  <c r="BC23" i="1"/>
  <c r="BD23" i="1"/>
  <c r="AY24" i="1"/>
  <c r="AZ24" i="1"/>
  <c r="BA24" i="1"/>
  <c r="BB24" i="1"/>
  <c r="BC24" i="1"/>
  <c r="BD24" i="1"/>
  <c r="AY25" i="1"/>
  <c r="AZ25" i="1"/>
  <c r="BA25" i="1"/>
  <c r="BB25" i="1"/>
  <c r="BC25" i="1"/>
  <c r="BD25" i="1"/>
  <c r="AY26" i="1"/>
  <c r="AZ26" i="1"/>
  <c r="BA26" i="1"/>
  <c r="BB26" i="1"/>
  <c r="BC26" i="1"/>
  <c r="BD26" i="1"/>
  <c r="AY27" i="1"/>
  <c r="AZ27" i="1"/>
  <c r="BA27" i="1"/>
  <c r="BB27" i="1"/>
  <c r="BC27" i="1"/>
  <c r="BD27" i="1"/>
  <c r="AY28" i="1"/>
  <c r="AZ28" i="1"/>
  <c r="BA28" i="1"/>
  <c r="BB28" i="1"/>
  <c r="BC28" i="1"/>
  <c r="BD28" i="1"/>
  <c r="AY29" i="1"/>
  <c r="AZ29" i="1"/>
  <c r="BA29" i="1"/>
  <c r="BB29" i="1"/>
  <c r="BC29" i="1"/>
  <c r="BD29" i="1"/>
  <c r="AY30" i="1"/>
  <c r="AZ30" i="1"/>
  <c r="BA30" i="1"/>
  <c r="BB30" i="1"/>
  <c r="BC30" i="1"/>
  <c r="BD30" i="1"/>
  <c r="AY31" i="1"/>
  <c r="AZ31" i="1"/>
  <c r="BA31" i="1"/>
  <c r="BB31" i="1"/>
  <c r="BC31" i="1"/>
  <c r="BD31" i="1"/>
  <c r="AY32" i="1"/>
  <c r="AZ32" i="1"/>
  <c r="BA32" i="1"/>
  <c r="BB32" i="1"/>
  <c r="BC32" i="1"/>
  <c r="BD32" i="1"/>
  <c r="AY33" i="1"/>
  <c r="AZ33" i="1"/>
  <c r="BA33" i="1"/>
  <c r="BB33" i="1"/>
  <c r="BC33" i="1"/>
  <c r="BD33" i="1"/>
  <c r="AY34" i="1"/>
  <c r="AZ34" i="1"/>
  <c r="BA34" i="1"/>
  <c r="BB34" i="1"/>
  <c r="BC34" i="1"/>
  <c r="BD34" i="1"/>
  <c r="AY35" i="1"/>
  <c r="AZ35" i="1"/>
  <c r="BA35" i="1"/>
  <c r="BB35" i="1"/>
  <c r="BC35" i="1"/>
  <c r="BD35" i="1"/>
  <c r="AY36" i="1"/>
  <c r="AZ36" i="1"/>
  <c r="BA36" i="1"/>
  <c r="BB36" i="1"/>
  <c r="BC36" i="1"/>
  <c r="BD36" i="1"/>
  <c r="AY37" i="1"/>
  <c r="AZ37" i="1"/>
  <c r="BA37" i="1"/>
  <c r="BB37" i="1"/>
  <c r="BC37" i="1"/>
  <c r="BD37" i="1"/>
  <c r="AY38" i="1"/>
  <c r="AZ38" i="1"/>
  <c r="BA38" i="1"/>
  <c r="BB38" i="1"/>
  <c r="BC38" i="1"/>
  <c r="BD38" i="1"/>
  <c r="AY39" i="1"/>
  <c r="AZ39" i="1"/>
  <c r="BA39" i="1"/>
  <c r="BB39" i="1"/>
  <c r="BC39" i="1"/>
  <c r="BD39" i="1"/>
  <c r="AY40" i="1"/>
  <c r="AZ40" i="1"/>
  <c r="BA40" i="1"/>
  <c r="BB40" i="1"/>
  <c r="BC40" i="1"/>
  <c r="BD40" i="1"/>
  <c r="AY41" i="1"/>
  <c r="AZ41" i="1"/>
  <c r="BA41" i="1"/>
  <c r="BB41" i="1"/>
  <c r="BC41" i="1"/>
  <c r="BD41" i="1"/>
  <c r="AY42" i="1"/>
  <c r="AZ42" i="1"/>
  <c r="BA42" i="1"/>
  <c r="BB42" i="1"/>
  <c r="BC42" i="1"/>
  <c r="BD42" i="1"/>
  <c r="AY43" i="1"/>
  <c r="AZ43" i="1"/>
  <c r="BA43" i="1"/>
  <c r="BB43" i="1"/>
  <c r="BC43" i="1"/>
  <c r="BD43" i="1"/>
  <c r="AY44" i="1"/>
  <c r="AZ44" i="1"/>
  <c r="BA44" i="1"/>
  <c r="BB44" i="1"/>
  <c r="BC44" i="1"/>
  <c r="BD44" i="1"/>
  <c r="AY45" i="1"/>
  <c r="AZ45" i="1"/>
  <c r="BA45" i="1"/>
  <c r="BB45" i="1"/>
  <c r="BC45" i="1"/>
  <c r="BD45" i="1"/>
  <c r="AY46" i="1"/>
  <c r="AZ46" i="1"/>
  <c r="BA46" i="1"/>
  <c r="BB46" i="1"/>
  <c r="BC46" i="1"/>
  <c r="BD46" i="1"/>
  <c r="AY47" i="1"/>
  <c r="AZ47" i="1"/>
  <c r="BA47" i="1"/>
  <c r="BB47" i="1"/>
  <c r="BC47" i="1"/>
  <c r="BD47" i="1"/>
  <c r="AY48" i="1"/>
  <c r="AZ48" i="1"/>
  <c r="BA48" i="1"/>
  <c r="BB48" i="1"/>
  <c r="BC48" i="1"/>
  <c r="BD48" i="1"/>
  <c r="AY49" i="1"/>
  <c r="AZ49" i="1"/>
  <c r="BA49" i="1"/>
  <c r="BB49" i="1"/>
  <c r="BC49" i="1"/>
  <c r="BD49" i="1"/>
  <c r="AY50" i="1"/>
  <c r="AZ50" i="1"/>
  <c r="BA50" i="1"/>
  <c r="BB50" i="1"/>
  <c r="BC50" i="1"/>
  <c r="BD50" i="1"/>
  <c r="AY51" i="1"/>
  <c r="AZ51" i="1"/>
  <c r="BA51" i="1"/>
  <c r="BB51" i="1"/>
  <c r="BC51" i="1"/>
  <c r="BD51" i="1"/>
  <c r="AY52" i="1"/>
  <c r="AZ52" i="1"/>
  <c r="BA52" i="1"/>
  <c r="BB52" i="1"/>
  <c r="BC52" i="1"/>
  <c r="BD52" i="1"/>
  <c r="AY53" i="1"/>
  <c r="AZ53" i="1"/>
  <c r="BA53" i="1"/>
  <c r="BB53" i="1"/>
  <c r="BC53" i="1"/>
  <c r="BD53" i="1"/>
  <c r="AY54" i="1"/>
  <c r="AZ54" i="1"/>
  <c r="BA54" i="1"/>
  <c r="BB54" i="1"/>
  <c r="BC54" i="1"/>
  <c r="BD54" i="1"/>
  <c r="AY55" i="1"/>
  <c r="AZ55" i="1"/>
  <c r="BA55" i="1"/>
  <c r="BB55" i="1"/>
  <c r="BC55" i="1"/>
  <c r="BD55" i="1"/>
  <c r="AY56" i="1"/>
  <c r="AZ56" i="1"/>
  <c r="BA56" i="1"/>
  <c r="BB56" i="1"/>
  <c r="BC56" i="1"/>
  <c r="BD56" i="1"/>
  <c r="AY57" i="1"/>
  <c r="AZ57" i="1"/>
  <c r="BA57" i="1"/>
  <c r="BB57" i="1"/>
  <c r="BC57" i="1"/>
  <c r="BD57" i="1"/>
  <c r="AY58" i="1"/>
  <c r="AZ58" i="1"/>
  <c r="BA58" i="1"/>
  <c r="BB58" i="1"/>
  <c r="BC58" i="1"/>
  <c r="BD58" i="1"/>
  <c r="AY59" i="1"/>
  <c r="AZ59" i="1"/>
  <c r="BA59" i="1"/>
  <c r="BB59" i="1"/>
  <c r="BC59" i="1"/>
  <c r="BD59" i="1"/>
  <c r="AY60" i="1"/>
  <c r="AZ60" i="1"/>
  <c r="BA60" i="1"/>
  <c r="BB60" i="1"/>
  <c r="BC60" i="1"/>
  <c r="BD60" i="1"/>
  <c r="AY61" i="1"/>
  <c r="AZ61" i="1"/>
  <c r="BA61" i="1"/>
  <c r="BB61" i="1"/>
  <c r="BC61" i="1"/>
  <c r="BD61" i="1"/>
  <c r="AY62" i="1"/>
  <c r="AZ62" i="1"/>
  <c r="BA62" i="1"/>
  <c r="BB62" i="1"/>
  <c r="BC62" i="1"/>
  <c r="BD62" i="1"/>
  <c r="AY63" i="1"/>
  <c r="AZ63" i="1"/>
  <c r="BA63" i="1"/>
  <c r="BB63" i="1"/>
  <c r="BC63" i="1"/>
  <c r="BD63" i="1"/>
  <c r="AY64" i="1"/>
  <c r="AZ64" i="1"/>
  <c r="BA64" i="1"/>
  <c r="BB64" i="1"/>
  <c r="BC64" i="1"/>
  <c r="BD64" i="1"/>
  <c r="AY65" i="1"/>
  <c r="AZ65" i="1"/>
  <c r="BA65" i="1"/>
  <c r="BB65" i="1"/>
  <c r="BC65" i="1"/>
  <c r="BD65" i="1"/>
  <c r="AY66" i="1"/>
  <c r="AZ66" i="1"/>
  <c r="BA66" i="1"/>
  <c r="BB66" i="1"/>
  <c r="BC66" i="1"/>
  <c r="BD66" i="1"/>
  <c r="AY67" i="1"/>
  <c r="AZ67" i="1"/>
  <c r="BA67" i="1"/>
  <c r="BB67" i="1"/>
  <c r="BC67" i="1"/>
  <c r="BD67" i="1"/>
  <c r="AY68" i="1"/>
  <c r="AZ68" i="1"/>
  <c r="BA68" i="1"/>
  <c r="BB68" i="1"/>
  <c r="BC68" i="1"/>
  <c r="BD68" i="1"/>
  <c r="AY69" i="1"/>
  <c r="AZ69" i="1"/>
  <c r="BA69" i="1"/>
  <c r="BB69" i="1"/>
  <c r="BC69" i="1"/>
  <c r="BD69" i="1"/>
  <c r="AY70" i="1"/>
  <c r="AZ70" i="1"/>
  <c r="BA70" i="1"/>
  <c r="BB70" i="1"/>
  <c r="BC70" i="1"/>
  <c r="BD70" i="1"/>
  <c r="AY71" i="1"/>
  <c r="AZ71" i="1"/>
  <c r="BA71" i="1"/>
  <c r="BB71" i="1"/>
  <c r="BC71" i="1"/>
  <c r="BD71" i="1"/>
  <c r="AY72" i="1"/>
  <c r="AZ72" i="1"/>
  <c r="BA72" i="1"/>
  <c r="BB72" i="1"/>
  <c r="BC72" i="1"/>
  <c r="BD72" i="1"/>
  <c r="AY73" i="1"/>
  <c r="AZ73" i="1"/>
  <c r="BA73" i="1"/>
  <c r="BB73" i="1"/>
  <c r="BC73" i="1"/>
  <c r="BD73" i="1"/>
  <c r="AY74" i="1"/>
  <c r="AZ74" i="1"/>
  <c r="BA74" i="1"/>
  <c r="BB74" i="1"/>
  <c r="BC74" i="1"/>
  <c r="BD74" i="1"/>
  <c r="AY75" i="1"/>
  <c r="AZ75" i="1"/>
  <c r="BA75" i="1"/>
  <c r="BB75" i="1"/>
  <c r="BC75" i="1"/>
  <c r="BD75" i="1"/>
  <c r="AY76" i="1"/>
  <c r="AZ76" i="1"/>
  <c r="BA76" i="1"/>
  <c r="BB76" i="1"/>
  <c r="BC76" i="1"/>
  <c r="BD76" i="1"/>
  <c r="AY77" i="1"/>
  <c r="AZ77" i="1"/>
  <c r="BA77" i="1"/>
  <c r="BB77" i="1"/>
  <c r="BC77" i="1"/>
  <c r="BD77" i="1"/>
  <c r="AY5" i="1"/>
  <c r="AZ5" i="1"/>
  <c r="BA5" i="1"/>
  <c r="BB5" i="1"/>
  <c r="BC5" i="1"/>
  <c r="BD5" i="1"/>
  <c r="AY78" i="1"/>
  <c r="AZ78" i="1"/>
  <c r="BA78" i="1"/>
  <c r="BB78" i="1"/>
  <c r="BC78" i="1"/>
  <c r="BD78" i="1"/>
  <c r="AY79" i="1"/>
  <c r="AZ79" i="1"/>
  <c r="BA79" i="1"/>
  <c r="BB79" i="1"/>
  <c r="BC79" i="1"/>
  <c r="BD79" i="1"/>
  <c r="AY80" i="1"/>
  <c r="AZ80" i="1"/>
  <c r="BA80" i="1"/>
  <c r="BB80" i="1"/>
  <c r="BC80" i="1"/>
  <c r="BD80" i="1"/>
  <c r="AY81" i="1"/>
  <c r="AZ81" i="1"/>
  <c r="BA81" i="1"/>
  <c r="BB81" i="1"/>
  <c r="BC81" i="1"/>
  <c r="BD81" i="1"/>
  <c r="AY82" i="1"/>
  <c r="AZ82" i="1"/>
  <c r="BA82" i="1"/>
  <c r="BB82" i="1"/>
  <c r="BC82" i="1"/>
  <c r="BD82" i="1"/>
  <c r="AY83" i="1"/>
  <c r="AZ83" i="1"/>
  <c r="BA83" i="1"/>
  <c r="BB83" i="1"/>
  <c r="BC83" i="1"/>
  <c r="BD83" i="1"/>
  <c r="AY84" i="1"/>
  <c r="AZ84" i="1"/>
  <c r="BA84" i="1"/>
  <c r="BB84" i="1"/>
  <c r="BC84" i="1"/>
  <c r="BD84" i="1"/>
  <c r="AY85" i="1"/>
  <c r="AZ85" i="1"/>
  <c r="BA85" i="1"/>
  <c r="BB85" i="1"/>
  <c r="BC85" i="1"/>
  <c r="BD85" i="1"/>
  <c r="AY86" i="1"/>
  <c r="AZ86" i="1"/>
  <c r="BA86" i="1"/>
  <c r="BB86" i="1"/>
  <c r="BC86" i="1"/>
  <c r="BD86" i="1"/>
  <c r="AY87" i="1"/>
  <c r="AZ87" i="1"/>
  <c r="BA87" i="1"/>
  <c r="BB87" i="1"/>
  <c r="BC87" i="1"/>
  <c r="BD87" i="1"/>
  <c r="AY88" i="1"/>
  <c r="AZ88" i="1"/>
  <c r="BA88" i="1"/>
  <c r="BB88" i="1"/>
  <c r="BC88" i="1"/>
  <c r="BD88" i="1"/>
  <c r="AY89" i="1"/>
  <c r="AZ89" i="1"/>
  <c r="BA89" i="1"/>
  <c r="BB89" i="1"/>
  <c r="BC89" i="1"/>
  <c r="BD89" i="1"/>
  <c r="AY90" i="1"/>
  <c r="AZ90" i="1"/>
  <c r="BA90" i="1"/>
  <c r="BB90" i="1"/>
  <c r="BC90" i="1"/>
  <c r="BD90" i="1"/>
  <c r="AY91" i="1"/>
  <c r="AZ91" i="1"/>
  <c r="BA91" i="1"/>
  <c r="BB91" i="1"/>
  <c r="BC91" i="1"/>
  <c r="BD91" i="1"/>
  <c r="AY92" i="1"/>
  <c r="AZ92" i="1"/>
  <c r="BA92" i="1"/>
  <c r="BB92" i="1"/>
  <c r="BC92" i="1"/>
  <c r="BD92" i="1"/>
  <c r="AY93" i="1"/>
  <c r="AZ93" i="1"/>
  <c r="BA93" i="1"/>
  <c r="BB93" i="1"/>
  <c r="BC93" i="1"/>
  <c r="BD93" i="1"/>
  <c r="AY94" i="1"/>
  <c r="AZ94" i="1"/>
  <c r="BA94" i="1"/>
  <c r="BB94" i="1"/>
  <c r="BC94" i="1"/>
  <c r="BD94" i="1"/>
  <c r="AY95" i="1"/>
  <c r="AZ95" i="1"/>
  <c r="BA95" i="1"/>
  <c r="BB95" i="1"/>
  <c r="BC95" i="1"/>
  <c r="BD95" i="1"/>
  <c r="AY96" i="1"/>
  <c r="AZ96" i="1"/>
  <c r="BA96" i="1"/>
  <c r="BB96" i="1"/>
  <c r="BC96" i="1"/>
  <c r="BD96" i="1"/>
  <c r="AY97" i="1"/>
  <c r="AZ97" i="1"/>
  <c r="BA97" i="1"/>
  <c r="BB97" i="1"/>
  <c r="BC97" i="1"/>
  <c r="BD97" i="1"/>
  <c r="AY98" i="1"/>
  <c r="AZ98" i="1"/>
  <c r="BA98" i="1"/>
  <c r="BB98" i="1"/>
  <c r="BC98" i="1"/>
  <c r="BD98" i="1"/>
  <c r="AY99" i="1"/>
  <c r="AZ99" i="1"/>
  <c r="BA99" i="1"/>
  <c r="BB99" i="1"/>
  <c r="BC99" i="1"/>
  <c r="BD99" i="1"/>
  <c r="AY100" i="1"/>
  <c r="AZ100" i="1"/>
  <c r="BA100" i="1"/>
  <c r="BB100" i="1"/>
  <c r="BC100" i="1"/>
  <c r="BD100" i="1"/>
  <c r="AY101" i="1"/>
  <c r="AZ101" i="1"/>
  <c r="BA101" i="1"/>
  <c r="BB101" i="1"/>
  <c r="BC101" i="1"/>
  <c r="BD101" i="1"/>
  <c r="AY102" i="1"/>
  <c r="AZ102" i="1"/>
  <c r="BA102" i="1"/>
  <c r="BB102" i="1"/>
  <c r="BC102" i="1"/>
  <c r="BD102" i="1"/>
  <c r="AY103" i="1"/>
  <c r="AZ103" i="1"/>
  <c r="BA103" i="1"/>
  <c r="BB103" i="1"/>
  <c r="BC103" i="1"/>
  <c r="BD103" i="1"/>
  <c r="AY104" i="1"/>
  <c r="AZ104" i="1"/>
  <c r="BA104" i="1"/>
  <c r="BB104" i="1"/>
  <c r="BC104" i="1"/>
  <c r="BD104" i="1"/>
  <c r="AY105" i="1"/>
  <c r="AZ105" i="1"/>
  <c r="BA105" i="1"/>
  <c r="BB105" i="1"/>
  <c r="BC105" i="1"/>
  <c r="BD105" i="1"/>
  <c r="AY106" i="1"/>
  <c r="AZ106" i="1"/>
  <c r="BA106" i="1"/>
  <c r="BB106" i="1"/>
  <c r="BC106" i="1"/>
  <c r="BD106" i="1"/>
  <c r="AY107" i="1"/>
  <c r="AZ107" i="1"/>
  <c r="BA107" i="1"/>
  <c r="BB107" i="1"/>
  <c r="BC107" i="1"/>
  <c r="BD107" i="1"/>
  <c r="AY108" i="1"/>
  <c r="AZ108" i="1"/>
  <c r="BA108" i="1"/>
  <c r="BB108" i="1"/>
  <c r="BC108" i="1"/>
  <c r="BD108" i="1"/>
  <c r="AY109" i="1"/>
  <c r="AZ109" i="1"/>
  <c r="BA109" i="1"/>
  <c r="BB109" i="1"/>
  <c r="BC109" i="1"/>
  <c r="BD109" i="1"/>
  <c r="AY110" i="1"/>
  <c r="AZ110" i="1"/>
  <c r="BA110" i="1"/>
  <c r="BB110" i="1"/>
  <c r="BC110" i="1"/>
  <c r="BD110" i="1"/>
  <c r="AY111" i="1"/>
  <c r="AZ111" i="1"/>
  <c r="BA111" i="1"/>
  <c r="BB111" i="1"/>
  <c r="BC111" i="1"/>
  <c r="BD111" i="1"/>
  <c r="AY112" i="1"/>
  <c r="AZ112" i="1"/>
  <c r="BA112" i="1"/>
  <c r="BB112" i="1"/>
  <c r="BC112" i="1"/>
  <c r="BD112" i="1"/>
  <c r="AY113" i="1"/>
  <c r="AZ113" i="1"/>
  <c r="BA113" i="1"/>
  <c r="BB113" i="1"/>
  <c r="BC113" i="1"/>
  <c r="BD113" i="1"/>
  <c r="AY114" i="1"/>
  <c r="AZ114" i="1"/>
  <c r="BA114" i="1"/>
  <c r="BB114" i="1"/>
  <c r="BC114" i="1"/>
  <c r="BD114" i="1"/>
  <c r="AY115" i="1"/>
  <c r="AZ115" i="1"/>
  <c r="BA115" i="1"/>
  <c r="BB115" i="1"/>
  <c r="BC115" i="1"/>
  <c r="BD115" i="1"/>
  <c r="AY116" i="1"/>
  <c r="AZ116" i="1"/>
  <c r="BA116" i="1"/>
  <c r="BB116" i="1"/>
  <c r="BC116" i="1"/>
  <c r="BD116" i="1"/>
  <c r="AY117" i="1"/>
  <c r="AZ117" i="1"/>
  <c r="BA117" i="1"/>
  <c r="BB117" i="1"/>
  <c r="BC117" i="1"/>
  <c r="BD117" i="1"/>
  <c r="AY118" i="1"/>
  <c r="AZ118" i="1"/>
  <c r="BA118" i="1"/>
  <c r="BB118" i="1"/>
  <c r="BC118" i="1"/>
  <c r="BD118" i="1"/>
  <c r="AY119" i="1"/>
  <c r="AZ119" i="1"/>
  <c r="BA119" i="1"/>
  <c r="BB119" i="1"/>
  <c r="BC119" i="1"/>
  <c r="BD119" i="1"/>
  <c r="AY120" i="1"/>
  <c r="AZ120" i="1"/>
  <c r="BA120" i="1"/>
  <c r="BB120" i="1"/>
  <c r="BC120" i="1"/>
  <c r="BD120" i="1"/>
  <c r="AY121" i="1"/>
  <c r="AZ121" i="1"/>
  <c r="BA121" i="1"/>
  <c r="BB121" i="1"/>
  <c r="BC121" i="1"/>
  <c r="BD121" i="1"/>
  <c r="AY122" i="1"/>
  <c r="AZ122" i="1"/>
  <c r="BA122" i="1"/>
  <c r="BB122" i="1"/>
  <c r="BC122" i="1"/>
  <c r="BD122" i="1"/>
  <c r="AY123" i="1"/>
  <c r="AZ123" i="1"/>
  <c r="BA123" i="1"/>
  <c r="BB123" i="1"/>
  <c r="BC123" i="1"/>
  <c r="BD123" i="1"/>
  <c r="AY124" i="1"/>
  <c r="AZ124" i="1"/>
  <c r="BA124" i="1"/>
  <c r="BB124" i="1"/>
  <c r="BC124" i="1"/>
  <c r="BD124" i="1"/>
  <c r="AY125" i="1"/>
  <c r="AZ125" i="1"/>
  <c r="BA125" i="1"/>
  <c r="BB125" i="1"/>
  <c r="BC125" i="1"/>
  <c r="BD125" i="1"/>
  <c r="AY126" i="1"/>
  <c r="AZ126" i="1"/>
  <c r="BA126" i="1"/>
  <c r="BB126" i="1"/>
  <c r="BC126" i="1"/>
  <c r="BD126" i="1"/>
  <c r="AY127" i="1"/>
  <c r="AZ127" i="1"/>
  <c r="BA127" i="1"/>
  <c r="BB127" i="1"/>
  <c r="BC127" i="1"/>
  <c r="BD127" i="1"/>
  <c r="AY128" i="1"/>
  <c r="AZ128" i="1"/>
  <c r="BA128" i="1"/>
  <c r="BB128" i="1"/>
  <c r="BC128" i="1"/>
  <c r="BD128" i="1"/>
  <c r="AY129" i="1"/>
  <c r="AZ129" i="1"/>
  <c r="BA129" i="1"/>
  <c r="BB129" i="1"/>
  <c r="BC129" i="1"/>
  <c r="BD129" i="1"/>
  <c r="AY130" i="1"/>
  <c r="AZ130" i="1"/>
  <c r="BA130" i="1"/>
  <c r="BB130" i="1"/>
  <c r="BC130" i="1"/>
  <c r="BD130" i="1"/>
  <c r="AY131" i="1"/>
  <c r="AZ131" i="1"/>
  <c r="BA131" i="1"/>
  <c r="BB131" i="1"/>
  <c r="BC131" i="1"/>
  <c r="BD131" i="1"/>
  <c r="AY132" i="1"/>
  <c r="AZ132" i="1"/>
  <c r="BA132" i="1"/>
  <c r="BB132" i="1"/>
  <c r="BC132" i="1"/>
  <c r="BD132" i="1"/>
  <c r="AY133" i="1"/>
  <c r="AZ133" i="1"/>
  <c r="BA133" i="1"/>
  <c r="BB133" i="1"/>
  <c r="BC133" i="1"/>
  <c r="BD133" i="1"/>
  <c r="AY134" i="1"/>
  <c r="AZ134" i="1"/>
  <c r="BA134" i="1"/>
  <c r="BB134" i="1"/>
  <c r="BC134" i="1"/>
  <c r="BD134" i="1"/>
  <c r="AY135" i="1"/>
  <c r="AZ135" i="1"/>
  <c r="BA135" i="1"/>
  <c r="BB135" i="1"/>
  <c r="BC135" i="1"/>
  <c r="BD135" i="1"/>
  <c r="AY136" i="1"/>
  <c r="AZ136" i="1"/>
  <c r="BA136" i="1"/>
  <c r="BB136" i="1"/>
  <c r="BC136" i="1"/>
  <c r="BD136" i="1"/>
  <c r="AY137" i="1"/>
  <c r="AZ137" i="1"/>
  <c r="BA137" i="1"/>
  <c r="BB137" i="1"/>
  <c r="BC137" i="1"/>
  <c r="BD137" i="1"/>
  <c r="AY138" i="1"/>
  <c r="AZ138" i="1"/>
  <c r="BA138" i="1"/>
  <c r="BB138" i="1"/>
  <c r="BC138" i="1"/>
  <c r="BD138" i="1"/>
  <c r="AY139" i="1"/>
  <c r="AZ139" i="1"/>
  <c r="BA139" i="1"/>
  <c r="BB139" i="1"/>
  <c r="BC139" i="1"/>
  <c r="BD139" i="1"/>
  <c r="AY140" i="1"/>
  <c r="AZ140" i="1"/>
  <c r="BA140" i="1"/>
  <c r="BB140" i="1"/>
  <c r="BC140" i="1"/>
  <c r="BD140" i="1"/>
  <c r="AY141" i="1"/>
  <c r="AZ141" i="1"/>
  <c r="BA141" i="1"/>
  <c r="BB141" i="1"/>
  <c r="BC141" i="1"/>
  <c r="BD141" i="1"/>
  <c r="AY142" i="1"/>
  <c r="AZ142" i="1"/>
  <c r="BA142" i="1"/>
  <c r="BB142" i="1"/>
  <c r="BC142" i="1"/>
  <c r="BD142" i="1"/>
  <c r="AY143" i="1"/>
  <c r="AZ143" i="1"/>
  <c r="BA143" i="1"/>
  <c r="BB143" i="1"/>
  <c r="BC143" i="1"/>
  <c r="BD143" i="1"/>
  <c r="AY144" i="1"/>
  <c r="AZ144" i="1"/>
  <c r="BA144" i="1"/>
  <c r="BB144" i="1"/>
  <c r="BC144" i="1"/>
  <c r="BD144" i="1"/>
  <c r="AY145" i="1"/>
  <c r="AZ145" i="1"/>
  <c r="BA145" i="1"/>
  <c r="BB145" i="1"/>
  <c r="BC145" i="1"/>
  <c r="BD145" i="1"/>
  <c r="AY146" i="1"/>
  <c r="AZ146" i="1"/>
  <c r="BA146" i="1"/>
  <c r="BB146" i="1"/>
  <c r="BC146" i="1"/>
  <c r="BD146" i="1"/>
  <c r="AY147" i="1"/>
  <c r="AZ147" i="1"/>
  <c r="BA147" i="1"/>
  <c r="BB147" i="1"/>
  <c r="BC147" i="1"/>
  <c r="BD147" i="1"/>
  <c r="AY148" i="1"/>
  <c r="AZ148" i="1"/>
  <c r="BA148" i="1"/>
  <c r="BB148" i="1"/>
  <c r="BC148" i="1"/>
  <c r="BD148" i="1"/>
  <c r="AY149" i="1"/>
  <c r="AZ149" i="1"/>
  <c r="BA149" i="1"/>
  <c r="BB149" i="1"/>
  <c r="BC149" i="1"/>
  <c r="BD149" i="1"/>
  <c r="AY150" i="1"/>
  <c r="AZ150" i="1"/>
  <c r="BA150" i="1"/>
  <c r="BB150" i="1"/>
  <c r="BC150" i="1"/>
  <c r="BD150" i="1"/>
  <c r="AY151" i="1"/>
  <c r="AZ151" i="1"/>
  <c r="BA151" i="1"/>
  <c r="BB151" i="1"/>
  <c r="BC151" i="1"/>
  <c r="BD151" i="1"/>
  <c r="AY152" i="1"/>
  <c r="AZ152" i="1"/>
  <c r="BA152" i="1"/>
  <c r="BB152" i="1"/>
  <c r="BC152" i="1"/>
  <c r="BD152" i="1"/>
  <c r="AY153" i="1"/>
  <c r="AZ153" i="1"/>
  <c r="BA153" i="1"/>
  <c r="BB153" i="1"/>
  <c r="BC153" i="1"/>
  <c r="BD153" i="1"/>
  <c r="AY154" i="1"/>
  <c r="AZ154" i="1"/>
  <c r="BA154" i="1"/>
  <c r="BB154" i="1"/>
  <c r="BC154" i="1"/>
  <c r="BD154" i="1"/>
  <c r="AY155" i="1"/>
  <c r="AZ155" i="1"/>
  <c r="BA155" i="1"/>
  <c r="BB155" i="1"/>
  <c r="BC155" i="1"/>
  <c r="BD155" i="1"/>
  <c r="AY156" i="1"/>
  <c r="AZ156" i="1"/>
  <c r="BA156" i="1"/>
  <c r="BB156" i="1"/>
  <c r="BC156" i="1"/>
  <c r="BD156" i="1"/>
  <c r="AY157" i="1"/>
  <c r="AZ157" i="1"/>
  <c r="BA157" i="1"/>
  <c r="BB157" i="1"/>
  <c r="BC157" i="1"/>
  <c r="BD157" i="1"/>
  <c r="AY158" i="1"/>
  <c r="AZ158" i="1"/>
  <c r="BA158" i="1"/>
  <c r="BB158" i="1"/>
  <c r="BC158" i="1"/>
  <c r="BD158" i="1"/>
  <c r="AY159" i="1"/>
  <c r="AZ159" i="1"/>
  <c r="BA159" i="1"/>
  <c r="BB159" i="1"/>
  <c r="BC159" i="1"/>
  <c r="BD159" i="1"/>
  <c r="AY160" i="1"/>
  <c r="AZ160" i="1"/>
  <c r="BA160" i="1"/>
  <c r="BB160" i="1"/>
  <c r="BC160" i="1"/>
  <c r="BD160" i="1"/>
  <c r="AY161" i="1"/>
  <c r="AZ161" i="1"/>
  <c r="BA161" i="1"/>
  <c r="BB161" i="1"/>
  <c r="BC161" i="1"/>
  <c r="BD161" i="1"/>
  <c r="AY162" i="1"/>
  <c r="AZ162" i="1"/>
  <c r="BA162" i="1"/>
  <c r="BB162" i="1"/>
  <c r="BC162" i="1"/>
  <c r="BD162" i="1"/>
  <c r="AY163" i="1"/>
  <c r="AZ163" i="1"/>
  <c r="BA163" i="1"/>
  <c r="BB163" i="1"/>
  <c r="BC163" i="1"/>
  <c r="BD163" i="1"/>
  <c r="AY164" i="1"/>
  <c r="AZ164" i="1"/>
  <c r="BA164" i="1"/>
  <c r="BB164" i="1"/>
  <c r="BC164" i="1"/>
  <c r="BD164" i="1"/>
  <c r="AY165" i="1"/>
  <c r="AZ165" i="1"/>
  <c r="BA165" i="1"/>
  <c r="BB165" i="1"/>
  <c r="BC165" i="1"/>
  <c r="BD165" i="1"/>
  <c r="AY166" i="1"/>
  <c r="AZ166" i="1"/>
  <c r="BA166" i="1"/>
  <c r="BB166" i="1"/>
  <c r="BC166" i="1"/>
  <c r="BD166" i="1"/>
  <c r="AY167" i="1"/>
  <c r="AZ167" i="1"/>
  <c r="BA167" i="1"/>
  <c r="BB167" i="1"/>
  <c r="BC167" i="1"/>
  <c r="BD167" i="1"/>
  <c r="AY168" i="1"/>
  <c r="AZ168" i="1"/>
  <c r="BA168" i="1"/>
  <c r="BB168" i="1"/>
  <c r="BC168" i="1"/>
  <c r="BD168" i="1"/>
  <c r="AY169" i="1"/>
  <c r="AZ169" i="1"/>
  <c r="BA169" i="1"/>
  <c r="BB169" i="1"/>
  <c r="BC169" i="1"/>
  <c r="BD169" i="1"/>
  <c r="AY170" i="1"/>
  <c r="AZ170" i="1"/>
  <c r="BA170" i="1"/>
  <c r="BB170" i="1"/>
  <c r="BC170" i="1"/>
  <c r="BD170" i="1"/>
  <c r="AY171" i="1"/>
  <c r="AZ171" i="1"/>
  <c r="BA171" i="1"/>
  <c r="BB171" i="1"/>
  <c r="BC171" i="1"/>
  <c r="BD171" i="1"/>
  <c r="AY172" i="1"/>
  <c r="AZ172" i="1"/>
  <c r="BA172" i="1"/>
  <c r="BB172" i="1"/>
  <c r="BC172" i="1"/>
  <c r="BD172" i="1"/>
  <c r="AY173" i="1"/>
  <c r="AZ173" i="1"/>
  <c r="BA173" i="1"/>
  <c r="BB173" i="1"/>
  <c r="BC173" i="1"/>
  <c r="BD173" i="1"/>
  <c r="AY174" i="1"/>
  <c r="AZ174" i="1"/>
  <c r="BA174" i="1"/>
  <c r="BB174" i="1"/>
  <c r="BC174" i="1"/>
  <c r="BD174" i="1"/>
  <c r="AY175" i="1"/>
  <c r="AZ175" i="1"/>
  <c r="BA175" i="1"/>
  <c r="BB175" i="1"/>
  <c r="BC175" i="1"/>
  <c r="BD175" i="1"/>
  <c r="AY176" i="1"/>
  <c r="AZ176" i="1"/>
  <c r="BA176" i="1"/>
  <c r="BB176" i="1"/>
  <c r="BC176" i="1"/>
  <c r="BD176" i="1"/>
  <c r="AY177" i="1"/>
  <c r="AZ177" i="1"/>
  <c r="BA177" i="1"/>
  <c r="BB177" i="1"/>
  <c r="BC177" i="1"/>
  <c r="BD177" i="1"/>
  <c r="AY178" i="1"/>
  <c r="AZ178" i="1"/>
  <c r="BA178" i="1"/>
  <c r="BB178" i="1"/>
  <c r="BC178" i="1"/>
  <c r="BD178" i="1"/>
  <c r="AY179" i="1"/>
  <c r="AZ179" i="1"/>
  <c r="BA179" i="1"/>
  <c r="BB179" i="1"/>
  <c r="BC179" i="1"/>
  <c r="BD179" i="1"/>
  <c r="AY180" i="1"/>
  <c r="AZ180" i="1"/>
  <c r="BA180" i="1"/>
  <c r="BB180" i="1"/>
  <c r="BC180" i="1"/>
  <c r="BD180" i="1"/>
  <c r="AY181" i="1"/>
  <c r="AZ181" i="1"/>
  <c r="BA181" i="1"/>
  <c r="BB181" i="1"/>
  <c r="BC181" i="1"/>
  <c r="BD181" i="1"/>
  <c r="AY182" i="1"/>
  <c r="AZ182" i="1"/>
  <c r="BA182" i="1"/>
  <c r="BB182" i="1"/>
  <c r="BC182" i="1"/>
  <c r="BD182" i="1"/>
  <c r="AY183" i="1"/>
  <c r="AZ183" i="1"/>
  <c r="BA183" i="1"/>
  <c r="BB183" i="1"/>
  <c r="BC183" i="1"/>
  <c r="BD183" i="1"/>
  <c r="AY184" i="1"/>
  <c r="AZ184" i="1"/>
  <c r="BA184" i="1"/>
  <c r="BB184" i="1"/>
  <c r="BC184" i="1"/>
  <c r="BD184" i="1"/>
  <c r="AY185" i="1"/>
  <c r="AZ185" i="1"/>
  <c r="BA185" i="1"/>
  <c r="BB185" i="1"/>
  <c r="BC185" i="1"/>
  <c r="BD185" i="1"/>
  <c r="AY186" i="1"/>
  <c r="AZ186" i="1"/>
  <c r="BA186" i="1"/>
  <c r="BB186" i="1"/>
  <c r="BC186" i="1"/>
  <c r="BD186" i="1"/>
  <c r="AY187" i="1"/>
  <c r="AZ187" i="1"/>
  <c r="BA187" i="1"/>
  <c r="BB187" i="1"/>
  <c r="BC187" i="1"/>
  <c r="BD187" i="1"/>
  <c r="AY188" i="1"/>
  <c r="AZ188" i="1"/>
  <c r="BA188" i="1"/>
  <c r="BB188" i="1"/>
  <c r="BC188" i="1"/>
  <c r="BD188" i="1"/>
  <c r="AY189" i="1"/>
  <c r="AZ189" i="1"/>
  <c r="BA189" i="1"/>
  <c r="BB189" i="1"/>
  <c r="BC189" i="1"/>
  <c r="BD189" i="1"/>
  <c r="AY190" i="1"/>
  <c r="AZ190" i="1"/>
  <c r="BA190" i="1"/>
  <c r="BB190" i="1"/>
  <c r="BC190" i="1"/>
  <c r="BD190" i="1"/>
  <c r="AY191" i="1"/>
  <c r="AZ191" i="1"/>
  <c r="BA191" i="1"/>
  <c r="BB191" i="1"/>
  <c r="BC191" i="1"/>
  <c r="BD191" i="1"/>
  <c r="AY192" i="1"/>
  <c r="AZ192" i="1"/>
  <c r="BA192" i="1"/>
  <c r="BB192" i="1"/>
  <c r="BC192" i="1"/>
  <c r="BD192" i="1"/>
  <c r="AY193" i="1"/>
  <c r="AZ193" i="1"/>
  <c r="BA193" i="1"/>
  <c r="BB193" i="1"/>
  <c r="BC193" i="1"/>
  <c r="BD193" i="1"/>
  <c r="AY194" i="1"/>
  <c r="AZ194" i="1"/>
  <c r="BA194" i="1"/>
  <c r="BB194" i="1"/>
  <c r="BC194" i="1"/>
  <c r="BD194" i="1"/>
  <c r="AY195" i="1"/>
  <c r="AZ195" i="1"/>
  <c r="BA195" i="1"/>
  <c r="BB195" i="1"/>
  <c r="BC195" i="1"/>
  <c r="BD195" i="1"/>
  <c r="AY196" i="1"/>
  <c r="AZ196" i="1"/>
  <c r="BA196" i="1"/>
  <c r="BB196" i="1"/>
  <c r="BC196" i="1"/>
  <c r="BD196" i="1"/>
  <c r="AY197" i="1"/>
  <c r="AZ197" i="1"/>
  <c r="BA197" i="1"/>
  <c r="BB197" i="1"/>
  <c r="BC197" i="1"/>
  <c r="BD197" i="1"/>
  <c r="AY198" i="1"/>
  <c r="AZ198" i="1"/>
  <c r="BA198" i="1"/>
  <c r="BB198" i="1"/>
  <c r="BC198" i="1"/>
  <c r="BD198" i="1"/>
  <c r="AY199" i="1"/>
  <c r="AZ199" i="1"/>
  <c r="BA199" i="1"/>
  <c r="BB199" i="1"/>
  <c r="BC199" i="1"/>
  <c r="BD199" i="1"/>
  <c r="AY200" i="1"/>
  <c r="AZ200" i="1"/>
  <c r="BA200" i="1"/>
  <c r="BB200" i="1"/>
  <c r="BC200" i="1"/>
  <c r="BD200" i="1"/>
  <c r="AY201" i="1"/>
  <c r="AZ201" i="1"/>
  <c r="BA201" i="1"/>
  <c r="BB201" i="1"/>
  <c r="BC201" i="1"/>
  <c r="BD201" i="1"/>
  <c r="AY202" i="1"/>
  <c r="AZ202" i="1"/>
  <c r="BA202" i="1"/>
  <c r="BB202" i="1"/>
  <c r="BC202" i="1"/>
  <c r="BD202" i="1"/>
  <c r="AY203" i="1"/>
  <c r="AZ203" i="1"/>
  <c r="BA203" i="1"/>
  <c r="BB203" i="1"/>
  <c r="BC203" i="1"/>
  <c r="BD203" i="1"/>
  <c r="AY204" i="1"/>
  <c r="AZ204" i="1"/>
  <c r="BA204" i="1"/>
  <c r="BB204" i="1"/>
  <c r="BC204" i="1"/>
  <c r="BD204" i="1"/>
  <c r="AY205" i="1"/>
  <c r="AZ205" i="1"/>
  <c r="BA205" i="1"/>
  <c r="BB205" i="1"/>
  <c r="BC205" i="1"/>
  <c r="BD205" i="1"/>
  <c r="AY206" i="1"/>
  <c r="AZ206" i="1"/>
  <c r="BA206" i="1"/>
  <c r="BB206" i="1"/>
  <c r="BC206" i="1"/>
  <c r="BD206" i="1"/>
  <c r="AY207" i="1"/>
  <c r="AZ207" i="1"/>
  <c r="BA207" i="1"/>
  <c r="BB207" i="1"/>
  <c r="BC207" i="1"/>
  <c r="BD207" i="1"/>
  <c r="AY208" i="1"/>
  <c r="AZ208" i="1"/>
  <c r="BA208" i="1"/>
  <c r="BB208" i="1"/>
  <c r="BC208" i="1"/>
  <c r="BD208" i="1"/>
  <c r="AY209" i="1"/>
  <c r="AZ209" i="1"/>
  <c r="BA209" i="1"/>
  <c r="BB209" i="1"/>
  <c r="BC209" i="1"/>
  <c r="BD209" i="1"/>
  <c r="AY210" i="1"/>
  <c r="AZ210" i="1"/>
  <c r="BA210" i="1"/>
  <c r="BB210" i="1"/>
  <c r="BC210" i="1"/>
  <c r="BD210" i="1"/>
  <c r="AY211" i="1"/>
  <c r="AZ211" i="1"/>
  <c r="BA211" i="1"/>
  <c r="BB211" i="1"/>
  <c r="BC211" i="1"/>
  <c r="BD211" i="1"/>
  <c r="AY212" i="1"/>
  <c r="AZ212" i="1"/>
  <c r="BA212" i="1"/>
  <c r="BB212" i="1"/>
  <c r="BC212" i="1"/>
  <c r="BD212" i="1"/>
  <c r="AY213" i="1"/>
  <c r="AZ213" i="1"/>
  <c r="BA213" i="1"/>
  <c r="BB213" i="1"/>
  <c r="BC213" i="1"/>
  <c r="BD213" i="1"/>
  <c r="AY214" i="1"/>
  <c r="AZ214" i="1"/>
  <c r="BA214" i="1"/>
  <c r="BB214" i="1"/>
  <c r="BC214" i="1"/>
  <c r="BD214" i="1"/>
  <c r="AY215" i="1"/>
  <c r="AZ215" i="1"/>
  <c r="BA215" i="1"/>
  <c r="BB215" i="1"/>
  <c r="BC215" i="1"/>
  <c r="BD215" i="1"/>
  <c r="AY216" i="1"/>
  <c r="AZ216" i="1"/>
  <c r="BA216" i="1"/>
  <c r="BB216" i="1"/>
  <c r="BC216" i="1"/>
  <c r="BD216" i="1"/>
  <c r="AY217" i="1"/>
  <c r="AZ217" i="1"/>
  <c r="BA217" i="1"/>
  <c r="BB217" i="1"/>
  <c r="BC217" i="1"/>
  <c r="BD217" i="1"/>
  <c r="AY218" i="1"/>
  <c r="AZ218" i="1"/>
  <c r="BA218" i="1"/>
  <c r="BB218" i="1"/>
  <c r="BC218" i="1"/>
  <c r="BD218" i="1"/>
  <c r="AY219" i="1"/>
  <c r="AZ219" i="1"/>
  <c r="BA219" i="1"/>
  <c r="BB219" i="1"/>
  <c r="BC219" i="1"/>
  <c r="BD219" i="1"/>
  <c r="AY220" i="1"/>
  <c r="AZ220" i="1"/>
  <c r="BA220" i="1"/>
  <c r="BB220" i="1"/>
  <c r="BC220" i="1"/>
  <c r="BD220" i="1"/>
  <c r="AY221" i="1"/>
  <c r="AZ221" i="1"/>
  <c r="BA221" i="1"/>
  <c r="BB221" i="1"/>
  <c r="BC221" i="1"/>
  <c r="BD221" i="1"/>
  <c r="AY222" i="1"/>
  <c r="AZ222" i="1"/>
  <c r="BA222" i="1"/>
  <c r="BB222" i="1"/>
  <c r="BC222" i="1"/>
  <c r="BD222" i="1"/>
  <c r="AY223" i="1"/>
  <c r="AZ223" i="1"/>
  <c r="BA223" i="1"/>
  <c r="BB223" i="1"/>
  <c r="BC223" i="1"/>
  <c r="BD223" i="1"/>
  <c r="AY224" i="1"/>
  <c r="AZ224" i="1"/>
  <c r="BA224" i="1"/>
  <c r="BB224" i="1"/>
  <c r="BC224" i="1"/>
  <c r="BD224" i="1"/>
  <c r="AY225" i="1"/>
  <c r="AZ225" i="1"/>
  <c r="BA225" i="1"/>
  <c r="BB225" i="1"/>
  <c r="BC225" i="1"/>
  <c r="BD225" i="1"/>
  <c r="AY226" i="1"/>
  <c r="AZ226" i="1"/>
  <c r="BA226" i="1"/>
  <c r="BB226" i="1"/>
  <c r="BC226" i="1"/>
  <c r="BD226" i="1"/>
  <c r="BD2" i="1"/>
  <c r="BC2" i="1"/>
  <c r="BB2" i="1"/>
  <c r="BA2" i="1"/>
  <c r="AZ2" i="1"/>
  <c r="AY2" i="1"/>
  <c r="AT2" i="1"/>
  <c r="AS2" i="1"/>
  <c r="AR2" i="1"/>
  <c r="AQ2" i="1"/>
  <c r="AP2" i="1"/>
  <c r="AO2" i="1"/>
  <c r="AO3" i="1"/>
  <c r="AP3" i="1"/>
  <c r="AQ3" i="1"/>
  <c r="AR3" i="1"/>
  <c r="AS3" i="1"/>
  <c r="AT3" i="1"/>
  <c r="AO4" i="1"/>
  <c r="AP4" i="1"/>
  <c r="AQ4" i="1"/>
  <c r="AR4" i="1"/>
  <c r="AS4" i="1"/>
  <c r="AT4" i="1"/>
  <c r="AO6" i="1"/>
  <c r="AP6" i="1"/>
  <c r="AQ6" i="1"/>
  <c r="AR6" i="1"/>
  <c r="AS6" i="1"/>
  <c r="AT6" i="1"/>
  <c r="AO7" i="1"/>
  <c r="AP7" i="1"/>
  <c r="AQ7" i="1"/>
  <c r="AR7" i="1"/>
  <c r="AS7" i="1"/>
  <c r="AT7" i="1"/>
  <c r="AO8" i="1"/>
  <c r="AP8" i="1"/>
  <c r="AQ8" i="1"/>
  <c r="AR8" i="1"/>
  <c r="AS8" i="1"/>
  <c r="AT8" i="1"/>
  <c r="AO9" i="1"/>
  <c r="AP9" i="1"/>
  <c r="AQ9" i="1"/>
  <c r="AR9" i="1"/>
  <c r="AS9" i="1"/>
  <c r="AT9" i="1"/>
  <c r="AO10" i="1"/>
  <c r="AP10" i="1"/>
  <c r="AQ10" i="1"/>
  <c r="AR10" i="1"/>
  <c r="AS10" i="1"/>
  <c r="AT10" i="1"/>
  <c r="AO11" i="1"/>
  <c r="AP11" i="1"/>
  <c r="AQ11" i="1"/>
  <c r="AR11" i="1"/>
  <c r="AS11" i="1"/>
  <c r="AT11" i="1"/>
  <c r="AO12" i="1"/>
  <c r="AP12" i="1"/>
  <c r="AQ12" i="1"/>
  <c r="AR12" i="1"/>
  <c r="AS12" i="1"/>
  <c r="AT12" i="1"/>
  <c r="AO13" i="1"/>
  <c r="AP13" i="1"/>
  <c r="AQ13" i="1"/>
  <c r="AR13" i="1"/>
  <c r="AS13" i="1"/>
  <c r="AT13" i="1"/>
  <c r="AO14" i="1"/>
  <c r="AP14" i="1"/>
  <c r="AQ14" i="1"/>
  <c r="AR14" i="1"/>
  <c r="AS14" i="1"/>
  <c r="AT14" i="1"/>
  <c r="AO15" i="1"/>
  <c r="AP15" i="1"/>
  <c r="AQ15" i="1"/>
  <c r="AR15" i="1"/>
  <c r="AS15" i="1"/>
  <c r="AT15" i="1"/>
  <c r="AO16" i="1"/>
  <c r="AP16" i="1"/>
  <c r="AQ16" i="1"/>
  <c r="AR16" i="1"/>
  <c r="AS16" i="1"/>
  <c r="AT16" i="1"/>
  <c r="AO17" i="1"/>
  <c r="AP17" i="1"/>
  <c r="AQ17" i="1"/>
  <c r="AR17" i="1"/>
  <c r="AS17" i="1"/>
  <c r="AT17" i="1"/>
  <c r="AO18" i="1"/>
  <c r="AP18" i="1"/>
  <c r="AQ18" i="1"/>
  <c r="AR18" i="1"/>
  <c r="AS18" i="1"/>
  <c r="AT18" i="1"/>
  <c r="AO19" i="1"/>
  <c r="AP19" i="1"/>
  <c r="AQ19" i="1"/>
  <c r="AR19" i="1"/>
  <c r="AS19" i="1"/>
  <c r="AT19" i="1"/>
  <c r="AO20" i="1"/>
  <c r="AP20" i="1"/>
  <c r="AQ20" i="1"/>
  <c r="AR20" i="1"/>
  <c r="AS20" i="1"/>
  <c r="AT20" i="1"/>
  <c r="AO21" i="1"/>
  <c r="AP21" i="1"/>
  <c r="AQ21" i="1"/>
  <c r="AR21" i="1"/>
  <c r="AS21" i="1"/>
  <c r="AT21" i="1"/>
  <c r="AO22" i="1"/>
  <c r="AP22" i="1"/>
  <c r="AQ22" i="1"/>
  <c r="AR22" i="1"/>
  <c r="AS22" i="1"/>
  <c r="AT22" i="1"/>
  <c r="AO23" i="1"/>
  <c r="AP23" i="1"/>
  <c r="AQ23" i="1"/>
  <c r="AR23" i="1"/>
  <c r="AS23" i="1"/>
  <c r="AT23" i="1"/>
  <c r="AO24" i="1"/>
  <c r="AP24" i="1"/>
  <c r="AQ24" i="1"/>
  <c r="AR24" i="1"/>
  <c r="AS24" i="1"/>
  <c r="AT24" i="1"/>
  <c r="AO25" i="1"/>
  <c r="AP25" i="1"/>
  <c r="AQ25" i="1"/>
  <c r="AR25" i="1"/>
  <c r="AS25" i="1"/>
  <c r="AT25" i="1"/>
  <c r="AO26" i="1"/>
  <c r="AP26" i="1"/>
  <c r="AQ26" i="1"/>
  <c r="AR26" i="1"/>
  <c r="AS26" i="1"/>
  <c r="AT26" i="1"/>
  <c r="AO27" i="1"/>
  <c r="AP27" i="1"/>
  <c r="AQ27" i="1"/>
  <c r="AR27" i="1"/>
  <c r="AS27" i="1"/>
  <c r="AT27" i="1"/>
  <c r="AO28" i="1"/>
  <c r="AP28" i="1"/>
  <c r="AQ28" i="1"/>
  <c r="AR28" i="1"/>
  <c r="AS28" i="1"/>
  <c r="AT28" i="1"/>
  <c r="AO29" i="1"/>
  <c r="AP29" i="1"/>
  <c r="AQ29" i="1"/>
  <c r="AR29" i="1"/>
  <c r="AS29" i="1"/>
  <c r="AT29" i="1"/>
  <c r="AO30" i="1"/>
  <c r="AP30" i="1"/>
  <c r="AQ30" i="1"/>
  <c r="AR30" i="1"/>
  <c r="AS30" i="1"/>
  <c r="AT30" i="1"/>
  <c r="AO31" i="1"/>
  <c r="AP31" i="1"/>
  <c r="AQ31" i="1"/>
  <c r="AR31" i="1"/>
  <c r="AS31" i="1"/>
  <c r="AT31" i="1"/>
  <c r="AO32" i="1"/>
  <c r="AP32" i="1"/>
  <c r="AQ32" i="1"/>
  <c r="AR32" i="1"/>
  <c r="AS32" i="1"/>
  <c r="AT32" i="1"/>
  <c r="AO33" i="1"/>
  <c r="AP33" i="1"/>
  <c r="AQ33" i="1"/>
  <c r="AR33" i="1"/>
  <c r="AS33" i="1"/>
  <c r="AT33" i="1"/>
  <c r="AO34" i="1"/>
  <c r="AP34" i="1"/>
  <c r="AQ34" i="1"/>
  <c r="AR34" i="1"/>
  <c r="AS34" i="1"/>
  <c r="AT34" i="1"/>
  <c r="AO35" i="1"/>
  <c r="AP35" i="1"/>
  <c r="AQ35" i="1"/>
  <c r="AR35" i="1"/>
  <c r="AS35" i="1"/>
  <c r="AT35" i="1"/>
  <c r="AO36" i="1"/>
  <c r="AP36" i="1"/>
  <c r="AQ36" i="1"/>
  <c r="AR36" i="1"/>
  <c r="AS36" i="1"/>
  <c r="AT36" i="1"/>
  <c r="AO37" i="1"/>
  <c r="AP37" i="1"/>
  <c r="AQ37" i="1"/>
  <c r="AR37" i="1"/>
  <c r="AS37" i="1"/>
  <c r="AT37" i="1"/>
  <c r="AO38" i="1"/>
  <c r="AP38" i="1"/>
  <c r="AQ38" i="1"/>
  <c r="AR38" i="1"/>
  <c r="AS38" i="1"/>
  <c r="AT38" i="1"/>
  <c r="AO39" i="1"/>
  <c r="AP39" i="1"/>
  <c r="AQ39" i="1"/>
  <c r="AR39" i="1"/>
  <c r="AS39" i="1"/>
  <c r="AT39" i="1"/>
  <c r="AO40" i="1"/>
  <c r="AP40" i="1"/>
  <c r="AQ40" i="1"/>
  <c r="AR40" i="1"/>
  <c r="AS40" i="1"/>
  <c r="AT40" i="1"/>
  <c r="AO41" i="1"/>
  <c r="AP41" i="1"/>
  <c r="AQ41" i="1"/>
  <c r="AR41" i="1"/>
  <c r="AS41" i="1"/>
  <c r="AT41" i="1"/>
  <c r="AO42" i="1"/>
  <c r="AP42" i="1"/>
  <c r="AQ42" i="1"/>
  <c r="AR42" i="1"/>
  <c r="AS42" i="1"/>
  <c r="AT42" i="1"/>
  <c r="AO43" i="1"/>
  <c r="AP43" i="1"/>
  <c r="AQ43" i="1"/>
  <c r="AR43" i="1"/>
  <c r="AS43" i="1"/>
  <c r="AT43" i="1"/>
  <c r="AO44" i="1"/>
  <c r="AP44" i="1"/>
  <c r="AQ44" i="1"/>
  <c r="AR44" i="1"/>
  <c r="AS44" i="1"/>
  <c r="AT44" i="1"/>
  <c r="AO45" i="1"/>
  <c r="AP45" i="1"/>
  <c r="AQ45" i="1"/>
  <c r="AR45" i="1"/>
  <c r="AS45" i="1"/>
  <c r="AT45" i="1"/>
  <c r="AO46" i="1"/>
  <c r="AP46" i="1"/>
  <c r="AQ46" i="1"/>
  <c r="AR46" i="1"/>
  <c r="AS46" i="1"/>
  <c r="AT46" i="1"/>
  <c r="AO47" i="1"/>
  <c r="AP47" i="1"/>
  <c r="AQ47" i="1"/>
  <c r="AR47" i="1"/>
  <c r="AS47" i="1"/>
  <c r="AT47" i="1"/>
  <c r="AO48" i="1"/>
  <c r="AP48" i="1"/>
  <c r="AQ48" i="1"/>
  <c r="AR48" i="1"/>
  <c r="AS48" i="1"/>
  <c r="AT48" i="1"/>
  <c r="AO49" i="1"/>
  <c r="AP49" i="1"/>
  <c r="AQ49" i="1"/>
  <c r="AR49" i="1"/>
  <c r="AS49" i="1"/>
  <c r="AT49" i="1"/>
  <c r="AO50" i="1"/>
  <c r="AP50" i="1"/>
  <c r="AQ50" i="1"/>
  <c r="AR50" i="1"/>
  <c r="AS50" i="1"/>
  <c r="AT50" i="1"/>
  <c r="AO51" i="1"/>
  <c r="AP51" i="1"/>
  <c r="AQ51" i="1"/>
  <c r="AR51" i="1"/>
  <c r="AS51" i="1"/>
  <c r="AT51" i="1"/>
  <c r="AO52" i="1"/>
  <c r="AP52" i="1"/>
  <c r="AQ52" i="1"/>
  <c r="AR52" i="1"/>
  <c r="AS52" i="1"/>
  <c r="AT52" i="1"/>
  <c r="AO53" i="1"/>
  <c r="AP53" i="1"/>
  <c r="AQ53" i="1"/>
  <c r="AR53" i="1"/>
  <c r="AS53" i="1"/>
  <c r="AT53" i="1"/>
  <c r="AO54" i="1"/>
  <c r="AP54" i="1"/>
  <c r="AQ54" i="1"/>
  <c r="AR54" i="1"/>
  <c r="AS54" i="1"/>
  <c r="AT54" i="1"/>
  <c r="AO55" i="1"/>
  <c r="AP55" i="1"/>
  <c r="AQ55" i="1"/>
  <c r="AR55" i="1"/>
  <c r="AS55" i="1"/>
  <c r="AT55" i="1"/>
  <c r="AO56" i="1"/>
  <c r="AP56" i="1"/>
  <c r="AQ56" i="1"/>
  <c r="AR56" i="1"/>
  <c r="AS56" i="1"/>
  <c r="AT56" i="1"/>
  <c r="AO57" i="1"/>
  <c r="AP57" i="1"/>
  <c r="AQ57" i="1"/>
  <c r="AR57" i="1"/>
  <c r="AS57" i="1"/>
  <c r="AT57" i="1"/>
  <c r="AO58" i="1"/>
  <c r="AP58" i="1"/>
  <c r="AQ58" i="1"/>
  <c r="AR58" i="1"/>
  <c r="AS58" i="1"/>
  <c r="AT58" i="1"/>
  <c r="AO59" i="1"/>
  <c r="AP59" i="1"/>
  <c r="AQ59" i="1"/>
  <c r="AR59" i="1"/>
  <c r="AS59" i="1"/>
  <c r="AT59" i="1"/>
  <c r="AO60" i="1"/>
  <c r="AP60" i="1"/>
  <c r="AQ60" i="1"/>
  <c r="AR60" i="1"/>
  <c r="AS60" i="1"/>
  <c r="AT60" i="1"/>
  <c r="AO61" i="1"/>
  <c r="AP61" i="1"/>
  <c r="AQ61" i="1"/>
  <c r="AR61" i="1"/>
  <c r="AS61" i="1"/>
  <c r="AT61" i="1"/>
  <c r="AO62" i="1"/>
  <c r="AP62" i="1"/>
  <c r="AQ62" i="1"/>
  <c r="AR62" i="1"/>
  <c r="AS62" i="1"/>
  <c r="AT62" i="1"/>
  <c r="AO63" i="1"/>
  <c r="AP63" i="1"/>
  <c r="AQ63" i="1"/>
  <c r="AR63" i="1"/>
  <c r="AS63" i="1"/>
  <c r="AT63" i="1"/>
  <c r="AO64" i="1"/>
  <c r="AP64" i="1"/>
  <c r="AQ64" i="1"/>
  <c r="AR64" i="1"/>
  <c r="AS64" i="1"/>
  <c r="AT64" i="1"/>
  <c r="AO65" i="1"/>
  <c r="AP65" i="1"/>
  <c r="AQ65" i="1"/>
  <c r="AR65" i="1"/>
  <c r="AS65" i="1"/>
  <c r="AT65" i="1"/>
  <c r="AO66" i="1"/>
  <c r="AP66" i="1"/>
  <c r="AQ66" i="1"/>
  <c r="AR66" i="1"/>
  <c r="AS66" i="1"/>
  <c r="AT66" i="1"/>
  <c r="AO67" i="1"/>
  <c r="AP67" i="1"/>
  <c r="AQ67" i="1"/>
  <c r="AR67" i="1"/>
  <c r="AS67" i="1"/>
  <c r="AT67" i="1"/>
  <c r="AO68" i="1"/>
  <c r="AP68" i="1"/>
  <c r="AQ68" i="1"/>
  <c r="AR68" i="1"/>
  <c r="AS68" i="1"/>
  <c r="AT68" i="1"/>
  <c r="AO69" i="1"/>
  <c r="AP69" i="1"/>
  <c r="AQ69" i="1"/>
  <c r="AR69" i="1"/>
  <c r="AS69" i="1"/>
  <c r="AT69" i="1"/>
  <c r="AO70" i="1"/>
  <c r="AP70" i="1"/>
  <c r="AQ70" i="1"/>
  <c r="AR70" i="1"/>
  <c r="AS70" i="1"/>
  <c r="AT70" i="1"/>
  <c r="AO71" i="1"/>
  <c r="AP71" i="1"/>
  <c r="AQ71" i="1"/>
  <c r="AR71" i="1"/>
  <c r="AS71" i="1"/>
  <c r="AT71" i="1"/>
  <c r="AO72" i="1"/>
  <c r="AP72" i="1"/>
  <c r="AQ72" i="1"/>
  <c r="AR72" i="1"/>
  <c r="AS72" i="1"/>
  <c r="AT72" i="1"/>
  <c r="AO73" i="1"/>
  <c r="AP73" i="1"/>
  <c r="AQ73" i="1"/>
  <c r="AR73" i="1"/>
  <c r="AS73" i="1"/>
  <c r="AT73" i="1"/>
  <c r="AO74" i="1"/>
  <c r="AP74" i="1"/>
  <c r="AQ74" i="1"/>
  <c r="AR74" i="1"/>
  <c r="AS74" i="1"/>
  <c r="AT74" i="1"/>
  <c r="AO75" i="1"/>
  <c r="AP75" i="1"/>
  <c r="AQ75" i="1"/>
  <c r="AR75" i="1"/>
  <c r="AS75" i="1"/>
  <c r="AT75" i="1"/>
  <c r="AO76" i="1"/>
  <c r="AP76" i="1"/>
  <c r="AQ76" i="1"/>
  <c r="AR76" i="1"/>
  <c r="AS76" i="1"/>
  <c r="AT76" i="1"/>
  <c r="AO77" i="1"/>
  <c r="AP77" i="1"/>
  <c r="AQ77" i="1"/>
  <c r="AR77" i="1"/>
  <c r="AS77" i="1"/>
  <c r="AT77" i="1"/>
  <c r="AO5" i="1"/>
  <c r="AP5" i="1"/>
  <c r="AQ5" i="1"/>
  <c r="AR5" i="1"/>
  <c r="AS5" i="1"/>
  <c r="AT5" i="1"/>
  <c r="AO78" i="1"/>
  <c r="AP78" i="1"/>
  <c r="AQ78" i="1"/>
  <c r="AR78" i="1"/>
  <c r="AS78" i="1"/>
  <c r="AT78" i="1"/>
  <c r="AO79" i="1"/>
  <c r="AP79" i="1"/>
  <c r="AQ79" i="1"/>
  <c r="AR79" i="1"/>
  <c r="AS79" i="1"/>
  <c r="AT79" i="1"/>
  <c r="AO80" i="1"/>
  <c r="AP80" i="1"/>
  <c r="AQ80" i="1"/>
  <c r="AR80" i="1"/>
  <c r="AS80" i="1"/>
  <c r="AT80" i="1"/>
  <c r="AO81" i="1"/>
  <c r="AP81" i="1"/>
  <c r="AQ81" i="1"/>
  <c r="AR81" i="1"/>
  <c r="AS81" i="1"/>
  <c r="AT81" i="1"/>
  <c r="AO82" i="1"/>
  <c r="AP82" i="1"/>
  <c r="AQ82" i="1"/>
  <c r="AR82" i="1"/>
  <c r="AS82" i="1"/>
  <c r="AT82" i="1"/>
  <c r="AO83" i="1"/>
  <c r="AP83" i="1"/>
  <c r="AQ83" i="1"/>
  <c r="AR83" i="1"/>
  <c r="AS83" i="1"/>
  <c r="AT83" i="1"/>
  <c r="AO84" i="1"/>
  <c r="AP84" i="1"/>
  <c r="AQ84" i="1"/>
  <c r="AR84" i="1"/>
  <c r="AS84" i="1"/>
  <c r="AT84" i="1"/>
  <c r="AO85" i="1"/>
  <c r="AP85" i="1"/>
  <c r="AQ85" i="1"/>
  <c r="AR85" i="1"/>
  <c r="AS85" i="1"/>
  <c r="AT85" i="1"/>
  <c r="AO86" i="1"/>
  <c r="AP86" i="1"/>
  <c r="AQ86" i="1"/>
  <c r="AR86" i="1"/>
  <c r="AS86" i="1"/>
  <c r="AT86" i="1"/>
  <c r="AO87" i="1"/>
  <c r="AP87" i="1"/>
  <c r="AQ87" i="1"/>
  <c r="AR87" i="1"/>
  <c r="AS87" i="1"/>
  <c r="AT87" i="1"/>
  <c r="AO88" i="1"/>
  <c r="AP88" i="1"/>
  <c r="AQ88" i="1"/>
  <c r="AR88" i="1"/>
  <c r="AS88" i="1"/>
  <c r="AT88" i="1"/>
  <c r="AO89" i="1"/>
  <c r="AP89" i="1"/>
  <c r="AQ89" i="1"/>
  <c r="AR89" i="1"/>
  <c r="AS89" i="1"/>
  <c r="AT89" i="1"/>
  <c r="AO90" i="1"/>
  <c r="AP90" i="1"/>
  <c r="AQ90" i="1"/>
  <c r="AR90" i="1"/>
  <c r="AS90" i="1"/>
  <c r="AT90" i="1"/>
  <c r="AO91" i="1"/>
  <c r="AP91" i="1"/>
  <c r="AQ91" i="1"/>
  <c r="AR91" i="1"/>
  <c r="AS91" i="1"/>
  <c r="AT91" i="1"/>
  <c r="AO92" i="1"/>
  <c r="AP92" i="1"/>
  <c r="AQ92" i="1"/>
  <c r="AR92" i="1"/>
  <c r="AS92" i="1"/>
  <c r="AT92" i="1"/>
  <c r="AO93" i="1"/>
  <c r="AP93" i="1"/>
  <c r="AQ93" i="1"/>
  <c r="AR93" i="1"/>
  <c r="AS93" i="1"/>
  <c r="AT93" i="1"/>
  <c r="AO94" i="1"/>
  <c r="AP94" i="1"/>
  <c r="AQ94" i="1"/>
  <c r="AR94" i="1"/>
  <c r="AS94" i="1"/>
  <c r="AT94" i="1"/>
  <c r="AO95" i="1"/>
  <c r="AP95" i="1"/>
  <c r="AQ95" i="1"/>
  <c r="AR95" i="1"/>
  <c r="AS95" i="1"/>
  <c r="AT95" i="1"/>
  <c r="AO96" i="1"/>
  <c r="AP96" i="1"/>
  <c r="AQ96" i="1"/>
  <c r="AR96" i="1"/>
  <c r="AS96" i="1"/>
  <c r="AT96" i="1"/>
  <c r="AO97" i="1"/>
  <c r="AP97" i="1"/>
  <c r="AQ97" i="1"/>
  <c r="AR97" i="1"/>
  <c r="AS97" i="1"/>
  <c r="AT97" i="1"/>
  <c r="AO98" i="1"/>
  <c r="AP98" i="1"/>
  <c r="AQ98" i="1"/>
  <c r="AR98" i="1"/>
  <c r="AS98" i="1"/>
  <c r="AT98" i="1"/>
  <c r="AO99" i="1"/>
  <c r="AP99" i="1"/>
  <c r="AQ99" i="1"/>
  <c r="AR99" i="1"/>
  <c r="AS99" i="1"/>
  <c r="AT99" i="1"/>
  <c r="AO100" i="1"/>
  <c r="AP100" i="1"/>
  <c r="AQ100" i="1"/>
  <c r="AR100" i="1"/>
  <c r="AS100" i="1"/>
  <c r="AT100" i="1"/>
  <c r="AO101" i="1"/>
  <c r="AP101" i="1"/>
  <c r="AQ101" i="1"/>
  <c r="AR101" i="1"/>
  <c r="AS101" i="1"/>
  <c r="AT101" i="1"/>
  <c r="AO102" i="1"/>
  <c r="AP102" i="1"/>
  <c r="AQ102" i="1"/>
  <c r="AR102" i="1"/>
  <c r="AS102" i="1"/>
  <c r="AT102" i="1"/>
  <c r="AO103" i="1"/>
  <c r="AP103" i="1"/>
  <c r="AQ103" i="1"/>
  <c r="AR103" i="1"/>
  <c r="AS103" i="1"/>
  <c r="AT103" i="1"/>
  <c r="AO104" i="1"/>
  <c r="AP104" i="1"/>
  <c r="AQ104" i="1"/>
  <c r="AR104" i="1"/>
  <c r="AS104" i="1"/>
  <c r="AT104" i="1"/>
  <c r="AO105" i="1"/>
  <c r="AP105" i="1"/>
  <c r="AQ105" i="1"/>
  <c r="AR105" i="1"/>
  <c r="AS105" i="1"/>
  <c r="AT105" i="1"/>
  <c r="AO106" i="1"/>
  <c r="AP106" i="1"/>
  <c r="AQ106" i="1"/>
  <c r="AR106" i="1"/>
  <c r="AS106" i="1"/>
  <c r="AT106" i="1"/>
  <c r="AO107" i="1"/>
  <c r="AP107" i="1"/>
  <c r="AQ107" i="1"/>
  <c r="AR107" i="1"/>
  <c r="AS107" i="1"/>
  <c r="AT107" i="1"/>
  <c r="AO108" i="1"/>
  <c r="AP108" i="1"/>
  <c r="AQ108" i="1"/>
  <c r="AR108" i="1"/>
  <c r="AS108" i="1"/>
  <c r="AT108" i="1"/>
  <c r="AO109" i="1"/>
  <c r="AP109" i="1"/>
  <c r="AQ109" i="1"/>
  <c r="AR109" i="1"/>
  <c r="AS109" i="1"/>
  <c r="AT109" i="1"/>
  <c r="AO110" i="1"/>
  <c r="AP110" i="1"/>
  <c r="AQ110" i="1"/>
  <c r="AR110" i="1"/>
  <c r="AS110" i="1"/>
  <c r="AT110" i="1"/>
  <c r="AO111" i="1"/>
  <c r="AP111" i="1"/>
  <c r="AQ111" i="1"/>
  <c r="AR111" i="1"/>
  <c r="AS111" i="1"/>
  <c r="AT111" i="1"/>
  <c r="AO112" i="1"/>
  <c r="AP112" i="1"/>
  <c r="AQ112" i="1"/>
  <c r="AR112" i="1"/>
  <c r="AS112" i="1"/>
  <c r="AT112" i="1"/>
  <c r="AO113" i="1"/>
  <c r="AP113" i="1"/>
  <c r="AQ113" i="1"/>
  <c r="AR113" i="1"/>
  <c r="AS113" i="1"/>
  <c r="AT113" i="1"/>
  <c r="AO114" i="1"/>
  <c r="AP114" i="1"/>
  <c r="AQ114" i="1"/>
  <c r="AR114" i="1"/>
  <c r="AS114" i="1"/>
  <c r="AT114" i="1"/>
  <c r="AO115" i="1"/>
  <c r="AP115" i="1"/>
  <c r="AQ115" i="1"/>
  <c r="AR115" i="1"/>
  <c r="AS115" i="1"/>
  <c r="AT115" i="1"/>
  <c r="AO116" i="1"/>
  <c r="AP116" i="1"/>
  <c r="AQ116" i="1"/>
  <c r="AR116" i="1"/>
  <c r="AS116" i="1"/>
  <c r="AT116" i="1"/>
  <c r="AO117" i="1"/>
  <c r="AP117" i="1"/>
  <c r="AQ117" i="1"/>
  <c r="AR117" i="1"/>
  <c r="AS117" i="1"/>
  <c r="AT117" i="1"/>
  <c r="AO118" i="1"/>
  <c r="AP118" i="1"/>
  <c r="AQ118" i="1"/>
  <c r="AR118" i="1"/>
  <c r="AS118" i="1"/>
  <c r="AT118" i="1"/>
  <c r="AO119" i="1"/>
  <c r="AP119" i="1"/>
  <c r="AQ119" i="1"/>
  <c r="AR119" i="1"/>
  <c r="AS119" i="1"/>
  <c r="AT119" i="1"/>
  <c r="AO120" i="1"/>
  <c r="AP120" i="1"/>
  <c r="AQ120" i="1"/>
  <c r="AR120" i="1"/>
  <c r="AS120" i="1"/>
  <c r="AT120" i="1"/>
  <c r="AO121" i="1"/>
  <c r="AP121" i="1"/>
  <c r="AQ121" i="1"/>
  <c r="AR121" i="1"/>
  <c r="AS121" i="1"/>
  <c r="AT121" i="1"/>
  <c r="AO122" i="1"/>
  <c r="AP122" i="1"/>
  <c r="AQ122" i="1"/>
  <c r="AR122" i="1"/>
  <c r="AS122" i="1"/>
  <c r="AT122" i="1"/>
  <c r="AO123" i="1"/>
  <c r="AP123" i="1"/>
  <c r="AQ123" i="1"/>
  <c r="AR123" i="1"/>
  <c r="AS123" i="1"/>
  <c r="AT123" i="1"/>
  <c r="AO124" i="1"/>
  <c r="AP124" i="1"/>
  <c r="AQ124" i="1"/>
  <c r="AR124" i="1"/>
  <c r="AS124" i="1"/>
  <c r="AT124" i="1"/>
  <c r="AO125" i="1"/>
  <c r="AP125" i="1"/>
  <c r="AQ125" i="1"/>
  <c r="AR125" i="1"/>
  <c r="AS125" i="1"/>
  <c r="AT125" i="1"/>
  <c r="AO126" i="1"/>
  <c r="AP126" i="1"/>
  <c r="AQ126" i="1"/>
  <c r="AR126" i="1"/>
  <c r="AS126" i="1"/>
  <c r="AT126" i="1"/>
  <c r="AO127" i="1"/>
  <c r="AP127" i="1"/>
  <c r="AQ127" i="1"/>
  <c r="AR127" i="1"/>
  <c r="AS127" i="1"/>
  <c r="AT127" i="1"/>
  <c r="AO128" i="1"/>
  <c r="AP128" i="1"/>
  <c r="AQ128" i="1"/>
  <c r="AR128" i="1"/>
  <c r="AS128" i="1"/>
  <c r="AT128" i="1"/>
  <c r="AO129" i="1"/>
  <c r="AP129" i="1"/>
  <c r="AQ129" i="1"/>
  <c r="AR129" i="1"/>
  <c r="AS129" i="1"/>
  <c r="AT129" i="1"/>
  <c r="AO130" i="1"/>
  <c r="AP130" i="1"/>
  <c r="AQ130" i="1"/>
  <c r="AR130" i="1"/>
  <c r="AS130" i="1"/>
  <c r="AT130" i="1"/>
  <c r="AO131" i="1"/>
  <c r="AP131" i="1"/>
  <c r="AQ131" i="1"/>
  <c r="AR131" i="1"/>
  <c r="AS131" i="1"/>
  <c r="AT131" i="1"/>
  <c r="AO132" i="1"/>
  <c r="AP132" i="1"/>
  <c r="AQ132" i="1"/>
  <c r="AR132" i="1"/>
  <c r="AS132" i="1"/>
  <c r="AT132" i="1"/>
  <c r="AO133" i="1"/>
  <c r="AP133" i="1"/>
  <c r="AQ133" i="1"/>
  <c r="AR133" i="1"/>
  <c r="AS133" i="1"/>
  <c r="AT133" i="1"/>
  <c r="AO134" i="1"/>
  <c r="AP134" i="1"/>
  <c r="AQ134" i="1"/>
  <c r="AR134" i="1"/>
  <c r="AS134" i="1"/>
  <c r="AT134" i="1"/>
  <c r="AO135" i="1"/>
  <c r="AP135" i="1"/>
  <c r="AQ135" i="1"/>
  <c r="AR135" i="1"/>
  <c r="AS135" i="1"/>
  <c r="AT135" i="1"/>
  <c r="AO136" i="1"/>
  <c r="AP136" i="1"/>
  <c r="AQ136" i="1"/>
  <c r="AR136" i="1"/>
  <c r="AS136" i="1"/>
  <c r="AT136" i="1"/>
  <c r="AO137" i="1"/>
  <c r="AP137" i="1"/>
  <c r="AQ137" i="1"/>
  <c r="AR137" i="1"/>
  <c r="AS137" i="1"/>
  <c r="AT137" i="1"/>
  <c r="AO138" i="1"/>
  <c r="AP138" i="1"/>
  <c r="AQ138" i="1"/>
  <c r="AR138" i="1"/>
  <c r="AS138" i="1"/>
  <c r="AT138" i="1"/>
  <c r="AO139" i="1"/>
  <c r="AP139" i="1"/>
  <c r="AQ139" i="1"/>
  <c r="AR139" i="1"/>
  <c r="AS139" i="1"/>
  <c r="AT139" i="1"/>
  <c r="AO140" i="1"/>
  <c r="AP140" i="1"/>
  <c r="AQ140" i="1"/>
  <c r="AR140" i="1"/>
  <c r="AS140" i="1"/>
  <c r="AT140" i="1"/>
  <c r="AO141" i="1"/>
  <c r="AP141" i="1"/>
  <c r="AQ141" i="1"/>
  <c r="AR141" i="1"/>
  <c r="AS141" i="1"/>
  <c r="AT141" i="1"/>
  <c r="AO142" i="1"/>
  <c r="AP142" i="1"/>
  <c r="AQ142" i="1"/>
  <c r="AR142" i="1"/>
  <c r="AS142" i="1"/>
  <c r="AT142" i="1"/>
  <c r="AO143" i="1"/>
  <c r="AP143" i="1"/>
  <c r="AQ143" i="1"/>
  <c r="AR143" i="1"/>
  <c r="AS143" i="1"/>
  <c r="AT143" i="1"/>
  <c r="AO144" i="1"/>
  <c r="AP144" i="1"/>
  <c r="AQ144" i="1"/>
  <c r="AR144" i="1"/>
  <c r="AS144" i="1"/>
  <c r="AT144" i="1"/>
  <c r="AO145" i="1"/>
  <c r="AP145" i="1"/>
  <c r="AQ145" i="1"/>
  <c r="AR145" i="1"/>
  <c r="AS145" i="1"/>
  <c r="AT145" i="1"/>
  <c r="AO146" i="1"/>
  <c r="AP146" i="1"/>
  <c r="AQ146" i="1"/>
  <c r="AR146" i="1"/>
  <c r="AS146" i="1"/>
  <c r="AT146" i="1"/>
  <c r="AO147" i="1"/>
  <c r="AP147" i="1"/>
  <c r="AQ147" i="1"/>
  <c r="AR147" i="1"/>
  <c r="AS147" i="1"/>
  <c r="AT147" i="1"/>
  <c r="AO148" i="1"/>
  <c r="AP148" i="1"/>
  <c r="AQ148" i="1"/>
  <c r="AR148" i="1"/>
  <c r="AS148" i="1"/>
  <c r="AT148" i="1"/>
  <c r="AO149" i="1"/>
  <c r="AP149" i="1"/>
  <c r="AQ149" i="1"/>
  <c r="AR149" i="1"/>
  <c r="AS149" i="1"/>
  <c r="AT149" i="1"/>
  <c r="AO150" i="1"/>
  <c r="AP150" i="1"/>
  <c r="AQ150" i="1"/>
  <c r="AR150" i="1"/>
  <c r="AS150" i="1"/>
  <c r="AT150" i="1"/>
  <c r="AO151" i="1"/>
  <c r="AP151" i="1"/>
  <c r="AQ151" i="1"/>
  <c r="AR151" i="1"/>
  <c r="AS151" i="1"/>
  <c r="AT151" i="1"/>
  <c r="AO152" i="1"/>
  <c r="AP152" i="1"/>
  <c r="AQ152" i="1"/>
  <c r="AR152" i="1"/>
  <c r="AS152" i="1"/>
  <c r="AT152" i="1"/>
  <c r="AO153" i="1"/>
  <c r="AP153" i="1"/>
  <c r="AQ153" i="1"/>
  <c r="AR153" i="1"/>
  <c r="AS153" i="1"/>
  <c r="AT153" i="1"/>
  <c r="AO154" i="1"/>
  <c r="AP154" i="1"/>
  <c r="AQ154" i="1"/>
  <c r="AR154" i="1"/>
  <c r="AS154" i="1"/>
  <c r="AT154" i="1"/>
  <c r="AO155" i="1"/>
  <c r="AP155" i="1"/>
  <c r="AQ155" i="1"/>
  <c r="AR155" i="1"/>
  <c r="AS155" i="1"/>
  <c r="AT155" i="1"/>
  <c r="AO156" i="1"/>
  <c r="AP156" i="1"/>
  <c r="AQ156" i="1"/>
  <c r="AR156" i="1"/>
  <c r="AS156" i="1"/>
  <c r="AT156" i="1"/>
  <c r="AO157" i="1"/>
  <c r="AP157" i="1"/>
  <c r="AQ157" i="1"/>
  <c r="AR157" i="1"/>
  <c r="AS157" i="1"/>
  <c r="AT157" i="1"/>
  <c r="AO158" i="1"/>
  <c r="AP158" i="1"/>
  <c r="AQ158" i="1"/>
  <c r="AR158" i="1"/>
  <c r="AS158" i="1"/>
  <c r="AT158" i="1"/>
  <c r="AO159" i="1"/>
  <c r="AP159" i="1"/>
  <c r="AQ159" i="1"/>
  <c r="AR159" i="1"/>
  <c r="AS159" i="1"/>
  <c r="AT159" i="1"/>
  <c r="AO160" i="1"/>
  <c r="AP160" i="1"/>
  <c r="AQ160" i="1"/>
  <c r="AR160" i="1"/>
  <c r="AS160" i="1"/>
  <c r="AT160" i="1"/>
  <c r="AO161" i="1"/>
  <c r="AP161" i="1"/>
  <c r="AQ161" i="1"/>
  <c r="AR161" i="1"/>
  <c r="AS161" i="1"/>
  <c r="AT161" i="1"/>
  <c r="AO162" i="1"/>
  <c r="AP162" i="1"/>
  <c r="AQ162" i="1"/>
  <c r="AR162" i="1"/>
  <c r="AS162" i="1"/>
  <c r="AT162" i="1"/>
  <c r="AO163" i="1"/>
  <c r="AP163" i="1"/>
  <c r="AQ163" i="1"/>
  <c r="AR163" i="1"/>
  <c r="AS163" i="1"/>
  <c r="AT163" i="1"/>
  <c r="AO164" i="1"/>
  <c r="AP164" i="1"/>
  <c r="AQ164" i="1"/>
  <c r="AR164" i="1"/>
  <c r="AS164" i="1"/>
  <c r="AT164" i="1"/>
  <c r="AO165" i="1"/>
  <c r="AP165" i="1"/>
  <c r="AQ165" i="1"/>
  <c r="AR165" i="1"/>
  <c r="AS165" i="1"/>
  <c r="AT165" i="1"/>
  <c r="AO166" i="1"/>
  <c r="AP166" i="1"/>
  <c r="AQ166" i="1"/>
  <c r="AR166" i="1"/>
  <c r="AS166" i="1"/>
  <c r="AT166" i="1"/>
  <c r="AO167" i="1"/>
  <c r="AP167" i="1"/>
  <c r="AQ167" i="1"/>
  <c r="AR167" i="1"/>
  <c r="AS167" i="1"/>
  <c r="AT167" i="1"/>
  <c r="AO168" i="1"/>
  <c r="AP168" i="1"/>
  <c r="AQ168" i="1"/>
  <c r="AR168" i="1"/>
  <c r="AS168" i="1"/>
  <c r="AT168" i="1"/>
  <c r="AO169" i="1"/>
  <c r="AP169" i="1"/>
  <c r="AQ169" i="1"/>
  <c r="AR169" i="1"/>
  <c r="AS169" i="1"/>
  <c r="AT169" i="1"/>
  <c r="AO170" i="1"/>
  <c r="AP170" i="1"/>
  <c r="AQ170" i="1"/>
  <c r="AR170" i="1"/>
  <c r="AS170" i="1"/>
  <c r="AT170" i="1"/>
  <c r="AO171" i="1"/>
  <c r="AP171" i="1"/>
  <c r="AQ171" i="1"/>
  <c r="AR171" i="1"/>
  <c r="AS171" i="1"/>
  <c r="AT171" i="1"/>
  <c r="AO172" i="1"/>
  <c r="AP172" i="1"/>
  <c r="AQ172" i="1"/>
  <c r="AR172" i="1"/>
  <c r="AS172" i="1"/>
  <c r="AT172" i="1"/>
  <c r="AO173" i="1"/>
  <c r="AP173" i="1"/>
  <c r="AQ173" i="1"/>
  <c r="AR173" i="1"/>
  <c r="AS173" i="1"/>
  <c r="AT173" i="1"/>
  <c r="AO174" i="1"/>
  <c r="AP174" i="1"/>
  <c r="AQ174" i="1"/>
  <c r="AR174" i="1"/>
  <c r="AS174" i="1"/>
  <c r="AT174" i="1"/>
  <c r="AO175" i="1"/>
  <c r="AP175" i="1"/>
  <c r="AQ175" i="1"/>
  <c r="AR175" i="1"/>
  <c r="AS175" i="1"/>
  <c r="AT175" i="1"/>
  <c r="AO176" i="1"/>
  <c r="AP176" i="1"/>
  <c r="AQ176" i="1"/>
  <c r="AR176" i="1"/>
  <c r="AS176" i="1"/>
  <c r="AT176" i="1"/>
  <c r="AO177" i="1"/>
  <c r="AP177" i="1"/>
  <c r="AQ177" i="1"/>
  <c r="AR177" i="1"/>
  <c r="AS177" i="1"/>
  <c r="AT177" i="1"/>
  <c r="AO178" i="1"/>
  <c r="AP178" i="1"/>
  <c r="AQ178" i="1"/>
  <c r="AR178" i="1"/>
  <c r="AS178" i="1"/>
  <c r="AT178" i="1"/>
  <c r="AO179" i="1"/>
  <c r="AP179" i="1"/>
  <c r="AQ179" i="1"/>
  <c r="AR179" i="1"/>
  <c r="AS179" i="1"/>
  <c r="AT179" i="1"/>
  <c r="AO180" i="1"/>
  <c r="AP180" i="1"/>
  <c r="AQ180" i="1"/>
  <c r="AR180" i="1"/>
  <c r="AS180" i="1"/>
  <c r="AT180" i="1"/>
  <c r="AO181" i="1"/>
  <c r="AP181" i="1"/>
  <c r="AQ181" i="1"/>
  <c r="AR181" i="1"/>
  <c r="AS181" i="1"/>
  <c r="AT181" i="1"/>
  <c r="AO182" i="1"/>
  <c r="AP182" i="1"/>
  <c r="AQ182" i="1"/>
  <c r="AR182" i="1"/>
  <c r="AS182" i="1"/>
  <c r="AT182" i="1"/>
  <c r="AO183" i="1"/>
  <c r="AP183" i="1"/>
  <c r="AQ183" i="1"/>
  <c r="AR183" i="1"/>
  <c r="AS183" i="1"/>
  <c r="AT183" i="1"/>
  <c r="AO184" i="1"/>
  <c r="AP184" i="1"/>
  <c r="AQ184" i="1"/>
  <c r="AR184" i="1"/>
  <c r="AS184" i="1"/>
  <c r="AT184" i="1"/>
  <c r="AO185" i="1"/>
  <c r="AP185" i="1"/>
  <c r="AQ185" i="1"/>
  <c r="AR185" i="1"/>
  <c r="AS185" i="1"/>
  <c r="AT185" i="1"/>
  <c r="AO186" i="1"/>
  <c r="AP186" i="1"/>
  <c r="AQ186" i="1"/>
  <c r="AR186" i="1"/>
  <c r="AS186" i="1"/>
  <c r="AT186" i="1"/>
  <c r="AO187" i="1"/>
  <c r="AP187" i="1"/>
  <c r="AQ187" i="1"/>
  <c r="AR187" i="1"/>
  <c r="AS187" i="1"/>
  <c r="AT187" i="1"/>
  <c r="AO188" i="1"/>
  <c r="AP188" i="1"/>
  <c r="AQ188" i="1"/>
  <c r="AR188" i="1"/>
  <c r="AS188" i="1"/>
  <c r="AT188" i="1"/>
  <c r="AO189" i="1"/>
  <c r="AP189" i="1"/>
  <c r="AQ189" i="1"/>
  <c r="AR189" i="1"/>
  <c r="AS189" i="1"/>
  <c r="AT189" i="1"/>
  <c r="AO190" i="1"/>
  <c r="AP190" i="1"/>
  <c r="AQ190" i="1"/>
  <c r="AR190" i="1"/>
  <c r="AS190" i="1"/>
  <c r="AT190" i="1"/>
  <c r="AO191" i="1"/>
  <c r="AP191" i="1"/>
  <c r="AQ191" i="1"/>
  <c r="AR191" i="1"/>
  <c r="AS191" i="1"/>
  <c r="AT191" i="1"/>
  <c r="AO192" i="1"/>
  <c r="AP192" i="1"/>
  <c r="AQ192" i="1"/>
  <c r="AR192" i="1"/>
  <c r="AS192" i="1"/>
  <c r="AT192" i="1"/>
  <c r="AO193" i="1"/>
  <c r="AP193" i="1"/>
  <c r="AQ193" i="1"/>
  <c r="AR193" i="1"/>
  <c r="AS193" i="1"/>
  <c r="AT193" i="1"/>
  <c r="AO194" i="1"/>
  <c r="AP194" i="1"/>
  <c r="AQ194" i="1"/>
  <c r="AR194" i="1"/>
  <c r="AS194" i="1"/>
  <c r="AT194" i="1"/>
  <c r="AO195" i="1"/>
  <c r="AP195" i="1"/>
  <c r="AQ195" i="1"/>
  <c r="AR195" i="1"/>
  <c r="AS195" i="1"/>
  <c r="AT195" i="1"/>
  <c r="AO196" i="1"/>
  <c r="AP196" i="1"/>
  <c r="AQ196" i="1"/>
  <c r="AR196" i="1"/>
  <c r="AS196" i="1"/>
  <c r="AT196" i="1"/>
  <c r="AO197" i="1"/>
  <c r="AP197" i="1"/>
  <c r="AQ197" i="1"/>
  <c r="AR197" i="1"/>
  <c r="AS197" i="1"/>
  <c r="AT197" i="1"/>
  <c r="AO198" i="1"/>
  <c r="AP198" i="1"/>
  <c r="AQ198" i="1"/>
  <c r="AR198" i="1"/>
  <c r="AS198" i="1"/>
  <c r="AT198" i="1"/>
  <c r="AO199" i="1"/>
  <c r="AP199" i="1"/>
  <c r="AQ199" i="1"/>
  <c r="AR199" i="1"/>
  <c r="AS199" i="1"/>
  <c r="AT199" i="1"/>
  <c r="AO200" i="1"/>
  <c r="AP200" i="1"/>
  <c r="AQ200" i="1"/>
  <c r="AR200" i="1"/>
  <c r="AS200" i="1"/>
  <c r="AT200" i="1"/>
  <c r="AO201" i="1"/>
  <c r="AP201" i="1"/>
  <c r="AQ201" i="1"/>
  <c r="AR201" i="1"/>
  <c r="AS201" i="1"/>
  <c r="AT201" i="1"/>
  <c r="AO202" i="1"/>
  <c r="AP202" i="1"/>
  <c r="AQ202" i="1"/>
  <c r="AR202" i="1"/>
  <c r="AS202" i="1"/>
  <c r="AT202" i="1"/>
  <c r="AO203" i="1"/>
  <c r="AP203" i="1"/>
  <c r="AQ203" i="1"/>
  <c r="AR203" i="1"/>
  <c r="AS203" i="1"/>
  <c r="AT203" i="1"/>
  <c r="AO204" i="1"/>
  <c r="AP204" i="1"/>
  <c r="AQ204" i="1"/>
  <c r="AR204" i="1"/>
  <c r="AS204" i="1"/>
  <c r="AT204" i="1"/>
  <c r="AO205" i="1"/>
  <c r="AP205" i="1"/>
  <c r="AQ205" i="1"/>
  <c r="AR205" i="1"/>
  <c r="AS205" i="1"/>
  <c r="AT205" i="1"/>
  <c r="AO206" i="1"/>
  <c r="AP206" i="1"/>
  <c r="AQ206" i="1"/>
  <c r="AR206" i="1"/>
  <c r="AS206" i="1"/>
  <c r="AT206" i="1"/>
  <c r="AO207" i="1"/>
  <c r="AP207" i="1"/>
  <c r="AQ207" i="1"/>
  <c r="AR207" i="1"/>
  <c r="AS207" i="1"/>
  <c r="AT207" i="1"/>
  <c r="AO208" i="1"/>
  <c r="AP208" i="1"/>
  <c r="AQ208" i="1"/>
  <c r="AR208" i="1"/>
  <c r="AS208" i="1"/>
  <c r="AT208" i="1"/>
  <c r="AO209" i="1"/>
  <c r="AP209" i="1"/>
  <c r="AQ209" i="1"/>
  <c r="AR209" i="1"/>
  <c r="AS209" i="1"/>
  <c r="AT209" i="1"/>
  <c r="AO210" i="1"/>
  <c r="AP210" i="1"/>
  <c r="AQ210" i="1"/>
  <c r="AR210" i="1"/>
  <c r="AS210" i="1"/>
  <c r="AT210" i="1"/>
  <c r="AO211" i="1"/>
  <c r="AP211" i="1"/>
  <c r="AQ211" i="1"/>
  <c r="AR211" i="1"/>
  <c r="AS211" i="1"/>
  <c r="AT211" i="1"/>
  <c r="AO212" i="1"/>
  <c r="AP212" i="1"/>
  <c r="AQ212" i="1"/>
  <c r="AR212" i="1"/>
  <c r="AS212" i="1"/>
  <c r="AT212" i="1"/>
  <c r="AO213" i="1"/>
  <c r="AP213" i="1"/>
  <c r="AQ213" i="1"/>
  <c r="AR213" i="1"/>
  <c r="AS213" i="1"/>
  <c r="AT213" i="1"/>
  <c r="AO214" i="1"/>
  <c r="AP214" i="1"/>
  <c r="AQ214" i="1"/>
  <c r="AR214" i="1"/>
  <c r="AS214" i="1"/>
  <c r="AT214" i="1"/>
  <c r="AO215" i="1"/>
  <c r="AP215" i="1"/>
  <c r="AQ215" i="1"/>
  <c r="AR215" i="1"/>
  <c r="AS215" i="1"/>
  <c r="AT215" i="1"/>
  <c r="AO216" i="1"/>
  <c r="AP216" i="1"/>
  <c r="AQ216" i="1"/>
  <c r="AR216" i="1"/>
  <c r="AS216" i="1"/>
  <c r="AT216" i="1"/>
  <c r="AO217" i="1"/>
  <c r="AP217" i="1"/>
  <c r="AQ217" i="1"/>
  <c r="AR217" i="1"/>
  <c r="AS217" i="1"/>
  <c r="AT217" i="1"/>
  <c r="AO218" i="1"/>
  <c r="AP218" i="1"/>
  <c r="AQ218" i="1"/>
  <c r="AR218" i="1"/>
  <c r="AS218" i="1"/>
  <c r="AT218" i="1"/>
  <c r="AO219" i="1"/>
  <c r="AP219" i="1"/>
  <c r="AQ219" i="1"/>
  <c r="AR219" i="1"/>
  <c r="AS219" i="1"/>
  <c r="AT219" i="1"/>
  <c r="AO220" i="1"/>
  <c r="AP220" i="1"/>
  <c r="AQ220" i="1"/>
  <c r="AR220" i="1"/>
  <c r="AS220" i="1"/>
  <c r="AT220" i="1"/>
  <c r="AO221" i="1"/>
  <c r="AP221" i="1"/>
  <c r="AQ221" i="1"/>
  <c r="AR221" i="1"/>
  <c r="AS221" i="1"/>
  <c r="AT221" i="1"/>
  <c r="AO222" i="1"/>
  <c r="AP222" i="1"/>
  <c r="AQ222" i="1"/>
  <c r="AR222" i="1"/>
  <c r="AS222" i="1"/>
  <c r="AT222" i="1"/>
  <c r="AO223" i="1"/>
  <c r="AP223" i="1"/>
  <c r="AQ223" i="1"/>
  <c r="AR223" i="1"/>
  <c r="AS223" i="1"/>
  <c r="AT223" i="1"/>
  <c r="AO224" i="1"/>
  <c r="AP224" i="1"/>
  <c r="AQ224" i="1"/>
  <c r="AR224" i="1"/>
  <c r="AS224" i="1"/>
  <c r="AT224" i="1"/>
  <c r="AO225" i="1"/>
  <c r="AP225" i="1"/>
  <c r="AQ225" i="1"/>
  <c r="AR225" i="1"/>
  <c r="AS225" i="1"/>
  <c r="AT225" i="1"/>
  <c r="AO226" i="1"/>
  <c r="AP226" i="1"/>
  <c r="AQ226" i="1"/>
  <c r="AR226" i="1"/>
  <c r="AS226" i="1"/>
  <c r="AT226" i="1"/>
  <c r="AE3" i="1"/>
  <c r="AF3" i="1"/>
  <c r="AG3" i="1"/>
  <c r="AH3" i="1"/>
  <c r="AI3" i="1"/>
  <c r="AJ3" i="1"/>
  <c r="AE4" i="1"/>
  <c r="AF4" i="1"/>
  <c r="AG4" i="1"/>
  <c r="AH4" i="1"/>
  <c r="AI4" i="1"/>
  <c r="AJ4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E32" i="1"/>
  <c r="AF32" i="1"/>
  <c r="AG32" i="1"/>
  <c r="AH32" i="1"/>
  <c r="AI32" i="1"/>
  <c r="AJ32" i="1"/>
  <c r="AE33" i="1"/>
  <c r="AF33" i="1"/>
  <c r="AG33" i="1"/>
  <c r="AH33" i="1"/>
  <c r="AI33" i="1"/>
  <c r="AJ33" i="1"/>
  <c r="AE34" i="1"/>
  <c r="AF34" i="1"/>
  <c r="AG34" i="1"/>
  <c r="AH34" i="1"/>
  <c r="AI34" i="1"/>
  <c r="AJ34" i="1"/>
  <c r="AE35" i="1"/>
  <c r="AF35" i="1"/>
  <c r="AG35" i="1"/>
  <c r="AH35" i="1"/>
  <c r="AI35" i="1"/>
  <c r="AJ35" i="1"/>
  <c r="AE36" i="1"/>
  <c r="AF36" i="1"/>
  <c r="AG36" i="1"/>
  <c r="AH36" i="1"/>
  <c r="AI36" i="1"/>
  <c r="AJ36" i="1"/>
  <c r="AE37" i="1"/>
  <c r="AF37" i="1"/>
  <c r="AG37" i="1"/>
  <c r="AH37" i="1"/>
  <c r="AI37" i="1"/>
  <c r="AJ37" i="1"/>
  <c r="AE38" i="1"/>
  <c r="AF38" i="1"/>
  <c r="AG38" i="1"/>
  <c r="AH38" i="1"/>
  <c r="AI38" i="1"/>
  <c r="AJ38" i="1"/>
  <c r="AE39" i="1"/>
  <c r="AF39" i="1"/>
  <c r="AG39" i="1"/>
  <c r="AH39" i="1"/>
  <c r="AI39" i="1"/>
  <c r="AJ39" i="1"/>
  <c r="AE40" i="1"/>
  <c r="AF40" i="1"/>
  <c r="AG40" i="1"/>
  <c r="AH40" i="1"/>
  <c r="AI40" i="1"/>
  <c r="AJ40" i="1"/>
  <c r="AE41" i="1"/>
  <c r="AF41" i="1"/>
  <c r="AG41" i="1"/>
  <c r="AH41" i="1"/>
  <c r="AI41" i="1"/>
  <c r="AJ41" i="1"/>
  <c r="AE42" i="1"/>
  <c r="AF42" i="1"/>
  <c r="AG42" i="1"/>
  <c r="AH42" i="1"/>
  <c r="AI42" i="1"/>
  <c r="AJ42" i="1"/>
  <c r="AE43" i="1"/>
  <c r="AF43" i="1"/>
  <c r="AG43" i="1"/>
  <c r="AH43" i="1"/>
  <c r="AI43" i="1"/>
  <c r="AJ43" i="1"/>
  <c r="AE44" i="1"/>
  <c r="AF44" i="1"/>
  <c r="AG44" i="1"/>
  <c r="AH44" i="1"/>
  <c r="AI44" i="1"/>
  <c r="AJ44" i="1"/>
  <c r="AE45" i="1"/>
  <c r="AF45" i="1"/>
  <c r="AG45" i="1"/>
  <c r="AH45" i="1"/>
  <c r="AI45" i="1"/>
  <c r="AJ45" i="1"/>
  <c r="AE46" i="1"/>
  <c r="AF46" i="1"/>
  <c r="AG46" i="1"/>
  <c r="AH46" i="1"/>
  <c r="AI46" i="1"/>
  <c r="AJ46" i="1"/>
  <c r="AE47" i="1"/>
  <c r="AF47" i="1"/>
  <c r="AG47" i="1"/>
  <c r="AH47" i="1"/>
  <c r="AI47" i="1"/>
  <c r="AJ47" i="1"/>
  <c r="AE48" i="1"/>
  <c r="AF48" i="1"/>
  <c r="AG48" i="1"/>
  <c r="AH48" i="1"/>
  <c r="AI48" i="1"/>
  <c r="AJ48" i="1"/>
  <c r="AE49" i="1"/>
  <c r="AF49" i="1"/>
  <c r="AG49" i="1"/>
  <c r="AH49" i="1"/>
  <c r="AI49" i="1"/>
  <c r="AJ49" i="1"/>
  <c r="AE50" i="1"/>
  <c r="AF50" i="1"/>
  <c r="AG50" i="1"/>
  <c r="AH50" i="1"/>
  <c r="AI50" i="1"/>
  <c r="AJ50" i="1"/>
  <c r="AE51" i="1"/>
  <c r="AF51" i="1"/>
  <c r="AG51" i="1"/>
  <c r="AH51" i="1"/>
  <c r="AI51" i="1"/>
  <c r="AJ51" i="1"/>
  <c r="AE52" i="1"/>
  <c r="AF52" i="1"/>
  <c r="AG52" i="1"/>
  <c r="AH52" i="1"/>
  <c r="AI52" i="1"/>
  <c r="AJ52" i="1"/>
  <c r="AE53" i="1"/>
  <c r="AF53" i="1"/>
  <c r="AG53" i="1"/>
  <c r="AH53" i="1"/>
  <c r="AI53" i="1"/>
  <c r="AJ53" i="1"/>
  <c r="AE54" i="1"/>
  <c r="AF54" i="1"/>
  <c r="AG54" i="1"/>
  <c r="AH54" i="1"/>
  <c r="AI54" i="1"/>
  <c r="AJ54" i="1"/>
  <c r="AE55" i="1"/>
  <c r="AF55" i="1"/>
  <c r="AG55" i="1"/>
  <c r="AH55" i="1"/>
  <c r="AI55" i="1"/>
  <c r="AJ55" i="1"/>
  <c r="AE56" i="1"/>
  <c r="AF56" i="1"/>
  <c r="AG56" i="1"/>
  <c r="AH56" i="1"/>
  <c r="AI56" i="1"/>
  <c r="AJ56" i="1"/>
  <c r="AE57" i="1"/>
  <c r="AF57" i="1"/>
  <c r="AG57" i="1"/>
  <c r="AH57" i="1"/>
  <c r="AI57" i="1"/>
  <c r="AJ57" i="1"/>
  <c r="AE58" i="1"/>
  <c r="AF58" i="1"/>
  <c r="AG58" i="1"/>
  <c r="AH58" i="1"/>
  <c r="AI58" i="1"/>
  <c r="AJ58" i="1"/>
  <c r="AE59" i="1"/>
  <c r="AF59" i="1"/>
  <c r="AG59" i="1"/>
  <c r="AH59" i="1"/>
  <c r="AI59" i="1"/>
  <c r="AJ59" i="1"/>
  <c r="AE60" i="1"/>
  <c r="AF60" i="1"/>
  <c r="AG60" i="1"/>
  <c r="AH60" i="1"/>
  <c r="AI60" i="1"/>
  <c r="AJ60" i="1"/>
  <c r="AE61" i="1"/>
  <c r="AF61" i="1"/>
  <c r="AG61" i="1"/>
  <c r="AH61" i="1"/>
  <c r="AI61" i="1"/>
  <c r="AJ61" i="1"/>
  <c r="AE62" i="1"/>
  <c r="AF62" i="1"/>
  <c r="AG62" i="1"/>
  <c r="AH62" i="1"/>
  <c r="AI62" i="1"/>
  <c r="AJ62" i="1"/>
  <c r="AE63" i="1"/>
  <c r="AF63" i="1"/>
  <c r="AG63" i="1"/>
  <c r="AH63" i="1"/>
  <c r="AI63" i="1"/>
  <c r="AJ63" i="1"/>
  <c r="AE64" i="1"/>
  <c r="AF64" i="1"/>
  <c r="AG64" i="1"/>
  <c r="AH64" i="1"/>
  <c r="AI64" i="1"/>
  <c r="AJ64" i="1"/>
  <c r="AE65" i="1"/>
  <c r="AF65" i="1"/>
  <c r="AG65" i="1"/>
  <c r="AH65" i="1"/>
  <c r="AI65" i="1"/>
  <c r="AJ65" i="1"/>
  <c r="AE66" i="1"/>
  <c r="AF66" i="1"/>
  <c r="AG66" i="1"/>
  <c r="AH66" i="1"/>
  <c r="AI66" i="1"/>
  <c r="AJ66" i="1"/>
  <c r="AE67" i="1"/>
  <c r="AF67" i="1"/>
  <c r="AG67" i="1"/>
  <c r="AH67" i="1"/>
  <c r="AI67" i="1"/>
  <c r="AJ67" i="1"/>
  <c r="AE68" i="1"/>
  <c r="AF68" i="1"/>
  <c r="AG68" i="1"/>
  <c r="AH68" i="1"/>
  <c r="AI68" i="1"/>
  <c r="AJ68" i="1"/>
  <c r="AE69" i="1"/>
  <c r="AF69" i="1"/>
  <c r="AG69" i="1"/>
  <c r="AH69" i="1"/>
  <c r="AI69" i="1"/>
  <c r="AJ69" i="1"/>
  <c r="AE70" i="1"/>
  <c r="AF70" i="1"/>
  <c r="AG70" i="1"/>
  <c r="AH70" i="1"/>
  <c r="AI70" i="1"/>
  <c r="AJ70" i="1"/>
  <c r="AE71" i="1"/>
  <c r="AF71" i="1"/>
  <c r="AG71" i="1"/>
  <c r="AH71" i="1"/>
  <c r="AI71" i="1"/>
  <c r="AJ71" i="1"/>
  <c r="AE72" i="1"/>
  <c r="AF72" i="1"/>
  <c r="AG72" i="1"/>
  <c r="AH72" i="1"/>
  <c r="AI72" i="1"/>
  <c r="AJ72" i="1"/>
  <c r="AE73" i="1"/>
  <c r="AF73" i="1"/>
  <c r="AG73" i="1"/>
  <c r="AH73" i="1"/>
  <c r="AI73" i="1"/>
  <c r="AJ73" i="1"/>
  <c r="AE74" i="1"/>
  <c r="AF74" i="1"/>
  <c r="AG74" i="1"/>
  <c r="AH74" i="1"/>
  <c r="AI74" i="1"/>
  <c r="AJ74" i="1"/>
  <c r="AE75" i="1"/>
  <c r="AF75" i="1"/>
  <c r="AG75" i="1"/>
  <c r="AH75" i="1"/>
  <c r="AI75" i="1"/>
  <c r="AJ75" i="1"/>
  <c r="AE76" i="1"/>
  <c r="AF76" i="1"/>
  <c r="AG76" i="1"/>
  <c r="AH76" i="1"/>
  <c r="AI76" i="1"/>
  <c r="AJ76" i="1"/>
  <c r="AE77" i="1"/>
  <c r="AF77" i="1"/>
  <c r="AG77" i="1"/>
  <c r="AH77" i="1"/>
  <c r="AI77" i="1"/>
  <c r="AJ77" i="1"/>
  <c r="AE5" i="1"/>
  <c r="AF5" i="1"/>
  <c r="AG5" i="1"/>
  <c r="AH5" i="1"/>
  <c r="AI5" i="1"/>
  <c r="AJ5" i="1"/>
  <c r="AE78" i="1"/>
  <c r="AF78" i="1"/>
  <c r="AG78" i="1"/>
  <c r="AH78" i="1"/>
  <c r="AI78" i="1"/>
  <c r="AJ78" i="1"/>
  <c r="AE79" i="1"/>
  <c r="AF79" i="1"/>
  <c r="AG79" i="1"/>
  <c r="AH79" i="1"/>
  <c r="AI79" i="1"/>
  <c r="AJ79" i="1"/>
  <c r="AE80" i="1"/>
  <c r="AF80" i="1"/>
  <c r="AG80" i="1"/>
  <c r="AH80" i="1"/>
  <c r="AI80" i="1"/>
  <c r="AJ80" i="1"/>
  <c r="AE81" i="1"/>
  <c r="AF81" i="1"/>
  <c r="AG81" i="1"/>
  <c r="AH81" i="1"/>
  <c r="AI81" i="1"/>
  <c r="AJ81" i="1"/>
  <c r="AE82" i="1"/>
  <c r="AF82" i="1"/>
  <c r="AG82" i="1"/>
  <c r="AH82" i="1"/>
  <c r="AI82" i="1"/>
  <c r="AJ82" i="1"/>
  <c r="AE83" i="1"/>
  <c r="AF83" i="1"/>
  <c r="AG83" i="1"/>
  <c r="AH83" i="1"/>
  <c r="AI83" i="1"/>
  <c r="AJ83" i="1"/>
  <c r="AE84" i="1"/>
  <c r="AF84" i="1"/>
  <c r="AG84" i="1"/>
  <c r="AH84" i="1"/>
  <c r="AI84" i="1"/>
  <c r="AJ84" i="1"/>
  <c r="AE85" i="1"/>
  <c r="AF85" i="1"/>
  <c r="AG85" i="1"/>
  <c r="AH85" i="1"/>
  <c r="AI85" i="1"/>
  <c r="AJ85" i="1"/>
  <c r="AE86" i="1"/>
  <c r="AF86" i="1"/>
  <c r="AG86" i="1"/>
  <c r="AH86" i="1"/>
  <c r="AI86" i="1"/>
  <c r="AJ86" i="1"/>
  <c r="AE87" i="1"/>
  <c r="AF87" i="1"/>
  <c r="AG87" i="1"/>
  <c r="AH87" i="1"/>
  <c r="AI87" i="1"/>
  <c r="AJ87" i="1"/>
  <c r="AE88" i="1"/>
  <c r="AF88" i="1"/>
  <c r="AG88" i="1"/>
  <c r="AH88" i="1"/>
  <c r="AI88" i="1"/>
  <c r="AJ88" i="1"/>
  <c r="AE89" i="1"/>
  <c r="AF89" i="1"/>
  <c r="AG89" i="1"/>
  <c r="AH89" i="1"/>
  <c r="AI89" i="1"/>
  <c r="AJ89" i="1"/>
  <c r="AE90" i="1"/>
  <c r="AF90" i="1"/>
  <c r="AG90" i="1"/>
  <c r="AH90" i="1"/>
  <c r="AI90" i="1"/>
  <c r="AJ90" i="1"/>
  <c r="AE91" i="1"/>
  <c r="AF91" i="1"/>
  <c r="AG91" i="1"/>
  <c r="AH91" i="1"/>
  <c r="AI91" i="1"/>
  <c r="AJ91" i="1"/>
  <c r="AE92" i="1"/>
  <c r="AF92" i="1"/>
  <c r="AG92" i="1"/>
  <c r="AH92" i="1"/>
  <c r="AI92" i="1"/>
  <c r="AJ92" i="1"/>
  <c r="AE93" i="1"/>
  <c r="AF93" i="1"/>
  <c r="AG93" i="1"/>
  <c r="AH93" i="1"/>
  <c r="AI93" i="1"/>
  <c r="AJ93" i="1"/>
  <c r="AE94" i="1"/>
  <c r="AF94" i="1"/>
  <c r="AG94" i="1"/>
  <c r="AH94" i="1"/>
  <c r="AI94" i="1"/>
  <c r="AJ94" i="1"/>
  <c r="AE95" i="1"/>
  <c r="AF95" i="1"/>
  <c r="AG95" i="1"/>
  <c r="AH95" i="1"/>
  <c r="AI95" i="1"/>
  <c r="AJ95" i="1"/>
  <c r="AE96" i="1"/>
  <c r="AF96" i="1"/>
  <c r="AG96" i="1"/>
  <c r="AH96" i="1"/>
  <c r="AI96" i="1"/>
  <c r="AJ96" i="1"/>
  <c r="AE97" i="1"/>
  <c r="AF97" i="1"/>
  <c r="AG97" i="1"/>
  <c r="AH97" i="1"/>
  <c r="AI97" i="1"/>
  <c r="AJ97" i="1"/>
  <c r="AE98" i="1"/>
  <c r="AF98" i="1"/>
  <c r="AG98" i="1"/>
  <c r="AH98" i="1"/>
  <c r="AI98" i="1"/>
  <c r="AJ98" i="1"/>
  <c r="AE99" i="1"/>
  <c r="AF99" i="1"/>
  <c r="AG99" i="1"/>
  <c r="AH99" i="1"/>
  <c r="AI99" i="1"/>
  <c r="AJ99" i="1"/>
  <c r="AE100" i="1"/>
  <c r="AF100" i="1"/>
  <c r="AG100" i="1"/>
  <c r="AH100" i="1"/>
  <c r="AI100" i="1"/>
  <c r="AJ100" i="1"/>
  <c r="AE101" i="1"/>
  <c r="AF101" i="1"/>
  <c r="AG101" i="1"/>
  <c r="AH101" i="1"/>
  <c r="AI101" i="1"/>
  <c r="AJ101" i="1"/>
  <c r="AE102" i="1"/>
  <c r="AF102" i="1"/>
  <c r="AG102" i="1"/>
  <c r="AH102" i="1"/>
  <c r="AI102" i="1"/>
  <c r="AJ102" i="1"/>
  <c r="AE103" i="1"/>
  <c r="AF103" i="1"/>
  <c r="AG103" i="1"/>
  <c r="AH103" i="1"/>
  <c r="AI103" i="1"/>
  <c r="AJ103" i="1"/>
  <c r="AE104" i="1"/>
  <c r="AF104" i="1"/>
  <c r="AG104" i="1"/>
  <c r="AH104" i="1"/>
  <c r="AI104" i="1"/>
  <c r="AJ104" i="1"/>
  <c r="AE105" i="1"/>
  <c r="AF105" i="1"/>
  <c r="AG105" i="1"/>
  <c r="AH105" i="1"/>
  <c r="AI105" i="1"/>
  <c r="AJ105" i="1"/>
  <c r="AE106" i="1"/>
  <c r="AF106" i="1"/>
  <c r="AG106" i="1"/>
  <c r="AH106" i="1"/>
  <c r="AI106" i="1"/>
  <c r="AJ106" i="1"/>
  <c r="AE107" i="1"/>
  <c r="AF107" i="1"/>
  <c r="AG107" i="1"/>
  <c r="AH107" i="1"/>
  <c r="AI107" i="1"/>
  <c r="AJ107" i="1"/>
  <c r="AJ2" i="1"/>
  <c r="AI2" i="1"/>
  <c r="AH2" i="1"/>
  <c r="AG2" i="1"/>
  <c r="AF2" i="1"/>
  <c r="AE2" i="1"/>
  <c r="U3" i="1"/>
  <c r="V3" i="1"/>
  <c r="W3" i="1"/>
  <c r="X3" i="1"/>
  <c r="Y3" i="1"/>
  <c r="Z3" i="1"/>
  <c r="U4" i="1"/>
  <c r="V4" i="1"/>
  <c r="W4" i="1"/>
  <c r="X4" i="1"/>
  <c r="Y4" i="1"/>
  <c r="Z4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U28" i="1"/>
  <c r="V28" i="1"/>
  <c r="W28" i="1"/>
  <c r="X28" i="1"/>
  <c r="Y28" i="1"/>
  <c r="Z2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35" i="1"/>
  <c r="V35" i="1"/>
  <c r="W35" i="1"/>
  <c r="X35" i="1"/>
  <c r="Y35" i="1"/>
  <c r="Z35" i="1"/>
  <c r="U36" i="1"/>
  <c r="V36" i="1"/>
  <c r="W36" i="1"/>
  <c r="X36" i="1"/>
  <c r="Y36" i="1"/>
  <c r="Z36" i="1"/>
  <c r="U37" i="1"/>
  <c r="V37" i="1"/>
  <c r="W37" i="1"/>
  <c r="X37" i="1"/>
  <c r="Y37" i="1"/>
  <c r="Z37" i="1"/>
  <c r="U38" i="1"/>
  <c r="V38" i="1"/>
  <c r="W38" i="1"/>
  <c r="X38" i="1"/>
  <c r="Y38" i="1"/>
  <c r="Z38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W46" i="1"/>
  <c r="X46" i="1"/>
  <c r="Y46" i="1"/>
  <c r="Z46" i="1"/>
  <c r="U47" i="1"/>
  <c r="V47" i="1"/>
  <c r="W47" i="1"/>
  <c r="X47" i="1"/>
  <c r="Y47" i="1"/>
  <c r="Z47" i="1"/>
  <c r="U48" i="1"/>
  <c r="V48" i="1"/>
  <c r="W48" i="1"/>
  <c r="X48" i="1"/>
  <c r="Y48" i="1"/>
  <c r="Z48" i="1"/>
  <c r="U49" i="1"/>
  <c r="V49" i="1"/>
  <c r="W49" i="1"/>
  <c r="X49" i="1"/>
  <c r="Y49" i="1"/>
  <c r="Z49" i="1"/>
  <c r="U50" i="1"/>
  <c r="V50" i="1"/>
  <c r="W50" i="1"/>
  <c r="X50" i="1"/>
  <c r="Y50" i="1"/>
  <c r="Z50" i="1"/>
  <c r="U51" i="1"/>
  <c r="V51" i="1"/>
  <c r="W51" i="1"/>
  <c r="X51" i="1"/>
  <c r="Y51" i="1"/>
  <c r="Z51" i="1"/>
  <c r="U52" i="1"/>
  <c r="V52" i="1"/>
  <c r="W52" i="1"/>
  <c r="X52" i="1"/>
  <c r="Y52" i="1"/>
  <c r="Z52" i="1"/>
  <c r="U53" i="1"/>
  <c r="V53" i="1"/>
  <c r="W53" i="1"/>
  <c r="X53" i="1"/>
  <c r="Y53" i="1"/>
  <c r="Z53" i="1"/>
  <c r="U54" i="1"/>
  <c r="V54" i="1"/>
  <c r="W54" i="1"/>
  <c r="X54" i="1"/>
  <c r="Y54" i="1"/>
  <c r="Z54" i="1"/>
  <c r="U55" i="1"/>
  <c r="V55" i="1"/>
  <c r="W55" i="1"/>
  <c r="X55" i="1"/>
  <c r="Y55" i="1"/>
  <c r="Z55" i="1"/>
  <c r="U56" i="1"/>
  <c r="V56" i="1"/>
  <c r="W56" i="1"/>
  <c r="X56" i="1"/>
  <c r="Y56" i="1"/>
  <c r="Z56" i="1"/>
  <c r="U57" i="1"/>
  <c r="V57" i="1"/>
  <c r="W57" i="1"/>
  <c r="X57" i="1"/>
  <c r="Y57" i="1"/>
  <c r="Z57" i="1"/>
  <c r="U58" i="1"/>
  <c r="V58" i="1"/>
  <c r="W58" i="1"/>
  <c r="X58" i="1"/>
  <c r="Y58" i="1"/>
  <c r="Z58" i="1"/>
  <c r="U59" i="1"/>
  <c r="V59" i="1"/>
  <c r="W59" i="1"/>
  <c r="X59" i="1"/>
  <c r="Y59" i="1"/>
  <c r="Z59" i="1"/>
  <c r="U60" i="1"/>
  <c r="V60" i="1"/>
  <c r="W60" i="1"/>
  <c r="X60" i="1"/>
  <c r="Y60" i="1"/>
  <c r="Z60" i="1"/>
  <c r="U61" i="1"/>
  <c r="V61" i="1"/>
  <c r="W61" i="1"/>
  <c r="X61" i="1"/>
  <c r="Y61" i="1"/>
  <c r="Z61" i="1"/>
  <c r="U62" i="1"/>
  <c r="V62" i="1"/>
  <c r="W62" i="1"/>
  <c r="X62" i="1"/>
  <c r="Y62" i="1"/>
  <c r="Z62" i="1"/>
  <c r="U63" i="1"/>
  <c r="V63" i="1"/>
  <c r="W63" i="1"/>
  <c r="X63" i="1"/>
  <c r="Y63" i="1"/>
  <c r="Z63" i="1"/>
  <c r="U64" i="1"/>
  <c r="V64" i="1"/>
  <c r="W64" i="1"/>
  <c r="X64" i="1"/>
  <c r="Y64" i="1"/>
  <c r="Z64" i="1"/>
  <c r="U65" i="1"/>
  <c r="V65" i="1"/>
  <c r="W65" i="1"/>
  <c r="X65" i="1"/>
  <c r="Y65" i="1"/>
  <c r="Z65" i="1"/>
  <c r="U66" i="1"/>
  <c r="V66" i="1"/>
  <c r="W66" i="1"/>
  <c r="X66" i="1"/>
  <c r="Y66" i="1"/>
  <c r="Z66" i="1"/>
  <c r="U67" i="1"/>
  <c r="V67" i="1"/>
  <c r="W67" i="1"/>
  <c r="X67" i="1"/>
  <c r="Y67" i="1"/>
  <c r="Z67" i="1"/>
  <c r="U68" i="1"/>
  <c r="V68" i="1"/>
  <c r="W68" i="1"/>
  <c r="X68" i="1"/>
  <c r="Y68" i="1"/>
  <c r="Z68" i="1"/>
  <c r="U69" i="1"/>
  <c r="V69" i="1"/>
  <c r="W69" i="1"/>
  <c r="X69" i="1"/>
  <c r="Y69" i="1"/>
  <c r="Z69" i="1"/>
  <c r="U70" i="1"/>
  <c r="V70" i="1"/>
  <c r="W70" i="1"/>
  <c r="X70" i="1"/>
  <c r="Y70" i="1"/>
  <c r="Z70" i="1"/>
  <c r="U71" i="1"/>
  <c r="V71" i="1"/>
  <c r="W71" i="1"/>
  <c r="X71" i="1"/>
  <c r="Y71" i="1"/>
  <c r="Z71" i="1"/>
  <c r="U72" i="1"/>
  <c r="V72" i="1"/>
  <c r="W72" i="1"/>
  <c r="X72" i="1"/>
  <c r="Y72" i="1"/>
  <c r="Z72" i="1"/>
  <c r="U73" i="1"/>
  <c r="V73" i="1"/>
  <c r="W73" i="1"/>
  <c r="X73" i="1"/>
  <c r="Y73" i="1"/>
  <c r="Z73" i="1"/>
  <c r="U74" i="1"/>
  <c r="V74" i="1"/>
  <c r="W74" i="1"/>
  <c r="X74" i="1"/>
  <c r="Y74" i="1"/>
  <c r="Z74" i="1"/>
  <c r="U75" i="1"/>
  <c r="V75" i="1"/>
  <c r="W75" i="1"/>
  <c r="X75" i="1"/>
  <c r="Y75" i="1"/>
  <c r="Z75" i="1"/>
  <c r="U76" i="1"/>
  <c r="V76" i="1"/>
  <c r="W76" i="1"/>
  <c r="X76" i="1"/>
  <c r="Y76" i="1"/>
  <c r="Z76" i="1"/>
  <c r="U77" i="1"/>
  <c r="V77" i="1"/>
  <c r="W77" i="1"/>
  <c r="X77" i="1"/>
  <c r="Y77" i="1"/>
  <c r="Z77" i="1"/>
  <c r="U5" i="1"/>
  <c r="V5" i="1"/>
  <c r="W5" i="1"/>
  <c r="X5" i="1"/>
  <c r="Y5" i="1"/>
  <c r="Z5" i="1"/>
  <c r="U78" i="1"/>
  <c r="V78" i="1"/>
  <c r="W78" i="1"/>
  <c r="X78" i="1"/>
  <c r="Y78" i="1"/>
  <c r="Z78" i="1"/>
  <c r="U79" i="1"/>
  <c r="V79" i="1"/>
  <c r="W79" i="1"/>
  <c r="X79" i="1"/>
  <c r="Y79" i="1"/>
  <c r="Z79" i="1"/>
  <c r="U80" i="1"/>
  <c r="V80" i="1"/>
  <c r="W80" i="1"/>
  <c r="X80" i="1"/>
  <c r="Y80" i="1"/>
  <c r="Z80" i="1"/>
  <c r="U81" i="1"/>
  <c r="V81" i="1"/>
  <c r="W81" i="1"/>
  <c r="X81" i="1"/>
  <c r="Y81" i="1"/>
  <c r="Z81" i="1"/>
  <c r="U82" i="1"/>
  <c r="V82" i="1"/>
  <c r="W82" i="1"/>
  <c r="X82" i="1"/>
  <c r="Y82" i="1"/>
  <c r="Z82" i="1"/>
  <c r="U83" i="1"/>
  <c r="V83" i="1"/>
  <c r="W83" i="1"/>
  <c r="X83" i="1"/>
  <c r="Y83" i="1"/>
  <c r="Z83" i="1"/>
  <c r="U84" i="1"/>
  <c r="V84" i="1"/>
  <c r="W84" i="1"/>
  <c r="X84" i="1"/>
  <c r="Y84" i="1"/>
  <c r="Z84" i="1"/>
  <c r="U85" i="1"/>
  <c r="V85" i="1"/>
  <c r="W85" i="1"/>
  <c r="X85" i="1"/>
  <c r="Y85" i="1"/>
  <c r="Z85" i="1"/>
  <c r="U86" i="1"/>
  <c r="V86" i="1"/>
  <c r="W86" i="1"/>
  <c r="X86" i="1"/>
  <c r="Y86" i="1"/>
  <c r="Z86" i="1"/>
  <c r="U87" i="1"/>
  <c r="V87" i="1"/>
  <c r="W87" i="1"/>
  <c r="X87" i="1"/>
  <c r="Y87" i="1"/>
  <c r="Z87" i="1"/>
  <c r="U88" i="1"/>
  <c r="V88" i="1"/>
  <c r="W88" i="1"/>
  <c r="X88" i="1"/>
  <c r="Y88" i="1"/>
  <c r="Z88" i="1"/>
  <c r="U89" i="1"/>
  <c r="V89" i="1"/>
  <c r="W89" i="1"/>
  <c r="X89" i="1"/>
  <c r="Y89" i="1"/>
  <c r="Z89" i="1"/>
  <c r="U90" i="1"/>
  <c r="V90" i="1"/>
  <c r="W90" i="1"/>
  <c r="X90" i="1"/>
  <c r="Y90" i="1"/>
  <c r="Z90" i="1"/>
  <c r="U91" i="1"/>
  <c r="V91" i="1"/>
  <c r="W91" i="1"/>
  <c r="X91" i="1"/>
  <c r="Y91" i="1"/>
  <c r="Z91" i="1"/>
  <c r="U92" i="1"/>
  <c r="V92" i="1"/>
  <c r="W92" i="1"/>
  <c r="X92" i="1"/>
  <c r="Y92" i="1"/>
  <c r="Z92" i="1"/>
  <c r="U93" i="1"/>
  <c r="V93" i="1"/>
  <c r="W93" i="1"/>
  <c r="X93" i="1"/>
  <c r="Y93" i="1"/>
  <c r="Z93" i="1"/>
  <c r="U94" i="1"/>
  <c r="V94" i="1"/>
  <c r="W94" i="1"/>
  <c r="X94" i="1"/>
  <c r="Y94" i="1"/>
  <c r="Z94" i="1"/>
  <c r="U95" i="1"/>
  <c r="V95" i="1"/>
  <c r="W95" i="1"/>
  <c r="X95" i="1"/>
  <c r="Y95" i="1"/>
  <c r="Z95" i="1"/>
  <c r="U96" i="1"/>
  <c r="V96" i="1"/>
  <c r="W96" i="1"/>
  <c r="X96" i="1"/>
  <c r="Y96" i="1"/>
  <c r="Z96" i="1"/>
  <c r="U97" i="1"/>
  <c r="V97" i="1"/>
  <c r="W97" i="1"/>
  <c r="X97" i="1"/>
  <c r="Y97" i="1"/>
  <c r="Z97" i="1"/>
  <c r="U98" i="1"/>
  <c r="V98" i="1"/>
  <c r="W98" i="1"/>
  <c r="X98" i="1"/>
  <c r="Y98" i="1"/>
  <c r="Z98" i="1"/>
  <c r="U99" i="1"/>
  <c r="V99" i="1"/>
  <c r="W99" i="1"/>
  <c r="X99" i="1"/>
  <c r="Y99" i="1"/>
  <c r="Z99" i="1"/>
  <c r="U100" i="1"/>
  <c r="V100" i="1"/>
  <c r="W100" i="1"/>
  <c r="X100" i="1"/>
  <c r="Y100" i="1"/>
  <c r="Z100" i="1"/>
  <c r="U101" i="1"/>
  <c r="V101" i="1"/>
  <c r="W101" i="1"/>
  <c r="X101" i="1"/>
  <c r="Y101" i="1"/>
  <c r="Z101" i="1"/>
  <c r="U102" i="1"/>
  <c r="V102" i="1"/>
  <c r="W102" i="1"/>
  <c r="X102" i="1"/>
  <c r="Y102" i="1"/>
  <c r="Z102" i="1"/>
  <c r="U103" i="1"/>
  <c r="V103" i="1"/>
  <c r="W103" i="1"/>
  <c r="X103" i="1"/>
  <c r="Y103" i="1"/>
  <c r="Z103" i="1"/>
  <c r="U104" i="1"/>
  <c r="V104" i="1"/>
  <c r="W104" i="1"/>
  <c r="X104" i="1"/>
  <c r="Y104" i="1"/>
  <c r="Z104" i="1"/>
  <c r="U105" i="1"/>
  <c r="V105" i="1"/>
  <c r="W105" i="1"/>
  <c r="X105" i="1"/>
  <c r="Y105" i="1"/>
  <c r="Z105" i="1"/>
  <c r="U106" i="1"/>
  <c r="V106" i="1"/>
  <c r="W106" i="1"/>
  <c r="X106" i="1"/>
  <c r="Y106" i="1"/>
  <c r="Z106" i="1"/>
  <c r="U107" i="1"/>
  <c r="V107" i="1"/>
  <c r="W107" i="1"/>
  <c r="X107" i="1"/>
  <c r="Y107" i="1"/>
  <c r="Z107" i="1"/>
  <c r="U108" i="1"/>
  <c r="V108" i="1"/>
  <c r="W108" i="1"/>
  <c r="X108" i="1"/>
  <c r="Y108" i="1"/>
  <c r="Z108" i="1"/>
  <c r="U109" i="1"/>
  <c r="V109" i="1"/>
  <c r="W109" i="1"/>
  <c r="X109" i="1"/>
  <c r="Y109" i="1"/>
  <c r="Z109" i="1"/>
  <c r="U110" i="1"/>
  <c r="V110" i="1"/>
  <c r="W110" i="1"/>
  <c r="X110" i="1"/>
  <c r="Y110" i="1"/>
  <c r="Z110" i="1"/>
  <c r="U111" i="1"/>
  <c r="V111" i="1"/>
  <c r="W111" i="1"/>
  <c r="X111" i="1"/>
  <c r="Y111" i="1"/>
  <c r="Z111" i="1"/>
  <c r="U112" i="1"/>
  <c r="V112" i="1"/>
  <c r="W112" i="1"/>
  <c r="X112" i="1"/>
  <c r="Y112" i="1"/>
  <c r="Z112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U116" i="1"/>
  <c r="V116" i="1"/>
  <c r="W116" i="1"/>
  <c r="X116" i="1"/>
  <c r="Y116" i="1"/>
  <c r="Z116" i="1"/>
  <c r="U117" i="1"/>
  <c r="V117" i="1"/>
  <c r="W117" i="1"/>
  <c r="X117" i="1"/>
  <c r="Y117" i="1"/>
  <c r="Z117" i="1"/>
  <c r="U118" i="1"/>
  <c r="V118" i="1"/>
  <c r="W118" i="1"/>
  <c r="X118" i="1"/>
  <c r="Y118" i="1"/>
  <c r="Z118" i="1"/>
  <c r="U119" i="1"/>
  <c r="V119" i="1"/>
  <c r="W119" i="1"/>
  <c r="X119" i="1"/>
  <c r="Y119" i="1"/>
  <c r="Z119" i="1"/>
  <c r="U120" i="1"/>
  <c r="V120" i="1"/>
  <c r="W120" i="1"/>
  <c r="X120" i="1"/>
  <c r="Y120" i="1"/>
  <c r="Z120" i="1"/>
  <c r="U121" i="1"/>
  <c r="V121" i="1"/>
  <c r="W121" i="1"/>
  <c r="X121" i="1"/>
  <c r="Y121" i="1"/>
  <c r="Z121" i="1"/>
  <c r="U122" i="1"/>
  <c r="V122" i="1"/>
  <c r="W122" i="1"/>
  <c r="X122" i="1"/>
  <c r="Y122" i="1"/>
  <c r="Z122" i="1"/>
  <c r="U123" i="1"/>
  <c r="V123" i="1"/>
  <c r="W123" i="1"/>
  <c r="X123" i="1"/>
  <c r="Y123" i="1"/>
  <c r="Z123" i="1"/>
  <c r="U124" i="1"/>
  <c r="V124" i="1"/>
  <c r="W124" i="1"/>
  <c r="X124" i="1"/>
  <c r="Y124" i="1"/>
  <c r="Z124" i="1"/>
  <c r="U125" i="1"/>
  <c r="V125" i="1"/>
  <c r="W125" i="1"/>
  <c r="X125" i="1"/>
  <c r="Y125" i="1"/>
  <c r="Z125" i="1"/>
  <c r="U126" i="1"/>
  <c r="V126" i="1"/>
  <c r="W126" i="1"/>
  <c r="X126" i="1"/>
  <c r="Y126" i="1"/>
  <c r="Z126" i="1"/>
  <c r="U127" i="1"/>
  <c r="V127" i="1"/>
  <c r="W127" i="1"/>
  <c r="X127" i="1"/>
  <c r="Y127" i="1"/>
  <c r="Z127" i="1"/>
  <c r="U128" i="1"/>
  <c r="V128" i="1"/>
  <c r="W128" i="1"/>
  <c r="X128" i="1"/>
  <c r="Y128" i="1"/>
  <c r="Z128" i="1"/>
  <c r="U129" i="1"/>
  <c r="V129" i="1"/>
  <c r="W129" i="1"/>
  <c r="X129" i="1"/>
  <c r="Y129" i="1"/>
  <c r="Z129" i="1"/>
  <c r="U130" i="1"/>
  <c r="V130" i="1"/>
  <c r="W130" i="1"/>
  <c r="X130" i="1"/>
  <c r="Y130" i="1"/>
  <c r="Z130" i="1"/>
  <c r="U131" i="1"/>
  <c r="V131" i="1"/>
  <c r="W131" i="1"/>
  <c r="X131" i="1"/>
  <c r="Y131" i="1"/>
  <c r="Z131" i="1"/>
  <c r="U132" i="1"/>
  <c r="V132" i="1"/>
  <c r="W132" i="1"/>
  <c r="X132" i="1"/>
  <c r="Y132" i="1"/>
  <c r="Z132" i="1"/>
  <c r="U133" i="1"/>
  <c r="V133" i="1"/>
  <c r="W133" i="1"/>
  <c r="X133" i="1"/>
  <c r="Y133" i="1"/>
  <c r="Z133" i="1"/>
  <c r="U134" i="1"/>
  <c r="V134" i="1"/>
  <c r="W134" i="1"/>
  <c r="X134" i="1"/>
  <c r="Y134" i="1"/>
  <c r="Z134" i="1"/>
  <c r="U135" i="1"/>
  <c r="V135" i="1"/>
  <c r="W135" i="1"/>
  <c r="X135" i="1"/>
  <c r="Y135" i="1"/>
  <c r="Z135" i="1"/>
  <c r="U136" i="1"/>
  <c r="V136" i="1"/>
  <c r="W136" i="1"/>
  <c r="X136" i="1"/>
  <c r="Y136" i="1"/>
  <c r="Z136" i="1"/>
  <c r="U137" i="1"/>
  <c r="V137" i="1"/>
  <c r="W137" i="1"/>
  <c r="X137" i="1"/>
  <c r="Y137" i="1"/>
  <c r="Z137" i="1"/>
  <c r="U138" i="1"/>
  <c r="V138" i="1"/>
  <c r="W138" i="1"/>
  <c r="X138" i="1"/>
  <c r="Y138" i="1"/>
  <c r="Z138" i="1"/>
  <c r="U139" i="1"/>
  <c r="V139" i="1"/>
  <c r="W139" i="1"/>
  <c r="X139" i="1"/>
  <c r="Y139" i="1"/>
  <c r="Z139" i="1"/>
  <c r="U140" i="1"/>
  <c r="V140" i="1"/>
  <c r="W140" i="1"/>
  <c r="X140" i="1"/>
  <c r="Y140" i="1"/>
  <c r="Z140" i="1"/>
  <c r="U141" i="1"/>
  <c r="V141" i="1"/>
  <c r="W141" i="1"/>
  <c r="X141" i="1"/>
  <c r="Y141" i="1"/>
  <c r="Z141" i="1"/>
  <c r="U142" i="1"/>
  <c r="V142" i="1"/>
  <c r="W142" i="1"/>
  <c r="X142" i="1"/>
  <c r="Y142" i="1"/>
  <c r="Z142" i="1"/>
  <c r="U143" i="1"/>
  <c r="V143" i="1"/>
  <c r="W143" i="1"/>
  <c r="X143" i="1"/>
  <c r="Y143" i="1"/>
  <c r="Z143" i="1"/>
  <c r="U144" i="1"/>
  <c r="V144" i="1"/>
  <c r="W144" i="1"/>
  <c r="X144" i="1"/>
  <c r="Y144" i="1"/>
  <c r="Z144" i="1"/>
  <c r="U145" i="1"/>
  <c r="V145" i="1"/>
  <c r="W145" i="1"/>
  <c r="X145" i="1"/>
  <c r="Y145" i="1"/>
  <c r="Z145" i="1"/>
  <c r="U146" i="1"/>
  <c r="V146" i="1"/>
  <c r="W146" i="1"/>
  <c r="X146" i="1"/>
  <c r="Y146" i="1"/>
  <c r="Z146" i="1"/>
  <c r="U147" i="1"/>
  <c r="V147" i="1"/>
  <c r="W147" i="1"/>
  <c r="X147" i="1"/>
  <c r="Y147" i="1"/>
  <c r="Z147" i="1"/>
  <c r="U148" i="1"/>
  <c r="V148" i="1"/>
  <c r="W148" i="1"/>
  <c r="X148" i="1"/>
  <c r="Y148" i="1"/>
  <c r="Z148" i="1"/>
  <c r="U149" i="1"/>
  <c r="V149" i="1"/>
  <c r="W149" i="1"/>
  <c r="X149" i="1"/>
  <c r="Y149" i="1"/>
  <c r="Z149" i="1"/>
  <c r="U150" i="1"/>
  <c r="V150" i="1"/>
  <c r="W150" i="1"/>
  <c r="X150" i="1"/>
  <c r="Y150" i="1"/>
  <c r="Z150" i="1"/>
  <c r="U151" i="1"/>
  <c r="V151" i="1"/>
  <c r="W151" i="1"/>
  <c r="X151" i="1"/>
  <c r="Y151" i="1"/>
  <c r="Z151" i="1"/>
  <c r="U152" i="1"/>
  <c r="V152" i="1"/>
  <c r="W152" i="1"/>
  <c r="X152" i="1"/>
  <c r="Y152" i="1"/>
  <c r="Z152" i="1"/>
  <c r="U153" i="1"/>
  <c r="V153" i="1"/>
  <c r="W153" i="1"/>
  <c r="X153" i="1"/>
  <c r="Y153" i="1"/>
  <c r="Z153" i="1"/>
  <c r="U154" i="1"/>
  <c r="V154" i="1"/>
  <c r="W154" i="1"/>
  <c r="X154" i="1"/>
  <c r="Y154" i="1"/>
  <c r="Z154" i="1"/>
  <c r="U155" i="1"/>
  <c r="V155" i="1"/>
  <c r="W155" i="1"/>
  <c r="X155" i="1"/>
  <c r="Y155" i="1"/>
  <c r="Z155" i="1"/>
  <c r="U156" i="1"/>
  <c r="V156" i="1"/>
  <c r="W156" i="1"/>
  <c r="X156" i="1"/>
  <c r="Y156" i="1"/>
  <c r="Z156" i="1"/>
  <c r="U157" i="1"/>
  <c r="V157" i="1"/>
  <c r="W157" i="1"/>
  <c r="X157" i="1"/>
  <c r="Y157" i="1"/>
  <c r="Z157" i="1"/>
  <c r="U158" i="1"/>
  <c r="V158" i="1"/>
  <c r="W158" i="1"/>
  <c r="X158" i="1"/>
  <c r="Y158" i="1"/>
  <c r="Z158" i="1"/>
  <c r="U159" i="1"/>
  <c r="V159" i="1"/>
  <c r="W159" i="1"/>
  <c r="X159" i="1"/>
  <c r="Y159" i="1"/>
  <c r="Z159" i="1"/>
  <c r="U160" i="1"/>
  <c r="V160" i="1"/>
  <c r="W160" i="1"/>
  <c r="X160" i="1"/>
  <c r="Y160" i="1"/>
  <c r="Z160" i="1"/>
  <c r="U161" i="1"/>
  <c r="V161" i="1"/>
  <c r="W161" i="1"/>
  <c r="X161" i="1"/>
  <c r="Y161" i="1"/>
  <c r="Z161" i="1"/>
  <c r="U162" i="1"/>
  <c r="V162" i="1"/>
  <c r="W162" i="1"/>
  <c r="X162" i="1"/>
  <c r="Y162" i="1"/>
  <c r="Z162" i="1"/>
  <c r="U163" i="1"/>
  <c r="V163" i="1"/>
  <c r="W163" i="1"/>
  <c r="X163" i="1"/>
  <c r="Y163" i="1"/>
  <c r="Z163" i="1"/>
  <c r="U164" i="1"/>
  <c r="V164" i="1"/>
  <c r="W164" i="1"/>
  <c r="X164" i="1"/>
  <c r="Y164" i="1"/>
  <c r="Z164" i="1"/>
  <c r="U165" i="1"/>
  <c r="V165" i="1"/>
  <c r="W165" i="1"/>
  <c r="X165" i="1"/>
  <c r="Y165" i="1"/>
  <c r="Z165" i="1"/>
  <c r="U166" i="1"/>
  <c r="V166" i="1"/>
  <c r="W166" i="1"/>
  <c r="X166" i="1"/>
  <c r="Y166" i="1"/>
  <c r="Z166" i="1"/>
  <c r="U167" i="1"/>
  <c r="V167" i="1"/>
  <c r="W167" i="1"/>
  <c r="X167" i="1"/>
  <c r="Y167" i="1"/>
  <c r="Z167" i="1"/>
  <c r="U168" i="1"/>
  <c r="V168" i="1"/>
  <c r="W168" i="1"/>
  <c r="X168" i="1"/>
  <c r="Y168" i="1"/>
  <c r="Z168" i="1"/>
  <c r="U169" i="1"/>
  <c r="V169" i="1"/>
  <c r="W169" i="1"/>
  <c r="X169" i="1"/>
  <c r="Y169" i="1"/>
  <c r="Z169" i="1"/>
  <c r="U170" i="1"/>
  <c r="V170" i="1"/>
  <c r="W170" i="1"/>
  <c r="X170" i="1"/>
  <c r="Y170" i="1"/>
  <c r="Z170" i="1"/>
  <c r="U171" i="1"/>
  <c r="V171" i="1"/>
  <c r="W171" i="1"/>
  <c r="X171" i="1"/>
  <c r="Y171" i="1"/>
  <c r="Z171" i="1"/>
  <c r="U172" i="1"/>
  <c r="V172" i="1"/>
  <c r="W172" i="1"/>
  <c r="X172" i="1"/>
  <c r="Y172" i="1"/>
  <c r="Z172" i="1"/>
  <c r="U173" i="1"/>
  <c r="V173" i="1"/>
  <c r="W173" i="1"/>
  <c r="X173" i="1"/>
  <c r="Y173" i="1"/>
  <c r="Z173" i="1"/>
  <c r="U174" i="1"/>
  <c r="V174" i="1"/>
  <c r="W174" i="1"/>
  <c r="X174" i="1"/>
  <c r="Y174" i="1"/>
  <c r="Z174" i="1"/>
  <c r="U175" i="1"/>
  <c r="V175" i="1"/>
  <c r="W175" i="1"/>
  <c r="X175" i="1"/>
  <c r="Y175" i="1"/>
  <c r="Z175" i="1"/>
  <c r="U176" i="1"/>
  <c r="V176" i="1"/>
  <c r="W176" i="1"/>
  <c r="X176" i="1"/>
  <c r="Y176" i="1"/>
  <c r="Z176" i="1"/>
  <c r="U177" i="1"/>
  <c r="V177" i="1"/>
  <c r="W177" i="1"/>
  <c r="X177" i="1"/>
  <c r="Y177" i="1"/>
  <c r="Z177" i="1"/>
  <c r="U178" i="1"/>
  <c r="V178" i="1"/>
  <c r="W178" i="1"/>
  <c r="X178" i="1"/>
  <c r="Y178" i="1"/>
  <c r="Z178" i="1"/>
  <c r="U179" i="1"/>
  <c r="V179" i="1"/>
  <c r="W179" i="1"/>
  <c r="X179" i="1"/>
  <c r="Y179" i="1"/>
  <c r="Z179" i="1"/>
  <c r="U180" i="1"/>
  <c r="V180" i="1"/>
  <c r="W180" i="1"/>
  <c r="X180" i="1"/>
  <c r="Y180" i="1"/>
  <c r="Z180" i="1"/>
  <c r="U181" i="1"/>
  <c r="V181" i="1"/>
  <c r="W181" i="1"/>
  <c r="X181" i="1"/>
  <c r="Y181" i="1"/>
  <c r="Z181" i="1"/>
  <c r="U182" i="1"/>
  <c r="V182" i="1"/>
  <c r="W182" i="1"/>
  <c r="X182" i="1"/>
  <c r="Y182" i="1"/>
  <c r="Z182" i="1"/>
  <c r="U183" i="1"/>
  <c r="V183" i="1"/>
  <c r="W183" i="1"/>
  <c r="X183" i="1"/>
  <c r="Y183" i="1"/>
  <c r="Z183" i="1"/>
  <c r="U184" i="1"/>
  <c r="V184" i="1"/>
  <c r="W184" i="1"/>
  <c r="X184" i="1"/>
  <c r="Y184" i="1"/>
  <c r="Z184" i="1"/>
  <c r="U185" i="1"/>
  <c r="V185" i="1"/>
  <c r="W185" i="1"/>
  <c r="X185" i="1"/>
  <c r="Y185" i="1"/>
  <c r="Z185" i="1"/>
  <c r="U186" i="1"/>
  <c r="V186" i="1"/>
  <c r="W186" i="1"/>
  <c r="X186" i="1"/>
  <c r="Y186" i="1"/>
  <c r="Z186" i="1"/>
  <c r="U187" i="1"/>
  <c r="V187" i="1"/>
  <c r="W187" i="1"/>
  <c r="X187" i="1"/>
  <c r="Y187" i="1"/>
  <c r="Z187" i="1"/>
  <c r="U188" i="1"/>
  <c r="V188" i="1"/>
  <c r="W188" i="1"/>
  <c r="X188" i="1"/>
  <c r="Y188" i="1"/>
  <c r="Z188" i="1"/>
  <c r="U189" i="1"/>
  <c r="V189" i="1"/>
  <c r="W189" i="1"/>
  <c r="X189" i="1"/>
  <c r="Y189" i="1"/>
  <c r="Z189" i="1"/>
  <c r="U190" i="1"/>
  <c r="V190" i="1"/>
  <c r="W190" i="1"/>
  <c r="X190" i="1"/>
  <c r="Y190" i="1"/>
  <c r="Z190" i="1"/>
  <c r="U191" i="1"/>
  <c r="V191" i="1"/>
  <c r="W191" i="1"/>
  <c r="X191" i="1"/>
  <c r="Y191" i="1"/>
  <c r="Z191" i="1"/>
  <c r="U192" i="1"/>
  <c r="V192" i="1"/>
  <c r="W192" i="1"/>
  <c r="X192" i="1"/>
  <c r="Y192" i="1"/>
  <c r="Z192" i="1"/>
  <c r="U193" i="1"/>
  <c r="V193" i="1"/>
  <c r="W193" i="1"/>
  <c r="X193" i="1"/>
  <c r="Y193" i="1"/>
  <c r="Z193" i="1"/>
  <c r="U194" i="1"/>
  <c r="V194" i="1"/>
  <c r="W194" i="1"/>
  <c r="X194" i="1"/>
  <c r="Y194" i="1"/>
  <c r="Z194" i="1"/>
  <c r="U195" i="1"/>
  <c r="V195" i="1"/>
  <c r="W195" i="1"/>
  <c r="X195" i="1"/>
  <c r="Y195" i="1"/>
  <c r="Z195" i="1"/>
  <c r="U196" i="1"/>
  <c r="V196" i="1"/>
  <c r="W196" i="1"/>
  <c r="X196" i="1"/>
  <c r="Y196" i="1"/>
  <c r="Z196" i="1"/>
  <c r="U197" i="1"/>
  <c r="V197" i="1"/>
  <c r="W197" i="1"/>
  <c r="X197" i="1"/>
  <c r="Y197" i="1"/>
  <c r="Z197" i="1"/>
  <c r="U198" i="1"/>
  <c r="V198" i="1"/>
  <c r="W198" i="1"/>
  <c r="X198" i="1"/>
  <c r="Y198" i="1"/>
  <c r="Z198" i="1"/>
  <c r="U199" i="1"/>
  <c r="V199" i="1"/>
  <c r="W199" i="1"/>
  <c r="X199" i="1"/>
  <c r="Y199" i="1"/>
  <c r="Z199" i="1"/>
  <c r="U200" i="1"/>
  <c r="V200" i="1"/>
  <c r="W200" i="1"/>
  <c r="X200" i="1"/>
  <c r="Y200" i="1"/>
  <c r="Z200" i="1"/>
  <c r="U201" i="1"/>
  <c r="V201" i="1"/>
  <c r="W201" i="1"/>
  <c r="X201" i="1"/>
  <c r="Y201" i="1"/>
  <c r="Z201" i="1"/>
  <c r="U202" i="1"/>
  <c r="V202" i="1"/>
  <c r="W202" i="1"/>
  <c r="X202" i="1"/>
  <c r="Y202" i="1"/>
  <c r="Z202" i="1"/>
  <c r="U203" i="1"/>
  <c r="V203" i="1"/>
  <c r="W203" i="1"/>
  <c r="X203" i="1"/>
  <c r="Y203" i="1"/>
  <c r="Z203" i="1"/>
  <c r="U204" i="1"/>
  <c r="V204" i="1"/>
  <c r="W204" i="1"/>
  <c r="X204" i="1"/>
  <c r="Y204" i="1"/>
  <c r="Z204" i="1"/>
  <c r="U205" i="1"/>
  <c r="V205" i="1"/>
  <c r="W205" i="1"/>
  <c r="X205" i="1"/>
  <c r="Y205" i="1"/>
  <c r="Z205" i="1"/>
  <c r="U206" i="1"/>
  <c r="V206" i="1"/>
  <c r="W206" i="1"/>
  <c r="X206" i="1"/>
  <c r="Y206" i="1"/>
  <c r="Z206" i="1"/>
  <c r="U207" i="1"/>
  <c r="V207" i="1"/>
  <c r="W207" i="1"/>
  <c r="X207" i="1"/>
  <c r="Y207" i="1"/>
  <c r="Z207" i="1"/>
  <c r="U208" i="1"/>
  <c r="V208" i="1"/>
  <c r="W208" i="1"/>
  <c r="X208" i="1"/>
  <c r="Y208" i="1"/>
  <c r="Z208" i="1"/>
  <c r="U209" i="1"/>
  <c r="V209" i="1"/>
  <c r="W209" i="1"/>
  <c r="X209" i="1"/>
  <c r="Y209" i="1"/>
  <c r="Z209" i="1"/>
  <c r="U210" i="1"/>
  <c r="V210" i="1"/>
  <c r="W210" i="1"/>
  <c r="X210" i="1"/>
  <c r="Y210" i="1"/>
  <c r="Z210" i="1"/>
  <c r="U211" i="1"/>
  <c r="V211" i="1"/>
  <c r="W211" i="1"/>
  <c r="X211" i="1"/>
  <c r="Y211" i="1"/>
  <c r="Z211" i="1"/>
  <c r="U212" i="1"/>
  <c r="V212" i="1"/>
  <c r="W212" i="1"/>
  <c r="X212" i="1"/>
  <c r="Y212" i="1"/>
  <c r="Z212" i="1"/>
  <c r="U213" i="1"/>
  <c r="V213" i="1"/>
  <c r="W213" i="1"/>
  <c r="X213" i="1"/>
  <c r="Y213" i="1"/>
  <c r="Z213" i="1"/>
  <c r="U214" i="1"/>
  <c r="V214" i="1"/>
  <c r="W214" i="1"/>
  <c r="X214" i="1"/>
  <c r="Y214" i="1"/>
  <c r="Z214" i="1"/>
  <c r="U215" i="1"/>
  <c r="V215" i="1"/>
  <c r="W215" i="1"/>
  <c r="X215" i="1"/>
  <c r="Y215" i="1"/>
  <c r="Z215" i="1"/>
  <c r="U216" i="1"/>
  <c r="V216" i="1"/>
  <c r="W216" i="1"/>
  <c r="X216" i="1"/>
  <c r="Y216" i="1"/>
  <c r="Z216" i="1"/>
  <c r="U217" i="1"/>
  <c r="V217" i="1"/>
  <c r="W217" i="1"/>
  <c r="X217" i="1"/>
  <c r="Y217" i="1"/>
  <c r="Z217" i="1"/>
  <c r="U218" i="1"/>
  <c r="V218" i="1"/>
  <c r="W218" i="1"/>
  <c r="X218" i="1"/>
  <c r="Y218" i="1"/>
  <c r="Z218" i="1"/>
  <c r="U219" i="1"/>
  <c r="V219" i="1"/>
  <c r="W219" i="1"/>
  <c r="X219" i="1"/>
  <c r="Y219" i="1"/>
  <c r="Z219" i="1"/>
  <c r="U220" i="1"/>
  <c r="V220" i="1"/>
  <c r="W220" i="1"/>
  <c r="X220" i="1"/>
  <c r="Y220" i="1"/>
  <c r="Z220" i="1"/>
  <c r="U221" i="1"/>
  <c r="V221" i="1"/>
  <c r="W221" i="1"/>
  <c r="X221" i="1"/>
  <c r="Y221" i="1"/>
  <c r="Z221" i="1"/>
  <c r="U222" i="1"/>
  <c r="V222" i="1"/>
  <c r="W222" i="1"/>
  <c r="X222" i="1"/>
  <c r="Y222" i="1"/>
  <c r="Z222" i="1"/>
  <c r="U223" i="1"/>
  <c r="V223" i="1"/>
  <c r="W223" i="1"/>
  <c r="X223" i="1"/>
  <c r="Y223" i="1"/>
  <c r="Z223" i="1"/>
  <c r="U224" i="1"/>
  <c r="V224" i="1"/>
  <c r="W224" i="1"/>
  <c r="X224" i="1"/>
  <c r="Y224" i="1"/>
  <c r="Z224" i="1"/>
  <c r="U225" i="1"/>
  <c r="V225" i="1"/>
  <c r="W225" i="1"/>
  <c r="X225" i="1"/>
  <c r="Y225" i="1"/>
  <c r="Z225" i="1"/>
  <c r="U226" i="1"/>
  <c r="V226" i="1"/>
  <c r="W226" i="1"/>
  <c r="X226" i="1"/>
  <c r="Y226" i="1"/>
  <c r="Z226" i="1"/>
  <c r="Z2" i="1"/>
  <c r="Y2" i="1"/>
  <c r="X2" i="1"/>
  <c r="W2" i="1"/>
  <c r="V2" i="1"/>
  <c r="U2" i="1"/>
  <c r="K3" i="1"/>
  <c r="L3" i="1"/>
  <c r="M3" i="1"/>
  <c r="N3" i="1"/>
  <c r="O3" i="1"/>
  <c r="P3" i="1"/>
  <c r="K4" i="1"/>
  <c r="L4" i="1"/>
  <c r="M4" i="1"/>
  <c r="N4" i="1"/>
  <c r="O4" i="1"/>
  <c r="P4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5" i="1"/>
  <c r="L5" i="1"/>
  <c r="M5" i="1"/>
  <c r="N5" i="1"/>
  <c r="O5" i="1"/>
  <c r="P5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P2" i="1"/>
  <c r="O2" i="1"/>
  <c r="N2" i="1"/>
  <c r="M2" i="1"/>
  <c r="L2" i="1"/>
  <c r="K2" i="1"/>
  <c r="AJ138" i="1"/>
  <c r="AI138" i="1"/>
  <c r="AH138" i="1"/>
  <c r="AG138" i="1"/>
  <c r="AF138" i="1"/>
  <c r="AE138" i="1"/>
  <c r="AJ221" i="1"/>
  <c r="AI221" i="1"/>
  <c r="AH221" i="1"/>
  <c r="AG221" i="1"/>
  <c r="AF221" i="1"/>
  <c r="AE221" i="1"/>
  <c r="AE154" i="1"/>
  <c r="AF154" i="1"/>
  <c r="AG154" i="1"/>
  <c r="AH154" i="1"/>
  <c r="AI154" i="1"/>
  <c r="AJ154" i="1"/>
  <c r="AE226" i="1"/>
  <c r="AF226" i="1"/>
  <c r="AG226" i="1"/>
  <c r="AH226" i="1"/>
  <c r="AI226" i="1"/>
  <c r="AJ226" i="1"/>
  <c r="AE183" i="1"/>
  <c r="AF183" i="1"/>
  <c r="AG183" i="1"/>
  <c r="AH183" i="1"/>
  <c r="AI183" i="1"/>
  <c r="AJ183" i="1"/>
  <c r="AE133" i="1" l="1"/>
  <c r="AF133" i="1"/>
  <c r="AG133" i="1"/>
  <c r="AH133" i="1"/>
  <c r="AI133" i="1"/>
  <c r="AJ133" i="1"/>
  <c r="AE163" i="1"/>
  <c r="AF163" i="1"/>
  <c r="AG163" i="1"/>
  <c r="AH163" i="1"/>
  <c r="AI163" i="1"/>
  <c r="AJ163" i="1"/>
  <c r="AE111" i="1"/>
  <c r="AF111" i="1"/>
  <c r="AG111" i="1"/>
  <c r="AH111" i="1"/>
  <c r="AI111" i="1"/>
  <c r="AJ111" i="1"/>
  <c r="AE134" i="1"/>
  <c r="AF134" i="1"/>
  <c r="AG134" i="1"/>
  <c r="AH134" i="1"/>
  <c r="AI134" i="1"/>
  <c r="AJ134" i="1"/>
  <c r="T245" i="1"/>
  <c r="T244" i="1"/>
  <c r="T229" i="1"/>
  <c r="S229" i="1"/>
  <c r="R229" i="1"/>
  <c r="Q229" i="1"/>
  <c r="AD250" i="1"/>
  <c r="AC250" i="1"/>
  <c r="AB250" i="1"/>
  <c r="AA250" i="1"/>
  <c r="AD249" i="1"/>
  <c r="AC249" i="1"/>
  <c r="AB249" i="1"/>
  <c r="AA249" i="1"/>
  <c r="AD245" i="1"/>
  <c r="AD244" i="1"/>
  <c r="AD229" i="1"/>
  <c r="AC229" i="1"/>
  <c r="AB229" i="1"/>
  <c r="AA229" i="1"/>
  <c r="AU249" i="1"/>
  <c r="AV249" i="1"/>
  <c r="AW249" i="1"/>
  <c r="AU250" i="1"/>
  <c r="AV250" i="1"/>
  <c r="AW250" i="1"/>
  <c r="AX250" i="1"/>
  <c r="AX249" i="1"/>
  <c r="AX245" i="1"/>
  <c r="AX244" i="1"/>
  <c r="AX229" i="1"/>
  <c r="AW229" i="1"/>
  <c r="AV229" i="1"/>
  <c r="AU229" i="1"/>
  <c r="BG229" i="1"/>
  <c r="BH245" i="1"/>
  <c r="BH244" i="1"/>
  <c r="BH229" i="1"/>
  <c r="BF229" i="1"/>
  <c r="BE229" i="1"/>
  <c r="BY229" i="1"/>
  <c r="BZ229" i="1"/>
  <c r="CA229" i="1"/>
  <c r="CB229" i="1"/>
  <c r="BR229" i="1"/>
  <c r="BQ229" i="1"/>
  <c r="BP229" i="1"/>
  <c r="BO229" i="1"/>
  <c r="AI117" i="1"/>
  <c r="AI130" i="1"/>
  <c r="AI146" i="1"/>
  <c r="AI156" i="1"/>
  <c r="AI169" i="1"/>
  <c r="AI178" i="1"/>
  <c r="AI189" i="1"/>
  <c r="AI118" i="1"/>
  <c r="AI200" i="1"/>
  <c r="AI120" i="1"/>
  <c r="AI204" i="1"/>
  <c r="AI121" i="1"/>
  <c r="AI137" i="1"/>
  <c r="AE117" i="1"/>
  <c r="AE130" i="1"/>
  <c r="AE146" i="1"/>
  <c r="AE156" i="1"/>
  <c r="AE169" i="1"/>
  <c r="AE178" i="1"/>
  <c r="AE189" i="1"/>
  <c r="AE118" i="1"/>
  <c r="AE200" i="1"/>
  <c r="AE120" i="1"/>
  <c r="AE204" i="1"/>
  <c r="AE121" i="1"/>
  <c r="AE137" i="1"/>
  <c r="AE108" i="1"/>
  <c r="AE109" i="1"/>
  <c r="AE110" i="1"/>
  <c r="AE112" i="1"/>
  <c r="AE113" i="1"/>
  <c r="AE114" i="1"/>
  <c r="AE115" i="1"/>
  <c r="AE116" i="1"/>
  <c r="AE206" i="1"/>
  <c r="AE144" i="1"/>
  <c r="AE119" i="1"/>
  <c r="AE155" i="1"/>
  <c r="AE127" i="1"/>
  <c r="AE172" i="1"/>
  <c r="AE122" i="1"/>
  <c r="AE123" i="1"/>
  <c r="AE124" i="1"/>
  <c r="AE125" i="1"/>
  <c r="AE126" i="1"/>
  <c r="AE208" i="1"/>
  <c r="AE215" i="1"/>
  <c r="AE131" i="1"/>
  <c r="AE132" i="1"/>
  <c r="AE180" i="1"/>
  <c r="AE139" i="1"/>
  <c r="AE140" i="1"/>
  <c r="AE141" i="1"/>
  <c r="AE143" i="1"/>
  <c r="AE181" i="1"/>
  <c r="AE145" i="1"/>
  <c r="AE147" i="1"/>
  <c r="AE182" i="1"/>
  <c r="AE150" i="1"/>
  <c r="AE151" i="1"/>
  <c r="AE152" i="1"/>
  <c r="AE153" i="1"/>
  <c r="AE186" i="1"/>
  <c r="AE157" i="1"/>
  <c r="AE158" i="1"/>
  <c r="AE159" i="1"/>
  <c r="AE161" i="1"/>
  <c r="AE162" i="1"/>
  <c r="AE164" i="1"/>
  <c r="AE165" i="1"/>
  <c r="AE166" i="1"/>
  <c r="AE168" i="1"/>
  <c r="AE170" i="1"/>
  <c r="AE171" i="1"/>
  <c r="AE128" i="1"/>
  <c r="AE190" i="1"/>
  <c r="AE174" i="1"/>
  <c r="AE175" i="1"/>
  <c r="AE201" i="1"/>
  <c r="AE177" i="1"/>
  <c r="AE179" i="1"/>
  <c r="AE202" i="1"/>
  <c r="AE220" i="1"/>
  <c r="AE223" i="1"/>
  <c r="AE184" i="1"/>
  <c r="AE185" i="1"/>
  <c r="AE187" i="1"/>
  <c r="AE129" i="1"/>
  <c r="AE135" i="1"/>
  <c r="AE191" i="1"/>
  <c r="AE192" i="1"/>
  <c r="AE136" i="1"/>
  <c r="AE194" i="1"/>
  <c r="AE142" i="1"/>
  <c r="AE148" i="1"/>
  <c r="AE197" i="1"/>
  <c r="AE198" i="1"/>
  <c r="AE199" i="1"/>
  <c r="AE167" i="1"/>
  <c r="AE149" i="1"/>
  <c r="AE203" i="1"/>
  <c r="AE188" i="1"/>
  <c r="AE205" i="1"/>
  <c r="AE193" i="1"/>
  <c r="AE195" i="1"/>
  <c r="AE196" i="1"/>
  <c r="AE209" i="1"/>
  <c r="AE210" i="1"/>
  <c r="AE211" i="1"/>
  <c r="AE212" i="1"/>
  <c r="AE213" i="1"/>
  <c r="AE214" i="1"/>
  <c r="AE207" i="1"/>
  <c r="AE216" i="1"/>
  <c r="AE217" i="1"/>
  <c r="AE173" i="1"/>
  <c r="AE219" i="1"/>
  <c r="AE176" i="1"/>
  <c r="AE222" i="1"/>
  <c r="AE218" i="1"/>
  <c r="AE224" i="1"/>
  <c r="AE160" i="1"/>
  <c r="AE225" i="1"/>
  <c r="AF117" i="1"/>
  <c r="AG117" i="1"/>
  <c r="AF130" i="1"/>
  <c r="AG130" i="1"/>
  <c r="AF146" i="1"/>
  <c r="AG146" i="1"/>
  <c r="AF156" i="1"/>
  <c r="AG156" i="1"/>
  <c r="AF169" i="1"/>
  <c r="AG169" i="1"/>
  <c r="AF178" i="1"/>
  <c r="AG178" i="1"/>
  <c r="AF189" i="1"/>
  <c r="AG189" i="1"/>
  <c r="AF118" i="1"/>
  <c r="AG118" i="1"/>
  <c r="AF200" i="1"/>
  <c r="AG200" i="1"/>
  <c r="AF120" i="1"/>
  <c r="AG120" i="1"/>
  <c r="AF204" i="1"/>
  <c r="AG204" i="1"/>
  <c r="AF121" i="1"/>
  <c r="AG121" i="1"/>
  <c r="AF137" i="1"/>
  <c r="AG137" i="1"/>
  <c r="AF108" i="1"/>
  <c r="AG108" i="1"/>
  <c r="AF109" i="1"/>
  <c r="AG109" i="1"/>
  <c r="AF110" i="1"/>
  <c r="AG110" i="1"/>
  <c r="AF112" i="1"/>
  <c r="AG112" i="1"/>
  <c r="AF113" i="1"/>
  <c r="AG113" i="1"/>
  <c r="AF114" i="1"/>
  <c r="AG114" i="1"/>
  <c r="AF115" i="1"/>
  <c r="AG115" i="1"/>
  <c r="AF116" i="1"/>
  <c r="AG116" i="1"/>
  <c r="AF206" i="1"/>
  <c r="AG206" i="1"/>
  <c r="AF144" i="1"/>
  <c r="AG144" i="1"/>
  <c r="AF119" i="1"/>
  <c r="AG119" i="1"/>
  <c r="AF155" i="1"/>
  <c r="AG155" i="1"/>
  <c r="AF127" i="1"/>
  <c r="AG127" i="1"/>
  <c r="AF172" i="1"/>
  <c r="AG172" i="1"/>
  <c r="AF122" i="1"/>
  <c r="AG122" i="1"/>
  <c r="AF123" i="1"/>
  <c r="AG123" i="1"/>
  <c r="AF124" i="1"/>
  <c r="AG124" i="1"/>
  <c r="AF125" i="1"/>
  <c r="AG125" i="1"/>
  <c r="AF126" i="1"/>
  <c r="AG126" i="1"/>
  <c r="AF208" i="1"/>
  <c r="AG208" i="1"/>
  <c r="AF215" i="1"/>
  <c r="AG215" i="1"/>
  <c r="AF131" i="1"/>
  <c r="AG131" i="1"/>
  <c r="AF132" i="1"/>
  <c r="AG132" i="1"/>
  <c r="AF180" i="1"/>
  <c r="AG180" i="1"/>
  <c r="AF139" i="1"/>
  <c r="AG139" i="1"/>
  <c r="AF140" i="1"/>
  <c r="AG140" i="1"/>
  <c r="AF141" i="1"/>
  <c r="AG141" i="1"/>
  <c r="AF143" i="1"/>
  <c r="AG143" i="1"/>
  <c r="AF181" i="1"/>
  <c r="AG181" i="1"/>
  <c r="AF145" i="1"/>
  <c r="AG145" i="1"/>
  <c r="AF147" i="1"/>
  <c r="AG147" i="1"/>
  <c r="AF182" i="1"/>
  <c r="AG182" i="1"/>
  <c r="AF150" i="1"/>
  <c r="AG150" i="1"/>
  <c r="AF151" i="1"/>
  <c r="AG151" i="1"/>
  <c r="AF152" i="1"/>
  <c r="AG152" i="1"/>
  <c r="AF153" i="1"/>
  <c r="AG153" i="1"/>
  <c r="AF186" i="1"/>
  <c r="AG186" i="1"/>
  <c r="AF157" i="1"/>
  <c r="AG157" i="1"/>
  <c r="AF158" i="1"/>
  <c r="AG158" i="1"/>
  <c r="AF159" i="1"/>
  <c r="AG159" i="1"/>
  <c r="AF161" i="1"/>
  <c r="AG161" i="1"/>
  <c r="AF162" i="1"/>
  <c r="AG162" i="1"/>
  <c r="AF164" i="1"/>
  <c r="AG164" i="1"/>
  <c r="AF165" i="1"/>
  <c r="AG165" i="1"/>
  <c r="AF166" i="1"/>
  <c r="AG166" i="1"/>
  <c r="AF168" i="1"/>
  <c r="AG168" i="1"/>
  <c r="AF170" i="1"/>
  <c r="AG170" i="1"/>
  <c r="AF171" i="1"/>
  <c r="AG171" i="1"/>
  <c r="AF128" i="1"/>
  <c r="AG128" i="1"/>
  <c r="AF190" i="1"/>
  <c r="AG190" i="1"/>
  <c r="AF174" i="1"/>
  <c r="AG174" i="1"/>
  <c r="AF175" i="1"/>
  <c r="AG175" i="1"/>
  <c r="AF201" i="1"/>
  <c r="AG201" i="1"/>
  <c r="AF177" i="1"/>
  <c r="AG177" i="1"/>
  <c r="AF179" i="1"/>
  <c r="AG179" i="1"/>
  <c r="AF202" i="1"/>
  <c r="AG202" i="1"/>
  <c r="AF220" i="1"/>
  <c r="AG220" i="1"/>
  <c r="AF223" i="1"/>
  <c r="AG223" i="1"/>
  <c r="AF184" i="1"/>
  <c r="AG184" i="1"/>
  <c r="AF185" i="1"/>
  <c r="AG185" i="1"/>
  <c r="AF187" i="1"/>
  <c r="AG187" i="1"/>
  <c r="AF129" i="1"/>
  <c r="AG129" i="1"/>
  <c r="AF135" i="1"/>
  <c r="AG135" i="1"/>
  <c r="AF191" i="1"/>
  <c r="AG191" i="1"/>
  <c r="AF192" i="1"/>
  <c r="AG192" i="1"/>
  <c r="AF136" i="1"/>
  <c r="AG136" i="1"/>
  <c r="AF194" i="1"/>
  <c r="AG194" i="1"/>
  <c r="AF142" i="1"/>
  <c r="AG142" i="1"/>
  <c r="AF148" i="1"/>
  <c r="AG148" i="1"/>
  <c r="AF197" i="1"/>
  <c r="AG197" i="1"/>
  <c r="AF198" i="1"/>
  <c r="AG198" i="1"/>
  <c r="AF199" i="1"/>
  <c r="AG199" i="1"/>
  <c r="AF167" i="1"/>
  <c r="AG167" i="1"/>
  <c r="AF149" i="1"/>
  <c r="AG149" i="1"/>
  <c r="AF203" i="1"/>
  <c r="AG203" i="1"/>
  <c r="AF188" i="1"/>
  <c r="AG188" i="1"/>
  <c r="AF205" i="1"/>
  <c r="AG205" i="1"/>
  <c r="AF193" i="1"/>
  <c r="AG193" i="1"/>
  <c r="AF195" i="1"/>
  <c r="AG195" i="1"/>
  <c r="AF196" i="1"/>
  <c r="AG196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07" i="1"/>
  <c r="AG207" i="1"/>
  <c r="AF216" i="1"/>
  <c r="AG216" i="1"/>
  <c r="AF217" i="1"/>
  <c r="AG217" i="1"/>
  <c r="AF173" i="1"/>
  <c r="AG173" i="1"/>
  <c r="AF219" i="1"/>
  <c r="AG219" i="1"/>
  <c r="AF176" i="1"/>
  <c r="AG176" i="1"/>
  <c r="AF222" i="1"/>
  <c r="AG222" i="1"/>
  <c r="AF218" i="1"/>
  <c r="AG218" i="1"/>
  <c r="AF224" i="1"/>
  <c r="AG224" i="1"/>
  <c r="AF160" i="1"/>
  <c r="AG160" i="1"/>
  <c r="AF225" i="1"/>
  <c r="AG225" i="1"/>
  <c r="AH117" i="1"/>
  <c r="AH130" i="1"/>
  <c r="AH146" i="1"/>
  <c r="AH156" i="1"/>
  <c r="AH169" i="1"/>
  <c r="AH178" i="1"/>
  <c r="AH189" i="1"/>
  <c r="AH118" i="1"/>
  <c r="AH200" i="1"/>
  <c r="AH120" i="1"/>
  <c r="AH204" i="1"/>
  <c r="AH121" i="1"/>
  <c r="AH137" i="1"/>
  <c r="AH108" i="1"/>
  <c r="AH109" i="1"/>
  <c r="AH110" i="1"/>
  <c r="AH112" i="1"/>
  <c r="AH113" i="1"/>
  <c r="AH114" i="1"/>
  <c r="AH115" i="1"/>
  <c r="AH116" i="1"/>
  <c r="AH206" i="1"/>
  <c r="AH144" i="1"/>
  <c r="AH119" i="1"/>
  <c r="AH155" i="1"/>
  <c r="AH127" i="1"/>
  <c r="AH172" i="1"/>
  <c r="AH122" i="1"/>
  <c r="AH123" i="1"/>
  <c r="AH124" i="1"/>
  <c r="AH125" i="1"/>
  <c r="AH126" i="1"/>
  <c r="AH208" i="1"/>
  <c r="AH215" i="1"/>
  <c r="AH131" i="1"/>
  <c r="AH132" i="1"/>
  <c r="AH180" i="1"/>
  <c r="AH139" i="1"/>
  <c r="AH140" i="1"/>
  <c r="AH141" i="1"/>
  <c r="AH143" i="1"/>
  <c r="AH181" i="1"/>
  <c r="AH145" i="1"/>
  <c r="AH147" i="1"/>
  <c r="AH182" i="1"/>
  <c r="AH150" i="1"/>
  <c r="AH151" i="1"/>
  <c r="AH152" i="1"/>
  <c r="AH153" i="1"/>
  <c r="AH186" i="1"/>
  <c r="AH157" i="1"/>
  <c r="AH158" i="1"/>
  <c r="AH159" i="1"/>
  <c r="AH161" i="1"/>
  <c r="AH162" i="1"/>
  <c r="AH164" i="1"/>
  <c r="AH165" i="1"/>
  <c r="AH166" i="1"/>
  <c r="AH168" i="1"/>
  <c r="AH170" i="1"/>
  <c r="AH171" i="1"/>
  <c r="AH128" i="1"/>
  <c r="AH190" i="1"/>
  <c r="AH174" i="1"/>
  <c r="AH175" i="1"/>
  <c r="AH201" i="1"/>
  <c r="AH177" i="1"/>
  <c r="AH179" i="1"/>
  <c r="AH202" i="1"/>
  <c r="AH220" i="1"/>
  <c r="AH223" i="1"/>
  <c r="AH184" i="1"/>
  <c r="AH185" i="1"/>
  <c r="AH187" i="1"/>
  <c r="AH129" i="1"/>
  <c r="AH135" i="1"/>
  <c r="AH191" i="1"/>
  <c r="AH192" i="1"/>
  <c r="AH136" i="1"/>
  <c r="AH194" i="1"/>
  <c r="AH142" i="1"/>
  <c r="AH148" i="1"/>
  <c r="AH197" i="1"/>
  <c r="AH198" i="1"/>
  <c r="AH199" i="1"/>
  <c r="AH167" i="1"/>
  <c r="AH149" i="1"/>
  <c r="AH203" i="1"/>
  <c r="AH188" i="1"/>
  <c r="AH205" i="1"/>
  <c r="AH193" i="1"/>
  <c r="AH195" i="1"/>
  <c r="AH196" i="1"/>
  <c r="AH209" i="1"/>
  <c r="AH210" i="1"/>
  <c r="AH211" i="1"/>
  <c r="AH212" i="1"/>
  <c r="AH213" i="1"/>
  <c r="AH214" i="1"/>
  <c r="AH207" i="1"/>
  <c r="AH216" i="1"/>
  <c r="AH217" i="1"/>
  <c r="AH173" i="1"/>
  <c r="AH219" i="1"/>
  <c r="AH176" i="1"/>
  <c r="AH222" i="1"/>
  <c r="AH218" i="1"/>
  <c r="AH224" i="1"/>
  <c r="AH160" i="1"/>
  <c r="AH225" i="1"/>
  <c r="AI142" i="1"/>
  <c r="AJ142" i="1"/>
  <c r="AJ207" i="1"/>
  <c r="AI207" i="1"/>
  <c r="AI188" i="1"/>
  <c r="AJ188" i="1"/>
  <c r="AI202" i="1"/>
  <c r="AJ202" i="1"/>
  <c r="AI128" i="1"/>
  <c r="AJ128" i="1"/>
  <c r="AA252" i="1" l="1"/>
  <c r="AA251" i="1" s="1"/>
  <c r="BP231" i="1"/>
  <c r="BO230" i="1"/>
  <c r="BP230" i="1"/>
  <c r="Q231" i="1"/>
  <c r="AC231" i="1"/>
  <c r="AU231" i="1"/>
  <c r="AA230" i="1"/>
  <c r="AB230" i="1"/>
  <c r="AA239" i="1"/>
  <c r="BG230" i="1"/>
  <c r="AW252" i="1"/>
  <c r="AW251" i="1" s="1"/>
  <c r="AU241" i="1"/>
  <c r="AV252" i="1"/>
  <c r="AV251" i="1" s="1"/>
  <c r="Q237" i="1"/>
  <c r="R231" i="1"/>
  <c r="S231" i="1"/>
  <c r="R237" i="1"/>
  <c r="AB252" i="1"/>
  <c r="AB251" i="1" s="1"/>
  <c r="BY241" i="1"/>
  <c r="AD252" i="1"/>
  <c r="AD251" i="1" s="1"/>
  <c r="BO238" i="1"/>
  <c r="AA231" i="1"/>
  <c r="Q238" i="1"/>
  <c r="BF230" i="1"/>
  <c r="AA241" i="1"/>
  <c r="R238" i="1"/>
  <c r="AA237" i="1"/>
  <c r="Q239" i="1"/>
  <c r="R239" i="1"/>
  <c r="AA238" i="1"/>
  <c r="Q241" i="1"/>
  <c r="BE239" i="1"/>
  <c r="AU252" i="1"/>
  <c r="AU251" i="1" s="1"/>
  <c r="S230" i="1"/>
  <c r="R241" i="1"/>
  <c r="Q230" i="1"/>
  <c r="BR241" i="1"/>
  <c r="AW230" i="1"/>
  <c r="BO241" i="1"/>
  <c r="AC230" i="1"/>
  <c r="AC252" i="1"/>
  <c r="AC251" i="1" s="1"/>
  <c r="R230" i="1"/>
  <c r="AB231" i="1"/>
  <c r="BO231" i="1"/>
  <c r="AU237" i="1"/>
  <c r="BY239" i="1"/>
  <c r="BG231" i="1"/>
  <c r="BE241" i="1"/>
  <c r="BQ231" i="1"/>
  <c r="BR238" i="1"/>
  <c r="BO239" i="1"/>
  <c r="BY238" i="1"/>
  <c r="BE237" i="1"/>
  <c r="AU238" i="1"/>
  <c r="BY237" i="1"/>
  <c r="BR239" i="1"/>
  <c r="BE238" i="1"/>
  <c r="AU239" i="1"/>
  <c r="BO237" i="1"/>
  <c r="BY230" i="1"/>
  <c r="AV231" i="1"/>
  <c r="BR237" i="1"/>
  <c r="BR244" i="1" s="1"/>
  <c r="BE231" i="1"/>
  <c r="AW231" i="1"/>
  <c r="AU230" i="1"/>
  <c r="AV230" i="1"/>
  <c r="BF231" i="1"/>
  <c r="BE230" i="1"/>
  <c r="BY231" i="1"/>
  <c r="BQ230" i="1"/>
  <c r="CB245" i="1"/>
  <c r="CB244" i="1"/>
  <c r="CQ237" i="1"/>
  <c r="CQ238" i="1"/>
  <c r="CQ239" i="1"/>
  <c r="CQ240" i="1"/>
  <c r="CQ241" i="1"/>
  <c r="CQ242" i="1"/>
  <c r="CQ236" i="1"/>
  <c r="R240" i="1" l="1"/>
  <c r="R242" i="1" s="1"/>
  <c r="Q244" i="1"/>
  <c r="Q240" i="1"/>
  <c r="Q242" i="1" s="1"/>
  <c r="BO240" i="1"/>
  <c r="BO242" i="1" s="1"/>
  <c r="AU240" i="1"/>
  <c r="AU242" i="1" s="1"/>
  <c r="R243" i="1"/>
  <c r="Q243" i="1"/>
  <c r="BY243" i="1"/>
  <c r="BE240" i="1"/>
  <c r="BE242" i="1" s="1"/>
  <c r="BE243" i="1"/>
  <c r="AA243" i="1"/>
  <c r="AA240" i="1"/>
  <c r="AA242" i="1" s="1"/>
  <c r="AU243" i="1"/>
  <c r="CA241" i="1"/>
  <c r="CA238" i="1"/>
  <c r="CA237" i="1"/>
  <c r="CA239" i="1"/>
  <c r="BZ241" i="1"/>
  <c r="BZ237" i="1"/>
  <c r="BZ238" i="1"/>
  <c r="BZ239" i="1"/>
  <c r="BY240" i="1"/>
  <c r="BY242" i="1" s="1"/>
  <c r="BR243" i="1"/>
  <c r="BR240" i="1"/>
  <c r="BR242" i="1" s="1"/>
  <c r="BR245" i="1" s="1"/>
  <c r="BO243" i="1"/>
  <c r="AI149" i="1"/>
  <c r="AJ149" i="1"/>
  <c r="Q245" i="1" l="1"/>
  <c r="CA240" i="1"/>
  <c r="CA242" i="1" s="1"/>
  <c r="CA245" i="1" s="1"/>
  <c r="BY244" i="1"/>
  <c r="BZ240" i="1"/>
  <c r="BZ242" i="1" s="1"/>
  <c r="BZ243" i="1"/>
  <c r="BZ244" i="1"/>
  <c r="CA244" i="1"/>
  <c r="CA243" i="1"/>
  <c r="AI115" i="1"/>
  <c r="AJ115" i="1"/>
  <c r="AI224" i="1"/>
  <c r="AJ224" i="1"/>
  <c r="AI170" i="1"/>
  <c r="AJ170" i="1"/>
  <c r="AI166" i="1"/>
  <c r="AJ166" i="1"/>
  <c r="AI113" i="1"/>
  <c r="AJ113" i="1"/>
  <c r="AI214" i="1"/>
  <c r="AJ214" i="1"/>
  <c r="AI209" i="1"/>
  <c r="AJ209" i="1"/>
  <c r="AJ121" i="1"/>
  <c r="AI127" i="1"/>
  <c r="AJ127" i="1"/>
  <c r="AI184" i="1"/>
  <c r="AJ184" i="1"/>
  <c r="AI176" i="1"/>
  <c r="AJ176" i="1"/>
  <c r="AI139" i="1"/>
  <c r="AJ139" i="1"/>
  <c r="AI131" i="1"/>
  <c r="AI122" i="1"/>
  <c r="AJ131" i="1"/>
  <c r="AJ122" i="1"/>
  <c r="AI152" i="1"/>
  <c r="AI114" i="1"/>
  <c r="AI194" i="1"/>
  <c r="AI157" i="1"/>
  <c r="AI199" i="1"/>
  <c r="AI211" i="1"/>
  <c r="AI203" i="1"/>
  <c r="AI198" i="1"/>
  <c r="AI145" i="1"/>
  <c r="AI126" i="1"/>
  <c r="AJ152" i="1"/>
  <c r="AJ114" i="1"/>
  <c r="AJ194" i="1"/>
  <c r="AJ157" i="1"/>
  <c r="AJ199" i="1"/>
  <c r="AJ211" i="1"/>
  <c r="AJ203" i="1"/>
  <c r="AJ198" i="1"/>
  <c r="AJ145" i="1"/>
  <c r="AJ126" i="1"/>
  <c r="AI180" i="1"/>
  <c r="AI218" i="1"/>
  <c r="AI143" i="1"/>
  <c r="AI182" i="1"/>
  <c r="AI174" i="1"/>
  <c r="AI119" i="1"/>
  <c r="AI177" i="1"/>
  <c r="AI190" i="1"/>
  <c r="AI220" i="1"/>
  <c r="AI181" i="1"/>
  <c r="AI172" i="1"/>
  <c r="AI223" i="1"/>
  <c r="AI201" i="1"/>
  <c r="AI186" i="1"/>
  <c r="AI132" i="1"/>
  <c r="AI124" i="1"/>
  <c r="AI155" i="1"/>
  <c r="AI144" i="1"/>
  <c r="AI173" i="1"/>
  <c r="AJ180" i="1"/>
  <c r="AJ218" i="1"/>
  <c r="AJ143" i="1"/>
  <c r="AJ182" i="1"/>
  <c r="AJ174" i="1"/>
  <c r="AJ119" i="1"/>
  <c r="AJ177" i="1"/>
  <c r="AJ190" i="1"/>
  <c r="AJ220" i="1"/>
  <c r="AJ181" i="1"/>
  <c r="AJ172" i="1"/>
  <c r="AJ137" i="1"/>
  <c r="AJ223" i="1"/>
  <c r="AJ201" i="1"/>
  <c r="AJ186" i="1"/>
  <c r="AJ132" i="1"/>
  <c r="AJ124" i="1"/>
  <c r="AJ155" i="1"/>
  <c r="AJ120" i="1"/>
  <c r="AJ118" i="1"/>
  <c r="AJ144" i="1"/>
  <c r="AJ173" i="1"/>
  <c r="AI212" i="1"/>
  <c r="AI141" i="1"/>
  <c r="AI185" i="1"/>
  <c r="AI147" i="1"/>
  <c r="AI191" i="1"/>
  <c r="AI219" i="1"/>
  <c r="AI179" i="1"/>
  <c r="AI192" i="1"/>
  <c r="AI123" i="1"/>
  <c r="AI162" i="1"/>
  <c r="AI125" i="1"/>
  <c r="AI140" i="1"/>
  <c r="AI158" i="1"/>
  <c r="AI110" i="1"/>
  <c r="AI217" i="1"/>
  <c r="AI187" i="1"/>
  <c r="AI165" i="1"/>
  <c r="AI116" i="1"/>
  <c r="AI159" i="1"/>
  <c r="AI168" i="1"/>
  <c r="AI164" i="1"/>
  <c r="AI216" i="1"/>
  <c r="AI161" i="1"/>
  <c r="AJ212" i="1"/>
  <c r="AJ141" i="1"/>
  <c r="AJ185" i="1"/>
  <c r="AJ147" i="1"/>
  <c r="AJ191" i="1"/>
  <c r="AJ219" i="1"/>
  <c r="AJ179" i="1"/>
  <c r="AJ192" i="1"/>
  <c r="AJ123" i="1"/>
  <c r="AJ162" i="1"/>
  <c r="AJ125" i="1"/>
  <c r="AJ140" i="1"/>
  <c r="AJ158" i="1"/>
  <c r="AJ110" i="1"/>
  <c r="AJ217" i="1"/>
  <c r="AJ187" i="1"/>
  <c r="AJ165" i="1"/>
  <c r="AJ116" i="1"/>
  <c r="AJ159" i="1"/>
  <c r="AJ168" i="1"/>
  <c r="AJ164" i="1"/>
  <c r="AJ216" i="1"/>
  <c r="AJ161" i="1"/>
  <c r="AI213" i="1"/>
  <c r="AI112" i="1"/>
  <c r="AI151" i="1"/>
  <c r="AI153" i="1"/>
  <c r="AI175" i="1"/>
  <c r="AI210" i="1"/>
  <c r="AI205" i="1"/>
  <c r="AI171" i="1"/>
  <c r="AJ213" i="1"/>
  <c r="AJ112" i="1"/>
  <c r="AJ151" i="1"/>
  <c r="AJ153" i="1"/>
  <c r="AJ175" i="1"/>
  <c r="AJ210" i="1"/>
  <c r="AJ205" i="1"/>
  <c r="AJ171" i="1"/>
  <c r="A171" i="1"/>
  <c r="AI225" i="1"/>
  <c r="AI160" i="1"/>
  <c r="AI150" i="1"/>
  <c r="AI197" i="1"/>
  <c r="AJ225" i="1"/>
  <c r="AJ160" i="1"/>
  <c r="AJ150" i="1"/>
  <c r="AJ197" i="1"/>
  <c r="AI195" i="1"/>
  <c r="AI148" i="1"/>
  <c r="AI167" i="1"/>
  <c r="AI193" i="1"/>
  <c r="AI136" i="1"/>
  <c r="AI206" i="1"/>
  <c r="AI196" i="1"/>
  <c r="AI215" i="1"/>
  <c r="AI208" i="1"/>
  <c r="AI135" i="1"/>
  <c r="AI222" i="1"/>
  <c r="AI129" i="1"/>
  <c r="AJ146" i="1"/>
  <c r="AJ195" i="1"/>
  <c r="AJ148" i="1"/>
  <c r="AJ167" i="1"/>
  <c r="AJ193" i="1"/>
  <c r="AJ136" i="1"/>
  <c r="AJ204" i="1"/>
  <c r="AJ200" i="1"/>
  <c r="AJ206" i="1"/>
  <c r="AJ156" i="1"/>
  <c r="AJ196" i="1"/>
  <c r="AJ215" i="1"/>
  <c r="AJ208" i="1"/>
  <c r="AJ130" i="1"/>
  <c r="AJ169" i="1"/>
  <c r="AJ135" i="1"/>
  <c r="AJ189" i="1"/>
  <c r="AJ178" i="1"/>
  <c r="AJ222" i="1"/>
  <c r="AJ129" i="1"/>
  <c r="AJ117" i="1"/>
  <c r="AL229" i="1"/>
  <c r="AN250" i="1"/>
  <c r="AM250" i="1"/>
  <c r="AL250" i="1"/>
  <c r="AN249" i="1"/>
  <c r="AM249" i="1"/>
  <c r="AL249" i="1"/>
  <c r="AM229" i="1"/>
  <c r="AN229" i="1"/>
  <c r="AC239" i="1" l="1"/>
  <c r="AC238" i="1"/>
  <c r="AC237" i="1"/>
  <c r="AC241" i="1"/>
  <c r="AB239" i="1"/>
  <c r="AB238" i="1"/>
  <c r="AB237" i="1"/>
  <c r="AB241" i="1"/>
  <c r="S241" i="1"/>
  <c r="S239" i="1"/>
  <c r="S238" i="1"/>
  <c r="S237" i="1"/>
  <c r="AW239" i="1"/>
  <c r="AW238" i="1"/>
  <c r="AW237" i="1"/>
  <c r="AW241" i="1"/>
  <c r="BQ241" i="1"/>
  <c r="BQ237" i="1"/>
  <c r="BQ239" i="1"/>
  <c r="BQ238" i="1"/>
  <c r="BP241" i="1"/>
  <c r="BP237" i="1"/>
  <c r="BP239" i="1"/>
  <c r="BP238" i="1"/>
  <c r="AV241" i="1"/>
  <c r="AV239" i="1"/>
  <c r="AV238" i="1"/>
  <c r="AV237" i="1"/>
  <c r="BF239" i="1"/>
  <c r="BF238" i="1"/>
  <c r="BF237" i="1"/>
  <c r="BF241" i="1"/>
  <c r="BZ245" i="1"/>
  <c r="BG238" i="1"/>
  <c r="BG237" i="1"/>
  <c r="BG241" i="1"/>
  <c r="BG239" i="1"/>
  <c r="BY245" i="1"/>
  <c r="AL237" i="1"/>
  <c r="AM238" i="1"/>
  <c r="AL241" i="1"/>
  <c r="AM237" i="1"/>
  <c r="AN241" i="1"/>
  <c r="AB240" i="1" l="1"/>
  <c r="AB242" i="1" s="1"/>
  <c r="S244" i="1"/>
  <c r="S243" i="1"/>
  <c r="R244" i="1"/>
  <c r="S240" i="1"/>
  <c r="S242" i="1" s="1"/>
  <c r="AC243" i="1"/>
  <c r="AC244" i="1"/>
  <c r="AC240" i="1"/>
  <c r="AC242" i="1" s="1"/>
  <c r="AC245" i="1" s="1"/>
  <c r="AB243" i="1"/>
  <c r="AB244" i="1"/>
  <c r="AA244" i="1"/>
  <c r="AU244" i="1"/>
  <c r="AV240" i="1"/>
  <c r="AV242" i="1" s="1"/>
  <c r="AV244" i="1"/>
  <c r="AV243" i="1"/>
  <c r="BF240" i="1"/>
  <c r="BF242" i="1" s="1"/>
  <c r="BF244" i="1"/>
  <c r="BE244" i="1"/>
  <c r="BQ244" i="1"/>
  <c r="BQ240" i="1"/>
  <c r="BQ242" i="1" s="1"/>
  <c r="BQ245" i="1" s="1"/>
  <c r="BQ243" i="1"/>
  <c r="BG243" i="1"/>
  <c r="BG244" i="1"/>
  <c r="BG240" i="1"/>
  <c r="BG242" i="1" s="1"/>
  <c r="BG245" i="1" s="1"/>
  <c r="BP243" i="1"/>
  <c r="BO244" i="1"/>
  <c r="BP244" i="1"/>
  <c r="BP240" i="1"/>
  <c r="BP242" i="1" s="1"/>
  <c r="BF243" i="1"/>
  <c r="AW244" i="1"/>
  <c r="AW243" i="1"/>
  <c r="AW240" i="1"/>
  <c r="AW242" i="1" s="1"/>
  <c r="AW245" i="1" s="1"/>
  <c r="AL238" i="1"/>
  <c r="AL239" i="1"/>
  <c r="AN239" i="1"/>
  <c r="AM241" i="1"/>
  <c r="AM239" i="1"/>
  <c r="AN237" i="1"/>
  <c r="AN238" i="1"/>
  <c r="AB245" i="1" l="1"/>
  <c r="AA245" i="1"/>
  <c r="S245" i="1"/>
  <c r="R245" i="1"/>
  <c r="BO245" i="1"/>
  <c r="BP245" i="1"/>
  <c r="BF245" i="1"/>
  <c r="BE245" i="1"/>
  <c r="AV245" i="1"/>
  <c r="AU245" i="1"/>
  <c r="AL252" i="1"/>
  <c r="AL251" i="1" s="1"/>
  <c r="AM252" i="1"/>
  <c r="AM251" i="1" s="1"/>
  <c r="AX252" i="1"/>
  <c r="AX251" i="1" s="1"/>
  <c r="AN252" i="1"/>
  <c r="AN251" i="1" s="1"/>
  <c r="AL231" i="1" l="1"/>
  <c r="AL230" i="1"/>
  <c r="BZ230" i="1"/>
  <c r="BZ231" i="1"/>
  <c r="CQ243" i="1"/>
  <c r="AL243" i="1" l="1"/>
  <c r="AL240" i="1"/>
  <c r="AL242" i="1" s="1"/>
  <c r="AL244" i="1"/>
  <c r="AM243" i="1"/>
  <c r="AM240" i="1"/>
  <c r="AM242" i="1" s="1"/>
  <c r="AL245" i="1" l="1"/>
  <c r="B237" i="1" l="1"/>
  <c r="CA230" i="1" l="1"/>
  <c r="CA231" i="1"/>
  <c r="AM231" i="1"/>
  <c r="AM230" i="1"/>
  <c r="AM244" i="1" l="1"/>
  <c r="AN243" i="1" l="1"/>
  <c r="AN240" i="1"/>
  <c r="AN242" i="1" s="1"/>
  <c r="AM245" i="1" s="1"/>
  <c r="B238" i="1" l="1"/>
  <c r="B239" i="1"/>
  <c r="B240" i="1"/>
  <c r="B241" i="1"/>
  <c r="AN244" i="1" l="1"/>
  <c r="B242" i="1"/>
  <c r="C237" i="1" s="1"/>
  <c r="C238" i="1" l="1"/>
  <c r="C240" i="1"/>
  <c r="C239" i="1"/>
  <c r="C241" i="1"/>
  <c r="AN245" i="1"/>
  <c r="C242" i="1" l="1"/>
  <c r="CR236" i="1"/>
  <c r="CR239" i="1" l="1"/>
  <c r="CR242" i="1"/>
  <c r="CR2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Emilie Karen Post Madsen</author>
    <author>Mikkel Lund Bøgh</author>
    <author>Anders Svensmark Sørensen</author>
  </authors>
  <commentList>
    <comment ref="A4" authorId="0" shapeId="0" xr:uid="{D1AEC9CE-A9D9-4A38-89FE-BCED1FA1DE2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Tal for 2023 er omregnet for 6,89</t>
        </r>
      </text>
    </comment>
    <comment ref="AC4" authorId="1" shapeId="0" xr:uid="{1632DAF3-9C8C-43B4-BD6E-04EB44526EB0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Revenue - Operating costs
</t>
        </r>
      </text>
    </comment>
    <comment ref="A7" authorId="0" shapeId="0" xr:uid="{DF7CA631-C2F6-4F62-BC2F-2D36B20A842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Det danske hovedkvarter</t>
        </r>
      </text>
    </comment>
    <comment ref="A9" authorId="0" shapeId="0" xr:uid="{6A2C6B56-59A0-4248-99C9-447C0F1CCDD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6,87
</t>
        </r>
      </text>
    </comment>
    <comment ref="A10" authorId="0" shapeId="0" xr:uid="{4C3FD3D6-5569-4027-82D2-6D43715B2221}">
      <text>
        <r>
          <rPr>
            <b/>
            <sz val="9"/>
            <color indexed="81"/>
            <rFont val="Tahoma"/>
            <family val="2"/>
          </rPr>
          <t>Emilie Karen Post Madsen: Denne afdeling tager sig af reservedele til Marine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7D8545B6-8F5E-4F64-9F1B-ACBF201D5E7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Lidt i tvivl om hvad de egentlig foretager sig. Tror de leverer brændstof men er ikke sikker</t>
        </r>
      </text>
    </comment>
    <comment ref="I18" authorId="0" shapeId="0" xr:uid="{40B34CEA-FE65-4978-9C1B-E70928398F1F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Dette regnskab gælder kun for 8 måneder</t>
        </r>
      </text>
    </comment>
    <comment ref="A24" authorId="0" shapeId="0" xr:uid="{BC42959F-57BB-4B58-B675-6C2840A51C2C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Udgangspunkt i BunkerOne. Men regnskab fra Bunker Holding</t>
        </r>
      </text>
    </comment>
    <comment ref="I24" authorId="0" shapeId="0" xr:uid="{337E8953-737A-4E7A-9EED-23259805DB3E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6,95 USD</t>
        </r>
      </text>
    </comment>
    <comment ref="A25" authorId="0" shapeId="0" xr:uid="{FE1026E3-6F19-49DB-9FB2-A2EBAA71BB6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Producere og leverer oliefiltreringsløsninger til flere industrier, herunder søfart</t>
        </r>
      </text>
    </comment>
    <comment ref="AB25" authorId="0" shapeId="0" xr:uid="{F12575E1-1F55-42B2-9600-9F962B63954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Årets produktion - Råvarer og hjælpematerialer
</t>
        </r>
      </text>
    </comment>
    <comment ref="AC25" authorId="1" shapeId="0" xr:uid="{9B126783-7AA8-4B64-B83E-0AD597BD7ED2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Årets produktion - Råvarer og hjælpematerialer
</t>
        </r>
      </text>
    </comment>
    <comment ref="A26" authorId="0" shapeId="0" xr:uid="{BAEEED2E-8ADD-4EB3-8A61-1701A242E63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EUR Kurs 7,45</t>
        </r>
      </text>
    </comment>
    <comment ref="CB27" authorId="0" shapeId="0" xr:uid="{D7328D08-F46A-42DB-976C-62F91C6AB97C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29" authorId="0" shapeId="0" xr:uid="{55ED2D05-116D-4101-9033-1151289A38CE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7,08</t>
        </r>
      </text>
    </comment>
    <comment ref="A30" authorId="0" shapeId="0" xr:uid="{CCF81068-A27D-42C0-AC53-A68480C3573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robotcleaning</t>
        </r>
      </text>
    </comment>
    <comment ref="A32" authorId="0" shapeId="0" xr:uid="{D475B80D-2AE1-4A01-BFB9-863A786D35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Digitalisering af søfartsbranchen</t>
        </r>
      </text>
    </comment>
    <comment ref="A33" authorId="0" shapeId="0" xr:uid="{3114068F-7C98-4B64-9514-B1FF80FD927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Udvikler kommunikationudstyr til forskellige industrier herunder søfart</t>
        </r>
      </text>
    </comment>
    <comment ref="A35" authorId="0" shapeId="0" xr:uid="{C7CC4567-DE05-4233-87CD-ECB4A5B9F53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svensk regnskab</t>
        </r>
      </text>
    </comment>
    <comment ref="I35" authorId="0" shapeId="0" xr:uid="{9011448F-ABFB-4188-9FAA-AF05BF7A5C22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svensk krone
</t>
        </r>
      </text>
    </comment>
    <comment ref="AM35" authorId="0" shapeId="0" xr:uid="{76171EA6-AF4B-47EC-A2BE-1D8867F9684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Samme som brutto
</t>
        </r>
      </text>
    </comment>
    <comment ref="A38" authorId="0" shapeId="0" xr:uid="{D53BC50C-C02D-43A1-92ED-C4FC5DC5E3D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7,09</t>
        </r>
      </text>
    </comment>
    <comment ref="A45" authorId="0" shapeId="0" xr:uid="{38DA4F4B-D463-4431-9503-0D02D6D3FAA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Ejer også Shell tanke og det som ligger under</t>
        </r>
      </text>
    </comment>
    <comment ref="BZ46" authorId="0" shapeId="0" xr:uid="{0456A182-B0F9-4FAF-8192-260ACD02764C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Taget fra Virk. Oplyser ikke ansatte i årsrapporten mere??</t>
        </r>
      </text>
    </comment>
    <comment ref="A51" authorId="0" shapeId="0" xr:uid="{093D14FD-E4FF-4B4D-AF1B-CE0182BDF749}">
      <text>
        <r>
          <rPr>
            <b/>
            <sz val="9"/>
            <color indexed="81"/>
            <rFont val="Tahoma"/>
            <family val="2"/>
          </rPr>
          <t>Emilie Karen Post Madsen: OBS. Tidligere Maersk Supply Service. Selskabet er lige blevet solgt. Tallene er dog fra Maersk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0" shapeId="0" xr:uid="{A575F8D7-0AE0-47B7-A05A-58F09151A80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styringssystemer
</t>
        </r>
      </text>
    </comment>
    <comment ref="A58" authorId="0" shapeId="0" xr:uid="{765D66FB-92E8-4FA8-AFE7-31348D33801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B60" authorId="1" shapeId="0" xr:uid="{1F989D34-C92B-48C4-B88D-91F43150DC24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obs. på ny regnskabsperiode
</t>
        </r>
      </text>
    </comment>
    <comment ref="A65" authorId="0" shapeId="0" xr:uid="{4852EC8B-6BFA-438A-8F1E-6D5428975C7B}">
      <text>
        <r>
          <rPr>
            <b/>
            <sz val="9"/>
            <color indexed="81"/>
            <rFont val="Tahoma"/>
            <family val="2"/>
          </rPr>
          <t>Emilie Karen Post Madsen: Shipping fra Danmark til Finland - Har dog mest aktivitet i finland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 xr:uid="{0399EBF4-21F4-4466-81EF-9F5FCEC89DD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ydelser indenfor maritim teknologi og services ( i tvivl om den tilhører service virksomheder)
Kan ikke finde deres regnskabstal</t>
        </r>
      </text>
    </comment>
    <comment ref="F68" authorId="1" shapeId="0" xr:uid="{A9891A41-817B-41E3-AF57-04FB9785DD35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Fundet på deres hjemmeside, og kan ikke se hvornår den er offentliggjort.</t>
        </r>
      </text>
    </comment>
    <comment ref="AD68" authorId="1" shapeId="0" xr:uid="{454DD95F-18A8-4F26-87B5-CEEA81B12155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Omsætning + Andre indtægter - Direkte omkostninger - andre omkostninger - personaleomkostninger</t>
        </r>
      </text>
    </comment>
    <comment ref="A70" authorId="0" shapeId="0" xr:uid="{D636B436-17C0-4533-90A2-319F77D732C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regnskab</t>
        </r>
      </text>
    </comment>
    <comment ref="A71" authorId="0" shapeId="0" xr:uid="{9F5A1A19-212F-4F50-B9FE-CB2059AD8D4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Tal fra Frese A/S</t>
        </r>
      </text>
    </comment>
    <comment ref="A73" authorId="0" shapeId="0" xr:uid="{F77ABEA7-60A2-469C-9B50-256147FFB19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Tal fra holding selskabet</t>
        </r>
      </text>
    </comment>
    <comment ref="A80" authorId="1" shapeId="0" xr:uid="{DEB674AA-0B08-4BC5-84B7-4E87358AC2D6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Husk at bruge Hafnias koncernregnskab</t>
        </r>
      </text>
    </comment>
    <comment ref="CA80" authorId="0" shapeId="0" xr:uid="{21633D9A-3074-4268-A306-DF35F14C1F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87" authorId="0" shapeId="0" xr:uid="{22D419BC-8AF3-45D3-9C05-9EECBC30BED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89" authorId="0" shapeId="0" xr:uid="{36DE6D2C-DE32-4B40-BB7A-03A998F1FC1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
</t>
        </r>
      </text>
    </comment>
    <comment ref="AD91" authorId="1" shapeId="0" xr:uid="{61C4BF0F-B378-4496-BAC5-ACB58DDEF0D7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Dækker kun 6,5 måneder</t>
        </r>
      </text>
    </comment>
    <comment ref="A92" authorId="0" shapeId="0" xr:uid="{E59B4B57-B115-4E28-B3C0-C6459151AD0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Skiftet navn fra "Rederiet Høj A/S"</t>
        </r>
      </text>
    </comment>
    <comment ref="A93" authorId="0" shapeId="0" xr:uid="{FF3C6B5A-230E-462D-8DAC-D9718056744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Skiftet navn fra "Rederiet Høj A/S"</t>
        </r>
      </text>
    </comment>
    <comment ref="A106" authorId="0" shapeId="0" xr:uid="{7CE1356B-F714-4439-9584-DEE56279AC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13" authorId="0" shapeId="0" xr:uid="{E345009C-705F-40EC-8CCF-AAD8EBCFC06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15" authorId="0" shapeId="0" xr:uid="{E66CC7D1-455A-4ABA-8210-140E0BAFCE5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17" authorId="0" shapeId="0" xr:uid="{CC570729-E606-4F20-9901-4469E21D78D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7,09</t>
        </r>
      </text>
    </comment>
    <comment ref="A121" authorId="0" shapeId="0" xr:uid="{C61131EA-0D4A-4802-9EB1-9AD72E52E6A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7,04</t>
        </r>
      </text>
    </comment>
    <comment ref="A123" authorId="0" shapeId="0" xr:uid="{C99DD6CD-89AB-4015-94B4-CA01DADDDAEC}">
      <text>
        <r>
          <rPr>
            <b/>
            <sz val="9"/>
            <color indexed="81"/>
            <rFont val="Tahoma"/>
            <family val="2"/>
          </rPr>
          <t>Emilie Karen Post Madsen: Blevet opkøbt af TORM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4" authorId="0" shapeId="0" xr:uid="{1922BEAD-BB63-48BA-BA9F-8455C52E41F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OBS Ny regnskabsperiode --&gt; dette regnskab gælder for 18 måneder
</t>
        </r>
      </text>
    </comment>
    <comment ref="A126" authorId="1" shapeId="0" xr:uid="{C55026BF-C373-4011-9A60-BCED89C06290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Intet regnskab
</t>
        </r>
      </text>
    </comment>
    <comment ref="AB127" authorId="0" shapeId="0" xr:uid="{6514540B-B9E2-4B66-825E-6A79ED591A4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Nettomsætning + andre driftsindtægter - eksterne omkostninger - personaleomkostninger</t>
        </r>
      </text>
    </comment>
    <comment ref="AC127" authorId="1" shapeId="0" xr:uid="{01A5D20B-7B6B-4A39-9624-6D13AE1B758C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Nettomsætning + andre driftsindtægter - eksterne omkostninger - personaleomkostninger</t>
        </r>
      </text>
    </comment>
    <comment ref="A129" authorId="0" shapeId="0" xr:uid="{02265624-89C0-48EB-8B55-4F3DDD85DB5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7,01</t>
        </r>
      </text>
    </comment>
    <comment ref="I131" authorId="0" shapeId="0" xr:uid="{D0E785C7-7C8D-4229-AEAE-67A49162E8C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USD 6,90
</t>
        </r>
      </text>
    </comment>
    <comment ref="A141" authorId="0" shapeId="0" xr:uid="{5BD652FE-68C9-403A-B7E3-EF5AE24E919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 tvivl om de er for meget en byg virksomhed</t>
        </r>
      </text>
    </comment>
    <comment ref="A149" authorId="1" shapeId="0" xr:uid="{CB0A1CEC-3E06-44FF-8C8F-E7EB0E3CB9BA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Omregnet med kurs 6,77</t>
        </r>
      </text>
    </comment>
    <comment ref="A155" authorId="0" shapeId="0" xr:uid="{83B78CA4-6D6F-4D7E-AC80-ACF67B3F091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Ingen hjemmeside</t>
        </r>
      </text>
    </comment>
    <comment ref="A156" authorId="0" shapeId="0" xr:uid="{3E539018-9601-4FBF-B306-FCA4313775E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7,01
</t>
        </r>
      </text>
    </comment>
    <comment ref="A159" authorId="0" shapeId="0" xr:uid="{36C8C219-5744-444B-8766-0DBB3DE4FAA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Arbejde med digitale tekniske løsninger til køretøjer, flyvemaskiner og skibe</t>
        </r>
      </text>
    </comment>
    <comment ref="A161" authorId="0" shapeId="0" xr:uid="{F6EF0737-D677-4323-946E-E4B870C6B542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Arbejder med redningsartikler til havne</t>
        </r>
      </text>
    </comment>
    <comment ref="A166" authorId="0" shapeId="0" xr:uid="{C638E10A-D952-4E38-8AC5-7CBB431C4C3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67" authorId="1" shapeId="0" xr:uid="{7400D459-7FE6-44C8-ABF8-453D2B2E41CB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Fusioneret med Simonsen Chartering i medio 2022, derfor stor stigning</t>
        </r>
      </text>
    </comment>
    <comment ref="A168" authorId="2" shapeId="0" xr:uid="{C3FFFE26-EF57-4A4A-899E-0D8F75A49AC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Tallene der står der nu er fra Olet Industrigumme
</t>
        </r>
      </text>
    </comment>
    <comment ref="AB168" authorId="1" shapeId="0" xr:uid="{1BCB556F-302F-49D6-83EF-4795E9CA55D3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Nu fra RG Rom Gummi</t>
        </r>
      </text>
    </comment>
    <comment ref="A173" authorId="0" shapeId="0" xr:uid="{A5FF5CA9-4BFE-48FB-A426-1E1F081AAB4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Europas hovedkvarter: København</t>
        </r>
      </text>
    </comment>
    <comment ref="A177" authorId="0" shapeId="0" xr:uid="{0A6D2D8C-D8B4-44AA-B3E8-6B9F02F96AA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for kurs 7,45 EUR
</t>
        </r>
      </text>
    </comment>
    <comment ref="A178" authorId="0" shapeId="0" xr:uid="{44349175-F0DD-4697-B1F3-47DCE44D88C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7,45 EUR</t>
        </r>
      </text>
    </comment>
    <comment ref="A189" authorId="0" shapeId="0" xr:uid="{6C4EB214-0411-47B8-B1C5-25EA91EC797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EUR 7,45</t>
        </r>
      </text>
    </comment>
    <comment ref="A195" authorId="0" shapeId="0" xr:uid="{6D93E987-E81D-4827-A1E7-72A8B0FDE1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USD 6,99</t>
        </r>
      </text>
    </comment>
    <comment ref="A196" authorId="1" shapeId="0" xr:uid="{2DB665A4-0A94-428A-B165-54AE672DCB69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lille del er rederi, stor del er alt muligt andet - Omregnet fra kurs usd 6,99</t>
        </r>
      </text>
    </comment>
    <comment ref="A197" authorId="0" shapeId="0" xr:uid="{8245301D-B5AA-4FD2-A7C4-B58F119B667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200" authorId="0" shapeId="0" xr:uid="{114B4C70-1AA4-46E6-9EA9-B103F37DBAA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6,99</t>
        </r>
      </text>
    </comment>
    <comment ref="A207" authorId="0" shapeId="0" xr:uid="{82DBFA3A-050B-45D9-8155-672253223D0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6,85</t>
        </r>
      </text>
    </comment>
    <comment ref="A209" authorId="0" shapeId="0" xr:uid="{ADCF06B4-0E46-4886-B29E-E436DA079F2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213" authorId="0" shapeId="0" xr:uid="{C41A960D-7100-49AD-ADD5-1A1423143A5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Måske Havnevirksomhed</t>
        </r>
      </text>
    </comment>
    <comment ref="A214" authorId="0" shapeId="0" xr:uid="{B933776B-627F-470F-A135-F85F694C5F1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219" authorId="0" shapeId="0" xr:uid="{E1DB8375-9089-454B-9264-3EB0C4167FA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Wäersilä Lyngsø Marine hører ind under her</t>
        </r>
      </text>
    </comment>
    <comment ref="B219" authorId="0" shapeId="0" xr:uid="{5EE93647-CD29-444F-A08A-44CE9FEC8F7C}">
      <text>
        <r>
          <rPr>
            <b/>
            <sz val="9"/>
            <color indexed="81"/>
            <rFont val="Tahoma"/>
            <family val="2"/>
          </rPr>
          <t>Emilie Karen Post Madsen:
Lyngsø CVR nr. 63053112</t>
        </r>
      </text>
    </comment>
    <comment ref="A220" authorId="0" shapeId="0" xr:uid="{28973E99-C811-427D-A05A-0BE82AE1773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for USD kurs 7,03</t>
        </r>
      </text>
    </comment>
    <comment ref="A224" authorId="0" shapeId="0" xr:uid="{61F6227D-DDAB-45C9-B6E5-91CFF6B38CD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225" authorId="0" shapeId="0" xr:uid="{B41C9D25-767E-4BBB-ADFA-9D6153CCFF6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</commentList>
</comments>
</file>

<file path=xl/sharedStrings.xml><?xml version="1.0" encoding="utf-8"?>
<sst xmlns="http://schemas.openxmlformats.org/spreadsheetml/2006/main" count="2097" uniqueCount="476">
  <si>
    <t>Virksomhedsnavn (Alle tal bortset fra antal ansatte er opgjort i mio. kr.)</t>
  </si>
  <si>
    <t>CVR</t>
  </si>
  <si>
    <t>Branchekode</t>
  </si>
  <si>
    <t xml:space="preserve">Regnskab udsendt </t>
  </si>
  <si>
    <t xml:space="preserve">Noter </t>
  </si>
  <si>
    <t>Tilfredsstillende resultat?</t>
  </si>
  <si>
    <t>En del af Hvem er Hvem</t>
  </si>
  <si>
    <t>By</t>
  </si>
  <si>
    <t>Region</t>
  </si>
  <si>
    <t>Ikke angivet</t>
  </si>
  <si>
    <t>Midtjylland</t>
  </si>
  <si>
    <t>Tilfredsstillende</t>
  </si>
  <si>
    <t>Syddanmark</t>
  </si>
  <si>
    <t>x</t>
  </si>
  <si>
    <t>Nordjylland</t>
  </si>
  <si>
    <t>Hovedstaden</t>
  </si>
  <si>
    <t>Mindre tilfredsstillende</t>
  </si>
  <si>
    <t>Acceptabelt</t>
  </si>
  <si>
    <t>Meget tilfredsstillende</t>
  </si>
  <si>
    <t>Ikke tilfredsstillende</t>
  </si>
  <si>
    <t>Sjælland</t>
  </si>
  <si>
    <t>31.12</t>
  </si>
  <si>
    <t>Meget utilfredsstillende</t>
  </si>
  <si>
    <t>København K</t>
  </si>
  <si>
    <t>↑ Tabellen går hertil</t>
  </si>
  <si>
    <t>I alt</t>
  </si>
  <si>
    <t>Nominel forskel</t>
  </si>
  <si>
    <t>Vækst</t>
  </si>
  <si>
    <t>Nøgletalsgennemsnit</t>
  </si>
  <si>
    <t>Tabeller</t>
  </si>
  <si>
    <t>Driftsresultat</t>
  </si>
  <si>
    <t>Ansatte</t>
  </si>
  <si>
    <t>Antal stigning</t>
  </si>
  <si>
    <t>Antal fald</t>
  </si>
  <si>
    <t>Ingen ændring</t>
  </si>
  <si>
    <t>Antal gyldige</t>
  </si>
  <si>
    <t>Antal ugyldige</t>
  </si>
  <si>
    <t>Procent</t>
  </si>
  <si>
    <t>Ændring nominel</t>
  </si>
  <si>
    <t>Ændring procent</t>
  </si>
  <si>
    <t>OBS: I ALT = ANTALLET AF VIRKSOMHEDER, ELLERS ER DER FEJL I FORMLERNE</t>
  </si>
  <si>
    <t>Overskud/underskud</t>
  </si>
  <si>
    <t>Antal overskud</t>
  </si>
  <si>
    <t>Antal underskud</t>
  </si>
  <si>
    <t>Andel med overskud</t>
  </si>
  <si>
    <t>Postnr.</t>
  </si>
  <si>
    <t>Virksomheder fordelt på regioner</t>
  </si>
  <si>
    <t>Luk 2021</t>
  </si>
  <si>
    <t>2021 - Omsætning</t>
  </si>
  <si>
    <t>2021 - Bruttofortjeneste</t>
  </si>
  <si>
    <t>2021 - Driftsresultat</t>
  </si>
  <si>
    <t>2021 - Resultat før skat</t>
  </si>
  <si>
    <t>2021 - Egenkapital</t>
  </si>
  <si>
    <t>2021 - Balancesum</t>
  </si>
  <si>
    <t>2021 - Ansatte</t>
  </si>
  <si>
    <t>Luk 2022</t>
  </si>
  <si>
    <t>Vækst i Omsætning 2022</t>
  </si>
  <si>
    <t>2022 - Omsætning</t>
  </si>
  <si>
    <t>Vækst i Bruttofortjeneste 2022</t>
  </si>
  <si>
    <t>Nominel 2022-Netto</t>
  </si>
  <si>
    <t>2022 - Bruttofortjeneste</t>
  </si>
  <si>
    <t>Nominel 2022- Driftsresultat</t>
  </si>
  <si>
    <t>2022 - Driftsresultat</t>
  </si>
  <si>
    <t>Vækst i Resultat før skat 2022</t>
  </si>
  <si>
    <t>Nominel 2022- Resultat før skat</t>
  </si>
  <si>
    <t>2022 - Resultat før skat</t>
  </si>
  <si>
    <t>Vækst i Driftsresultat 2022</t>
  </si>
  <si>
    <t>2022 - Egenkapital</t>
  </si>
  <si>
    <t>Nominel 2022- Egenkapital</t>
  </si>
  <si>
    <t>Vækst i Egenkapital 2022</t>
  </si>
  <si>
    <t>2022 - Balancesum</t>
  </si>
  <si>
    <t>Vækst i Balancesum 2022</t>
  </si>
  <si>
    <t>2022 - Ansatte</t>
  </si>
  <si>
    <t>Nominel 2022- Ansatte</t>
  </si>
  <si>
    <t>Vækst i antal ansatte 2022</t>
  </si>
  <si>
    <t>Luk 2023</t>
  </si>
  <si>
    <t>Vækst i Omsætning 2023</t>
  </si>
  <si>
    <t>Nominel 2023-Netto</t>
  </si>
  <si>
    <t>2023 - Omsætning</t>
  </si>
  <si>
    <t>Vækst i Bruttofortjeneste 2023</t>
  </si>
  <si>
    <t>Nominel 2023- Brutto</t>
  </si>
  <si>
    <t>2023 - Bruttofortjeneste</t>
  </si>
  <si>
    <t>Vækst i Driftsresultat 2023</t>
  </si>
  <si>
    <t>Nominel 2023- Driftsresultat</t>
  </si>
  <si>
    <t>2023 - Driftsresultat</t>
  </si>
  <si>
    <t>Vækst i Resultat før skat 2023</t>
  </si>
  <si>
    <t>Nominel 2023- Resultat før skat</t>
  </si>
  <si>
    <t>2023 - Resultat før skat</t>
  </si>
  <si>
    <t>Vækst i Egenkapital 2023</t>
  </si>
  <si>
    <t>Nominel 2023- Egenkapital</t>
  </si>
  <si>
    <t>2023 - Egenkapital</t>
  </si>
  <si>
    <t>Vækst i Balancesum 2023</t>
  </si>
  <si>
    <t>Nominel 2023-Balancesum</t>
  </si>
  <si>
    <t>2023 - Balancesum</t>
  </si>
  <si>
    <t>Vækst i antal ansatte 2023</t>
  </si>
  <si>
    <t>Nominel 2023- Ansatte</t>
  </si>
  <si>
    <t>2023 - Ansatte</t>
  </si>
  <si>
    <t>Nominel 2022-Brutto</t>
  </si>
  <si>
    <t>Nominel 2022- Balancesum</t>
  </si>
  <si>
    <t xml:space="preserve">2023 - Antal skibe </t>
  </si>
  <si>
    <t xml:space="preserve">2021 - Antal skibe </t>
  </si>
  <si>
    <t xml:space="preserve">2022 - Antal skibe </t>
  </si>
  <si>
    <t>Nominel ændring - Antal skibe 2022</t>
  </si>
  <si>
    <t>Nominel ændring - Antal skibe 2023</t>
  </si>
  <si>
    <t>Vækst i godsomsætning 2023</t>
  </si>
  <si>
    <t>Vækst i godsomsætning 2022</t>
  </si>
  <si>
    <t>Nominel ændring - godsomsætning 2022</t>
  </si>
  <si>
    <t>Nominel ændring - godsomsætning 2023</t>
  </si>
  <si>
    <t>Godsomsætning 2021</t>
  </si>
  <si>
    <t>Godsomsætning 2022</t>
  </si>
  <si>
    <t>Godsomsætning 2023</t>
  </si>
  <si>
    <t>Skibsværfter</t>
  </si>
  <si>
    <t>Rederier</t>
  </si>
  <si>
    <t>A.P. MØLLER - MÆRSK A/S</t>
  </si>
  <si>
    <t>Agger Tug</t>
  </si>
  <si>
    <t>Celsius Shipping</t>
  </si>
  <si>
    <t>Northern Offshore Services</t>
  </si>
  <si>
    <t>Baltic Shipping Company</t>
  </si>
  <si>
    <t>T.K.B. Shipping</t>
  </si>
  <si>
    <t>Alba Tankers</t>
  </si>
  <si>
    <t>DBB Dredging</t>
  </si>
  <si>
    <t>Nørresundby Rederi &amp; Shipping</t>
  </si>
  <si>
    <t>Fjord Line Danmark</t>
  </si>
  <si>
    <t>Rederiet M.H. Simonsen</t>
  </si>
  <si>
    <t>NCT Offshore</t>
  </si>
  <si>
    <t>Dampselskabet Norden</t>
  </si>
  <si>
    <t>DFDS</t>
  </si>
  <si>
    <t>Ultrabulk</t>
  </si>
  <si>
    <t>Torm</t>
  </si>
  <si>
    <t>Unifeeder</t>
  </si>
  <si>
    <t>Thorco Projects</t>
  </si>
  <si>
    <t>Weco Shipping</t>
  </si>
  <si>
    <t>Uni-Tankers</t>
  </si>
  <si>
    <t>Molslinjen</t>
  </si>
  <si>
    <t>Rohde Nielsen</t>
  </si>
  <si>
    <t>Esvagt</t>
  </si>
  <si>
    <t>Stena Rederi</t>
  </si>
  <si>
    <t>Deme Offshore DK</t>
  </si>
  <si>
    <t>Christiania Shipping</t>
  </si>
  <si>
    <t>Scandlines Danmark</t>
  </si>
  <si>
    <t>Cadeler A/S</t>
  </si>
  <si>
    <t>MOL Nordic Tankers</t>
  </si>
  <si>
    <t xml:space="preserve">Danish Pilot Service </t>
  </si>
  <si>
    <t>JD-Contractor</t>
  </si>
  <si>
    <t>Copenhagen Malmö Port AB (CMP) *</t>
  </si>
  <si>
    <t>Aarhus Havn</t>
  </si>
  <si>
    <t>Associated Danish Ports A/S (ADP) **</t>
  </si>
  <si>
    <t>Helsingør Havn***</t>
  </si>
  <si>
    <t>Esbjerg Havn</t>
  </si>
  <si>
    <t>Fredrikshavn Havn</t>
  </si>
  <si>
    <t>Hirtshals Havn</t>
  </si>
  <si>
    <t>Odense Havn</t>
  </si>
  <si>
    <t>Thyborøn Havn</t>
  </si>
  <si>
    <t>Havne</t>
  </si>
  <si>
    <t>Force Technology</t>
  </si>
  <si>
    <t>DNV Denmark</t>
  </si>
  <si>
    <t>VMS Group</t>
  </si>
  <si>
    <t>Knud E. Hansen A/S, Naval Architects</t>
  </si>
  <si>
    <t>Odense Maritime Technology</t>
  </si>
  <si>
    <t>Saybolt Danmark</t>
  </si>
  <si>
    <t>Hauschildt Marine</t>
  </si>
  <si>
    <t>Vessel Performance Solutions</t>
  </si>
  <si>
    <t>Ulykkesforsikringsforbundet For Dansk Søfart</t>
  </si>
  <si>
    <t>Service-, rådgivning- og teknikleverandører</t>
  </si>
  <si>
    <t>Service og rådgivning</t>
  </si>
  <si>
    <t xml:space="preserve">Desmi </t>
  </si>
  <si>
    <t>Cobham Satcom ( Thrane &amp; Thrane A/S )</t>
  </si>
  <si>
    <t>Deif</t>
  </si>
  <si>
    <t>Viking Life-Saving Equipment</t>
  </si>
  <si>
    <t>ABB A/S</t>
  </si>
  <si>
    <t>Norisol</t>
  </si>
  <si>
    <t>SH Group</t>
  </si>
  <si>
    <t>C.C. Jensen</t>
  </si>
  <si>
    <t>Novenco Marine &amp; Offshore</t>
  </si>
  <si>
    <t>Damcos</t>
  </si>
  <si>
    <t>Svanehøj Danmark</t>
  </si>
  <si>
    <t>Wärtsilä Danmark</t>
  </si>
  <si>
    <t>Scanel International</t>
  </si>
  <si>
    <t>Ballard Power Systems Europe</t>
  </si>
  <si>
    <t>Alfa Laval Nordic A/S</t>
  </si>
  <si>
    <t>Frese</t>
  </si>
  <si>
    <t>Green Instruments</t>
  </si>
  <si>
    <t>PowerCon</t>
  </si>
  <si>
    <t xml:space="preserve">MarineShaft </t>
  </si>
  <si>
    <t>Bac Corrosion Control Denmark A/S</t>
  </si>
  <si>
    <t>Eltronic FuelTech</t>
  </si>
  <si>
    <t>PJ Diesel Engineering</t>
  </si>
  <si>
    <t>Kjærulf Pedersen</t>
  </si>
  <si>
    <t>Emri</t>
  </si>
  <si>
    <t>West-Marine</t>
  </si>
  <si>
    <t>Danfoss IXA</t>
  </si>
  <si>
    <t>Smedegaarden</t>
  </si>
  <si>
    <t>PureteQ</t>
  </si>
  <si>
    <t>Lars Thrane</t>
  </si>
  <si>
    <t>Polaris Electronics</t>
  </si>
  <si>
    <t>Coach Solutions</t>
  </si>
  <si>
    <t>Cliin Robotics</t>
  </si>
  <si>
    <t>Pro-Safe</t>
  </si>
  <si>
    <t>Weesgaard Mechanical Support</t>
  </si>
  <si>
    <t>Port Safety</t>
  </si>
  <si>
    <t>Teknikleverandører</t>
  </si>
  <si>
    <t>Kalundborg Tank Terminal</t>
  </si>
  <si>
    <t>Scan-Group</t>
  </si>
  <si>
    <t>Blue Water Shipping</t>
  </si>
  <si>
    <t>Danpilot - Lodseriet Danmark</t>
  </si>
  <si>
    <t>Wrist Ship Supply</t>
  </si>
  <si>
    <t>BHS Logistics</t>
  </si>
  <si>
    <t>NorSea Denmark</t>
  </si>
  <si>
    <t>SDK Shipping</t>
  </si>
  <si>
    <t>IAT</t>
  </si>
  <si>
    <t>H. Daugaard</t>
  </si>
  <si>
    <t xml:space="preserve">Fredericia Shipping </t>
  </si>
  <si>
    <t>Jutlandia Terminal</t>
  </si>
  <si>
    <t>A. Henriksen Shipping</t>
  </si>
  <si>
    <t>Samtank</t>
  </si>
  <si>
    <t>Lundsøe Køl &amp; Frys</t>
  </si>
  <si>
    <t>Scandinavian Auto Logistics</t>
  </si>
  <si>
    <t>Holship Danmark</t>
  </si>
  <si>
    <t>Svane Shipping</t>
  </si>
  <si>
    <t>Jørgensen &amp; Utoft</t>
  </si>
  <si>
    <t>XO Shipping</t>
  </si>
  <si>
    <t>Schultz Shipping</t>
  </si>
  <si>
    <t>Hirtshals Stevedore</t>
  </si>
  <si>
    <t>Bech Gruppen</t>
  </si>
  <si>
    <t>Arrow Tankers</t>
  </si>
  <si>
    <t>Kalundborg Linesmen</t>
  </si>
  <si>
    <t>Safe Shipping</t>
  </si>
  <si>
    <t>Niels Winther &amp; Co.</t>
  </si>
  <si>
    <t>Flintholm Sten &amp; Grus</t>
  </si>
  <si>
    <t>Echoship</t>
  </si>
  <si>
    <t>Østship</t>
  </si>
  <si>
    <t>Charles Petersen Vejle</t>
  </si>
  <si>
    <t>Trinity Shipping Services</t>
  </si>
  <si>
    <t>Hagland Shipbrokers</t>
  </si>
  <si>
    <t>ShipCargo</t>
  </si>
  <si>
    <t>Motorships Agencies</t>
  </si>
  <si>
    <t>A. C. Ørssleff Chartering</t>
  </si>
  <si>
    <t>JMB</t>
  </si>
  <si>
    <t>Marine Partner</t>
  </si>
  <si>
    <t>P. Rudbeck Larsens Eftf</t>
  </si>
  <si>
    <t>Bay Shipping</t>
  </si>
  <si>
    <t>Lysander Shipping</t>
  </si>
  <si>
    <t>Finnlines Danmark</t>
  </si>
  <si>
    <t>Leth Danish Straits</t>
  </si>
  <si>
    <t>Jens Berg Shipping</t>
  </si>
  <si>
    <t>North Atlantic Shipping</t>
  </si>
  <si>
    <t>Juhls Diving</t>
  </si>
  <si>
    <t>Safesea</t>
  </si>
  <si>
    <t>Hesselby Shipping</t>
  </si>
  <si>
    <t>Fellowship Agency</t>
  </si>
  <si>
    <t>Esteph</t>
  </si>
  <si>
    <t>Karstensens Skibsværft</t>
  </si>
  <si>
    <t>Orskov Yard</t>
  </si>
  <si>
    <t>Fayard</t>
  </si>
  <si>
    <t>Kynde &amp; Toft</t>
  </si>
  <si>
    <t>Søby Værft</t>
  </si>
  <si>
    <t>Petersen &amp; Sørensen Motorværksted</t>
  </si>
  <si>
    <t>Thyborøn Skibs &amp; Motor</t>
  </si>
  <si>
    <t>Assens Skibsværft</t>
  </si>
  <si>
    <t>Esbjerg Shipyard</t>
  </si>
  <si>
    <t>Vestværftet</t>
  </si>
  <si>
    <t>Faaborg Værft</t>
  </si>
  <si>
    <t>Jobi Værft</t>
  </si>
  <si>
    <t>Brdr. Petersens Maskinfabrik Gilleleje</t>
  </si>
  <si>
    <t>Hanstholm Skibssmedie</t>
  </si>
  <si>
    <t>Tuco Group</t>
  </si>
  <si>
    <t>Hirtshals Yard</t>
  </si>
  <si>
    <t>Hals Motorværksted</t>
  </si>
  <si>
    <t>Thyborøn Shipyard</t>
  </si>
  <si>
    <t>North Sea Yard</t>
  </si>
  <si>
    <t>Marstal Værft</t>
  </si>
  <si>
    <t>Bunker Holding Group/Bunker One</t>
  </si>
  <si>
    <t>Monjasa</t>
  </si>
  <si>
    <t>DCC Energi</t>
  </si>
  <si>
    <t>Malik Supply</t>
  </si>
  <si>
    <t>Norbunker</t>
  </si>
  <si>
    <t>Bunkerselskaber</t>
  </si>
  <si>
    <t>Under underbranche</t>
  </si>
  <si>
    <t>Scan Global Logistics</t>
  </si>
  <si>
    <t>Semco Maritime A/S</t>
  </si>
  <si>
    <t>Granly Gruppen A/S</t>
  </si>
  <si>
    <t xml:space="preserve">Maersk Tankers A/S </t>
  </si>
  <si>
    <t>Køge Havn</t>
  </si>
  <si>
    <t>Aabenraa Havn</t>
  </si>
  <si>
    <t>Grenaa Havn</t>
  </si>
  <si>
    <t>Rønne Havn</t>
  </si>
  <si>
    <t>Randers Havn</t>
  </si>
  <si>
    <t>Kolding Havn</t>
  </si>
  <si>
    <t>Kalundborg Havn</t>
  </si>
  <si>
    <t>Vordingborg Havn</t>
  </si>
  <si>
    <t>Vejle Havn</t>
  </si>
  <si>
    <t>Ocean7 Holdings ApS</t>
  </si>
  <si>
    <t>30.04</t>
  </si>
  <si>
    <t>Marstal</t>
  </si>
  <si>
    <t xml:space="preserve">Middelfart </t>
  </si>
  <si>
    <t xml:space="preserve">Syddanmark </t>
  </si>
  <si>
    <t xml:space="preserve">Fredericia </t>
  </si>
  <si>
    <t>30.09</t>
  </si>
  <si>
    <t>31.03</t>
  </si>
  <si>
    <t>Hanstholm</t>
  </si>
  <si>
    <t>Aalborg SV</t>
  </si>
  <si>
    <t>Nærum</t>
  </si>
  <si>
    <t>Thyborøn</t>
  </si>
  <si>
    <t>30.06</t>
  </si>
  <si>
    <t xml:space="preserve">Nordjylland </t>
  </si>
  <si>
    <t>Hals</t>
  </si>
  <si>
    <t>Svendborg</t>
  </si>
  <si>
    <t>Dansk Marine Center - Aalborg Yacht Værft A/S</t>
  </si>
  <si>
    <t>Aalborg</t>
  </si>
  <si>
    <t>Nordhavn</t>
  </si>
  <si>
    <t>Grenaa</t>
  </si>
  <si>
    <t>Hirtshals</t>
  </si>
  <si>
    <t>Aalborg Øst</t>
  </si>
  <si>
    <t>Faaborg</t>
  </si>
  <si>
    <t xml:space="preserve">Odense C </t>
  </si>
  <si>
    <t xml:space="preserve">Rønne </t>
  </si>
  <si>
    <t xml:space="preserve">Kalundborg </t>
  </si>
  <si>
    <t xml:space="preserve">Sjælland </t>
  </si>
  <si>
    <t xml:space="preserve">Esbjerg </t>
  </si>
  <si>
    <t>Gilleleje</t>
  </si>
  <si>
    <t>København S</t>
  </si>
  <si>
    <t>Strandby</t>
  </si>
  <si>
    <t>Nørresundby</t>
  </si>
  <si>
    <t>Hvide Sande</t>
  </si>
  <si>
    <t xml:space="preserve">Hovedstaden </t>
  </si>
  <si>
    <t>Taastrup</t>
  </si>
  <si>
    <t>Assens</t>
  </si>
  <si>
    <t xml:space="preserve">Hundested </t>
  </si>
  <si>
    <t xml:space="preserve">Gilleleje </t>
  </si>
  <si>
    <t xml:space="preserve">Brøndby </t>
  </si>
  <si>
    <t>Aarhus C</t>
  </si>
  <si>
    <t>Horsens</t>
  </si>
  <si>
    <t xml:space="preserve">Vejle </t>
  </si>
  <si>
    <t xml:space="preserve">Ulfborg </t>
  </si>
  <si>
    <t>31.05</t>
  </si>
  <si>
    <t>MIdtjylland</t>
  </si>
  <si>
    <t>081200</t>
  </si>
  <si>
    <t>Intet regnskab</t>
  </si>
  <si>
    <t>Kolding</t>
  </si>
  <si>
    <t>Esbjerg</t>
  </si>
  <si>
    <t>Frederikshavn</t>
  </si>
  <si>
    <t>Køge</t>
  </si>
  <si>
    <t>Heh Branche</t>
  </si>
  <si>
    <t>Shipping</t>
  </si>
  <si>
    <t>Havnevirksomheder</t>
  </si>
  <si>
    <t>Esbjeg V</t>
  </si>
  <si>
    <t>Svenstrup J</t>
  </si>
  <si>
    <t>Roskilde</t>
  </si>
  <si>
    <t>København</t>
  </si>
  <si>
    <t>København Ø</t>
  </si>
  <si>
    <t>Hellerup</t>
  </si>
  <si>
    <t>Mariager</t>
  </si>
  <si>
    <t>Hvidovre</t>
  </si>
  <si>
    <t>Vestervig</t>
  </si>
  <si>
    <t>Cosco Shipping Lines Nordic A/S</t>
  </si>
  <si>
    <t>Harbour Group Holding ApS</t>
  </si>
  <si>
    <t>Birkerød</t>
  </si>
  <si>
    <t>Esbjerg V</t>
  </si>
  <si>
    <t>Hafnia Tankers ApS</t>
  </si>
  <si>
    <t>Lauritzen Bulkers A/S</t>
  </si>
  <si>
    <t>Kgs. Lyngby</t>
  </si>
  <si>
    <t>Svendborg Bugser A/S</t>
  </si>
  <si>
    <t>Navigator Gas (Denmark) ApS</t>
  </si>
  <si>
    <t>Korsør</t>
  </si>
  <si>
    <t>Allerød</t>
  </si>
  <si>
    <t>Hadsund</t>
  </si>
  <si>
    <t>Aalborg SØ</t>
  </si>
  <si>
    <t>Svend Hoyer A/S</t>
  </si>
  <si>
    <t>Lemvig</t>
  </si>
  <si>
    <t>Marine Exhaust Technoligy A/S</t>
  </si>
  <si>
    <t>Nordhavn A/S</t>
  </si>
  <si>
    <t>Odense C</t>
  </si>
  <si>
    <t xml:space="preserve">Hellerup </t>
  </si>
  <si>
    <t>RG Rom Gummi A/S</t>
  </si>
  <si>
    <t>Glostrup</t>
  </si>
  <si>
    <t>Randers SV</t>
  </si>
  <si>
    <t>Rudkøbing</t>
  </si>
  <si>
    <t xml:space="preserve">Svendborg </t>
  </si>
  <si>
    <t>Holte</t>
  </si>
  <si>
    <t>Helsingør</t>
  </si>
  <si>
    <t>Hadsten</t>
  </si>
  <si>
    <t>Skagen</t>
  </si>
  <si>
    <t>Brønderslev</t>
  </si>
  <si>
    <t>København V</t>
  </si>
  <si>
    <t xml:space="preserve">Hirtshals </t>
  </si>
  <si>
    <t>GateHouse Holding A/S</t>
  </si>
  <si>
    <t>Slagelse</t>
  </si>
  <si>
    <t>Gertsen &amp; Olufsen A/S (G&amp;O Maritime Group )</t>
  </si>
  <si>
    <t>En gang i 2022</t>
  </si>
  <si>
    <t>Herlev</t>
  </si>
  <si>
    <t>31.10</t>
  </si>
  <si>
    <t>Hedensted</t>
  </si>
  <si>
    <t>Skive</t>
  </si>
  <si>
    <t>Næstved</t>
  </si>
  <si>
    <t>Kongens Lyngby</t>
  </si>
  <si>
    <t>Søborg</t>
  </si>
  <si>
    <t>Hobro</t>
  </si>
  <si>
    <t>Herfølge</t>
  </si>
  <si>
    <t>Holsterbro</t>
  </si>
  <si>
    <t xml:space="preserve">Midtjylland </t>
  </si>
  <si>
    <t>Veflinge</t>
  </si>
  <si>
    <t>Pangaea Logistics Solutions Denmark A/S (Nordic Bulk Carriers)</t>
  </si>
  <si>
    <t>Skovlunde</t>
  </si>
  <si>
    <t>Ziton A/S</t>
  </si>
  <si>
    <t>Rungsted Kyst</t>
  </si>
  <si>
    <t>Middelfart</t>
  </si>
  <si>
    <t>Aarhus N</t>
  </si>
  <si>
    <t>Gentofte</t>
  </si>
  <si>
    <t xml:space="preserve">Aalborg </t>
  </si>
  <si>
    <t>Kastrup</t>
  </si>
  <si>
    <t>Søby Ærø</t>
  </si>
  <si>
    <t>Munkebo</t>
  </si>
  <si>
    <t>Iron Pump A/S</t>
  </si>
  <si>
    <t>Aabenraa</t>
  </si>
  <si>
    <t>Trithorn Bulk A/S</t>
  </si>
  <si>
    <t>Stena Bulk A/S</t>
  </si>
  <si>
    <t>Union Bulk A/S</t>
  </si>
  <si>
    <t>Norse Maritime A/S</t>
  </si>
  <si>
    <t xml:space="preserve">HOJ Nordic Marine Contractor A/S </t>
  </si>
  <si>
    <t>Luk 2024</t>
  </si>
  <si>
    <t>2024 - Omsætning</t>
  </si>
  <si>
    <t>Nominel 2024-Netto</t>
  </si>
  <si>
    <t>Vækst i Omsætning 2024</t>
  </si>
  <si>
    <t>2024 - Bruttofortjeneste</t>
  </si>
  <si>
    <t>Nominel 2024- Brutto</t>
  </si>
  <si>
    <t>Vækst i Bruttofortjeneste 2024</t>
  </si>
  <si>
    <t>2024 - Driftsresultat</t>
  </si>
  <si>
    <t>Nominel 2024- Driftsresultat</t>
  </si>
  <si>
    <t>Vækst i Driftsresultat 2024</t>
  </si>
  <si>
    <t>2024 - Resultat før skat</t>
  </si>
  <si>
    <t>Nominel 2024- Resultat før skat</t>
  </si>
  <si>
    <t>Vækst i Resultat før skat 2024</t>
  </si>
  <si>
    <t>2024 - Egenkapital</t>
  </si>
  <si>
    <t>Nominel 2024- Egenkapital</t>
  </si>
  <si>
    <t>Vækst i Egenkapital 2024</t>
  </si>
  <si>
    <t>2024 - Balancesum</t>
  </si>
  <si>
    <t>Nominel 2024-Balancesum</t>
  </si>
  <si>
    <t>Vækst i Balancesum 2024</t>
  </si>
  <si>
    <t>2024 - Ansatte</t>
  </si>
  <si>
    <t>Nominel 2024- Ansatte</t>
  </si>
  <si>
    <t>Vækst i antal ansatte 2024</t>
  </si>
  <si>
    <t>Hvide Sande Agency and Supply A/S</t>
  </si>
  <si>
    <t>A/S Hvide Sande Shipyard, Steel and Service</t>
  </si>
  <si>
    <t>OSK Design</t>
  </si>
  <si>
    <t>MB Shipbrokers K/S (Tidl. Maersk Broker K/S)</t>
  </si>
  <si>
    <t>Port of Aalborg A/S</t>
  </si>
  <si>
    <t>Mibau Stema Danmark A/S</t>
  </si>
  <si>
    <t>DOF Denmark A/S</t>
  </si>
  <si>
    <t>Navi Merchants A/S</t>
  </si>
  <si>
    <t>Color Line. Danmark A/S</t>
  </si>
  <si>
    <t>Eimskip Denmark A/S</t>
  </si>
  <si>
    <t>Knot Management Denmark A/S</t>
  </si>
  <si>
    <t>Msc Denmark A/S</t>
  </si>
  <si>
    <t>Clipper Bulk A/S</t>
  </si>
  <si>
    <t>Premator Danmark ApS</t>
  </si>
  <si>
    <t>Rederi</t>
  </si>
  <si>
    <t>Skibsværft</t>
  </si>
  <si>
    <t>14-0202024</t>
  </si>
  <si>
    <t>Blue World Technologies</t>
  </si>
  <si>
    <t>Hans Jensen Lubricators</t>
  </si>
  <si>
    <t>Hytek A/S</t>
  </si>
  <si>
    <t>Rådgivning</t>
  </si>
  <si>
    <t>Sindal</t>
  </si>
  <si>
    <t>Seamar Scandinavia A/S</t>
  </si>
  <si>
    <t>Danelec Electronics A/S</t>
  </si>
  <si>
    <t>Farum</t>
  </si>
  <si>
    <t>OSK Design A/S</t>
  </si>
  <si>
    <t>ZeroNorth A/S</t>
  </si>
  <si>
    <t>Avn Hydraulik A/S</t>
  </si>
  <si>
    <t>Noble Drilling A/S</t>
  </si>
  <si>
    <t>Erria A/S</t>
  </si>
  <si>
    <t>FF Skagen A/S</t>
  </si>
  <si>
    <t>H.J. Hansen Recycling A/S</t>
  </si>
  <si>
    <t xml:space="preserve">Søborg </t>
  </si>
  <si>
    <t>A/S Grenaa Skibsværft Jens Vester Og Sønner</t>
  </si>
  <si>
    <t>Duus Handel A/S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</si>
</sst>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_ * #,##0.00_ ;_ * \-#,##0.00_ ;_ * &quot;-&quot;??_ ;_ @_ "/>
    <numFmt numFmtId="166" formatCode="#,##0.0"/>
    <numFmt numFmtId="167" formatCode="_ * #,##0_ ;_ * \-#,##0_ ;_ * &quot;-&quot;??_ ;_ @_ "/>
    <numFmt numFmtId="168" formatCode="_ * #,##0.0_ ;_ * \-#,##0.0_ ;_ * &quot;-&quot;??_ ;_ @_ "/>
    <numFmt numFmtId="169" formatCode="0.0%"/>
    <numFmt numFmtId="170" formatCode="#,##0.0_ ;[Red]\-#,##0.0\ "/>
    <numFmt numFmtId="171" formatCode="#,##0_ ;[Red]\-#,##0\ "/>
    <numFmt numFmtId="172" formatCode="yyyy\-mm\-dd\ h:mm"/>
    <numFmt numFmtId="173" formatCode="#,##0.0_ ;[Red]\-#,##0.0;_(* &quot;-&quot;??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A302A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1" fillId="3" borderId="1" applyNumberFormat="0" applyFont="0" applyAlignment="0" applyProtection="0"/>
    <xf numFmtId="0" fontId="6" fillId="4" borderId="0" applyNumberFormat="0" applyBorder="0" applyAlignment="0" applyProtection="0"/>
    <xf numFmtId="0" fontId="9" fillId="0" borderId="0" applyNumberFormat="0" applyFill="0" applyBorder="0" applyAlignment="0" applyProtection="0"/>
    <xf numFmtId="172" fontId="21" fillId="0" borderId="0"/>
  </cellStyleXfs>
  <cellXfs count="137">
    <xf numFmtId="0" fontId="0" fillId="0" borderId="0" xfId="0"/>
    <xf numFmtId="0" fontId="7" fillId="0" borderId="0" xfId="0" applyFont="1"/>
    <xf numFmtId="167" fontId="7" fillId="0" borderId="0" xfId="1" applyNumberFormat="1" applyFont="1"/>
    <xf numFmtId="169" fontId="7" fillId="0" borderId="0" xfId="8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168" fontId="7" fillId="0" borderId="0" xfId="0" applyNumberFormat="1" applyFont="1"/>
    <xf numFmtId="166" fontId="10" fillId="5" borderId="0" xfId="4" applyNumberFormat="1" applyFont="1" applyFill="1" applyAlignment="1">
      <alignment horizontal="center" vertical="center" wrapText="1"/>
    </xf>
    <xf numFmtId="0" fontId="11" fillId="0" borderId="0" xfId="12" applyFont="1"/>
    <xf numFmtId="0" fontId="12" fillId="0" borderId="0" xfId="0" applyFont="1"/>
    <xf numFmtId="166" fontId="10" fillId="5" borderId="0" xfId="2" applyNumberFormat="1" applyFont="1" applyFill="1" applyAlignment="1">
      <alignment horizontal="center" vertical="center" wrapText="1"/>
    </xf>
    <xf numFmtId="1" fontId="10" fillId="5" borderId="0" xfId="2" applyNumberFormat="1" applyFont="1" applyFill="1" applyAlignment="1">
      <alignment horizontal="center" vertical="center" wrapText="1"/>
    </xf>
    <xf numFmtId="167" fontId="10" fillId="5" borderId="0" xfId="1" applyNumberFormat="1" applyFont="1" applyFill="1" applyAlignment="1">
      <alignment horizontal="center" vertical="center" wrapText="1"/>
    </xf>
    <xf numFmtId="168" fontId="10" fillId="5" borderId="0" xfId="1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14" fontId="7" fillId="0" borderId="0" xfId="11" applyNumberFormat="1" applyFont="1" applyFill="1" applyAlignment="1">
      <alignment horizontal="right"/>
    </xf>
    <xf numFmtId="168" fontId="4" fillId="0" borderId="0" xfId="0" applyNumberFormat="1" applyFont="1"/>
    <xf numFmtId="10" fontId="4" fillId="0" borderId="0" xfId="0" applyNumberFormat="1" applyFont="1"/>
    <xf numFmtId="167" fontId="7" fillId="0" borderId="0" xfId="0" applyNumberFormat="1" applyFont="1"/>
    <xf numFmtId="0" fontId="10" fillId="5" borderId="0" xfId="2" applyFont="1" applyFill="1" applyAlignment="1">
      <alignment horizontal="center" vertical="center" wrapText="1"/>
    </xf>
    <xf numFmtId="164" fontId="7" fillId="0" borderId="0" xfId="0" applyNumberFormat="1" applyFont="1"/>
    <xf numFmtId="0" fontId="4" fillId="0" borderId="0" xfId="0" applyFont="1"/>
    <xf numFmtId="169" fontId="4" fillId="0" borderId="0" xfId="8" applyNumberFormat="1" applyFont="1"/>
    <xf numFmtId="164" fontId="7" fillId="0" borderId="0" xfId="9" applyNumberFormat="1" applyFont="1" applyFill="1"/>
    <xf numFmtId="0" fontId="4" fillId="0" borderId="11" xfId="0" applyFont="1" applyBorder="1"/>
    <xf numFmtId="0" fontId="12" fillId="0" borderId="10" xfId="0" applyFont="1" applyBorder="1"/>
    <xf numFmtId="0" fontId="7" fillId="0" borderId="10" xfId="0" applyFont="1" applyBorder="1"/>
    <xf numFmtId="14" fontId="7" fillId="0" borderId="10" xfId="11" applyNumberFormat="1" applyFont="1" applyFill="1" applyBorder="1" applyAlignment="1">
      <alignment horizontal="right"/>
    </xf>
    <xf numFmtId="169" fontId="7" fillId="0" borderId="10" xfId="8" applyNumberFormat="1" applyFont="1" applyBorder="1"/>
    <xf numFmtId="168" fontId="7" fillId="0" borderId="10" xfId="0" applyNumberFormat="1" applyFont="1" applyBorder="1"/>
    <xf numFmtId="0" fontId="4" fillId="0" borderId="8" xfId="0" applyFont="1" applyBorder="1"/>
    <xf numFmtId="0" fontId="4" fillId="0" borderId="12" xfId="0" applyFont="1" applyBorder="1"/>
    <xf numFmtId="0" fontId="12" fillId="0" borderId="13" xfId="0" applyFont="1" applyBorder="1"/>
    <xf numFmtId="0" fontId="7" fillId="0" borderId="13" xfId="0" applyFont="1" applyBorder="1"/>
    <xf numFmtId="14" fontId="7" fillId="0" borderId="13" xfId="11" applyNumberFormat="1" applyFont="1" applyFill="1" applyBorder="1" applyAlignment="1">
      <alignment horizontal="right"/>
    </xf>
    <xf numFmtId="169" fontId="7" fillId="0" borderId="13" xfId="8" applyNumberFormat="1" applyFont="1" applyBorder="1"/>
    <xf numFmtId="168" fontId="7" fillId="0" borderId="13" xfId="0" applyNumberFormat="1" applyFont="1" applyBorder="1"/>
    <xf numFmtId="167" fontId="7" fillId="0" borderId="13" xfId="0" applyNumberFormat="1" applyFont="1" applyBorder="1"/>
    <xf numFmtId="0" fontId="13" fillId="0" borderId="6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7" fillId="0" borderId="3" xfId="0" applyFont="1" applyBorder="1"/>
    <xf numFmtId="0" fontId="13" fillId="0" borderId="8" xfId="0" applyFont="1" applyBorder="1" applyAlignment="1">
      <alignment horizontal="left"/>
    </xf>
    <xf numFmtId="169" fontId="7" fillId="0" borderId="3" xfId="6" applyNumberFormat="1" applyFont="1" applyBorder="1"/>
    <xf numFmtId="0" fontId="13" fillId="0" borderId="12" xfId="0" applyFont="1" applyBorder="1" applyAlignment="1">
      <alignment horizontal="left"/>
    </xf>
    <xf numFmtId="0" fontId="13" fillId="0" borderId="6" xfId="0" applyFont="1" applyBorder="1"/>
    <xf numFmtId="0" fontId="13" fillId="0" borderId="16" xfId="0" applyFont="1" applyBorder="1"/>
    <xf numFmtId="0" fontId="13" fillId="0" borderId="8" xfId="0" applyFont="1" applyBorder="1"/>
    <xf numFmtId="0" fontId="13" fillId="0" borderId="15" xfId="0" applyFont="1" applyBorder="1"/>
    <xf numFmtId="9" fontId="7" fillId="0" borderId="3" xfId="0" applyNumberFormat="1" applyFont="1" applyBorder="1"/>
    <xf numFmtId="0" fontId="13" fillId="0" borderId="12" xfId="0" applyFont="1" applyBorder="1"/>
    <xf numFmtId="0" fontId="10" fillId="5" borderId="0" xfId="0" applyFont="1" applyFill="1" applyAlignment="1">
      <alignment horizontal="center" vertical="center"/>
    </xf>
    <xf numFmtId="171" fontId="8" fillId="0" borderId="0" xfId="1" applyNumberFormat="1" applyFont="1"/>
    <xf numFmtId="0" fontId="7" fillId="0" borderId="11" xfId="0" applyFont="1" applyBorder="1"/>
    <xf numFmtId="0" fontId="7" fillId="0" borderId="8" xfId="0" applyFont="1" applyBorder="1"/>
    <xf numFmtId="0" fontId="7" fillId="0" borderId="12" xfId="0" applyFont="1" applyBorder="1"/>
    <xf numFmtId="9" fontId="7" fillId="0" borderId="14" xfId="8" applyFont="1" applyBorder="1" applyAlignment="1">
      <alignment horizontal="center" vertical="center"/>
    </xf>
    <xf numFmtId="0" fontId="7" fillId="0" borderId="6" xfId="0" applyFont="1" applyBorder="1"/>
    <xf numFmtId="9" fontId="7" fillId="0" borderId="7" xfId="8" applyFont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13" fillId="0" borderId="0" xfId="0" applyFont="1" applyAlignment="1">
      <alignment horizontal="center"/>
    </xf>
    <xf numFmtId="9" fontId="7" fillId="0" borderId="0" xfId="0" applyNumberFormat="1" applyFont="1"/>
    <xf numFmtId="0" fontId="0" fillId="0" borderId="18" xfId="0" applyBorder="1" applyAlignment="1">
      <alignment vertical="center"/>
    </xf>
    <xf numFmtId="0" fontId="4" fillId="0" borderId="6" xfId="2" applyFont="1" applyBorder="1"/>
    <xf numFmtId="1" fontId="14" fillId="0" borderId="4" xfId="0" applyNumberFormat="1" applyFont="1" applyBorder="1"/>
    <xf numFmtId="9" fontId="17" fillId="0" borderId="17" xfId="6" applyFont="1" applyBorder="1"/>
    <xf numFmtId="9" fontId="17" fillId="0" borderId="18" xfId="6" applyFont="1" applyBorder="1"/>
    <xf numFmtId="0" fontId="7" fillId="0" borderId="13" xfId="0" applyFont="1" applyBorder="1" applyAlignment="1">
      <alignment horizontal="center"/>
    </xf>
    <xf numFmtId="9" fontId="17" fillId="0" borderId="19" xfId="6" applyFont="1" applyBorder="1"/>
    <xf numFmtId="9" fontId="17" fillId="0" borderId="14" xfId="0" applyNumberFormat="1" applyFont="1" applyBorder="1"/>
    <xf numFmtId="0" fontId="14" fillId="0" borderId="9" xfId="0" applyFont="1" applyBorder="1"/>
    <xf numFmtId="0" fontId="7" fillId="0" borderId="14" xfId="0" applyFont="1" applyBorder="1" applyAlignment="1">
      <alignment horizontal="center"/>
    </xf>
    <xf numFmtId="170" fontId="7" fillId="0" borderId="0" xfId="0" applyNumberFormat="1" applyFont="1"/>
    <xf numFmtId="171" fontId="8" fillId="0" borderId="0" xfId="1" applyNumberFormat="1" applyFont="1" applyBorder="1"/>
    <xf numFmtId="9" fontId="17" fillId="0" borderId="0" xfId="6" applyFont="1" applyBorder="1"/>
    <xf numFmtId="0" fontId="20" fillId="0" borderId="0" xfId="0" applyFont="1"/>
    <xf numFmtId="0" fontId="18" fillId="0" borderId="0" xfId="0" applyFont="1"/>
    <xf numFmtId="167" fontId="10" fillId="5" borderId="17" xfId="1" applyNumberFormat="1" applyFont="1" applyFill="1" applyBorder="1" applyAlignment="1">
      <alignment horizontal="center" vertical="center" wrapText="1"/>
    </xf>
    <xf numFmtId="0" fontId="18" fillId="0" borderId="0" xfId="10" applyFont="1" applyFill="1" applyBorder="1"/>
    <xf numFmtId="169" fontId="7" fillId="0" borderId="0" xfId="6" applyNumberFormat="1" applyFont="1" applyBorder="1"/>
    <xf numFmtId="3" fontId="14" fillId="0" borderId="0" xfId="0" applyNumberFormat="1" applyFont="1"/>
    <xf numFmtId="9" fontId="7" fillId="0" borderId="0" xfId="6" applyFont="1" applyBorder="1"/>
    <xf numFmtId="3" fontId="14" fillId="0" borderId="8" xfId="0" applyNumberFormat="1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9" fontId="7" fillId="0" borderId="21" xfId="6" applyFont="1" applyBorder="1"/>
    <xf numFmtId="169" fontId="18" fillId="0" borderId="0" xfId="1" applyNumberFormat="1" applyFont="1" applyAlignment="1">
      <alignment horizontal="center"/>
    </xf>
    <xf numFmtId="167" fontId="10" fillId="5" borderId="18" xfId="1" applyNumberFormat="1" applyFont="1" applyFill="1" applyBorder="1" applyAlignment="1">
      <alignment horizontal="center" vertical="center" wrapText="1"/>
    </xf>
    <xf numFmtId="167" fontId="10" fillId="5" borderId="0" xfId="1" applyNumberFormat="1" applyFont="1" applyFill="1" applyBorder="1" applyAlignment="1">
      <alignment horizontal="center" vertical="center" wrapText="1"/>
    </xf>
    <xf numFmtId="168" fontId="0" fillId="0" borderId="10" xfId="0" applyNumberFormat="1" applyBorder="1"/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14" fillId="0" borderId="0" xfId="0" applyFont="1"/>
    <xf numFmtId="9" fontId="17" fillId="0" borderId="0" xfId="0" applyNumberFormat="1" applyFont="1"/>
    <xf numFmtId="166" fontId="22" fillId="0" borderId="0" xfId="0" applyNumberFormat="1" applyFont="1"/>
    <xf numFmtId="166" fontId="23" fillId="5" borderId="0" xfId="4" applyNumberFormat="1" applyFont="1" applyFill="1" applyAlignment="1">
      <alignment horizontal="center" vertical="center" wrapText="1"/>
    </xf>
    <xf numFmtId="9" fontId="8" fillId="0" borderId="0" xfId="8" applyFont="1"/>
    <xf numFmtId="9" fontId="7" fillId="0" borderId="0" xfId="8" applyFont="1"/>
    <xf numFmtId="9" fontId="7" fillId="0" borderId="10" xfId="8" applyFont="1" applyBorder="1"/>
    <xf numFmtId="9" fontId="7" fillId="0" borderId="13" xfId="8" applyFont="1" applyBorder="1"/>
    <xf numFmtId="9" fontId="13" fillId="0" borderId="0" xfId="8" applyFont="1" applyAlignment="1">
      <alignment horizontal="center"/>
    </xf>
    <xf numFmtId="9" fontId="7" fillId="0" borderId="0" xfId="8" applyFont="1" applyBorder="1"/>
    <xf numFmtId="9" fontId="14" fillId="0" borderId="0" xfId="8" applyFont="1"/>
    <xf numFmtId="9" fontId="4" fillId="0" borderId="0" xfId="8" applyFont="1"/>
    <xf numFmtId="14" fontId="7" fillId="0" borderId="0" xfId="0" applyNumberFormat="1" applyFont="1"/>
    <xf numFmtId="3" fontId="7" fillId="0" borderId="0" xfId="0" applyNumberFormat="1" applyFont="1" applyAlignment="1">
      <alignment horizontal="right"/>
    </xf>
    <xf numFmtId="173" fontId="7" fillId="0" borderId="18" xfId="3" applyNumberFormat="1" applyFont="1" applyBorder="1" applyAlignment="1">
      <alignment horizontal="right"/>
    </xf>
    <xf numFmtId="170" fontId="7" fillId="0" borderId="0" xfId="3" applyNumberFormat="1" applyFont="1" applyAlignment="1">
      <alignment horizontal="right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5" fillId="2" borderId="0" xfId="9" applyBorder="1"/>
    <xf numFmtId="0" fontId="9" fillId="0" borderId="0" xfId="12" applyFill="1" applyBorder="1"/>
    <xf numFmtId="0" fontId="0" fillId="0" borderId="0" xfId="0" quotePrefix="1"/>
    <xf numFmtId="0" fontId="18" fillId="3" borderId="0" xfId="10" applyFont="1" applyBorder="1"/>
    <xf numFmtId="14" fontId="7" fillId="0" borderId="0" xfId="0" applyNumberFormat="1" applyFont="1" applyAlignment="1">
      <alignment horizontal="right"/>
    </xf>
    <xf numFmtId="3" fontId="7" fillId="0" borderId="0" xfId="11" applyNumberFormat="1" applyFont="1" applyFill="1" applyAlignment="1">
      <alignment horizontal="right"/>
    </xf>
    <xf numFmtId="3" fontId="7" fillId="0" borderId="0" xfId="1" applyNumberFormat="1" applyFont="1" applyAlignment="1">
      <alignment horizontal="right"/>
    </xf>
    <xf numFmtId="169" fontId="18" fillId="0" borderId="18" xfId="1" applyNumberFormat="1" applyFont="1" applyBorder="1" applyAlignment="1">
      <alignment horizontal="center"/>
    </xf>
    <xf numFmtId="173" fontId="7" fillId="0" borderId="18" xfId="3" applyNumberFormat="1" applyFont="1" applyFill="1" applyBorder="1" applyAlignment="1">
      <alignment horizontal="right"/>
    </xf>
    <xf numFmtId="169" fontId="7" fillId="0" borderId="0" xfId="1" applyNumberFormat="1" applyFont="1" applyAlignment="1">
      <alignment horizontal="center"/>
    </xf>
    <xf numFmtId="171" fontId="7" fillId="0" borderId="0" xfId="1" applyNumberFormat="1" applyFont="1" applyAlignment="1">
      <alignment horizontal="right"/>
    </xf>
    <xf numFmtId="167" fontId="24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left"/>
    </xf>
    <xf numFmtId="0" fontId="9" fillId="0" borderId="0" xfId="12"/>
    <xf numFmtId="0" fontId="9" fillId="0" borderId="0" xfId="12" applyNumberFormat="1" applyFill="1" applyBorder="1"/>
    <xf numFmtId="166" fontId="7" fillId="0" borderId="0" xfId="0" applyNumberFormat="1" applyFont="1"/>
    <xf numFmtId="167" fontId="25" fillId="0" borderId="0" xfId="0" applyNumberFormat="1" applyFont="1"/>
    <xf numFmtId="0" fontId="25" fillId="0" borderId="0" xfId="0" applyFont="1"/>
    <xf numFmtId="0" fontId="25" fillId="0" borderId="0" xfId="0" applyFont="1" applyAlignment="1">
      <alignment horizontal="left"/>
    </xf>
    <xf numFmtId="0" fontId="18" fillId="0" borderId="1" xfId="10" applyFont="1" applyFill="1"/>
    <xf numFmtId="9" fontId="7" fillId="0" borderId="9" xfId="8" applyFont="1" applyBorder="1" applyAlignment="1">
      <alignment horizontal="center" vertical="center" wrapText="1"/>
    </xf>
    <xf numFmtId="9" fontId="7" fillId="0" borderId="5" xfId="8" applyFont="1" applyBorder="1" applyAlignment="1">
      <alignment horizontal="center" vertical="center" wrapText="1"/>
    </xf>
    <xf numFmtId="9" fontId="7" fillId="0" borderId="14" xfId="8" applyFont="1" applyBorder="1" applyAlignment="1">
      <alignment horizontal="center" vertical="center" wrapText="1"/>
    </xf>
  </cellXfs>
  <cellStyles count="14">
    <cellStyle name="Bemærk!" xfId="10" builtinId="10"/>
    <cellStyle name="datetime" xfId="13" xr:uid="{ABA407C4-800D-4D69-88AB-B63BB92AC33A}"/>
    <cellStyle name="Farve6" xfId="11" builtinId="49"/>
    <cellStyle name="Komma" xfId="1" builtinId="3"/>
    <cellStyle name="Komma 2" xfId="3" xr:uid="{00000000-0005-0000-0000-000007000000}"/>
    <cellStyle name="Link" xfId="12" builtinId="8"/>
    <cellStyle name="Normal" xfId="0" builtinId="0"/>
    <cellStyle name="Normal 2" xfId="4" xr:uid="{00000000-0005-0000-0000-00000A000000}"/>
    <cellStyle name="Normal 2 2" xfId="7" xr:uid="{00000000-0005-0000-0000-00000B000000}"/>
    <cellStyle name="Normal 3" xfId="5" xr:uid="{00000000-0005-0000-0000-00000C000000}"/>
    <cellStyle name="Normal 4" xfId="2" xr:uid="{00000000-0005-0000-0000-00000D000000}"/>
    <cellStyle name="Procent" xfId="8" builtinId="5"/>
    <cellStyle name="Procent 2" xfId="6" xr:uid="{00000000-0005-0000-0000-00000F000000}"/>
    <cellStyle name="Ugyldig" xfId="9" builtinId="27"/>
  </cellStyles>
  <dxfs count="187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z val="12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_ * #,##0_ ;_ * \-#,##0_ ;_ * &quot;-&quot;??_ ;_ @_ 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3" formatCode="#,##0.0_ ;[Red]\-#,##0.0;_(* &quot;-&quot;??_)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3" formatCode="#,##0.0_ ;[Red]\-#,##0.0;_(* &quot;-&quot;??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_ * #,##0.0_ ;_ * \-#,##0.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_ * #,##0.0_ ;_ * \-#,##0.0_ ;_ * &quot;-&quot;??_ ;_ @_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_ * #,##0.0_ ;_ * \-#,##0.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_ * #,##0.0_ ;_ * \-#,##0.0_ ;_ * &quot;-&quot;??_ ;_ @_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color auto="1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color auto="1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#,##0.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6" formatCode="#,##0.0"/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ill>
        <patternFill patternType="solid">
          <fgColor rgb="FFC6EFCE"/>
          <bgColor rgb="FF000000"/>
        </patternFill>
      </fill>
    </dxf>
    <dxf>
      <fill>
        <patternFill>
          <bgColor theme="0" tint="-0.14996795556505021"/>
        </patternFill>
      </fill>
    </dxf>
  </dxfs>
  <tableStyles count="2" defaultTableStyle="TableStyleMedium2" defaultPivotStyle="PivotStyleLight16">
    <tableStyle name="Tabeltypografi 1" pivot="0" count="0" xr9:uid="{00000000-0011-0000-FFFF-FFFF00000000}"/>
    <tableStyle name="Tabeltypografi 2" pivot="0" count="1" xr9:uid="{00000000-0011-0000-FFFF-FFFF01000000}">
      <tableStyleElement type="secondRowStripe" dxfId="186"/>
    </tableStyle>
  </tableStyles>
  <colors>
    <mruColors>
      <color rgb="FF09F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Tilfredshed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0F-4B96-AD4A-C61818B4D209}"/>
              </c:ext>
            </c:extLst>
          </c:dPt>
          <c:dPt>
            <c:idx val="1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64-4383-BC8D-AA6FA4668684}"/>
              </c:ext>
            </c:extLst>
          </c:dPt>
          <c:dPt>
            <c:idx val="2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64-4383-BC8D-AA6FA4668684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0F-4B96-AD4A-C61818B4D209}"/>
              </c:ext>
            </c:extLst>
          </c:dPt>
          <c:dPt>
            <c:idx val="4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64-4383-BC8D-AA6FA4668684}"/>
              </c:ext>
            </c:extLst>
          </c:dPt>
          <c:dPt>
            <c:idx val="5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264-4383-BC8D-AA6FA4668684}"/>
              </c:ext>
            </c:extLst>
          </c:dPt>
          <c:dPt>
            <c:idx val="6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0F-4B96-AD4A-C61818B4D20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Tilfreds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0F-4B96-AD4A-C61818B4D20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264-4383-BC8D-AA6FA46686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264-4383-BC8D-AA6FA466868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Utilfreds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70F-4B96-AD4A-C61818B4D20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264-4383-BC8D-AA6FA46686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264-4383-BC8D-AA6FA4668684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angivet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70F-4B96-AD4A-C61818B4D20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Masterark!$CR$236:$CR$242</c:f>
              <c:numCache>
                <c:formatCode>0%</c:formatCode>
                <c:ptCount val="7"/>
                <c:pt idx="0">
                  <c:v>0.56862745098039214</c:v>
                </c:pt>
                <c:pt idx="3">
                  <c:v>3.4313725490196081E-2</c:v>
                </c:pt>
                <c:pt idx="6">
                  <c:v>0.39705882352941174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F-4B96-AD4A-C61818B4D20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regioner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5339607670320266E-2"/>
          <c:y val="5.6767475844407195E-2"/>
          <c:w val="0.89350834564316883"/>
          <c:h val="0.6628965044238416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Masterark!$A$237:$A$241</c:f>
              <c:strCache>
                <c:ptCount val="5"/>
                <c:pt idx="0">
                  <c:v>Nordjylland</c:v>
                </c:pt>
                <c:pt idx="1">
                  <c:v>Midtjylland</c:v>
                </c:pt>
                <c:pt idx="2">
                  <c:v>Syddanmark</c:v>
                </c:pt>
                <c:pt idx="3">
                  <c:v>Sjælland</c:v>
                </c:pt>
                <c:pt idx="4">
                  <c:v>Hovedstaden</c:v>
                </c:pt>
              </c:strCache>
            </c:strRef>
          </c:cat>
          <c:val>
            <c:numRef>
              <c:f>Masterark!$C$237:$C$241</c:f>
              <c:numCache>
                <c:formatCode>0%</c:formatCode>
                <c:ptCount val="5"/>
                <c:pt idx="0">
                  <c:v>0.22162162162162163</c:v>
                </c:pt>
                <c:pt idx="1">
                  <c:v>0.16216216216216217</c:v>
                </c:pt>
                <c:pt idx="2">
                  <c:v>0.25405405405405407</c:v>
                </c:pt>
                <c:pt idx="3">
                  <c:v>0</c:v>
                </c:pt>
                <c:pt idx="4">
                  <c:v>0.36216216216216218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8B8-BABB-97A4870D4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5367800"/>
        <c:axId val="465365176"/>
      </c:barChart>
      <c:catAx>
        <c:axId val="4653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5365176"/>
        <c:crosses val="autoZero"/>
        <c:auto val="1"/>
        <c:lblAlgn val="ctr"/>
        <c:lblOffset val="100"/>
        <c:noMultiLvlLbl val="0"/>
      </c:catAx>
      <c:valAx>
        <c:axId val="4653651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53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101203</xdr:colOff>
      <xdr:row>235</xdr:row>
      <xdr:rowOff>15478</xdr:rowOff>
    </xdr:from>
    <xdr:to>
      <xdr:col>98</xdr:col>
      <xdr:colOff>0</xdr:colOff>
      <xdr:row>247</xdr:row>
      <xdr:rowOff>47626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BA6DF4E-2CB2-418D-9DCB-2EDF965F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500204</xdr:colOff>
      <xdr:row>90</xdr:row>
      <xdr:rowOff>74084</xdr:rowOff>
    </xdr:from>
    <xdr:to>
      <xdr:col>2</xdr:col>
      <xdr:colOff>1490092</xdr:colOff>
      <xdr:row>94</xdr:row>
      <xdr:rowOff>54328</xdr:rowOff>
    </xdr:to>
    <xdr:sp macro="" textlink="">
      <xdr:nvSpPr>
        <xdr:cNvPr id="1052" name="Text Box 28" hidden="1">
          <a:extLst>
            <a:ext uri="{FF2B5EF4-FFF2-40B4-BE49-F238E27FC236}">
              <a16:creationId xmlns:a16="http://schemas.microsoft.com/office/drawing/2014/main" id="{CFAD67C1-40E5-44B2-AA3B-0A753B5A5238}"/>
            </a:ext>
          </a:extLst>
        </xdr:cNvPr>
        <xdr:cNvSpPr txBox="1">
          <a:spLocks noChangeArrowheads="1"/>
        </xdr:cNvSpPr>
      </xdr:nvSpPr>
      <xdr:spPr bwMode="auto">
        <a:xfrm>
          <a:off x="5429250" y="1809750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117</xdr:col>
      <xdr:colOff>336794</xdr:colOff>
      <xdr:row>59</xdr:row>
      <xdr:rowOff>122237</xdr:rowOff>
    </xdr:from>
    <xdr:to>
      <xdr:col>119</xdr:col>
      <xdr:colOff>463243</xdr:colOff>
      <xdr:row>63</xdr:row>
      <xdr:rowOff>134939</xdr:rowOff>
    </xdr:to>
    <xdr:sp macro="" textlink="">
      <xdr:nvSpPr>
        <xdr:cNvPr id="1173" name="Text Box 149" hidden="1">
          <a:extLst>
            <a:ext uri="{FF2B5EF4-FFF2-40B4-BE49-F238E27FC236}">
              <a16:creationId xmlns:a16="http://schemas.microsoft.com/office/drawing/2014/main" id="{75E4F43E-F954-43E0-AAD6-EFE1AE08CC57}"/>
            </a:ext>
          </a:extLst>
        </xdr:cNvPr>
        <xdr:cNvSpPr txBox="1">
          <a:spLocks noChangeArrowheads="1"/>
        </xdr:cNvSpPr>
      </xdr:nvSpPr>
      <xdr:spPr bwMode="auto">
        <a:xfrm>
          <a:off x="150637875" y="12096750"/>
          <a:ext cx="13716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119</xdr:col>
      <xdr:colOff>355293</xdr:colOff>
      <xdr:row>59</xdr:row>
      <xdr:rowOff>122237</xdr:rowOff>
    </xdr:from>
    <xdr:to>
      <xdr:col>121</xdr:col>
      <xdr:colOff>486752</xdr:colOff>
      <xdr:row>63</xdr:row>
      <xdr:rowOff>134939</xdr:rowOff>
    </xdr:to>
    <xdr:sp macro="" textlink="">
      <xdr:nvSpPr>
        <xdr:cNvPr id="1174" name="Text Box 150" hidden="1">
          <a:extLst>
            <a:ext uri="{FF2B5EF4-FFF2-40B4-BE49-F238E27FC236}">
              <a16:creationId xmlns:a16="http://schemas.microsoft.com/office/drawing/2014/main" id="{A7003BE3-93E9-4F65-B1EF-1AD89173FED1}"/>
            </a:ext>
          </a:extLst>
        </xdr:cNvPr>
        <xdr:cNvSpPr txBox="1">
          <a:spLocks noChangeArrowheads="1"/>
        </xdr:cNvSpPr>
      </xdr:nvSpPr>
      <xdr:spPr bwMode="auto">
        <a:xfrm>
          <a:off x="151914225" y="12096750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145</xdr:col>
      <xdr:colOff>373979</xdr:colOff>
      <xdr:row>59</xdr:row>
      <xdr:rowOff>122237</xdr:rowOff>
    </xdr:from>
    <xdr:to>
      <xdr:col>147</xdr:col>
      <xdr:colOff>513190</xdr:colOff>
      <xdr:row>63</xdr:row>
      <xdr:rowOff>134939</xdr:rowOff>
    </xdr:to>
    <xdr:sp macro="" textlink="">
      <xdr:nvSpPr>
        <xdr:cNvPr id="1175" name="Text Box 151" hidden="1">
          <a:extLst>
            <a:ext uri="{FF2B5EF4-FFF2-40B4-BE49-F238E27FC236}">
              <a16:creationId xmlns:a16="http://schemas.microsoft.com/office/drawing/2014/main" id="{17FB68EB-1816-4895-A632-903FE14D8EAC}"/>
            </a:ext>
          </a:extLst>
        </xdr:cNvPr>
        <xdr:cNvSpPr txBox="1">
          <a:spLocks noChangeArrowheads="1"/>
        </xdr:cNvSpPr>
      </xdr:nvSpPr>
      <xdr:spPr bwMode="auto">
        <a:xfrm>
          <a:off x="168125775" y="12096750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117</xdr:col>
      <xdr:colOff>336794</xdr:colOff>
      <xdr:row>48</xdr:row>
      <xdr:rowOff>75406</xdr:rowOff>
    </xdr:from>
    <xdr:to>
      <xdr:col>119</xdr:col>
      <xdr:colOff>463243</xdr:colOff>
      <xdr:row>52</xdr:row>
      <xdr:rowOff>74084</xdr:rowOff>
    </xdr:to>
    <xdr:sp macro="" textlink="">
      <xdr:nvSpPr>
        <xdr:cNvPr id="1196" name="Text Box 172" hidden="1">
          <a:extLst>
            <a:ext uri="{FF2B5EF4-FFF2-40B4-BE49-F238E27FC236}">
              <a16:creationId xmlns:a16="http://schemas.microsoft.com/office/drawing/2014/main" id="{B28D941B-2FD2-41D4-80BE-2C71A5DA8947}"/>
            </a:ext>
          </a:extLst>
        </xdr:cNvPr>
        <xdr:cNvSpPr txBox="1">
          <a:spLocks noChangeArrowheads="1"/>
        </xdr:cNvSpPr>
      </xdr:nvSpPr>
      <xdr:spPr bwMode="auto">
        <a:xfrm>
          <a:off x="150637875" y="9686925"/>
          <a:ext cx="13716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119</xdr:col>
      <xdr:colOff>355293</xdr:colOff>
      <xdr:row>48</xdr:row>
      <xdr:rowOff>75406</xdr:rowOff>
    </xdr:from>
    <xdr:to>
      <xdr:col>121</xdr:col>
      <xdr:colOff>486752</xdr:colOff>
      <xdr:row>52</xdr:row>
      <xdr:rowOff>74084</xdr:rowOff>
    </xdr:to>
    <xdr:sp macro="" textlink="">
      <xdr:nvSpPr>
        <xdr:cNvPr id="1197" name="Text Box 173" hidden="1">
          <a:extLst>
            <a:ext uri="{FF2B5EF4-FFF2-40B4-BE49-F238E27FC236}">
              <a16:creationId xmlns:a16="http://schemas.microsoft.com/office/drawing/2014/main" id="{06112CB9-6E5B-4750-9CAB-20316D38629A}"/>
            </a:ext>
          </a:extLst>
        </xdr:cNvPr>
        <xdr:cNvSpPr txBox="1">
          <a:spLocks noChangeArrowheads="1"/>
        </xdr:cNvSpPr>
      </xdr:nvSpPr>
      <xdr:spPr bwMode="auto">
        <a:xfrm>
          <a:off x="151914225" y="9686925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145</xdr:col>
      <xdr:colOff>373979</xdr:colOff>
      <xdr:row>48</xdr:row>
      <xdr:rowOff>75406</xdr:rowOff>
    </xdr:from>
    <xdr:to>
      <xdr:col>147</xdr:col>
      <xdr:colOff>513190</xdr:colOff>
      <xdr:row>52</xdr:row>
      <xdr:rowOff>74084</xdr:rowOff>
    </xdr:to>
    <xdr:sp macro="" textlink="">
      <xdr:nvSpPr>
        <xdr:cNvPr id="1198" name="Text Box 174" hidden="1">
          <a:extLst>
            <a:ext uri="{FF2B5EF4-FFF2-40B4-BE49-F238E27FC236}">
              <a16:creationId xmlns:a16="http://schemas.microsoft.com/office/drawing/2014/main" id="{00D68351-CFE0-420B-B5B6-78C20EBCB575}"/>
            </a:ext>
          </a:extLst>
        </xdr:cNvPr>
        <xdr:cNvSpPr txBox="1">
          <a:spLocks noChangeArrowheads="1"/>
        </xdr:cNvSpPr>
      </xdr:nvSpPr>
      <xdr:spPr bwMode="auto">
        <a:xfrm>
          <a:off x="168125775" y="9686925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243</xdr:row>
      <xdr:rowOff>0</xdr:rowOff>
    </xdr:from>
    <xdr:to>
      <xdr:col>2</xdr:col>
      <xdr:colOff>5953</xdr:colOff>
      <xdr:row>255</xdr:row>
      <xdr:rowOff>-1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C636399-BD1A-4FBF-933C-5B3704CCD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CT226" totalsRowShown="0" headerRowDxfId="184" dataDxfId="183" tableBorderDxfId="182" headerRowCellStyle="Normal 2">
  <autoFilter ref="A1:CT226" xr:uid="{7A3F4A24-57A3-4141-B2BD-BBCBC93E03B1}"/>
  <sortState xmlns:xlrd2="http://schemas.microsoft.com/office/spreadsheetml/2017/richdata2" ref="A2:CT226">
    <sortCondition ref="A1:A226"/>
  </sortState>
  <tableColumns count="98">
    <tableColumn id="1" xr3:uid="{00000000-0010-0000-0000-000001000000}" name="Virksomhedsnavn (Alle tal bortset fra antal ansatte er opgjort i mio. kr.)" dataDxfId="181"/>
    <tableColumn id="2" xr3:uid="{00000000-0010-0000-0000-000002000000}" name="CVR" dataCellStyle="Link"/>
    <tableColumn id="3" xr3:uid="{00000000-0010-0000-0000-000003000000}" name="Heh Branche" dataCellStyle="Normal"/>
    <tableColumn id="21" xr3:uid="{B66329C7-4198-4F82-965E-1AB9C8D5108F}" name="Under underbranche" dataDxfId="180"/>
    <tableColumn id="84" xr3:uid="{00000000-0010-0000-0000-000054000000}" name="Branchekode" dataCellStyle="Normal"/>
    <tableColumn id="4" xr3:uid="{00000000-0010-0000-0000-000004000000}" name="Regnskab udsendt " dataDxfId="179"/>
    <tableColumn id="5" xr3:uid="{59F3F42A-72A6-4415-8EE2-93B0DDC0D683}" name="Luk 2024" dataDxfId="178"/>
    <tableColumn id="24" xr3:uid="{A90AAAA6-D2E5-425D-AC0D-3B9FB33C7B4C}" name="Luk 2023" dataDxfId="177" dataCellStyle="Farve6"/>
    <tableColumn id="206" xr3:uid="{85899CC3-EDA8-4EC8-B3C3-B91201F3B98F}" name="Luk 2022" dataDxfId="176" dataCellStyle="Komma"/>
    <tableColumn id="292" xr3:uid="{099B3FBE-E50E-405A-9EB1-0402A4F997D3}" name="Luk 2021" dataDxfId="175" dataCellStyle="Komma"/>
    <tableColumn id="25" xr3:uid="{35682C65-DD6F-4251-A324-64ADFADEB851}" name="Vækst i Omsætning 2024" dataDxfId="174">
      <calculatedColumnFormula>Q2/R2-1</calculatedColumnFormula>
    </tableColumn>
    <tableColumn id="6" xr3:uid="{307BECDF-AA7B-4AF8-9819-0015FBB4FF67}" name="Vækst i Omsætning 2023" dataDxfId="173" dataCellStyle="Komma">
      <calculatedColumnFormula>R2/S2-1</calculatedColumnFormula>
    </tableColumn>
    <tableColumn id="216" xr3:uid="{D691261D-F0A4-49FE-AD0C-9C1DEE8F24B0}" name="Vækst i Omsætning 2022" dataDxfId="172" dataCellStyle="Procent">
      <calculatedColumnFormula>S2/T2-1</calculatedColumnFormula>
    </tableColumn>
    <tableColumn id="23" xr3:uid="{F87E914C-7424-4675-B6AC-20F244F94877}" name="Nominel 2024-Netto" dataDxfId="171" dataCellStyle="Komma">
      <calculatedColumnFormula>Q2-R2</calculatedColumnFormula>
    </tableColumn>
    <tableColumn id="18" xr3:uid="{CBD65019-AC75-4110-8D82-055B149C7497}" name="Nominel 2023-Netto" dataDxfId="170" dataCellStyle="Komma 2">
      <calculatedColumnFormula>R2-S2</calculatedColumnFormula>
    </tableColumn>
    <tableColumn id="96" xr3:uid="{00000000-0010-0000-0000-000060000000}" name="Nominel 2022-Netto" dataDxfId="169" dataCellStyle="Komma 2">
      <calculatedColumnFormula>S2-T2</calculatedColumnFormula>
    </tableColumn>
    <tableColumn id="22" xr3:uid="{808AB483-9639-4C40-8E27-4695072DAE47}" name="2024 - Omsætning" dataDxfId="168" dataCellStyle="Komma 2"/>
    <tableColumn id="12" xr3:uid="{902DB78D-9AA7-447A-9A6B-A2134110BCA0}" name="2023 - Omsætning" dataDxfId="167" dataCellStyle="Komma 2"/>
    <tableColumn id="224" xr3:uid="{E4695A7E-A9EA-45BD-B0AA-BEC0E6C029B7}" name="2022 - Omsætning" dataDxfId="166" dataCellStyle="Komma 2"/>
    <tableColumn id="288" xr3:uid="{355FC779-2566-45BC-ACD7-3DA4FA115E0F}" name="2021 - Omsætning" dataDxfId="165" dataCellStyle="Komma 2"/>
    <tableColumn id="28" xr3:uid="{3B5657CA-530F-4F00-BD40-1D5FBA57704B}" name="Vækst i Bruttofortjeneste 2024" dataDxfId="164" dataCellStyle="Komma 2">
      <calculatedColumnFormula>(AA2-AB2)/ABS(AB2)</calculatedColumnFormula>
    </tableColumn>
    <tableColumn id="48" xr3:uid="{3CE9FC27-4529-4FF6-8C95-F10871328FB7}" name="Vækst i Bruttofortjeneste 2023" dataDxfId="163" dataCellStyle="Komma">
      <calculatedColumnFormula>(AB2-AC2)/ABS(AC2)</calculatedColumnFormula>
    </tableColumn>
    <tableColumn id="232" xr3:uid="{52F001CF-9AA1-47A9-8466-64E98BE96205}" name="Vækst i Bruttofortjeneste 2022" dataDxfId="162" dataCellStyle="Komma">
      <calculatedColumnFormula>(AC2-AD2)/ABS(AD2)</calculatedColumnFormula>
    </tableColumn>
    <tableColumn id="27" xr3:uid="{8D9173A1-7AF9-486F-BEE9-6A9A8EAE7D16}" name="Nominel 2024- Brutto" dataDxfId="161" dataCellStyle="Komma">
      <calculatedColumnFormula>AA2-AB2</calculatedColumnFormula>
    </tableColumn>
    <tableColumn id="55" xr3:uid="{3CC9B617-530D-48D0-AB28-80CF50FAD75C}" name="Nominel 2023- Brutto" dataDxfId="160" dataCellStyle="Komma 2">
      <calculatedColumnFormula>AB2-AC2</calculatedColumnFormula>
    </tableColumn>
    <tableColumn id="97" xr3:uid="{00000000-0010-0000-0000-000061000000}" name="Nominel 2022-Brutto" dataDxfId="159" dataCellStyle="Komma 2">
      <calculatedColumnFormula>AC2-AD2</calculatedColumnFormula>
    </tableColumn>
    <tableColumn id="26" xr3:uid="{8A8B9523-2332-4AF5-8AF6-A8612C049D2F}" name="2024 - Bruttofortjeneste" dataDxfId="158" dataCellStyle="Komma 2"/>
    <tableColumn id="69" xr3:uid="{B947BE6F-D608-4015-BA34-E3DDC9634597}" name="2023 - Bruttofortjeneste" dataDxfId="157" dataCellStyle="Komma 2"/>
    <tableColumn id="240" xr3:uid="{BC63D64C-F727-42CB-836F-89DDD9E4866E}" name="2022 - Bruttofortjeneste" dataDxfId="156" dataCellStyle="Komma 2"/>
    <tableColumn id="284" xr3:uid="{DB6F6BE9-228C-417D-BA20-B218C18E11A5}" name="2021 - Bruttofortjeneste" dataDxfId="155" dataCellStyle="Komma 2"/>
    <tableColumn id="31" xr3:uid="{58A8C8E8-086C-45CF-B128-6A050F29AAEC}" name="Vækst i Driftsresultat 2024" dataDxfId="154" dataCellStyle="Komma 2">
      <calculatedColumnFormula>(AK2-AL2)/ABS(AL2)</calculatedColumnFormula>
    </tableColumn>
    <tableColumn id="104" xr3:uid="{448B6801-2986-4083-94DF-2BB8F272D5EE}" name="Vækst i Driftsresultat 2023" dataDxfId="153" dataCellStyle="Komma">
      <calculatedColumnFormula>(AL2-AM2)/ABS(AM2)</calculatedColumnFormula>
    </tableColumn>
    <tableColumn id="247" xr3:uid="{5F8B47B2-212E-45AA-8C96-B007BEF89F02}" name="Vækst i Driftsresultat 2022" dataDxfId="152" dataCellStyle="Komma">
      <calculatedColumnFormula>(AM2-AN2)/ABS(AN2)</calculatedColumnFormula>
    </tableColumn>
    <tableColumn id="30" xr3:uid="{D076EB1C-9B3D-4D38-853F-6ED5F2E2D4C6}" name="Nominel 2024- Driftsresultat" dataDxfId="151" dataCellStyle="Komma">
      <calculatedColumnFormula>AK2-AL2</calculatedColumnFormula>
    </tableColumn>
    <tableColumn id="70" xr3:uid="{D9F37A9B-E602-4AD8-81D4-AA9F93EBD31A}" name="Nominel 2023- Driftsresultat" dataDxfId="150" dataCellStyle="Komma 2">
      <calculatedColumnFormula>AL2-AM2</calculatedColumnFormula>
    </tableColumn>
    <tableColumn id="98" xr3:uid="{00000000-0010-0000-0000-000062000000}" name="Nominel 2022- Driftsresultat" dataDxfId="149" dataCellStyle="Komma 2">
      <calculatedColumnFormula>AM2-AN2</calculatedColumnFormula>
    </tableColumn>
    <tableColumn id="29" xr3:uid="{DA74D1FF-B419-4651-A0F2-65F0DE8B2F24}" name="2024 - Driftsresultat" dataDxfId="148" dataCellStyle="Komma 2"/>
    <tableColumn id="71" xr3:uid="{2974CC39-E14E-44EE-8122-63152397A953}" name="2023 - Driftsresultat" dataDxfId="147" dataCellStyle="Komma 2"/>
    <tableColumn id="255" xr3:uid="{3A9601E5-334C-4EAF-853B-5DD8C6645052}" name="2022 - Driftsresultat" dataDxfId="146" dataCellStyle="Komma 2"/>
    <tableColumn id="280" xr3:uid="{93251778-9172-483E-B6A5-8128F9936350}" name="2021 - Driftsresultat" dataDxfId="145" dataCellStyle="Komma 2"/>
    <tableColumn id="34" xr3:uid="{0AA132EE-D4C8-47EE-AC6D-4C3EF4BCEF7F}" name="Vækst i Resultat før skat 2024" dataDxfId="144" dataCellStyle="Komma 2">
      <calculatedColumnFormula>(AU2-AV2)/ABS(AV2)</calculatedColumnFormula>
    </tableColumn>
    <tableColumn id="72" xr3:uid="{EC6821AD-3966-46EF-8F28-BB016A29ABA6}" name="Vækst i Resultat før skat 2023" dataDxfId="143" dataCellStyle="Komma">
      <calculatedColumnFormula>(AV2-AW2)/ABS(AW2)</calculatedColumnFormula>
    </tableColumn>
    <tableColumn id="263" xr3:uid="{1DE99759-3EFA-4C49-AA85-2029AA9AF13A}" name="Vækst i Resultat før skat 2022" dataDxfId="142" dataCellStyle="Procent">
      <calculatedColumnFormula>(AW2-AX2)/ABS(AX2)</calculatedColumnFormula>
    </tableColumn>
    <tableColumn id="33" xr3:uid="{B5B02BD5-7DFC-4160-BCEE-19BCFBE22A6C}" name="Nominel 2024- Resultat før skat" dataDxfId="141" dataCellStyle="Komma">
      <calculatedColumnFormula>AU2-AV2</calculatedColumnFormula>
    </tableColumn>
    <tableColumn id="73" xr3:uid="{B9A06673-E989-437B-922A-E69B7335B38B}" name="Nominel 2023- Resultat før skat" dataDxfId="140" dataCellStyle="Procent">
      <calculatedColumnFormula>AV2-AW2</calculatedColumnFormula>
    </tableColumn>
    <tableColumn id="99" xr3:uid="{00000000-0010-0000-0000-000063000000}" name="Nominel 2022- Resultat før skat" dataDxfId="139" dataCellStyle="Komma">
      <calculatedColumnFormula>AW2-AX2</calculatedColumnFormula>
    </tableColumn>
    <tableColumn id="32" xr3:uid="{E5EECE12-68C4-422E-815D-C21A129878A4}" name="2024 - Resultat før skat" dataDxfId="138" dataCellStyle="Komma 2"/>
    <tableColumn id="85" xr3:uid="{278CF313-DA19-48C9-A261-8944B4E35F49}" name="2023 - Resultat før skat" dataDxfId="137" dataCellStyle="Komma 2"/>
    <tableColumn id="269" xr3:uid="{D64A13A8-51D6-4189-BB39-50454239B633}" name="2022 - Resultat før skat" dataDxfId="136" dataCellStyle="Komma 2"/>
    <tableColumn id="277" xr3:uid="{31906DA2-2F45-491C-A380-D8AD235CEE5E}" name="2021 - Resultat før skat" dataDxfId="135" dataCellStyle="Komma 2"/>
    <tableColumn id="37" xr3:uid="{1A1F334C-11AF-4B02-8173-1C2D440D6A25}" name="Vækst i Egenkapital 2024" dataDxfId="134" dataCellStyle="Komma 2">
      <calculatedColumnFormula>(BE2-BF2)/ABS(BF2)</calculatedColumnFormula>
    </tableColumn>
    <tableColumn id="119" xr3:uid="{E4AE857A-5C2D-44A4-8A21-06B293B636B3}" name="Vækst i Egenkapital 2023" dataDxfId="133" dataCellStyle="Komma">
      <calculatedColumnFormula>(BF2-BG2)/ABS(BG2)</calculatedColumnFormula>
    </tableColumn>
    <tableColumn id="281" xr3:uid="{2DD67BBB-F827-44C0-ACB9-334E110FD45E}" name="Vækst i Egenkapital 2022" dataDxfId="132" dataCellStyle="Komma">
      <calculatedColumnFormula>(BG2-BH2)/ABS(BH2)</calculatedColumnFormula>
    </tableColumn>
    <tableColumn id="36" xr3:uid="{B117E954-6D83-4928-A64C-0D0DA56DBCF7}" name="Nominel 2024- Egenkapital" dataDxfId="131" dataCellStyle="Komma">
      <calculatedColumnFormula>BE2-BF2</calculatedColumnFormula>
    </tableColumn>
    <tableColumn id="118" xr3:uid="{9BE94B68-AB0D-426A-B3DC-401BD376CC2B}" name="Nominel 2023- Egenkapital" dataDxfId="130" dataCellStyle="Komma 2">
      <calculatedColumnFormula>BF2-BG2</calculatedColumnFormula>
    </tableColumn>
    <tableColumn id="101" xr3:uid="{00000000-0010-0000-0000-000065000000}" name="Nominel 2022- Egenkapital" dataDxfId="129" dataCellStyle="Komma 2">
      <calculatedColumnFormula>BG2-BH2</calculatedColumnFormula>
    </tableColumn>
    <tableColumn id="35" xr3:uid="{872802D8-6BB7-4ACF-9825-54AE851E3759}" name="2024 - Egenkapital" dataDxfId="128" dataCellStyle="Komma 2"/>
    <tableColumn id="117" xr3:uid="{0DE56388-3973-4AF2-90F9-A845B9283A81}" name="2023 - Egenkapital" dataDxfId="127" dataCellStyle="Komma 2"/>
    <tableColumn id="285" xr3:uid="{1C9D081B-BFFE-4B44-9F0A-7195D0BCEA2C}" name="2022 - Egenkapital" dataDxfId="126" dataCellStyle="Komma 2"/>
    <tableColumn id="268" xr3:uid="{EC9E070F-12E5-40D0-93C9-75CB78693FDD}" name="2021 - Egenkapital" dataDxfId="125" dataCellStyle="Komma 2"/>
    <tableColumn id="40" xr3:uid="{F7775AAC-8F12-45F4-993A-08DF11D8CF52}" name="Vækst i Balancesum 2024" dataDxfId="124" dataCellStyle="Komma 2">
      <calculatedColumnFormula>(BO2-BP2)/ABS(BP2)</calculatedColumnFormula>
    </tableColumn>
    <tableColumn id="122" xr3:uid="{47B2386E-5FE2-4D4D-923A-B1C23FC1B29B}" name="Vækst i Balancesum 2023" dataDxfId="123" dataCellStyle="Komma">
      <calculatedColumnFormula>(BP2-BQ2)/ABS(BQ2)</calculatedColumnFormula>
    </tableColumn>
    <tableColumn id="289" xr3:uid="{ED50C32E-C073-419A-A22B-6B845F1EB582}" name="Vækst i Balancesum 2022" dataDxfId="122" dataCellStyle="Komma">
      <calculatedColumnFormula>(BQ2-BR2)/ABS(BR2)</calculatedColumnFormula>
    </tableColumn>
    <tableColumn id="39" xr3:uid="{5AEB7A5B-7752-48A6-B5CE-B63EB00F9D00}" name="Nominel 2024-Balancesum" dataDxfId="121" dataCellStyle="Komma">
      <calculatedColumnFormula>BO2-BP2</calculatedColumnFormula>
    </tableColumn>
    <tableColumn id="121" xr3:uid="{E4F393AC-18B1-421A-B50B-80C6AF5966AD}" name="Nominel 2023-Balancesum" dataDxfId="120" dataCellStyle="Komma 2">
      <calculatedColumnFormula>BP2-BQ2</calculatedColumnFormula>
    </tableColumn>
    <tableColumn id="102" xr3:uid="{00000000-0010-0000-0000-000066000000}" name="Nominel 2022- Balancesum" dataDxfId="119" dataCellStyle="Komma 2">
      <calculatedColumnFormula>BQ2-BR2</calculatedColumnFormula>
    </tableColumn>
    <tableColumn id="38" xr3:uid="{06C45F4F-271C-4D77-9BA2-E12EC9DEAF59}" name="2024 - Balancesum" dataDxfId="118" dataCellStyle="Komma 2"/>
    <tableColumn id="120" xr3:uid="{1FA24BA4-7C4C-4D99-A732-46B9B8BB93C4}" name="2023 - Balancesum" dataDxfId="117" dataCellStyle="Komma 2"/>
    <tableColumn id="293" xr3:uid="{B0BEBF5E-8B6E-40C9-85D4-152121B7C834}" name="2022 - Balancesum" dataDxfId="116" dataCellStyle="Komma 2"/>
    <tableColumn id="265" xr3:uid="{0AC81AB0-523F-4CAA-AB3B-3930CADEB856}" name="2021 - Balancesum" dataDxfId="115" dataCellStyle="Komma 2"/>
    <tableColumn id="43" xr3:uid="{A3303378-5BBD-468F-A888-136563E679B0}" name="Vækst i antal ansatte 2024" dataDxfId="114" dataCellStyle="Komma 2">
      <calculatedColumnFormula>(BY2-BZ2)/ABS(BZ2)</calculatedColumnFormula>
    </tableColumn>
    <tableColumn id="125" xr3:uid="{A9843303-2F59-4BB6-B5C4-AD17F6406BFD}" name="Vækst i antal ansatte 2023" dataDxfId="113" dataCellStyle="Komma">
      <calculatedColumnFormula>(BZ2-CA2)/ABS(CA2)</calculatedColumnFormula>
    </tableColumn>
    <tableColumn id="296" xr3:uid="{B6DFDF9B-25EE-43DF-97EF-15DB008BAC60}" name="Vækst i antal ansatte 2022" dataDxfId="112" dataCellStyle="Komma">
      <calculatedColumnFormula>(CA2-CB2)/ABS(CB2)</calculatedColumnFormula>
    </tableColumn>
    <tableColumn id="42" xr3:uid="{64F47316-E9FF-4AAA-A235-1025294523DD}" name="Nominel 2024- Ansatte" dataDxfId="111" dataCellStyle="Komma">
      <calculatedColumnFormula>BY2-BZ2</calculatedColumnFormula>
    </tableColumn>
    <tableColumn id="124" xr3:uid="{0E2AD01E-C614-4B84-9464-B1E02B3623F2}" name="Nominel 2023- Ansatte" dataDxfId="110" dataCellStyle="Procent">
      <calculatedColumnFormula>BZ2-CA2</calculatedColumnFormula>
    </tableColumn>
    <tableColumn id="103" xr3:uid="{00000000-0010-0000-0000-000067000000}" name="Nominel 2022- Ansatte" dataDxfId="109" dataCellStyle="Komma">
      <calculatedColumnFormula>CA2-CB2</calculatedColumnFormula>
    </tableColumn>
    <tableColumn id="41" xr3:uid="{AA683FD4-24AB-4C7A-82DC-BF31CEBCF2A1}" name="2024 - Ansatte" dataDxfId="108" dataCellStyle="Komma"/>
    <tableColumn id="123" xr3:uid="{B8B4E9C4-13E2-44E7-8C58-CEDDC7420F80}" name="2023 - Ansatte" dataDxfId="107" dataCellStyle="Komma"/>
    <tableColumn id="298" xr3:uid="{57F6EC2D-822B-4E89-9201-0516BFC25D8B}" name="2022 - Ansatte" dataDxfId="106" dataCellStyle="Komma"/>
    <tableColumn id="257" xr3:uid="{BA5931C4-217E-4E91-8256-B979F8BD7D2A}" name="2021 - Ansatte" dataDxfId="105" dataCellStyle="Komma"/>
    <tableColumn id="11" xr3:uid="{2034CCDE-D29F-4942-8AD2-C25EB440FE48}" name="Nominel ændring - Antal skibe 2023" dataDxfId="104" dataCellStyle="Komma 2">
      <calculatedColumnFormula>CE2-CF2</calculatedColumnFormula>
    </tableColumn>
    <tableColumn id="10" xr3:uid="{C48D7E9F-DC27-4B09-8C81-AD658BEB7997}" name="Nominel ændring - Antal skibe 2022" dataDxfId="103" dataCellStyle="Komma 2">
      <calculatedColumnFormula>CF2-CG2</calculatedColumnFormula>
    </tableColumn>
    <tableColumn id="7" xr3:uid="{B19AD889-6018-4A96-89B4-1F6A4D48B994}" name="2023 - Antal skibe " dataDxfId="102" dataCellStyle="Komma"/>
    <tableColumn id="8" xr3:uid="{3DAF6387-8A49-4051-9AAC-23A279F4C114}" name="2022 - Antal skibe " dataDxfId="101" dataCellStyle="Komma"/>
    <tableColumn id="9" xr3:uid="{84EFDF3D-D911-48F8-B97B-CEDC9E72570D}" name="2021 - Antal skibe " dataDxfId="100" dataCellStyle="Komma"/>
    <tableColumn id="13" xr3:uid="{56189684-6C25-4AC3-B00E-8F95DA28A547}" name="Vækst i godsomsætning 2023" dataDxfId="99" dataCellStyle="Komma">
      <calculatedColumnFormula>(CL2-CM2)/ABS(CM2)</calculatedColumnFormula>
    </tableColumn>
    <tableColumn id="14" xr3:uid="{7CE31509-4FC4-42E5-89E8-6FD19178ED9D}" name="Vækst i godsomsætning 2022" dataDxfId="98" dataCellStyle="Procent">
      <calculatedColumnFormula>(CM2-CN2)/ABS(CN2)</calculatedColumnFormula>
    </tableColumn>
    <tableColumn id="15" xr3:uid="{925DF0AF-1D0C-42DA-BB5E-063B79A271E1}" name="Nominel ændring - godsomsætning 2023" dataDxfId="97" dataCellStyle="Komma">
      <calculatedColumnFormula>CL2-CM2</calculatedColumnFormula>
    </tableColumn>
    <tableColumn id="16" xr3:uid="{1F9F6C28-F14E-4F3F-8299-DA248CCCAF64}" name="Nominel ændring - godsomsætning 2022" dataDxfId="96" dataCellStyle="Komma">
      <calculatedColumnFormula>CM2-CN2</calculatedColumnFormula>
    </tableColumn>
    <tableColumn id="17" xr3:uid="{11E6A457-5C68-42A8-96C6-716883F9DA52}" name="Godsomsætning 2023" dataDxfId="95" dataCellStyle="Komma"/>
    <tableColumn id="19" xr3:uid="{7B6F5B4F-A7EA-4BB6-AB15-7B3E0B768ABD}" name="Godsomsætning 2022" dataDxfId="94" dataCellStyle="Komma"/>
    <tableColumn id="20" xr3:uid="{E7F9B1B1-F4C7-4CE7-BEDE-03AA635FDD37}" name="Godsomsætning 2021" dataDxfId="93" dataCellStyle="Komma"/>
    <tableColumn id="54" xr3:uid="{00000000-0010-0000-0000-000036000000}" name="Noter " dataDxfId="92"/>
    <tableColumn id="161" xr3:uid="{93736AF4-A127-4C4B-99AB-2B9314230D4D}" name="Tilfredsstillende resultat?" dataDxfId="91"/>
    <tableColumn id="57" xr3:uid="{00000000-0010-0000-0000-000039000000}" name="En del af Hvem er Hvem" dataDxfId="90" dataCellStyle="Normal"/>
    <tableColumn id="58" xr3:uid="{00000000-0010-0000-0000-00003A000000}" name="Postnr." dataDxfId="89"/>
    <tableColumn id="59" xr3:uid="{00000000-0010-0000-0000-00003B000000}" name="By" dataDxfId="88"/>
    <tableColumn id="60" xr3:uid="{00000000-0010-0000-0000-00003C000000}" name="Region" dataDxfId="8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cvr.virk.dk/enhed/virksomhed/37306398" TargetMode="External"/><Relationship Id="rId21" Type="http://schemas.openxmlformats.org/officeDocument/2006/relationships/hyperlink" Target="https://datacvr.virk.dk/enhed/virksomhed/34044511" TargetMode="External"/><Relationship Id="rId42" Type="http://schemas.openxmlformats.org/officeDocument/2006/relationships/hyperlink" Target="https://datacvr.virk.dk/enhed/virksomhed/32081487" TargetMode="External"/><Relationship Id="rId63" Type="http://schemas.openxmlformats.org/officeDocument/2006/relationships/hyperlink" Target="https://datacvr.virk.dk/enhed/virksomhed/11402305" TargetMode="External"/><Relationship Id="rId84" Type="http://schemas.openxmlformats.org/officeDocument/2006/relationships/hyperlink" Target="https://datacvr.virk.dk/enhed/virksomhed/62749318" TargetMode="External"/><Relationship Id="rId138" Type="http://schemas.openxmlformats.org/officeDocument/2006/relationships/hyperlink" Target="https://datacvr.virk.dk/enhed/virksomhed/86011719" TargetMode="External"/><Relationship Id="rId159" Type="http://schemas.openxmlformats.org/officeDocument/2006/relationships/hyperlink" Target="https://datacvr.virk.dk/enhed/virksomhed/33080212" TargetMode="External"/><Relationship Id="rId170" Type="http://schemas.openxmlformats.org/officeDocument/2006/relationships/hyperlink" Target="https://datacvr.virk.dk/enhed/virksomhed/17630695" TargetMode="External"/><Relationship Id="rId191" Type="http://schemas.openxmlformats.org/officeDocument/2006/relationships/hyperlink" Target="https://datacvr.virk.dk/enhed/virksomhed/27215629" TargetMode="External"/><Relationship Id="rId205" Type="http://schemas.openxmlformats.org/officeDocument/2006/relationships/hyperlink" Target="https://datacvr.virk.dk/enhed/virksomhed/45107728" TargetMode="External"/><Relationship Id="rId107" Type="http://schemas.openxmlformats.org/officeDocument/2006/relationships/hyperlink" Target="https://datacvr.virk.dk/enhed/virksomhed/27300294" TargetMode="External"/><Relationship Id="rId11" Type="http://schemas.openxmlformats.org/officeDocument/2006/relationships/hyperlink" Target="https://datacvr.virk.dk/enhed/virksomhed/25277236" TargetMode="External"/><Relationship Id="rId32" Type="http://schemas.openxmlformats.org/officeDocument/2006/relationships/hyperlink" Target="https://datacvr.virk.dk/enhed/virksomhed/33082231" TargetMode="External"/><Relationship Id="rId53" Type="http://schemas.openxmlformats.org/officeDocument/2006/relationships/hyperlink" Target="https://datacvr.virk.dk/enhed/virksomhed/12376936" TargetMode="External"/><Relationship Id="rId74" Type="http://schemas.openxmlformats.org/officeDocument/2006/relationships/hyperlink" Target="https://datacvr.virk.dk/enhed/virksomhed/25980956" TargetMode="External"/><Relationship Id="rId128" Type="http://schemas.openxmlformats.org/officeDocument/2006/relationships/hyperlink" Target="https://datacvr.virk.dk/enhed/virksomhed/33785682" TargetMode="External"/><Relationship Id="rId149" Type="http://schemas.openxmlformats.org/officeDocument/2006/relationships/hyperlink" Target="https://datacvr.virk.dk/enhed/virksomhed/33772572" TargetMode="External"/><Relationship Id="rId5" Type="http://schemas.openxmlformats.org/officeDocument/2006/relationships/hyperlink" Target="https://datacvr.virk.dk/enhed/virksomhed/31371716" TargetMode="External"/><Relationship Id="rId95" Type="http://schemas.openxmlformats.org/officeDocument/2006/relationships/hyperlink" Target="https://datacvr.virk.dk/enhed/virksomhed/10859581" TargetMode="External"/><Relationship Id="rId160" Type="http://schemas.openxmlformats.org/officeDocument/2006/relationships/hyperlink" Target="https://datacvr.virk.dk/enhed/virksomhed/37067997" TargetMode="External"/><Relationship Id="rId181" Type="http://schemas.openxmlformats.org/officeDocument/2006/relationships/hyperlink" Target="https://datacvr.virk.dk/enhed/virksomhed/25328523" TargetMode="External"/><Relationship Id="rId216" Type="http://schemas.openxmlformats.org/officeDocument/2006/relationships/hyperlink" Target="https://datacvr.virk.dk/enhed/virksomhed/24221768" TargetMode="External"/><Relationship Id="rId22" Type="http://schemas.openxmlformats.org/officeDocument/2006/relationships/hyperlink" Target="https://datacvr.virk.dk/enhed/virksomhed/14194711" TargetMode="External"/><Relationship Id="rId43" Type="http://schemas.openxmlformats.org/officeDocument/2006/relationships/hyperlink" Target="https://datacvr.virk.dk/enhed/virksomhed/89832314" TargetMode="External"/><Relationship Id="rId64" Type="http://schemas.openxmlformats.org/officeDocument/2006/relationships/hyperlink" Target="https://datacvr.virk.dk/enhed/virksomhed/21459437" TargetMode="External"/><Relationship Id="rId118" Type="http://schemas.openxmlformats.org/officeDocument/2006/relationships/hyperlink" Target="https://datacvr.virk.dk/enhed/virksomhed/31180503" TargetMode="External"/><Relationship Id="rId139" Type="http://schemas.openxmlformats.org/officeDocument/2006/relationships/hyperlink" Target="https://datacvr.virk.dk/enhed/virksomhed/25359607" TargetMode="External"/><Relationship Id="rId85" Type="http://schemas.openxmlformats.org/officeDocument/2006/relationships/hyperlink" Target="https://datacvr.virk.dk/enhed/virksomhed/38283715" TargetMode="External"/><Relationship Id="rId150" Type="http://schemas.openxmlformats.org/officeDocument/2006/relationships/hyperlink" Target="https://datacvr.virk.dk/enhed/virksomhed/52020212" TargetMode="External"/><Relationship Id="rId171" Type="http://schemas.openxmlformats.org/officeDocument/2006/relationships/hyperlink" Target="https://datacvr.virk.dk/enhed/virksomhed/37474592" TargetMode="External"/><Relationship Id="rId192" Type="http://schemas.openxmlformats.org/officeDocument/2006/relationships/hyperlink" Target="https://datacvr.virk.dk/enhed/virksomhed/35420452" TargetMode="External"/><Relationship Id="rId206" Type="http://schemas.openxmlformats.org/officeDocument/2006/relationships/hyperlink" Target="https://datacvr.virk.dk/enhed/virksomhed/25827198" TargetMode="External"/><Relationship Id="rId12" Type="http://schemas.openxmlformats.org/officeDocument/2006/relationships/hyperlink" Target="https://datacvr.virk.dk/enhed/virksomhed/40369740" TargetMode="External"/><Relationship Id="rId33" Type="http://schemas.openxmlformats.org/officeDocument/2006/relationships/hyperlink" Target="https://datacvr.virk.dk/enhed/virksomhed/32091067" TargetMode="External"/><Relationship Id="rId108" Type="http://schemas.openxmlformats.org/officeDocument/2006/relationships/hyperlink" Target="https://datacvr.virk.dk/enhed/virksomhed/12655142" TargetMode="External"/><Relationship Id="rId129" Type="http://schemas.openxmlformats.org/officeDocument/2006/relationships/hyperlink" Target="https://datacvr.virk.dk/enhed/virksomhed/33351828" TargetMode="External"/><Relationship Id="rId54" Type="http://schemas.openxmlformats.org/officeDocument/2006/relationships/hyperlink" Target="https://datacvr.virk.dk/enhed/virksomhed/30703030" TargetMode="External"/><Relationship Id="rId75" Type="http://schemas.openxmlformats.org/officeDocument/2006/relationships/hyperlink" Target="https://datacvr.virk.dk/enhed/virksomhed/34706808" TargetMode="External"/><Relationship Id="rId96" Type="http://schemas.openxmlformats.org/officeDocument/2006/relationships/hyperlink" Target="https://datacvr.virk.dk/enhed/virksomhed/28155379" TargetMode="External"/><Relationship Id="rId140" Type="http://schemas.openxmlformats.org/officeDocument/2006/relationships/hyperlink" Target="https://datacvr.virk.dk/enhed/virksomhed/38312189" TargetMode="External"/><Relationship Id="rId161" Type="http://schemas.openxmlformats.org/officeDocument/2006/relationships/hyperlink" Target="https://datacvr.virk.dk/enhed/virksomhed/25490762" TargetMode="External"/><Relationship Id="rId182" Type="http://schemas.openxmlformats.org/officeDocument/2006/relationships/hyperlink" Target="https://datacvr.virk.dk/enhed/virksomhed/33396953" TargetMode="External"/><Relationship Id="rId217" Type="http://schemas.openxmlformats.org/officeDocument/2006/relationships/hyperlink" Target="https://datacvr.virk.dk/enhed/virksomhed/41052236" TargetMode="External"/><Relationship Id="rId6" Type="http://schemas.openxmlformats.org/officeDocument/2006/relationships/hyperlink" Target="https://datacvr.virk.dk/enhed/virksomhed/36945699" TargetMode="External"/><Relationship Id="rId23" Type="http://schemas.openxmlformats.org/officeDocument/2006/relationships/hyperlink" Target="https://datacvr.virk.dk/enhed/virksomhed/60698813" TargetMode="External"/><Relationship Id="rId119" Type="http://schemas.openxmlformats.org/officeDocument/2006/relationships/hyperlink" Target="https://datacvr.virk.dk/enhed/virksomhed/81260311" TargetMode="External"/><Relationship Id="rId44" Type="http://schemas.openxmlformats.org/officeDocument/2006/relationships/hyperlink" Target="https://datacvr.virk.dk/enhed/virksomhed/15137398" TargetMode="External"/><Relationship Id="rId65" Type="http://schemas.openxmlformats.org/officeDocument/2006/relationships/hyperlink" Target="https://datacvr.virk.dk/enhed/virksomhed/25137736" TargetMode="External"/><Relationship Id="rId86" Type="http://schemas.openxmlformats.org/officeDocument/2006/relationships/hyperlink" Target="https://datacvr.virk.dk/enhed/virksomhed/28673590" TargetMode="External"/><Relationship Id="rId130" Type="http://schemas.openxmlformats.org/officeDocument/2006/relationships/hyperlink" Target="https://datacvr.virk.dk/enhed/virksomhed/43785028" TargetMode="External"/><Relationship Id="rId151" Type="http://schemas.openxmlformats.org/officeDocument/2006/relationships/hyperlink" Target="https://datacvr.virk.dk/enhed/virksomhed/54638116" TargetMode="External"/><Relationship Id="rId172" Type="http://schemas.openxmlformats.org/officeDocument/2006/relationships/hyperlink" Target="https://datacvr.virk.dk/enhed/virksomhed/34604215" TargetMode="External"/><Relationship Id="rId193" Type="http://schemas.openxmlformats.org/officeDocument/2006/relationships/hyperlink" Target="https://datacvr.virk.dk/enhed/virksomhed/40300937" TargetMode="External"/><Relationship Id="rId207" Type="http://schemas.openxmlformats.org/officeDocument/2006/relationships/hyperlink" Target="https://datacvr.virk.dk/enhed/virksomhed/35808655" TargetMode="External"/><Relationship Id="rId13" Type="http://schemas.openxmlformats.org/officeDocument/2006/relationships/hyperlink" Target="https://datacvr.virk.dk/enhed/virksomhed/30804996" TargetMode="External"/><Relationship Id="rId109" Type="http://schemas.openxmlformats.org/officeDocument/2006/relationships/hyperlink" Target="https://datacvr.virk.dk/enhed/virksomhed/33780532" TargetMode="External"/><Relationship Id="rId34" Type="http://schemas.openxmlformats.org/officeDocument/2006/relationships/hyperlink" Target="https://datacvr.virk.dk/enhed/virksomhed/55700117" TargetMode="External"/><Relationship Id="rId55" Type="http://schemas.openxmlformats.org/officeDocument/2006/relationships/hyperlink" Target="https://datacvr.virk.dk/enhed/virksomhed/10096421" TargetMode="External"/><Relationship Id="rId76" Type="http://schemas.openxmlformats.org/officeDocument/2006/relationships/hyperlink" Target="https://datacvr.virk.dk/enhed/virksomhed/25868455" TargetMode="External"/><Relationship Id="rId97" Type="http://schemas.openxmlformats.org/officeDocument/2006/relationships/hyperlink" Target="https://datacvr.virk.dk/enhed/virksomhed/21594873" TargetMode="External"/><Relationship Id="rId120" Type="http://schemas.openxmlformats.org/officeDocument/2006/relationships/hyperlink" Target="https://datacvr.virk.dk/enhed/virksomhed/38243292" TargetMode="External"/><Relationship Id="rId141" Type="http://schemas.openxmlformats.org/officeDocument/2006/relationships/hyperlink" Target="https://datacvr.virk.dk/enhed/virksomhed/32270433" TargetMode="External"/><Relationship Id="rId7" Type="http://schemas.openxmlformats.org/officeDocument/2006/relationships/hyperlink" Target="https://datacvr.virk.dk/enhed/virksomhed/81445710" TargetMode="External"/><Relationship Id="rId162" Type="http://schemas.openxmlformats.org/officeDocument/2006/relationships/hyperlink" Target="https://datacvr.virk.dk/enhed/virksomhed/12762704" TargetMode="External"/><Relationship Id="rId183" Type="http://schemas.openxmlformats.org/officeDocument/2006/relationships/hyperlink" Target="https://datacvr.virk.dk/enhed/virksomhed/67760719" TargetMode="External"/><Relationship Id="rId218" Type="http://schemas.openxmlformats.org/officeDocument/2006/relationships/hyperlink" Target="https://datacvr.virk.dk/enhed/virksomhed/31586135?fritekst=Avn%2520Hydraulik%2520A%252FS&amp;sideIndex=0&amp;size=10" TargetMode="External"/><Relationship Id="rId24" Type="http://schemas.openxmlformats.org/officeDocument/2006/relationships/hyperlink" Target="https://datacvr.virk.dk/enhed/virksomhed/10702577" TargetMode="External"/><Relationship Id="rId45" Type="http://schemas.openxmlformats.org/officeDocument/2006/relationships/hyperlink" Target="https://datacvr.virk.dk/enhed/virksomhed/30861310" TargetMode="External"/><Relationship Id="rId66" Type="http://schemas.openxmlformats.org/officeDocument/2006/relationships/hyperlink" Target="https://datacvr.virk.dk/enhed/virksomhed/40217517" TargetMode="External"/><Relationship Id="rId87" Type="http://schemas.openxmlformats.org/officeDocument/2006/relationships/hyperlink" Target="https://datacvr.virk.dk/enhed/virksomhed/51568516" TargetMode="External"/><Relationship Id="rId110" Type="http://schemas.openxmlformats.org/officeDocument/2006/relationships/hyperlink" Target="https://datacvr.virk.dk/enhed/virksomhed/39633078" TargetMode="External"/><Relationship Id="rId131" Type="http://schemas.openxmlformats.org/officeDocument/2006/relationships/hyperlink" Target="https://datacvr.virk.dk/enhed/virksomhed/38437011" TargetMode="External"/><Relationship Id="rId152" Type="http://schemas.openxmlformats.org/officeDocument/2006/relationships/hyperlink" Target="https://datacvr.virk.dk/enhed/virksomhed/12445040" TargetMode="External"/><Relationship Id="rId173" Type="http://schemas.openxmlformats.org/officeDocument/2006/relationships/hyperlink" Target="https://datacvr.virk.dk/enhed/virksomhed/42191930" TargetMode="External"/><Relationship Id="rId194" Type="http://schemas.openxmlformats.org/officeDocument/2006/relationships/hyperlink" Target="https://datacvr.virk.dk/enhed/virksomhed/36699493" TargetMode="External"/><Relationship Id="rId208" Type="http://schemas.openxmlformats.org/officeDocument/2006/relationships/hyperlink" Target="https://datacvr.virk.dk/enhed/virksomhed/32551335" TargetMode="External"/><Relationship Id="rId14" Type="http://schemas.openxmlformats.org/officeDocument/2006/relationships/hyperlink" Target="https://datacvr.virk.dk/enhed/virksomhed/67758919" TargetMode="External"/><Relationship Id="rId35" Type="http://schemas.openxmlformats.org/officeDocument/2006/relationships/hyperlink" Target="https://datacvr.virk.dk/enhed/virksomhed/30071735" TargetMode="External"/><Relationship Id="rId56" Type="http://schemas.openxmlformats.org/officeDocument/2006/relationships/hyperlink" Target="https://datacvr.virk.dk/enhed/virksomhed/55117314" TargetMode="External"/><Relationship Id="rId77" Type="http://schemas.openxmlformats.org/officeDocument/2006/relationships/hyperlink" Target="https://datacvr.virk.dk/enhed/virksomhed/31850746" TargetMode="External"/><Relationship Id="rId100" Type="http://schemas.openxmlformats.org/officeDocument/2006/relationships/hyperlink" Target="https://datacvr.virk.dk/enhed/virksomhed/25925165" TargetMode="External"/><Relationship Id="rId8" Type="http://schemas.openxmlformats.org/officeDocument/2006/relationships/hyperlink" Target="https://datacvr.virk.dk/enhed/virksomhed/20255617" TargetMode="External"/><Relationship Id="rId98" Type="http://schemas.openxmlformats.org/officeDocument/2006/relationships/hyperlink" Target="https://datacvr.virk.dk/enhed/virksomhed/31014859" TargetMode="External"/><Relationship Id="rId121" Type="http://schemas.openxmlformats.org/officeDocument/2006/relationships/hyperlink" Target="https://datacvr.virk.dk/enhed/virksomhed/38017101" TargetMode="External"/><Relationship Id="rId142" Type="http://schemas.openxmlformats.org/officeDocument/2006/relationships/hyperlink" Target="https://datacvr.virk.dk/enhed/virksomhed/25662202" TargetMode="External"/><Relationship Id="rId163" Type="http://schemas.openxmlformats.org/officeDocument/2006/relationships/hyperlink" Target="https://datacvr.virk.dk/enhed/virksomhed/27460313" TargetMode="External"/><Relationship Id="rId184" Type="http://schemas.openxmlformats.org/officeDocument/2006/relationships/hyperlink" Target="https://datacvr.virk.dk/enhed/virksomhed/21792802" TargetMode="External"/><Relationship Id="rId219" Type="http://schemas.openxmlformats.org/officeDocument/2006/relationships/hyperlink" Target="https://datacvr.virk.dk/enhed/virksomhed/31474701" TargetMode="External"/><Relationship Id="rId3" Type="http://schemas.openxmlformats.org/officeDocument/2006/relationships/hyperlink" Target="https://datacvr.virk.dk/enhed/virksomhed/56768718" TargetMode="External"/><Relationship Id="rId214" Type="http://schemas.openxmlformats.org/officeDocument/2006/relationships/hyperlink" Target="https://datacvr.virk.dk/enhed/virksomhed/18630877" TargetMode="External"/><Relationship Id="rId25" Type="http://schemas.openxmlformats.org/officeDocument/2006/relationships/hyperlink" Target="https://datacvr.virk.dk/enhed/virksomhed/28870515" TargetMode="External"/><Relationship Id="rId46" Type="http://schemas.openxmlformats.org/officeDocument/2006/relationships/hyperlink" Target="https://datacvr.virk.dk/enhed/virksomhed/39967413" TargetMode="External"/><Relationship Id="rId67" Type="http://schemas.openxmlformats.org/officeDocument/2006/relationships/hyperlink" Target="https://datacvr.virk.dk/enhed/virksomhed/32663621" TargetMode="External"/><Relationship Id="rId116" Type="http://schemas.openxmlformats.org/officeDocument/2006/relationships/hyperlink" Target="https://datacvr.virk.dk/enhed/virksomhed/15501847" TargetMode="External"/><Relationship Id="rId137" Type="http://schemas.openxmlformats.org/officeDocument/2006/relationships/hyperlink" Target="https://datacvr.virk.dk/enhed/virksomhed/31089204" TargetMode="External"/><Relationship Id="rId158" Type="http://schemas.openxmlformats.org/officeDocument/2006/relationships/hyperlink" Target="https://datacvr.virk.dk/enhed/virksomhed/37904589" TargetMode="External"/><Relationship Id="rId20" Type="http://schemas.openxmlformats.org/officeDocument/2006/relationships/hyperlink" Target="https://datacvr.virk.dk/enhed/virksomhed/75266316" TargetMode="External"/><Relationship Id="rId41" Type="http://schemas.openxmlformats.org/officeDocument/2006/relationships/hyperlink" Target="https://datacvr.virk.dk/enhed/virksomhed/34086796" TargetMode="External"/><Relationship Id="rId62" Type="http://schemas.openxmlformats.org/officeDocument/2006/relationships/hyperlink" Target="https://datacvr.virk.dk/enhed/virksomhed/16314897" TargetMode="External"/><Relationship Id="rId83" Type="http://schemas.openxmlformats.org/officeDocument/2006/relationships/hyperlink" Target="https://datacvr.virk.dk/enhed/virksomhed/13059136" TargetMode="External"/><Relationship Id="rId88" Type="http://schemas.openxmlformats.org/officeDocument/2006/relationships/hyperlink" Target="https://datacvr.virk.dk/enhed/virksomhed/29220611" TargetMode="External"/><Relationship Id="rId111" Type="http://schemas.openxmlformats.org/officeDocument/2006/relationships/hyperlink" Target="https://datacvr.virk.dk/enhed/virksomhed/27905013" TargetMode="External"/><Relationship Id="rId132" Type="http://schemas.openxmlformats.org/officeDocument/2006/relationships/hyperlink" Target="https://datacvr.virk.dk/enhed/virksomhed/33074964" TargetMode="External"/><Relationship Id="rId153" Type="http://schemas.openxmlformats.org/officeDocument/2006/relationships/hyperlink" Target="https://datacvr.virk.dk/enhed/virksomhed/89976219" TargetMode="External"/><Relationship Id="rId174" Type="http://schemas.openxmlformats.org/officeDocument/2006/relationships/hyperlink" Target="https://datacvr.virk.dk/enhed/virksomhed/38675281" TargetMode="External"/><Relationship Id="rId179" Type="http://schemas.openxmlformats.org/officeDocument/2006/relationships/hyperlink" Target="https://datacvr.virk.dk/enhed/virksomhed/51391713" TargetMode="External"/><Relationship Id="rId195" Type="http://schemas.openxmlformats.org/officeDocument/2006/relationships/hyperlink" Target="https://datacvr.virk.dk/enhed/virksomhed/13801282" TargetMode="External"/><Relationship Id="rId209" Type="http://schemas.openxmlformats.org/officeDocument/2006/relationships/hyperlink" Target="https://datacvr.virk.dk/enhed/virksomhed/21289086" TargetMode="External"/><Relationship Id="rId190" Type="http://schemas.openxmlformats.org/officeDocument/2006/relationships/hyperlink" Target="https://datacvr.virk.dk/enhed/virksomhed/15016213" TargetMode="External"/><Relationship Id="rId204" Type="http://schemas.openxmlformats.org/officeDocument/2006/relationships/hyperlink" Target="https://datacvr.virk.dk/enhed/virksomhed/42186937" TargetMode="External"/><Relationship Id="rId220" Type="http://schemas.openxmlformats.org/officeDocument/2006/relationships/hyperlink" Target="https://datacvr.virk.dk/enhed/virksomhed/15300574?fritekst=Erria%2520A%252FS&amp;sideIndex=0&amp;size=10" TargetMode="External"/><Relationship Id="rId225" Type="http://schemas.openxmlformats.org/officeDocument/2006/relationships/comments" Target="../comments1.xml"/><Relationship Id="rId15" Type="http://schemas.openxmlformats.org/officeDocument/2006/relationships/hyperlink" Target="https://datacvr.virk.dk/enhed/virksomhed/11822606" TargetMode="External"/><Relationship Id="rId36" Type="http://schemas.openxmlformats.org/officeDocument/2006/relationships/hyperlink" Target="https://datacvr.virk.dk/enhed/virksomhed/34801797" TargetMode="External"/><Relationship Id="rId57" Type="http://schemas.openxmlformats.org/officeDocument/2006/relationships/hyperlink" Target="https://datacvr.virk.dk/enhed/virksomhed/10151627" TargetMode="External"/><Relationship Id="rId106" Type="http://schemas.openxmlformats.org/officeDocument/2006/relationships/hyperlink" Target="https://datacvr.virk.dk/enhed/virksomhed/24247791" TargetMode="External"/><Relationship Id="rId127" Type="http://schemas.openxmlformats.org/officeDocument/2006/relationships/hyperlink" Target="https://datacvr.virk.dk/enhed/virksomhed/40533516" TargetMode="External"/><Relationship Id="rId10" Type="http://schemas.openxmlformats.org/officeDocument/2006/relationships/hyperlink" Target="https://datacvr.virk.dk/enhed/virksomhed/29512426" TargetMode="External"/><Relationship Id="rId31" Type="http://schemas.openxmlformats.org/officeDocument/2006/relationships/hyperlink" Target="https://datacvr.virk.dk/enhed/virksomhed/49698119" TargetMode="External"/><Relationship Id="rId52" Type="http://schemas.openxmlformats.org/officeDocument/2006/relationships/hyperlink" Target="https://datacvr.virk.dk/enhed/virksomhed/33824114" TargetMode="External"/><Relationship Id="rId73" Type="http://schemas.openxmlformats.org/officeDocument/2006/relationships/hyperlink" Target="https://datacvr.virk.dk/enhed/virksomhed/36943378" TargetMode="External"/><Relationship Id="rId78" Type="http://schemas.openxmlformats.org/officeDocument/2006/relationships/hyperlink" Target="https://datacvr.virk.dk/enhed/virksomhed/42233269" TargetMode="External"/><Relationship Id="rId94" Type="http://schemas.openxmlformats.org/officeDocument/2006/relationships/hyperlink" Target="https://datacvr.virk.dk/enhed/virksomhed/30895460" TargetMode="External"/><Relationship Id="rId99" Type="http://schemas.openxmlformats.org/officeDocument/2006/relationships/hyperlink" Target="https://datacvr.virk.dk/enhed/virksomhed/41142111" TargetMode="External"/><Relationship Id="rId101" Type="http://schemas.openxmlformats.org/officeDocument/2006/relationships/hyperlink" Target="https://datacvr.virk.dk/enhed/virksomhed/36042443" TargetMode="External"/><Relationship Id="rId122" Type="http://schemas.openxmlformats.org/officeDocument/2006/relationships/hyperlink" Target="https://datacvr.virk.dk/enhed/virksomhed/80149212" TargetMode="External"/><Relationship Id="rId143" Type="http://schemas.openxmlformats.org/officeDocument/2006/relationships/hyperlink" Target="https://datacvr.virk.dk/enhed/virksomhed/33144334" TargetMode="External"/><Relationship Id="rId148" Type="http://schemas.openxmlformats.org/officeDocument/2006/relationships/hyperlink" Target="https://datacvr.virk.dk/enhed/virksomhed/27932150" TargetMode="External"/><Relationship Id="rId164" Type="http://schemas.openxmlformats.org/officeDocument/2006/relationships/hyperlink" Target="https://datacvr.virk.dk/enhed/virksomhed/36024992" TargetMode="External"/><Relationship Id="rId169" Type="http://schemas.openxmlformats.org/officeDocument/2006/relationships/hyperlink" Target="https://datacvr.virk.dk/enhed/virksomhed/25895010" TargetMode="External"/><Relationship Id="rId185" Type="http://schemas.openxmlformats.org/officeDocument/2006/relationships/hyperlink" Target="https://datacvr.virk.dk/enhed/virksomhed/21426695" TargetMode="External"/><Relationship Id="rId4" Type="http://schemas.openxmlformats.org/officeDocument/2006/relationships/hyperlink" Target="https://datacvr.virk.dk/enhed/virksomhed/28316658" TargetMode="External"/><Relationship Id="rId9" Type="http://schemas.openxmlformats.org/officeDocument/2006/relationships/hyperlink" Target="https://datacvr.virk.dk/enhed/virksomhed/36478608" TargetMode="External"/><Relationship Id="rId180" Type="http://schemas.openxmlformats.org/officeDocument/2006/relationships/hyperlink" Target="https://datacvr.virk.dk/enhed/virksomhed/40195858" TargetMode="External"/><Relationship Id="rId210" Type="http://schemas.openxmlformats.org/officeDocument/2006/relationships/hyperlink" Target="https://datacvr.virk.dk/enhed/virksomhed/37268720" TargetMode="External"/><Relationship Id="rId215" Type="http://schemas.openxmlformats.org/officeDocument/2006/relationships/hyperlink" Target="https://datacvr.virk.dk/enhed/virksomhed/11221033" TargetMode="External"/><Relationship Id="rId26" Type="http://schemas.openxmlformats.org/officeDocument/2006/relationships/hyperlink" Target="https://datacvr.virk.dk/enhed/virksomhed/35673989" TargetMode="External"/><Relationship Id="rId47" Type="http://schemas.openxmlformats.org/officeDocument/2006/relationships/hyperlink" Target="https://datacvr.virk.dk/enhed/virksomhed/41426799" TargetMode="External"/><Relationship Id="rId68" Type="http://schemas.openxmlformats.org/officeDocument/2006/relationships/hyperlink" Target="https://datacvr.virk.dk/enhed/virksomhed/24336212" TargetMode="External"/><Relationship Id="rId89" Type="http://schemas.openxmlformats.org/officeDocument/2006/relationships/hyperlink" Target="https://datacvr.virk.dk/enhed/virksomhed/35802169" TargetMode="External"/><Relationship Id="rId112" Type="http://schemas.openxmlformats.org/officeDocument/2006/relationships/hyperlink" Target="https://datacvr.virk.dk/enhed/virksomhed/42463825" TargetMode="External"/><Relationship Id="rId133" Type="http://schemas.openxmlformats.org/officeDocument/2006/relationships/hyperlink" Target="https://datacvr.virk.dk/enhed/virksomhed/26694027" TargetMode="External"/><Relationship Id="rId154" Type="http://schemas.openxmlformats.org/officeDocument/2006/relationships/hyperlink" Target="https://datacvr.virk.dk/enhed/virksomhed/17473271" TargetMode="External"/><Relationship Id="rId175" Type="http://schemas.openxmlformats.org/officeDocument/2006/relationships/hyperlink" Target="https://datacvr.virk.dk/enhed/virksomhed/25800370" TargetMode="External"/><Relationship Id="rId196" Type="http://schemas.openxmlformats.org/officeDocument/2006/relationships/hyperlink" Target="https://datacvr.virk.dk/enhed/virksomhed/36426594" TargetMode="External"/><Relationship Id="rId200" Type="http://schemas.openxmlformats.org/officeDocument/2006/relationships/hyperlink" Target="https://datacvr.virk.dk/enhed/virksomhed/19272796" TargetMode="External"/><Relationship Id="rId16" Type="http://schemas.openxmlformats.org/officeDocument/2006/relationships/hyperlink" Target="https://datacvr.virk.dk/enhed/virksomhed/46538811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datacvr.virk.dk/enhed/virksomhed/17881248" TargetMode="External"/><Relationship Id="rId58" Type="http://schemas.openxmlformats.org/officeDocument/2006/relationships/hyperlink" Target="https://datacvr.virk.dk/enhed/virksomhed/35431926" TargetMode="External"/><Relationship Id="rId79" Type="http://schemas.openxmlformats.org/officeDocument/2006/relationships/hyperlink" Target="https://datacvr.virk.dk/enhed/virksomhed/22460218" TargetMode="External"/><Relationship Id="rId102" Type="http://schemas.openxmlformats.org/officeDocument/2006/relationships/hyperlink" Target="https://datacvr.virk.dk/enhed/virksomhed/11810543" TargetMode="External"/><Relationship Id="rId123" Type="http://schemas.openxmlformats.org/officeDocument/2006/relationships/hyperlink" Target="https://datacvr.virk.dk/enhed/virksomhed/35839542" TargetMode="External"/><Relationship Id="rId144" Type="http://schemas.openxmlformats.org/officeDocument/2006/relationships/hyperlink" Target="https://datacvr.virk.dk/enhed/virksomhed/73981328" TargetMode="External"/><Relationship Id="rId90" Type="http://schemas.openxmlformats.org/officeDocument/2006/relationships/hyperlink" Target="https://datacvr.virk.dk/enhed/virksomhed/13835233" TargetMode="External"/><Relationship Id="rId165" Type="http://schemas.openxmlformats.org/officeDocument/2006/relationships/hyperlink" Target="https://datacvr.virk.dk/enhed/virksomhed/35255516" TargetMode="External"/><Relationship Id="rId186" Type="http://schemas.openxmlformats.org/officeDocument/2006/relationships/hyperlink" Target="https://datacvr.virk.dk/enhed/virksomhed/37745324" TargetMode="External"/><Relationship Id="rId211" Type="http://schemas.openxmlformats.org/officeDocument/2006/relationships/hyperlink" Target="https://datacvr.virk.dk/enhed/virksomhed/39931664" TargetMode="External"/><Relationship Id="rId27" Type="http://schemas.openxmlformats.org/officeDocument/2006/relationships/hyperlink" Target="https://datacvr.virk.dk/enhed/virksomhed/37692263" TargetMode="External"/><Relationship Id="rId48" Type="http://schemas.openxmlformats.org/officeDocument/2006/relationships/hyperlink" Target="https://datacvr.virk.dk/enhed/virksomhed/27054692" TargetMode="External"/><Relationship Id="rId69" Type="http://schemas.openxmlformats.org/officeDocument/2006/relationships/hyperlink" Target="https://datacvr.virk.dk/enhed/virksomhed/33260059" TargetMode="External"/><Relationship Id="rId113" Type="http://schemas.openxmlformats.org/officeDocument/2006/relationships/hyperlink" Target="https://datacvr.virk.dk/enhed/virksomhed/12560796" TargetMode="External"/><Relationship Id="rId134" Type="http://schemas.openxmlformats.org/officeDocument/2006/relationships/hyperlink" Target="https://datacvr.virk.dk/enhed/virksomhed/24221768" TargetMode="External"/><Relationship Id="rId80" Type="http://schemas.openxmlformats.org/officeDocument/2006/relationships/hyperlink" Target="https://datacvr.virk.dk/enhed/virksomhed/21856436" TargetMode="External"/><Relationship Id="rId155" Type="http://schemas.openxmlformats.org/officeDocument/2006/relationships/hyperlink" Target="https://datacvr.virk.dk/enhed/virksomhed/21806331" TargetMode="External"/><Relationship Id="rId176" Type="http://schemas.openxmlformats.org/officeDocument/2006/relationships/hyperlink" Target="https://datacvr.virk.dk/enhed/virksomhed/16930989" TargetMode="External"/><Relationship Id="rId197" Type="http://schemas.openxmlformats.org/officeDocument/2006/relationships/hyperlink" Target="https://datacvr.virk.dk/enhed/virksomhed/14281746" TargetMode="External"/><Relationship Id="rId201" Type="http://schemas.openxmlformats.org/officeDocument/2006/relationships/hyperlink" Target="https://datacvr.virk.dk/enhed/virksomhed/24393968" TargetMode="External"/><Relationship Id="rId222" Type="http://schemas.openxmlformats.org/officeDocument/2006/relationships/drawing" Target="../drawings/drawing1.xml"/><Relationship Id="rId17" Type="http://schemas.openxmlformats.org/officeDocument/2006/relationships/hyperlink" Target="https://datacvr.virk.dk/enhed/virksomhed/40516611" TargetMode="External"/><Relationship Id="rId38" Type="http://schemas.openxmlformats.org/officeDocument/2006/relationships/hyperlink" Target="https://datacvr.virk.dk/enhed/virksomhed/32141846" TargetMode="External"/><Relationship Id="rId59" Type="http://schemas.openxmlformats.org/officeDocument/2006/relationships/hyperlink" Target="https://datacvr.virk.dk/enhed/virksomhed/12375344" TargetMode="External"/><Relationship Id="rId103" Type="http://schemas.openxmlformats.org/officeDocument/2006/relationships/hyperlink" Target="https://datacvr.virk.dk/enhed/virksomhed/29976465" TargetMode="External"/><Relationship Id="rId124" Type="http://schemas.openxmlformats.org/officeDocument/2006/relationships/hyperlink" Target="https://datacvr.virk.dk/enhed/virksomhed/49677715" TargetMode="External"/><Relationship Id="rId70" Type="http://schemas.openxmlformats.org/officeDocument/2006/relationships/hyperlink" Target="https://datacvr.virk.dk/enhed/virksomhed/88185811" TargetMode="External"/><Relationship Id="rId91" Type="http://schemas.openxmlformats.org/officeDocument/2006/relationships/hyperlink" Target="https://datacvr.virk.dk/enhed/virksomhed/61232915" TargetMode="External"/><Relationship Id="rId145" Type="http://schemas.openxmlformats.org/officeDocument/2006/relationships/hyperlink" Target="https://datacvr.virk.dk/enhed/virksomhed/25490339" TargetMode="External"/><Relationship Id="rId166" Type="http://schemas.openxmlformats.org/officeDocument/2006/relationships/hyperlink" Target="https://datacvr.virk.dk/enhed/virksomhed/17952072" TargetMode="External"/><Relationship Id="rId187" Type="http://schemas.openxmlformats.org/officeDocument/2006/relationships/hyperlink" Target="https://datacvr.virk.dk/enhed/virksomhed/12053576" TargetMode="External"/><Relationship Id="rId1" Type="http://schemas.openxmlformats.org/officeDocument/2006/relationships/hyperlink" Target="https://datacvr.virk.dk/enhed/virksomhed/22756214" TargetMode="External"/><Relationship Id="rId212" Type="http://schemas.openxmlformats.org/officeDocument/2006/relationships/hyperlink" Target="https://datacvr.virk.dk/enhed/virksomhed/27912699?fritekst=Hytek%2520A%252FS&amp;sideIndex=0&amp;size=10" TargetMode="External"/><Relationship Id="rId28" Type="http://schemas.openxmlformats.org/officeDocument/2006/relationships/hyperlink" Target="https://datacvr.virk.dk/enhed/virksomhed/65724618" TargetMode="External"/><Relationship Id="rId49" Type="http://schemas.openxmlformats.org/officeDocument/2006/relationships/hyperlink" Target="https://datacvr.virk.dk/enhed/virksomhed/12854242" TargetMode="External"/><Relationship Id="rId114" Type="http://schemas.openxmlformats.org/officeDocument/2006/relationships/hyperlink" Target="https://datacvr.virk.dk/enhed/virksomhed/36959096" TargetMode="External"/><Relationship Id="rId60" Type="http://schemas.openxmlformats.org/officeDocument/2006/relationships/hyperlink" Target="https://datacvr.virk.dk/enhed/virksomhed/82735615" TargetMode="External"/><Relationship Id="rId81" Type="http://schemas.openxmlformats.org/officeDocument/2006/relationships/hyperlink" Target="https://datacvr.virk.dk/enhed/virksomhed/64600028" TargetMode="External"/><Relationship Id="rId135" Type="http://schemas.openxmlformats.org/officeDocument/2006/relationships/hyperlink" Target="https://datacvr.virk.dk/enhed/virksomhed/26664535" TargetMode="External"/><Relationship Id="rId156" Type="http://schemas.openxmlformats.org/officeDocument/2006/relationships/hyperlink" Target="https://datacvr.virk.dk/enhed/virksomhed/16935697" TargetMode="External"/><Relationship Id="rId177" Type="http://schemas.openxmlformats.org/officeDocument/2006/relationships/hyperlink" Target="https://datacvr.virk.dk/enhed/virksomhed/37954829" TargetMode="External"/><Relationship Id="rId198" Type="http://schemas.openxmlformats.org/officeDocument/2006/relationships/hyperlink" Target="https://datacvr.virk.dk/enhed/virksomhed/14049673" TargetMode="External"/><Relationship Id="rId202" Type="http://schemas.openxmlformats.org/officeDocument/2006/relationships/hyperlink" Target="https://datacvr.virk.dk/enhed/virksomhed/12473192" TargetMode="External"/><Relationship Id="rId223" Type="http://schemas.openxmlformats.org/officeDocument/2006/relationships/vmlDrawing" Target="../drawings/vmlDrawing1.vml"/><Relationship Id="rId18" Type="http://schemas.openxmlformats.org/officeDocument/2006/relationships/hyperlink" Target="https://datacvr.virk.dk/enhed/virksomhed/87597113" TargetMode="External"/><Relationship Id="rId39" Type="http://schemas.openxmlformats.org/officeDocument/2006/relationships/hyperlink" Target="https://datacvr.virk.dk/enhed/virksomhed/15798416" TargetMode="External"/><Relationship Id="rId50" Type="http://schemas.openxmlformats.org/officeDocument/2006/relationships/hyperlink" Target="https://datacvr.virk.dk/enhed/virksomhed/28705506" TargetMode="External"/><Relationship Id="rId104" Type="http://schemas.openxmlformats.org/officeDocument/2006/relationships/hyperlink" Target="https://datacvr.virk.dk/enhed/virksomhed/26277744" TargetMode="External"/><Relationship Id="rId125" Type="http://schemas.openxmlformats.org/officeDocument/2006/relationships/hyperlink" Target="https://datacvr.virk.dk/enhed/virksomhed/15287837" TargetMode="External"/><Relationship Id="rId146" Type="http://schemas.openxmlformats.org/officeDocument/2006/relationships/hyperlink" Target="https://datacvr.virk.dk/enhed/virksomhed/76653313" TargetMode="External"/><Relationship Id="rId167" Type="http://schemas.openxmlformats.org/officeDocument/2006/relationships/hyperlink" Target="https://datacvr.virk.dk/enhed/virksomhed/34093482" TargetMode="External"/><Relationship Id="rId188" Type="http://schemas.openxmlformats.org/officeDocument/2006/relationships/hyperlink" Target="https://datacvr.virk.dk/enhed/virksomhed/36064412" TargetMode="External"/><Relationship Id="rId71" Type="http://schemas.openxmlformats.org/officeDocument/2006/relationships/hyperlink" Target="https://datacvr.virk.dk/enhed/virksomhed/20830786" TargetMode="External"/><Relationship Id="rId92" Type="http://schemas.openxmlformats.org/officeDocument/2006/relationships/hyperlink" Target="https://datacvr.virk.dk/enhed/virksomhed/64232215" TargetMode="External"/><Relationship Id="rId213" Type="http://schemas.openxmlformats.org/officeDocument/2006/relationships/hyperlink" Target="https://datacvr.virk.dk/enhed/virksomhed/33752059?fritekst=Seamar%2520Scandinavia%2520A%252FS&amp;sideIndex=0&amp;size=10" TargetMode="External"/><Relationship Id="rId2" Type="http://schemas.openxmlformats.org/officeDocument/2006/relationships/hyperlink" Target="https://datacvr.virk.dk/enhed/virksomhed/38103245" TargetMode="External"/><Relationship Id="rId29" Type="http://schemas.openxmlformats.org/officeDocument/2006/relationships/hyperlink" Target="https://datacvr.virk.dk/enhed/virksomhed/25996011" TargetMode="External"/><Relationship Id="rId40" Type="http://schemas.openxmlformats.org/officeDocument/2006/relationships/hyperlink" Target="https://datacvr.virk.dk/enhed/virksomhed/32781020" TargetMode="External"/><Relationship Id="rId115" Type="http://schemas.openxmlformats.org/officeDocument/2006/relationships/hyperlink" Target="https://datacvr.virk.dk/enhed/virksomhed/26480531" TargetMode="External"/><Relationship Id="rId136" Type="http://schemas.openxmlformats.org/officeDocument/2006/relationships/hyperlink" Target="https://datacvr.virk.dk/enhed/virksomhed/31850002" TargetMode="External"/><Relationship Id="rId157" Type="http://schemas.openxmlformats.org/officeDocument/2006/relationships/hyperlink" Target="https://datacvr.virk.dk/enhed/virksomhed/66630315" TargetMode="External"/><Relationship Id="rId178" Type="http://schemas.openxmlformats.org/officeDocument/2006/relationships/hyperlink" Target="https://datacvr.virk.dk/enhed/virksomhed/49594828" TargetMode="External"/><Relationship Id="rId61" Type="http://schemas.openxmlformats.org/officeDocument/2006/relationships/hyperlink" Target="https://datacvr.virk.dk/enhed/virksomhed/12948700" TargetMode="External"/><Relationship Id="rId82" Type="http://schemas.openxmlformats.org/officeDocument/2006/relationships/hyperlink" Target="https://datacvr.virk.dk/enhed/virksomhed/33649584" TargetMode="External"/><Relationship Id="rId199" Type="http://schemas.openxmlformats.org/officeDocument/2006/relationships/hyperlink" Target="https://datacvr.virk.dk/enhed/virksomhed/24620417" TargetMode="External"/><Relationship Id="rId203" Type="http://schemas.openxmlformats.org/officeDocument/2006/relationships/hyperlink" Target="https://datacvr.virk.dk/enhed/virksomhed/23145928" TargetMode="External"/><Relationship Id="rId19" Type="http://schemas.openxmlformats.org/officeDocument/2006/relationships/hyperlink" Target="https://datacvr.virk.dk/enhed/virksomhed/74047912" TargetMode="External"/><Relationship Id="rId224" Type="http://schemas.openxmlformats.org/officeDocument/2006/relationships/table" Target="../tables/table1.xml"/><Relationship Id="rId30" Type="http://schemas.openxmlformats.org/officeDocument/2006/relationships/hyperlink" Target="https://datacvr.virk.dk/enhed/virksomhed/26249309" TargetMode="External"/><Relationship Id="rId105" Type="http://schemas.openxmlformats.org/officeDocument/2006/relationships/hyperlink" Target="https://datacvr.virk.dk/enhed/virksomhed/25815432" TargetMode="External"/><Relationship Id="rId126" Type="http://schemas.openxmlformats.org/officeDocument/2006/relationships/hyperlink" Target="https://datacvr.virk.dk/enhed/virksomhed/16608904" TargetMode="External"/><Relationship Id="rId147" Type="http://schemas.openxmlformats.org/officeDocument/2006/relationships/hyperlink" Target="https://datacvr.virk.dk/enhed/virksomhed/31474701" TargetMode="External"/><Relationship Id="rId168" Type="http://schemas.openxmlformats.org/officeDocument/2006/relationships/hyperlink" Target="https://datacvr.virk.dk/enhed/virksomhed/29186685" TargetMode="External"/><Relationship Id="rId51" Type="http://schemas.openxmlformats.org/officeDocument/2006/relationships/hyperlink" Target="https://datacvr.virk.dk/enhed/virksomhed/19685535" TargetMode="External"/><Relationship Id="rId72" Type="http://schemas.openxmlformats.org/officeDocument/2006/relationships/hyperlink" Target="https://datacvr.virk.dk/enhed/virksomhed/49255616" TargetMode="External"/><Relationship Id="rId93" Type="http://schemas.openxmlformats.org/officeDocument/2006/relationships/hyperlink" Target="https://datacvr.virk.dk/enhed/virksomhed/26113032" TargetMode="External"/><Relationship Id="rId189" Type="http://schemas.openxmlformats.org/officeDocument/2006/relationships/hyperlink" Target="https://datacvr.virk.dk/enhed/virksomhed/189156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CT401"/>
  <sheetViews>
    <sheetView tabSelected="1" zoomScaleNormal="100" workbookViewId="0">
      <pane xSplit="2" ySplit="1" topLeftCell="CN44" activePane="bottomRight" state="frozen"/>
      <selection pane="topRight" activeCell="C1" sqref="C1"/>
      <selection pane="bottomLeft" activeCell="A2" sqref="A2"/>
      <selection pane="bottomRight" activeCell="CQ60" sqref="CQ60"/>
    </sheetView>
  </sheetViews>
  <sheetFormatPr defaultColWidth="9.42578125" defaultRowHeight="15.75" x14ac:dyDescent="0.25"/>
  <cols>
    <col min="1" max="1" width="60.85546875" style="5" customWidth="1"/>
    <col min="2" max="2" width="13.140625" style="5" customWidth="1"/>
    <col min="3" max="3" width="41.5703125" style="5" bestFit="1" customWidth="1"/>
    <col min="4" max="4" width="21" style="5" bestFit="1" customWidth="1"/>
    <col min="5" max="5" width="13.5703125" style="5" customWidth="1"/>
    <col min="6" max="7" width="14" style="5" customWidth="1"/>
    <col min="8" max="8" width="10.85546875" style="5" customWidth="1"/>
    <col min="9" max="10" width="10.7109375" style="5" customWidth="1"/>
    <col min="11" max="11" width="14" style="5" customWidth="1"/>
    <col min="12" max="12" width="14.42578125" style="5" customWidth="1"/>
    <col min="13" max="14" width="14.28515625" style="5" customWidth="1"/>
    <col min="15" max="15" width="13.42578125" style="5" customWidth="1"/>
    <col min="16" max="16" width="14.140625" style="5" customWidth="1"/>
    <col min="17" max="18" width="13.85546875" style="5" customWidth="1"/>
    <col min="19" max="19" width="13" style="5" customWidth="1"/>
    <col min="20" max="20" width="13.140625" style="5" customWidth="1"/>
    <col min="21" max="21" width="19" style="5" customWidth="1"/>
    <col min="22" max="86" width="18.7109375" style="5" customWidth="1"/>
    <col min="87" max="87" width="18.7109375" style="98" customWidth="1"/>
    <col min="88" max="92" width="18.7109375" style="5" customWidth="1"/>
    <col min="93" max="93" width="139.5703125" style="5" customWidth="1"/>
    <col min="94" max="94" width="32.28515625" style="5" bestFit="1" customWidth="1"/>
    <col min="95" max="95" width="26.140625" style="5" customWidth="1"/>
    <col min="96" max="96" width="13.85546875" style="5" customWidth="1"/>
    <col min="97" max="97" width="20" style="5" bestFit="1" customWidth="1"/>
    <col min="98" max="98" width="14.5703125" style="5" bestFit="1" customWidth="1"/>
    <col min="99" max="16384" width="9.42578125" style="5"/>
  </cols>
  <sheetData>
    <row r="1" spans="1:98" s="97" customFormat="1" ht="63" x14ac:dyDescent="0.25">
      <c r="A1" s="10" t="s">
        <v>0</v>
      </c>
      <c r="B1" s="20" t="s">
        <v>1</v>
      </c>
      <c r="C1" s="11" t="s">
        <v>342</v>
      </c>
      <c r="D1" s="11" t="s">
        <v>277</v>
      </c>
      <c r="E1" s="11" t="s">
        <v>2</v>
      </c>
      <c r="F1" s="11" t="s">
        <v>3</v>
      </c>
      <c r="G1" s="11" t="s">
        <v>419</v>
      </c>
      <c r="H1" s="11" t="s">
        <v>75</v>
      </c>
      <c r="I1" s="11" t="s">
        <v>55</v>
      </c>
      <c r="J1" s="11" t="s">
        <v>47</v>
      </c>
      <c r="K1" s="11" t="s">
        <v>422</v>
      </c>
      <c r="L1" s="11" t="s">
        <v>76</v>
      </c>
      <c r="M1" s="11" t="s">
        <v>56</v>
      </c>
      <c r="N1" s="11" t="s">
        <v>421</v>
      </c>
      <c r="O1" s="79" t="s">
        <v>77</v>
      </c>
      <c r="P1" s="79" t="s">
        <v>59</v>
      </c>
      <c r="Q1" s="12" t="s">
        <v>420</v>
      </c>
      <c r="R1" s="12" t="s">
        <v>78</v>
      </c>
      <c r="S1" s="12" t="s">
        <v>57</v>
      </c>
      <c r="T1" s="12" t="s">
        <v>48</v>
      </c>
      <c r="U1" s="7" t="s">
        <v>425</v>
      </c>
      <c r="V1" s="7" t="s">
        <v>79</v>
      </c>
      <c r="W1" s="7" t="s">
        <v>58</v>
      </c>
      <c r="X1" s="7" t="s">
        <v>424</v>
      </c>
      <c r="Y1" s="79" t="s">
        <v>80</v>
      </c>
      <c r="Z1" s="79" t="s">
        <v>97</v>
      </c>
      <c r="AA1" s="13" t="s">
        <v>423</v>
      </c>
      <c r="AB1" s="13" t="s">
        <v>81</v>
      </c>
      <c r="AC1" s="13" t="s">
        <v>60</v>
      </c>
      <c r="AD1" s="13" t="s">
        <v>49</v>
      </c>
      <c r="AE1" s="7" t="s">
        <v>428</v>
      </c>
      <c r="AF1" s="7" t="s">
        <v>82</v>
      </c>
      <c r="AG1" s="7" t="s">
        <v>66</v>
      </c>
      <c r="AH1" s="79" t="s">
        <v>427</v>
      </c>
      <c r="AI1" s="79" t="s">
        <v>83</v>
      </c>
      <c r="AJ1" s="79" t="s">
        <v>61</v>
      </c>
      <c r="AK1" s="13" t="s">
        <v>426</v>
      </c>
      <c r="AL1" s="13" t="s">
        <v>84</v>
      </c>
      <c r="AM1" s="13" t="s">
        <v>62</v>
      </c>
      <c r="AN1" s="13" t="s">
        <v>50</v>
      </c>
      <c r="AO1" s="7" t="s">
        <v>431</v>
      </c>
      <c r="AP1" s="7" t="s">
        <v>85</v>
      </c>
      <c r="AQ1" s="7" t="s">
        <v>63</v>
      </c>
      <c r="AR1" s="79" t="s">
        <v>430</v>
      </c>
      <c r="AS1" s="79" t="s">
        <v>86</v>
      </c>
      <c r="AT1" s="79" t="s">
        <v>64</v>
      </c>
      <c r="AU1" s="13" t="s">
        <v>429</v>
      </c>
      <c r="AV1" s="13" t="s">
        <v>87</v>
      </c>
      <c r="AW1" s="13" t="s">
        <v>65</v>
      </c>
      <c r="AX1" s="13" t="s">
        <v>51</v>
      </c>
      <c r="AY1" s="7" t="s">
        <v>434</v>
      </c>
      <c r="AZ1" s="7" t="s">
        <v>88</v>
      </c>
      <c r="BA1" s="7" t="s">
        <v>69</v>
      </c>
      <c r="BB1" s="79" t="s">
        <v>433</v>
      </c>
      <c r="BC1" s="79" t="s">
        <v>89</v>
      </c>
      <c r="BD1" s="79" t="s">
        <v>68</v>
      </c>
      <c r="BE1" s="13" t="s">
        <v>432</v>
      </c>
      <c r="BF1" s="13" t="s">
        <v>90</v>
      </c>
      <c r="BG1" s="13" t="s">
        <v>67</v>
      </c>
      <c r="BH1" s="13" t="s">
        <v>52</v>
      </c>
      <c r="BI1" s="13" t="s">
        <v>437</v>
      </c>
      <c r="BJ1" s="7" t="s">
        <v>91</v>
      </c>
      <c r="BK1" s="7" t="s">
        <v>71</v>
      </c>
      <c r="BL1" s="79" t="s">
        <v>436</v>
      </c>
      <c r="BM1" s="79" t="s">
        <v>92</v>
      </c>
      <c r="BN1" s="79" t="s">
        <v>98</v>
      </c>
      <c r="BO1" s="13" t="s">
        <v>435</v>
      </c>
      <c r="BP1" s="13" t="s">
        <v>93</v>
      </c>
      <c r="BQ1" s="13" t="s">
        <v>70</v>
      </c>
      <c r="BR1" s="13" t="s">
        <v>53</v>
      </c>
      <c r="BS1" s="7" t="s">
        <v>440</v>
      </c>
      <c r="BT1" s="7" t="s">
        <v>94</v>
      </c>
      <c r="BU1" s="7" t="s">
        <v>74</v>
      </c>
      <c r="BV1" s="79" t="s">
        <v>439</v>
      </c>
      <c r="BW1" s="79" t="s">
        <v>95</v>
      </c>
      <c r="BX1" s="79" t="s">
        <v>73</v>
      </c>
      <c r="BY1" s="12" t="s">
        <v>438</v>
      </c>
      <c r="BZ1" s="12" t="s">
        <v>96</v>
      </c>
      <c r="CA1" s="12" t="s">
        <v>72</v>
      </c>
      <c r="CB1" s="12" t="s">
        <v>54</v>
      </c>
      <c r="CC1" s="88" t="s">
        <v>103</v>
      </c>
      <c r="CD1" s="12" t="s">
        <v>102</v>
      </c>
      <c r="CE1" s="12" t="s">
        <v>99</v>
      </c>
      <c r="CF1" s="12" t="s">
        <v>101</v>
      </c>
      <c r="CG1" s="12" t="s">
        <v>100</v>
      </c>
      <c r="CH1" s="12" t="s">
        <v>104</v>
      </c>
      <c r="CI1" s="88" t="s">
        <v>105</v>
      </c>
      <c r="CJ1" s="88" t="s">
        <v>107</v>
      </c>
      <c r="CK1" s="88" t="s">
        <v>106</v>
      </c>
      <c r="CL1" s="89" t="s">
        <v>110</v>
      </c>
      <c r="CM1" s="89" t="s">
        <v>109</v>
      </c>
      <c r="CN1" s="89" t="s">
        <v>108</v>
      </c>
      <c r="CO1" s="53" t="s">
        <v>4</v>
      </c>
      <c r="CP1" s="14" t="s">
        <v>5</v>
      </c>
      <c r="CQ1" s="14" t="s">
        <v>6</v>
      </c>
      <c r="CR1" s="11" t="s">
        <v>45</v>
      </c>
      <c r="CS1" s="11" t="s">
        <v>7</v>
      </c>
      <c r="CT1" s="11" t="s">
        <v>8</v>
      </c>
    </row>
    <row r="2" spans="1:98" s="96" customFormat="1" x14ac:dyDescent="0.25">
      <c r="A2" s="80" t="s">
        <v>236</v>
      </c>
      <c r="B2" s="114">
        <v>56768718</v>
      </c>
      <c r="C2" s="5" t="s">
        <v>343</v>
      </c>
      <c r="D2" s="5"/>
      <c r="E2">
        <v>522910</v>
      </c>
      <c r="F2" s="106">
        <v>45684</v>
      </c>
      <c r="G2" s="107" t="s">
        <v>21</v>
      </c>
      <c r="H2" s="107" t="s">
        <v>21</v>
      </c>
      <c r="I2" s="107" t="s">
        <v>21</v>
      </c>
      <c r="J2" s="107" t="s">
        <v>21</v>
      </c>
      <c r="K2" s="87" t="e">
        <f t="shared" ref="K2:K65" si="0">Q2/R2-1</f>
        <v>#DIV/0!</v>
      </c>
      <c r="L2" s="87" t="e">
        <f t="shared" ref="L2:L65" si="1">R2/S2-1</f>
        <v>#DIV/0!</v>
      </c>
      <c r="M2" s="87" t="e">
        <f t="shared" ref="M2:M65" si="2">S2/T2-1</f>
        <v>#DIV/0!</v>
      </c>
      <c r="N2" s="108">
        <f t="shared" ref="N2:N65" si="3">Q2-R2</f>
        <v>0</v>
      </c>
      <c r="O2" s="108">
        <f t="shared" ref="O2:O65" si="4">R2-S2</f>
        <v>0</v>
      </c>
      <c r="P2" s="108">
        <f t="shared" ref="P2:P65" si="5">S2-T2</f>
        <v>0</v>
      </c>
      <c r="Q2" s="109"/>
      <c r="R2" s="109"/>
      <c r="S2" s="109"/>
      <c r="T2" s="109"/>
      <c r="U2" s="87">
        <f t="shared" ref="U2:U65" si="6">(AA2-AB2)/ABS(AB2)</f>
        <v>-3.5754469308663536E-2</v>
      </c>
      <c r="V2" s="87">
        <f t="shared" ref="V2:V65" si="7">(AB2-AC2)/ABS(AC2)</f>
        <v>-8.5828571428571462E-2</v>
      </c>
      <c r="W2" s="87">
        <f t="shared" ref="W2:W65" si="8">(AC2-AD2)/ABS(AD2)</f>
        <v>0.89025707496219508</v>
      </c>
      <c r="X2" s="108">
        <f t="shared" ref="X2:X65" si="9">AA2-AB2</f>
        <v>-0.28599999999999959</v>
      </c>
      <c r="Y2" s="108">
        <f t="shared" ref="Y2:Y65" si="10">AB2-AC2</f>
        <v>-0.75100000000000033</v>
      </c>
      <c r="Z2" s="108">
        <f t="shared" ref="Z2:Z65" si="11">AC2-AD2</f>
        <v>4.1210000000000004</v>
      </c>
      <c r="AA2" s="109">
        <v>7.7130000000000001</v>
      </c>
      <c r="AB2" s="109">
        <v>7.9989999999999997</v>
      </c>
      <c r="AC2" s="109">
        <v>8.75</v>
      </c>
      <c r="AD2" s="109">
        <v>4.6289999999999996</v>
      </c>
      <c r="AE2" s="87">
        <f t="shared" ref="AE2:AE65" si="12">(AK2-AL2)/ABS(AL2)</f>
        <v>-0.14802289281997918</v>
      </c>
      <c r="AF2" s="87">
        <f t="shared" ref="AF2:AF65" si="13">(AL2-AM2)/ABS(AM2)</f>
        <v>-0.34480995397988751</v>
      </c>
      <c r="AG2" s="87">
        <f t="shared" ref="AG2:AG65" si="14">(AM2-AN2)/ABS(AN2)</f>
        <v>5.4120218579234969</v>
      </c>
      <c r="AH2" s="108">
        <f t="shared" ref="AH2:AH33" si="15">AK2-AL2</f>
        <v>-0.56899999999999995</v>
      </c>
      <c r="AI2" s="108">
        <f t="shared" ref="AI2:AI33" si="16">AL2-AM2</f>
        <v>-2.0230000000000001</v>
      </c>
      <c r="AJ2" s="108">
        <f t="shared" ref="AJ2:AJ33" si="17">AM2-AN2</f>
        <v>4.952</v>
      </c>
      <c r="AK2" s="109">
        <v>3.2749999999999999</v>
      </c>
      <c r="AL2" s="109">
        <v>3.8439999999999999</v>
      </c>
      <c r="AM2" s="109">
        <v>5.867</v>
      </c>
      <c r="AN2" s="109">
        <v>0.91500000000000004</v>
      </c>
      <c r="AO2" s="87">
        <f t="shared" ref="AO2:AO65" si="18">(AU2-AV2)/ABS(AV2)</f>
        <v>-0.18987975951903807</v>
      </c>
      <c r="AP2" s="87">
        <f t="shared" ref="AP2:AP65" si="19">(AV2-AW2)/ABS(AW2)</f>
        <v>-0.41414734370413853</v>
      </c>
      <c r="AQ2" s="87">
        <f t="shared" ref="AQ2:AQ65" si="20">(AW2-AX2)/ABS(AX2)</f>
        <v>6.932479627473807</v>
      </c>
      <c r="AR2" s="108">
        <f t="shared" ref="AR2:AR65" si="21">AU2-AV2</f>
        <v>-0.75800000000000001</v>
      </c>
      <c r="AS2" s="108">
        <f t="shared" ref="AS2:AS65" si="22">AV2-AW2</f>
        <v>-2.8220000000000001</v>
      </c>
      <c r="AT2" s="108">
        <f t="shared" ref="AT2:AT65" si="23">AW2-AX2</f>
        <v>5.9550000000000001</v>
      </c>
      <c r="AU2" s="109">
        <v>3.234</v>
      </c>
      <c r="AV2" s="109">
        <v>3.992</v>
      </c>
      <c r="AW2" s="109">
        <v>6.8140000000000001</v>
      </c>
      <c r="AX2" s="109">
        <v>0.85899999999999999</v>
      </c>
      <c r="AY2" s="87">
        <f t="shared" ref="AY2:AY65" si="24">(BE2-BF2)/ABS(BF2)</f>
        <v>-0.20943163097199338</v>
      </c>
      <c r="AZ2" s="87">
        <f t="shared" ref="AZ2:AZ65" si="25">(BF2-BG2)/ABS(BG2)</f>
        <v>-0.28535688005886684</v>
      </c>
      <c r="BA2" s="87">
        <f t="shared" ref="BA2:BA65" si="26">(BG2-BH2)/ABS(BH2)</f>
        <v>4.363062352012629</v>
      </c>
      <c r="BB2" s="108">
        <f t="shared" ref="BB2:BB65" si="27">BE2-BF2</f>
        <v>-1.0169999999999999</v>
      </c>
      <c r="BC2" s="108">
        <f t="shared" ref="BC2:BC65" si="28">BF2-BG2</f>
        <v>-1.9390000000000001</v>
      </c>
      <c r="BD2" s="108">
        <f t="shared" ref="BD2:BD65" si="29">BG2-BH2</f>
        <v>5.5280000000000005</v>
      </c>
      <c r="BE2" s="109">
        <v>3.839</v>
      </c>
      <c r="BF2" s="109">
        <v>4.8559999999999999</v>
      </c>
      <c r="BG2" s="109">
        <v>6.7949999999999999</v>
      </c>
      <c r="BH2" s="109">
        <v>1.2669999999999999</v>
      </c>
      <c r="BI2" s="87">
        <f t="shared" ref="BI2:BI65" si="30">(BO2-BP2)/ABS(BP2)</f>
        <v>-0.55292879019908114</v>
      </c>
      <c r="BJ2" s="87">
        <f t="shared" ref="BJ2:BJ65" si="31">(BP2-BQ2)/ABS(BQ2)</f>
        <v>0.29547427154370753</v>
      </c>
      <c r="BK2" s="87">
        <f t="shared" ref="BK2:BK65" si="32">(BQ2-BR2)/ABS(BR2)</f>
        <v>1.9477339181286544</v>
      </c>
      <c r="BL2" s="108">
        <f t="shared" ref="BL2:BL65" si="33">BO2-BP2</f>
        <v>-5.7770000000000001</v>
      </c>
      <c r="BM2" s="108">
        <f t="shared" ref="BM2:BM65" si="34">BP2-BQ2</f>
        <v>2.3830000000000009</v>
      </c>
      <c r="BN2" s="108">
        <f t="shared" ref="BN2:BN65" si="35">BQ2-BR2</f>
        <v>5.3289999999999988</v>
      </c>
      <c r="BO2" s="109">
        <v>4.6710000000000003</v>
      </c>
      <c r="BP2" s="109">
        <v>10.448</v>
      </c>
      <c r="BQ2" s="109">
        <v>8.0649999999999995</v>
      </c>
      <c r="BR2" s="109">
        <v>2.7360000000000002</v>
      </c>
      <c r="BS2" s="87">
        <f t="shared" ref="BS2:BS65" si="36">(BY2-BZ2)/ABS(BZ2)</f>
        <v>0</v>
      </c>
      <c r="BT2" s="87">
        <f t="shared" ref="BT2:BT65" si="37">(BZ2-CA2)/ABS(CA2)</f>
        <v>0</v>
      </c>
      <c r="BU2" s="87">
        <f t="shared" ref="BU2:BU65" si="38">(CA2-CB2)/ABS(CB2)</f>
        <v>0</v>
      </c>
      <c r="BV2" s="108">
        <f t="shared" ref="BV2:BV65" si="39">BY2-BZ2</f>
        <v>0</v>
      </c>
      <c r="BW2" s="108">
        <f t="shared" ref="BW2:BW65" si="40">BZ2-CA2</f>
        <v>0</v>
      </c>
      <c r="BX2" s="108">
        <f t="shared" ref="BX2:BX65" si="41">CA2-CB2</f>
        <v>0</v>
      </c>
      <c r="BY2" s="54">
        <v>4</v>
      </c>
      <c r="BZ2" s="54">
        <v>4</v>
      </c>
      <c r="CA2" s="54">
        <v>4</v>
      </c>
      <c r="CB2" s="54">
        <v>4</v>
      </c>
      <c r="CC2" s="108">
        <f t="shared" ref="CC2:CC65" si="42">CE2-CF2</f>
        <v>0</v>
      </c>
      <c r="CD2" s="108">
        <f t="shared" ref="CD2:CD65" si="43">CF2-CG2</f>
        <v>0</v>
      </c>
      <c r="CE2" s="5"/>
      <c r="CF2" s="5"/>
      <c r="CG2" s="5"/>
      <c r="CH2" s="87" t="e">
        <f t="shared" ref="CH2:CH65" si="44">(CL2-CM2)/ABS(CM2)</f>
        <v>#DIV/0!</v>
      </c>
      <c r="CI2" s="87" t="e">
        <f t="shared" ref="CI2:CI65" si="45">(CM2-CN2)/ABS(CN2)</f>
        <v>#DIV/0!</v>
      </c>
      <c r="CJ2" s="108">
        <f t="shared" ref="CJ2:CJ65" si="46">CL2-CM2</f>
        <v>0</v>
      </c>
      <c r="CK2" s="108">
        <f t="shared" ref="CK2:CK65" si="47">CM2-CN2</f>
        <v>0</v>
      </c>
      <c r="CL2" s="54"/>
      <c r="CM2" s="54"/>
      <c r="CN2" s="54"/>
      <c r="CO2" s="19"/>
      <c r="CP2" s="1" t="s">
        <v>9</v>
      </c>
      <c r="CQ2" s="4"/>
      <c r="CR2" s="1">
        <v>3250</v>
      </c>
      <c r="CS2" s="1" t="s">
        <v>328</v>
      </c>
      <c r="CT2" s="15" t="s">
        <v>15</v>
      </c>
    </row>
    <row r="3" spans="1:98" s="96" customFormat="1" x14ac:dyDescent="0.25">
      <c r="A3" s="80" t="s">
        <v>213</v>
      </c>
      <c r="B3" s="114">
        <v>28316658</v>
      </c>
      <c r="C3" s="5" t="s">
        <v>343</v>
      </c>
      <c r="D3" s="5"/>
      <c r="E3">
        <v>522920</v>
      </c>
      <c r="F3" s="106">
        <v>45446</v>
      </c>
      <c r="G3" s="107"/>
      <c r="H3" s="107" t="s">
        <v>21</v>
      </c>
      <c r="I3" s="107" t="s">
        <v>21</v>
      </c>
      <c r="J3" s="107" t="s">
        <v>21</v>
      </c>
      <c r="K3" s="87" t="e">
        <f t="shared" si="0"/>
        <v>#DIV/0!</v>
      </c>
      <c r="L3" s="87" t="e">
        <f t="shared" si="1"/>
        <v>#DIV/0!</v>
      </c>
      <c r="M3" s="87" t="e">
        <f t="shared" si="2"/>
        <v>#DIV/0!</v>
      </c>
      <c r="N3" s="108">
        <f t="shared" si="3"/>
        <v>0</v>
      </c>
      <c r="O3" s="108">
        <f t="shared" si="4"/>
        <v>0</v>
      </c>
      <c r="P3" s="108">
        <f t="shared" si="5"/>
        <v>0</v>
      </c>
      <c r="Q3" s="109"/>
      <c r="R3" s="109"/>
      <c r="S3" s="109"/>
      <c r="T3" s="109"/>
      <c r="U3" s="87">
        <f t="shared" si="6"/>
        <v>-1</v>
      </c>
      <c r="V3" s="87">
        <f t="shared" si="7"/>
        <v>0.23069360028602068</v>
      </c>
      <c r="W3" s="87">
        <f t="shared" si="8"/>
        <v>0.21325164018868945</v>
      </c>
      <c r="X3" s="108">
        <f t="shared" si="9"/>
        <v>-27.538</v>
      </c>
      <c r="Y3" s="108">
        <f t="shared" si="10"/>
        <v>5.161999999999999</v>
      </c>
      <c r="Z3" s="108">
        <f t="shared" si="11"/>
        <v>3.9329999999999998</v>
      </c>
      <c r="AA3" s="109"/>
      <c r="AB3" s="109">
        <v>27.538</v>
      </c>
      <c r="AC3" s="109">
        <v>22.376000000000001</v>
      </c>
      <c r="AD3" s="109">
        <v>18.443000000000001</v>
      </c>
      <c r="AE3" s="87">
        <f t="shared" si="12"/>
        <v>-1</v>
      </c>
      <c r="AF3" s="87">
        <f t="shared" si="13"/>
        <v>2.2430291508238271</v>
      </c>
      <c r="AG3" s="87">
        <f t="shared" si="14"/>
        <v>1.0153256704980842</v>
      </c>
      <c r="AH3" s="108">
        <f t="shared" si="15"/>
        <v>-10.234999999999999</v>
      </c>
      <c r="AI3" s="108">
        <f t="shared" si="16"/>
        <v>7.0789999999999988</v>
      </c>
      <c r="AJ3" s="108">
        <f t="shared" si="17"/>
        <v>1.59</v>
      </c>
      <c r="AK3" s="109"/>
      <c r="AL3" s="109">
        <v>10.234999999999999</v>
      </c>
      <c r="AM3" s="109">
        <v>3.1560000000000001</v>
      </c>
      <c r="AN3" s="109">
        <v>1.5660000000000001</v>
      </c>
      <c r="AO3" s="87">
        <f t="shared" si="18"/>
        <v>-1</v>
      </c>
      <c r="AP3" s="87">
        <f t="shared" si="19"/>
        <v>2.4560137457044675</v>
      </c>
      <c r="AQ3" s="87">
        <f t="shared" si="20"/>
        <v>1.3716381418092909</v>
      </c>
      <c r="AR3" s="108">
        <f t="shared" si="21"/>
        <v>-10.057</v>
      </c>
      <c r="AS3" s="108">
        <f t="shared" si="22"/>
        <v>7.1470000000000002</v>
      </c>
      <c r="AT3" s="108">
        <f t="shared" si="23"/>
        <v>1.6830000000000001</v>
      </c>
      <c r="AU3" s="109"/>
      <c r="AV3" s="109">
        <v>10.057</v>
      </c>
      <c r="AW3" s="109">
        <v>2.91</v>
      </c>
      <c r="AX3" s="109">
        <v>1.2270000000000001</v>
      </c>
      <c r="AY3" s="87">
        <f t="shared" si="24"/>
        <v>-1</v>
      </c>
      <c r="AZ3" s="87">
        <f t="shared" si="25"/>
        <v>4.4326874955315215E-3</v>
      </c>
      <c r="BA3" s="87">
        <f t="shared" si="26"/>
        <v>-0.33989334088442114</v>
      </c>
      <c r="BB3" s="108">
        <f t="shared" si="27"/>
        <v>-14.048999999999999</v>
      </c>
      <c r="BC3" s="108">
        <f t="shared" si="28"/>
        <v>6.1999999999999389E-2</v>
      </c>
      <c r="BD3" s="108">
        <f t="shared" si="29"/>
        <v>-7.202</v>
      </c>
      <c r="BE3" s="109"/>
      <c r="BF3" s="109">
        <v>14.048999999999999</v>
      </c>
      <c r="BG3" s="109">
        <v>13.987</v>
      </c>
      <c r="BH3" s="109">
        <v>21.189</v>
      </c>
      <c r="BI3" s="87">
        <f t="shared" si="30"/>
        <v>-1</v>
      </c>
      <c r="BJ3" s="87">
        <f t="shared" si="31"/>
        <v>-6.5743155975384396E-2</v>
      </c>
      <c r="BK3" s="87">
        <f t="shared" si="32"/>
        <v>-6.5816555868366808E-2</v>
      </c>
      <c r="BL3" s="108">
        <f t="shared" si="33"/>
        <v>-36.890999999999998</v>
      </c>
      <c r="BM3" s="108">
        <f t="shared" si="34"/>
        <v>-2.5960000000000036</v>
      </c>
      <c r="BN3" s="108">
        <f t="shared" si="35"/>
        <v>-2.7819999999999965</v>
      </c>
      <c r="BO3" s="109"/>
      <c r="BP3" s="109">
        <v>36.890999999999998</v>
      </c>
      <c r="BQ3" s="109">
        <v>39.487000000000002</v>
      </c>
      <c r="BR3" s="109">
        <v>42.268999999999998</v>
      </c>
      <c r="BS3" s="87">
        <f t="shared" si="36"/>
        <v>-1</v>
      </c>
      <c r="BT3" s="87">
        <f t="shared" si="37"/>
        <v>2.2727272727272728E-2</v>
      </c>
      <c r="BU3" s="87">
        <f t="shared" si="38"/>
        <v>0.1</v>
      </c>
      <c r="BV3" s="108">
        <f t="shared" si="39"/>
        <v>-45</v>
      </c>
      <c r="BW3" s="108">
        <f t="shared" si="40"/>
        <v>1</v>
      </c>
      <c r="BX3" s="108">
        <f t="shared" si="41"/>
        <v>4</v>
      </c>
      <c r="BY3" s="54"/>
      <c r="BZ3" s="54">
        <v>45</v>
      </c>
      <c r="CA3" s="54">
        <v>44</v>
      </c>
      <c r="CB3" s="54">
        <v>40</v>
      </c>
      <c r="CC3" s="108">
        <f t="shared" si="42"/>
        <v>0</v>
      </c>
      <c r="CD3" s="108">
        <f t="shared" si="43"/>
        <v>0</v>
      </c>
      <c r="CE3" s="5"/>
      <c r="CF3" s="5"/>
      <c r="CG3" s="5"/>
      <c r="CH3" s="87" t="e">
        <f t="shared" si="44"/>
        <v>#DIV/0!</v>
      </c>
      <c r="CI3" s="87" t="e">
        <f t="shared" si="45"/>
        <v>#DIV/0!</v>
      </c>
      <c r="CJ3" s="108">
        <f t="shared" si="46"/>
        <v>0</v>
      </c>
      <c r="CK3" s="108">
        <f t="shared" si="47"/>
        <v>0</v>
      </c>
      <c r="CL3" s="54"/>
      <c r="CM3" s="54"/>
      <c r="CN3" s="54"/>
      <c r="CO3" s="19"/>
      <c r="CP3" s="1" t="s">
        <v>9</v>
      </c>
      <c r="CQ3" s="4"/>
      <c r="CR3" s="1">
        <v>3390</v>
      </c>
      <c r="CS3" s="1" t="s">
        <v>327</v>
      </c>
      <c r="CT3" s="15" t="s">
        <v>15</v>
      </c>
    </row>
    <row r="4" spans="1:98" s="96" customFormat="1" x14ac:dyDescent="0.25">
      <c r="A4" s="80" t="s">
        <v>113</v>
      </c>
      <c r="B4" s="114">
        <v>22756214</v>
      </c>
      <c r="C4" s="5" t="s">
        <v>112</v>
      </c>
      <c r="D4"/>
      <c r="E4">
        <v>701010</v>
      </c>
      <c r="F4" s="106">
        <v>45366</v>
      </c>
      <c r="G4" s="107"/>
      <c r="H4" s="107" t="s">
        <v>21</v>
      </c>
      <c r="I4" s="107" t="s">
        <v>21</v>
      </c>
      <c r="J4" s="107" t="s">
        <v>21</v>
      </c>
      <c r="K4" s="87">
        <f t="shared" si="0"/>
        <v>-1</v>
      </c>
      <c r="L4" s="87">
        <f t="shared" si="1"/>
        <v>-0.36314367535434755</v>
      </c>
      <c r="M4" s="87">
        <f t="shared" si="2"/>
        <v>0.31951705051224377</v>
      </c>
      <c r="N4" s="108">
        <f t="shared" si="3"/>
        <v>-352032.91800000001</v>
      </c>
      <c r="O4" s="108">
        <f t="shared" si="4"/>
        <v>-200733.70199999999</v>
      </c>
      <c r="P4" s="108">
        <f t="shared" si="5"/>
        <v>133850.76</v>
      </c>
      <c r="Q4" s="109"/>
      <c r="R4" s="109">
        <v>352032.91800000001</v>
      </c>
      <c r="S4" s="109">
        <v>552766.62</v>
      </c>
      <c r="T4" s="109">
        <v>418915.86</v>
      </c>
      <c r="U4" s="87">
        <f t="shared" si="6"/>
        <v>-1</v>
      </c>
      <c r="V4" s="87">
        <f t="shared" si="7"/>
        <v>-0.73666790948934557</v>
      </c>
      <c r="W4" s="87">
        <f t="shared" si="8"/>
        <v>0.52448105162444347</v>
      </c>
      <c r="X4" s="108">
        <f t="shared" si="9"/>
        <v>-65429.245000000003</v>
      </c>
      <c r="Y4" s="108">
        <f t="shared" si="10"/>
        <v>-183037.41500000001</v>
      </c>
      <c r="Z4" s="108">
        <f t="shared" si="11"/>
        <v>85482.239999999991</v>
      </c>
      <c r="AA4" s="109"/>
      <c r="AB4" s="109">
        <v>65429.245000000003</v>
      </c>
      <c r="AC4" s="109">
        <v>248466.66</v>
      </c>
      <c r="AD4" s="109">
        <v>162984.42000000001</v>
      </c>
      <c r="AE4" s="87">
        <f t="shared" si="12"/>
        <v>-1</v>
      </c>
      <c r="AF4" s="87">
        <f t="shared" si="13"/>
        <v>-0.87038100031161758</v>
      </c>
      <c r="AG4" s="87">
        <f t="shared" si="14"/>
        <v>0.56856765273965626</v>
      </c>
      <c r="AH4" s="108">
        <f t="shared" si="15"/>
        <v>-27120.287</v>
      </c>
      <c r="AI4" s="108">
        <f t="shared" si="16"/>
        <v>-182110.51299999998</v>
      </c>
      <c r="AJ4" s="108">
        <f t="shared" si="17"/>
        <v>75841.079999999987</v>
      </c>
      <c r="AK4" s="109"/>
      <c r="AL4" s="109">
        <v>27120.287</v>
      </c>
      <c r="AM4" s="109">
        <v>209230.8</v>
      </c>
      <c r="AN4" s="109">
        <v>133389.72</v>
      </c>
      <c r="AO4" s="87">
        <f t="shared" si="18"/>
        <v>-1</v>
      </c>
      <c r="AP4" s="87">
        <f t="shared" si="19"/>
        <v>-0.85328876207772419</v>
      </c>
      <c r="AQ4" s="87">
        <f t="shared" si="20"/>
        <v>0.6140416444207154</v>
      </c>
      <c r="AR4" s="108">
        <f t="shared" si="21"/>
        <v>-30070.842000000001</v>
      </c>
      <c r="AS4" s="108">
        <f t="shared" si="22"/>
        <v>-174895.33799999999</v>
      </c>
      <c r="AT4" s="108">
        <f t="shared" si="23"/>
        <v>77976.78</v>
      </c>
      <c r="AU4" s="109"/>
      <c r="AV4" s="109">
        <v>30070.842000000001</v>
      </c>
      <c r="AW4" s="109">
        <v>204966.18</v>
      </c>
      <c r="AX4" s="109">
        <v>126989.4</v>
      </c>
      <c r="AY4" s="87">
        <f t="shared" si="24"/>
        <v>-1</v>
      </c>
      <c r="AZ4" s="87">
        <f t="shared" si="25"/>
        <v>-0.13865744016741841</v>
      </c>
      <c r="BA4" s="87">
        <f t="shared" si="26"/>
        <v>0.42651574975870843</v>
      </c>
      <c r="BB4" s="108">
        <f t="shared" si="27"/>
        <v>-379780.54300000001</v>
      </c>
      <c r="BC4" s="108">
        <f t="shared" si="28"/>
        <v>-61136.417000000016</v>
      </c>
      <c r="BD4" s="108">
        <f t="shared" si="29"/>
        <v>131830.32</v>
      </c>
      <c r="BE4" s="109"/>
      <c r="BF4" s="109">
        <v>379780.54300000001</v>
      </c>
      <c r="BG4" s="109">
        <v>440916.96</v>
      </c>
      <c r="BH4" s="109">
        <v>309086.64</v>
      </c>
      <c r="BI4" s="87">
        <f t="shared" si="30"/>
        <v>-1</v>
      </c>
      <c r="BJ4" s="87">
        <f t="shared" si="31"/>
        <v>-0.10889984167529462</v>
      </c>
      <c r="BK4" s="87">
        <f t="shared" si="32"/>
        <v>0.29623223699685908</v>
      </c>
      <c r="BL4" s="108">
        <f t="shared" si="33"/>
        <v>-565982.62199999997</v>
      </c>
      <c r="BM4" s="108">
        <f t="shared" si="34"/>
        <v>-69167.778000000049</v>
      </c>
      <c r="BN4" s="108">
        <f t="shared" si="35"/>
        <v>145153.02000000002</v>
      </c>
      <c r="BO4" s="109"/>
      <c r="BP4" s="109">
        <v>565982.62199999997</v>
      </c>
      <c r="BQ4" s="109">
        <v>635150.4</v>
      </c>
      <c r="BR4" s="109">
        <v>489997.38</v>
      </c>
      <c r="BS4" s="87">
        <f t="shared" si="36"/>
        <v>-1</v>
      </c>
      <c r="BT4" s="87">
        <f t="shared" si="37"/>
        <v>1.5816228659121426E-2</v>
      </c>
      <c r="BU4" s="87">
        <f t="shared" si="38"/>
        <v>0.22120058565153733</v>
      </c>
      <c r="BV4" s="108">
        <f t="shared" si="39"/>
        <v>-105909</v>
      </c>
      <c r="BW4" s="108">
        <f t="shared" si="40"/>
        <v>1649</v>
      </c>
      <c r="BX4" s="108">
        <f t="shared" si="41"/>
        <v>18885</v>
      </c>
      <c r="BY4" s="54"/>
      <c r="BZ4" s="54">
        <v>105909</v>
      </c>
      <c r="CA4" s="54">
        <v>104260</v>
      </c>
      <c r="CB4" s="54">
        <v>85375</v>
      </c>
      <c r="CC4" s="108">
        <f t="shared" si="42"/>
        <v>0</v>
      </c>
      <c r="CD4" s="108">
        <f t="shared" si="43"/>
        <v>-750</v>
      </c>
      <c r="CE4" s="5"/>
      <c r="CF4" s="5"/>
      <c r="CG4" s="5">
        <v>750</v>
      </c>
      <c r="CH4" s="87" t="e">
        <f t="shared" si="44"/>
        <v>#DIV/0!</v>
      </c>
      <c r="CI4" s="87" t="e">
        <f t="shared" si="45"/>
        <v>#DIV/0!</v>
      </c>
      <c r="CJ4" s="108">
        <f t="shared" si="46"/>
        <v>0</v>
      </c>
      <c r="CK4" s="108">
        <f t="shared" si="47"/>
        <v>0</v>
      </c>
      <c r="CL4" s="75"/>
      <c r="CM4" s="75"/>
      <c r="CN4" s="75"/>
      <c r="CO4" s="3"/>
      <c r="CP4" s="1" t="s">
        <v>9</v>
      </c>
      <c r="CQ4" s="4" t="s">
        <v>13</v>
      </c>
      <c r="CR4" s="1">
        <v>1263</v>
      </c>
      <c r="CS4" s="1" t="s">
        <v>23</v>
      </c>
      <c r="CT4" s="15" t="s">
        <v>15</v>
      </c>
    </row>
    <row r="5" spans="1:98" s="96" customFormat="1" x14ac:dyDescent="0.25">
      <c r="A5" s="80" t="s">
        <v>474</v>
      </c>
      <c r="B5" s="114">
        <v>40217517</v>
      </c>
      <c r="C5" s="5" t="s">
        <v>111</v>
      </c>
      <c r="D5"/>
      <c r="E5">
        <v>331500</v>
      </c>
      <c r="F5" s="106">
        <v>45671</v>
      </c>
      <c r="G5" s="107" t="s">
        <v>297</v>
      </c>
      <c r="H5" s="107" t="s">
        <v>297</v>
      </c>
      <c r="I5" s="107" t="s">
        <v>297</v>
      </c>
      <c r="J5" s="107" t="s">
        <v>297</v>
      </c>
      <c r="K5" s="87" t="e">
        <f t="shared" si="0"/>
        <v>#DIV/0!</v>
      </c>
      <c r="L5" s="87" t="e">
        <f t="shared" si="1"/>
        <v>#DIV/0!</v>
      </c>
      <c r="M5" s="87" t="e">
        <f t="shared" si="2"/>
        <v>#DIV/0!</v>
      </c>
      <c r="N5" s="108">
        <f t="shared" si="3"/>
        <v>0</v>
      </c>
      <c r="O5" s="108">
        <f t="shared" si="4"/>
        <v>0</v>
      </c>
      <c r="P5" s="108">
        <f t="shared" si="5"/>
        <v>0</v>
      </c>
      <c r="Q5" s="109"/>
      <c r="R5" s="109"/>
      <c r="S5" s="109"/>
      <c r="T5" s="109"/>
      <c r="U5" s="87">
        <f t="shared" si="6"/>
        <v>-0.23944672799634631</v>
      </c>
      <c r="V5" s="87">
        <f t="shared" si="7"/>
        <v>0.64329366355741391</v>
      </c>
      <c r="W5" s="87">
        <f t="shared" si="8"/>
        <v>-0.23088975014430613</v>
      </c>
      <c r="X5" s="108">
        <f t="shared" si="9"/>
        <v>-3.67</v>
      </c>
      <c r="Y5" s="108">
        <f t="shared" si="10"/>
        <v>6</v>
      </c>
      <c r="Z5" s="108">
        <f t="shared" si="11"/>
        <v>-2.8000000000000007</v>
      </c>
      <c r="AA5" s="109">
        <v>11.657</v>
      </c>
      <c r="AB5" s="109">
        <v>15.327</v>
      </c>
      <c r="AC5" s="109">
        <v>9.327</v>
      </c>
      <c r="AD5" s="109">
        <v>12.127000000000001</v>
      </c>
      <c r="AE5" s="87">
        <f t="shared" si="12"/>
        <v>-1.9020552344251767</v>
      </c>
      <c r="AF5" s="87">
        <f t="shared" si="13"/>
        <v>6.3321917808219181</v>
      </c>
      <c r="AG5" s="87">
        <f t="shared" si="14"/>
        <v>-1.6569178852643418</v>
      </c>
      <c r="AH5" s="108">
        <f t="shared" si="15"/>
        <v>-5.923</v>
      </c>
      <c r="AI5" s="108">
        <f t="shared" si="16"/>
        <v>3.698</v>
      </c>
      <c r="AJ5" s="108">
        <f t="shared" si="17"/>
        <v>-1.4729999999999999</v>
      </c>
      <c r="AK5" s="109">
        <v>-2.8090000000000002</v>
      </c>
      <c r="AL5" s="109">
        <v>3.1139999999999999</v>
      </c>
      <c r="AM5" s="109">
        <v>-0.58399999999999996</v>
      </c>
      <c r="AN5" s="109">
        <v>0.88900000000000001</v>
      </c>
      <c r="AO5" s="87">
        <f t="shared" si="18"/>
        <v>-1.9729458917835669</v>
      </c>
      <c r="AP5" s="87">
        <f t="shared" si="19"/>
        <v>5.5570776255707761</v>
      </c>
      <c r="AQ5" s="87">
        <f t="shared" si="20"/>
        <v>-1.8121137206427689</v>
      </c>
      <c r="AR5" s="108">
        <f t="shared" si="21"/>
        <v>-5.907</v>
      </c>
      <c r="AS5" s="108">
        <f t="shared" si="22"/>
        <v>3.6510000000000002</v>
      </c>
      <c r="AT5" s="108">
        <f t="shared" si="23"/>
        <v>-1.4660000000000002</v>
      </c>
      <c r="AU5" s="109">
        <v>-2.9129999999999998</v>
      </c>
      <c r="AV5" s="109">
        <v>2.9940000000000002</v>
      </c>
      <c r="AW5" s="109">
        <v>-0.65700000000000003</v>
      </c>
      <c r="AX5" s="109">
        <v>0.80900000000000005</v>
      </c>
      <c r="AY5" s="87">
        <f t="shared" si="24"/>
        <v>-0.57615306639635078</v>
      </c>
      <c r="AZ5" s="87">
        <f t="shared" si="25"/>
        <v>0.41891405969075873</v>
      </c>
      <c r="BA5" s="87">
        <f t="shared" si="26"/>
        <v>-8.4745762711864361E-2</v>
      </c>
      <c r="BB5" s="108">
        <f t="shared" si="27"/>
        <v>-4.5470000000000006</v>
      </c>
      <c r="BC5" s="108">
        <f t="shared" si="28"/>
        <v>2.33</v>
      </c>
      <c r="BD5" s="108">
        <f t="shared" si="29"/>
        <v>-0.51499999999999968</v>
      </c>
      <c r="BE5" s="109">
        <v>3.3450000000000002</v>
      </c>
      <c r="BF5" s="109">
        <v>7.8920000000000003</v>
      </c>
      <c r="BG5" s="109">
        <v>5.5620000000000003</v>
      </c>
      <c r="BH5" s="109">
        <v>6.077</v>
      </c>
      <c r="BI5" s="87">
        <f t="shared" si="30"/>
        <v>0.41310251188051617</v>
      </c>
      <c r="BJ5" s="87">
        <f t="shared" si="31"/>
        <v>-0.20285018490123574</v>
      </c>
      <c r="BK5" s="87">
        <f t="shared" si="32"/>
        <v>-0.16064804300098418</v>
      </c>
      <c r="BL5" s="108">
        <f t="shared" si="33"/>
        <v>3.6510000000000016</v>
      </c>
      <c r="BM5" s="108">
        <f t="shared" si="34"/>
        <v>-2.2490000000000006</v>
      </c>
      <c r="BN5" s="108">
        <f t="shared" si="35"/>
        <v>-2.1219999999999999</v>
      </c>
      <c r="BO5" s="109">
        <v>12.489000000000001</v>
      </c>
      <c r="BP5" s="109">
        <v>8.8379999999999992</v>
      </c>
      <c r="BQ5" s="109">
        <v>11.087</v>
      </c>
      <c r="BR5" s="109">
        <v>13.209</v>
      </c>
      <c r="BS5" s="87">
        <f t="shared" si="36"/>
        <v>0.16666666666666666</v>
      </c>
      <c r="BT5" s="87">
        <f t="shared" si="37"/>
        <v>0</v>
      </c>
      <c r="BU5" s="87">
        <f t="shared" si="38"/>
        <v>-0.1</v>
      </c>
      <c r="BV5" s="108">
        <f t="shared" si="39"/>
        <v>3</v>
      </c>
      <c r="BW5" s="108">
        <f t="shared" si="40"/>
        <v>0</v>
      </c>
      <c r="BX5" s="108">
        <f t="shared" si="41"/>
        <v>-2</v>
      </c>
      <c r="BY5" s="54">
        <v>21</v>
      </c>
      <c r="BZ5" s="54">
        <v>18</v>
      </c>
      <c r="CA5" s="54">
        <v>18</v>
      </c>
      <c r="CB5" s="54">
        <v>20</v>
      </c>
      <c r="CC5" s="108">
        <f t="shared" si="42"/>
        <v>0</v>
      </c>
      <c r="CD5" s="108">
        <f t="shared" si="43"/>
        <v>0</v>
      </c>
      <c r="CE5" s="5"/>
      <c r="CF5" s="5"/>
      <c r="CG5" s="5"/>
      <c r="CH5" s="87" t="e">
        <f t="shared" si="44"/>
        <v>#DIV/0!</v>
      </c>
      <c r="CI5" s="87" t="e">
        <f t="shared" si="45"/>
        <v>#DIV/0!</v>
      </c>
      <c r="CJ5" s="108">
        <f t="shared" si="46"/>
        <v>0</v>
      </c>
      <c r="CK5" s="108">
        <f t="shared" si="47"/>
        <v>0</v>
      </c>
      <c r="CL5" s="54"/>
      <c r="CM5" s="54"/>
      <c r="CN5" s="54"/>
      <c r="CO5" s="19"/>
      <c r="CP5" s="1" t="s">
        <v>19</v>
      </c>
      <c r="CQ5" s="4"/>
      <c r="CR5" s="1">
        <v>8500</v>
      </c>
      <c r="CS5" s="1" t="s">
        <v>310</v>
      </c>
      <c r="CT5" s="15" t="s">
        <v>10</v>
      </c>
    </row>
    <row r="6" spans="1:98" s="96" customFormat="1" x14ac:dyDescent="0.25">
      <c r="A6" s="133" t="s">
        <v>442</v>
      </c>
      <c r="B6" s="114">
        <v>64600028</v>
      </c>
      <c r="C6" s="5" t="s">
        <v>111</v>
      </c>
      <c r="D6"/>
      <c r="E6">
        <v>331500</v>
      </c>
      <c r="F6" s="106">
        <v>45385</v>
      </c>
      <c r="G6" s="107"/>
      <c r="H6" s="107" t="s">
        <v>21</v>
      </c>
      <c r="I6" s="107" t="s">
        <v>21</v>
      </c>
      <c r="J6" s="107" t="s">
        <v>21</v>
      </c>
      <c r="K6" s="87">
        <f t="shared" si="0"/>
        <v>-1</v>
      </c>
      <c r="L6" s="87">
        <f t="shared" si="1"/>
        <v>-0.73049094235252665</v>
      </c>
      <c r="M6" s="87">
        <f t="shared" si="2"/>
        <v>-0.19372722089577221</v>
      </c>
      <c r="N6" s="108">
        <f t="shared" si="3"/>
        <v>-111.67</v>
      </c>
      <c r="O6" s="108">
        <f t="shared" si="4"/>
        <v>-302.67599999999999</v>
      </c>
      <c r="P6" s="108">
        <f t="shared" si="5"/>
        <v>-99.557000000000016</v>
      </c>
      <c r="Q6" s="109"/>
      <c r="R6" s="109">
        <v>111.67</v>
      </c>
      <c r="S6" s="109">
        <v>414.346</v>
      </c>
      <c r="T6" s="109">
        <v>513.90300000000002</v>
      </c>
      <c r="U6" s="87">
        <f t="shared" si="6"/>
        <v>-1</v>
      </c>
      <c r="V6" s="87">
        <f t="shared" si="7"/>
        <v>-0.63659538466676313</v>
      </c>
      <c r="W6" s="87">
        <f t="shared" si="8"/>
        <v>-0.26419298030061017</v>
      </c>
      <c r="X6" s="108">
        <f t="shared" si="9"/>
        <v>-32.645000000000003</v>
      </c>
      <c r="Y6" s="108">
        <f t="shared" si="10"/>
        <v>-57.186</v>
      </c>
      <c r="Z6" s="108">
        <f t="shared" si="11"/>
        <v>-32.253999999999991</v>
      </c>
      <c r="AA6" s="109"/>
      <c r="AB6" s="109">
        <v>32.645000000000003</v>
      </c>
      <c r="AC6" s="109">
        <v>89.831000000000003</v>
      </c>
      <c r="AD6" s="109">
        <v>122.08499999999999</v>
      </c>
      <c r="AE6" s="87">
        <f t="shared" si="12"/>
        <v>-1</v>
      </c>
      <c r="AF6" s="87">
        <f t="shared" si="13"/>
        <v>-0.57146338491531634</v>
      </c>
      <c r="AG6" s="87">
        <f t="shared" si="14"/>
        <v>0.27715530656707138</v>
      </c>
      <c r="AH6" s="108">
        <f t="shared" si="15"/>
        <v>-3.5169999999999999</v>
      </c>
      <c r="AI6" s="108">
        <f t="shared" si="16"/>
        <v>-4.6900000000000013</v>
      </c>
      <c r="AJ6" s="108">
        <f t="shared" si="17"/>
        <v>1.7810000000000006</v>
      </c>
      <c r="AK6" s="109"/>
      <c r="AL6" s="109">
        <v>3.5169999999999999</v>
      </c>
      <c r="AM6" s="109">
        <v>8.2070000000000007</v>
      </c>
      <c r="AN6" s="109">
        <v>6.4260000000000002</v>
      </c>
      <c r="AO6" s="87">
        <f t="shared" si="18"/>
        <v>-1</v>
      </c>
      <c r="AP6" s="87">
        <f t="shared" si="19"/>
        <v>5.4368932038834909E-2</v>
      </c>
      <c r="AQ6" s="87">
        <f t="shared" si="20"/>
        <v>-0.29655486416755206</v>
      </c>
      <c r="AR6" s="108">
        <f t="shared" si="21"/>
        <v>-4.8869999999999996</v>
      </c>
      <c r="AS6" s="108">
        <f t="shared" si="22"/>
        <v>0.25199999999999978</v>
      </c>
      <c r="AT6" s="108">
        <f t="shared" si="23"/>
        <v>-1.9540000000000006</v>
      </c>
      <c r="AU6" s="109"/>
      <c r="AV6" s="109">
        <v>4.8869999999999996</v>
      </c>
      <c r="AW6" s="109">
        <v>4.6349999999999998</v>
      </c>
      <c r="AX6" s="109">
        <v>6.5890000000000004</v>
      </c>
      <c r="AY6" s="87">
        <f t="shared" si="24"/>
        <v>-1</v>
      </c>
      <c r="AZ6" s="87">
        <f t="shared" si="25"/>
        <v>3.8512727539482067E-2</v>
      </c>
      <c r="BA6" s="87">
        <f t="shared" si="26"/>
        <v>6.0019995556543054E-2</v>
      </c>
      <c r="BB6" s="108">
        <f t="shared" si="27"/>
        <v>-99.097999999999999</v>
      </c>
      <c r="BC6" s="108">
        <f t="shared" si="28"/>
        <v>3.6749999999999972</v>
      </c>
      <c r="BD6" s="108">
        <f t="shared" si="29"/>
        <v>5.4030000000000058</v>
      </c>
      <c r="BE6" s="109"/>
      <c r="BF6" s="109">
        <v>99.097999999999999</v>
      </c>
      <c r="BG6" s="109">
        <v>95.423000000000002</v>
      </c>
      <c r="BH6" s="109">
        <v>90.02</v>
      </c>
      <c r="BI6" s="87">
        <f t="shared" si="30"/>
        <v>-1</v>
      </c>
      <c r="BJ6" s="87">
        <f t="shared" si="31"/>
        <v>-0.21650833325196991</v>
      </c>
      <c r="BK6" s="87">
        <f t="shared" si="32"/>
        <v>7.2443129761001118E-2</v>
      </c>
      <c r="BL6" s="108">
        <f t="shared" si="33"/>
        <v>-160.49199999999999</v>
      </c>
      <c r="BM6" s="108">
        <f t="shared" si="34"/>
        <v>-44.350000000000023</v>
      </c>
      <c r="BN6" s="108">
        <f t="shared" si="35"/>
        <v>13.837000000000018</v>
      </c>
      <c r="BO6" s="109"/>
      <c r="BP6" s="109">
        <v>160.49199999999999</v>
      </c>
      <c r="BQ6" s="109">
        <v>204.84200000000001</v>
      </c>
      <c r="BR6" s="109">
        <v>191.005</v>
      </c>
      <c r="BS6" s="87">
        <f t="shared" si="36"/>
        <v>-1</v>
      </c>
      <c r="BT6" s="87">
        <f t="shared" si="37"/>
        <v>-0.63565891472868219</v>
      </c>
      <c r="BU6" s="87">
        <f t="shared" si="38"/>
        <v>-0.27932960893854747</v>
      </c>
      <c r="BV6" s="108">
        <f t="shared" si="39"/>
        <v>-47</v>
      </c>
      <c r="BW6" s="108">
        <f t="shared" si="40"/>
        <v>-82</v>
      </c>
      <c r="BX6" s="108">
        <f t="shared" si="41"/>
        <v>-50</v>
      </c>
      <c r="BY6" s="54"/>
      <c r="BZ6" s="54">
        <v>47</v>
      </c>
      <c r="CA6" s="54">
        <v>129</v>
      </c>
      <c r="CB6" s="54">
        <v>179</v>
      </c>
      <c r="CC6" s="108">
        <f t="shared" si="42"/>
        <v>0</v>
      </c>
      <c r="CD6" s="108">
        <f t="shared" si="43"/>
        <v>0</v>
      </c>
      <c r="CE6" s="5"/>
      <c r="CF6" s="5"/>
      <c r="CG6" s="5"/>
      <c r="CH6" s="87" t="e">
        <f t="shared" si="44"/>
        <v>#DIV/0!</v>
      </c>
      <c r="CI6" s="87" t="e">
        <f t="shared" si="45"/>
        <v>#DIV/0!</v>
      </c>
      <c r="CJ6" s="108">
        <f t="shared" si="46"/>
        <v>0</v>
      </c>
      <c r="CK6" s="108">
        <f t="shared" si="47"/>
        <v>0</v>
      </c>
      <c r="CL6" s="54"/>
      <c r="CM6" s="54"/>
      <c r="CN6" s="54"/>
      <c r="CO6" s="19"/>
      <c r="CP6" s="1" t="s">
        <v>11</v>
      </c>
      <c r="CQ6" s="4" t="s">
        <v>13</v>
      </c>
      <c r="CR6" s="1">
        <v>6960</v>
      </c>
      <c r="CS6" s="1" t="s">
        <v>323</v>
      </c>
      <c r="CT6" s="15" t="s">
        <v>10</v>
      </c>
    </row>
    <row r="7" spans="1:98" s="96" customFormat="1" x14ac:dyDescent="0.25">
      <c r="A7" s="80" t="s">
        <v>169</v>
      </c>
      <c r="B7" s="114">
        <v>31371716</v>
      </c>
      <c r="C7" s="5" t="s">
        <v>163</v>
      </c>
      <c r="D7" s="5" t="s">
        <v>200</v>
      </c>
      <c r="E7">
        <v>466900</v>
      </c>
      <c r="F7" s="106">
        <v>45436</v>
      </c>
      <c r="G7" s="107"/>
      <c r="H7" s="107" t="s">
        <v>21</v>
      </c>
      <c r="I7" s="107" t="s">
        <v>21</v>
      </c>
      <c r="J7" s="107" t="s">
        <v>21</v>
      </c>
      <c r="K7" s="87">
        <f t="shared" si="0"/>
        <v>-1</v>
      </c>
      <c r="L7" s="87">
        <f t="shared" si="1"/>
        <v>0.15726950845861865</v>
      </c>
      <c r="M7" s="87">
        <f t="shared" si="2"/>
        <v>0.15535601362822904</v>
      </c>
      <c r="N7" s="108">
        <f t="shared" si="3"/>
        <v>-2213.7420000000002</v>
      </c>
      <c r="O7" s="108">
        <f t="shared" si="4"/>
        <v>300.84100000000012</v>
      </c>
      <c r="P7" s="108">
        <f t="shared" si="5"/>
        <v>257.22000000000003</v>
      </c>
      <c r="Q7" s="109"/>
      <c r="R7" s="109">
        <v>2213.7420000000002</v>
      </c>
      <c r="S7" s="109">
        <v>1912.9010000000001</v>
      </c>
      <c r="T7" s="109">
        <v>1655.681</v>
      </c>
      <c r="U7" s="87">
        <f t="shared" si="6"/>
        <v>-1</v>
      </c>
      <c r="V7" s="87">
        <f t="shared" si="7"/>
        <v>9.013756864278992E-2</v>
      </c>
      <c r="W7" s="87">
        <f t="shared" si="8"/>
        <v>0.11963743438150062</v>
      </c>
      <c r="X7" s="108">
        <f t="shared" si="9"/>
        <v>-423.63400000000001</v>
      </c>
      <c r="Y7" s="108">
        <f t="shared" si="10"/>
        <v>35.02800000000002</v>
      </c>
      <c r="Z7" s="108">
        <f t="shared" si="11"/>
        <v>41.524000000000001</v>
      </c>
      <c r="AA7" s="109"/>
      <c r="AB7" s="109">
        <v>423.63400000000001</v>
      </c>
      <c r="AC7" s="109">
        <v>388.60599999999999</v>
      </c>
      <c r="AD7" s="109">
        <v>347.08199999999999</v>
      </c>
      <c r="AE7" s="87">
        <f t="shared" si="12"/>
        <v>-1</v>
      </c>
      <c r="AF7" s="87">
        <f t="shared" si="13"/>
        <v>0.15666998506719765</v>
      </c>
      <c r="AG7" s="87">
        <f t="shared" si="14"/>
        <v>6.0123346855314688E-2</v>
      </c>
      <c r="AH7" s="108">
        <f t="shared" si="15"/>
        <v>-74.36</v>
      </c>
      <c r="AI7" s="108">
        <f t="shared" si="16"/>
        <v>10.072000000000003</v>
      </c>
      <c r="AJ7" s="108">
        <f t="shared" si="17"/>
        <v>3.6459999999999937</v>
      </c>
      <c r="AK7" s="109"/>
      <c r="AL7" s="109">
        <v>74.36</v>
      </c>
      <c r="AM7" s="109">
        <v>64.287999999999997</v>
      </c>
      <c r="AN7" s="109">
        <v>60.642000000000003</v>
      </c>
      <c r="AO7" s="87">
        <f t="shared" si="18"/>
        <v>-1</v>
      </c>
      <c r="AP7" s="87">
        <f t="shared" si="19"/>
        <v>0.31804441648756798</v>
      </c>
      <c r="AQ7" s="87">
        <f t="shared" si="20"/>
        <v>-2.0687885010266874E-2</v>
      </c>
      <c r="AR7" s="108">
        <f t="shared" si="21"/>
        <v>-75.433000000000007</v>
      </c>
      <c r="AS7" s="108">
        <f t="shared" si="22"/>
        <v>18.202000000000005</v>
      </c>
      <c r="AT7" s="108">
        <f t="shared" si="23"/>
        <v>-1.2089999999999961</v>
      </c>
      <c r="AU7" s="109"/>
      <c r="AV7" s="109">
        <v>75.433000000000007</v>
      </c>
      <c r="AW7" s="109">
        <v>57.231000000000002</v>
      </c>
      <c r="AX7" s="109">
        <v>58.44</v>
      </c>
      <c r="AY7" s="87">
        <f t="shared" si="24"/>
        <v>-1</v>
      </c>
      <c r="AZ7" s="87">
        <f t="shared" si="25"/>
        <v>-2.2595633632486786E-2</v>
      </c>
      <c r="BA7" s="87">
        <f t="shared" si="26"/>
        <v>7.3800143528757106E-2</v>
      </c>
      <c r="BB7" s="108">
        <f t="shared" si="27"/>
        <v>-214.98400000000001</v>
      </c>
      <c r="BC7" s="108">
        <f t="shared" si="28"/>
        <v>-4.9699999999999989</v>
      </c>
      <c r="BD7" s="108">
        <f t="shared" si="29"/>
        <v>15.117000000000019</v>
      </c>
      <c r="BE7" s="109"/>
      <c r="BF7" s="109">
        <v>214.98400000000001</v>
      </c>
      <c r="BG7" s="109">
        <v>219.95400000000001</v>
      </c>
      <c r="BH7" s="109">
        <v>204.83699999999999</v>
      </c>
      <c r="BI7" s="87">
        <f t="shared" si="30"/>
        <v>-1</v>
      </c>
      <c r="BJ7" s="87">
        <f t="shared" si="31"/>
        <v>-6.8808033148837012E-3</v>
      </c>
      <c r="BK7" s="87">
        <f t="shared" si="32"/>
        <v>0.23062165015429587</v>
      </c>
      <c r="BL7" s="108">
        <f t="shared" si="33"/>
        <v>-722.38099999999997</v>
      </c>
      <c r="BM7" s="108">
        <f t="shared" si="34"/>
        <v>-5.0049999999999955</v>
      </c>
      <c r="BN7" s="108">
        <f t="shared" si="35"/>
        <v>136.31399999999996</v>
      </c>
      <c r="BO7" s="109"/>
      <c r="BP7" s="109">
        <v>722.38099999999997</v>
      </c>
      <c r="BQ7" s="109">
        <v>727.38599999999997</v>
      </c>
      <c r="BR7" s="109">
        <v>591.072</v>
      </c>
      <c r="BS7" s="87">
        <f t="shared" si="36"/>
        <v>-1</v>
      </c>
      <c r="BT7" s="87">
        <f t="shared" si="37"/>
        <v>7.0270270270270274E-2</v>
      </c>
      <c r="BU7" s="87">
        <f t="shared" si="38"/>
        <v>1.6483516483516484E-2</v>
      </c>
      <c r="BV7" s="108">
        <f t="shared" si="39"/>
        <v>-396</v>
      </c>
      <c r="BW7" s="108">
        <f t="shared" si="40"/>
        <v>26</v>
      </c>
      <c r="BX7" s="108">
        <f t="shared" si="41"/>
        <v>6</v>
      </c>
      <c r="BY7" s="54"/>
      <c r="BZ7" s="54">
        <v>396</v>
      </c>
      <c r="CA7" s="54">
        <v>370</v>
      </c>
      <c r="CB7" s="54">
        <v>364</v>
      </c>
      <c r="CC7" s="108">
        <f t="shared" si="42"/>
        <v>0</v>
      </c>
      <c r="CD7" s="108">
        <f t="shared" si="43"/>
        <v>0</v>
      </c>
      <c r="CE7" s="5"/>
      <c r="CF7" s="5"/>
      <c r="CG7" s="5"/>
      <c r="CH7" s="87" t="e">
        <f t="shared" si="44"/>
        <v>#DIV/0!</v>
      </c>
      <c r="CI7" s="87" t="e">
        <f t="shared" si="45"/>
        <v>#DIV/0!</v>
      </c>
      <c r="CJ7" s="108">
        <f t="shared" si="46"/>
        <v>0</v>
      </c>
      <c r="CK7" s="108">
        <f t="shared" si="47"/>
        <v>0</v>
      </c>
      <c r="CL7" s="54"/>
      <c r="CM7" s="54"/>
      <c r="CN7" s="54"/>
      <c r="CO7" s="19"/>
      <c r="CP7" s="1" t="s">
        <v>11</v>
      </c>
      <c r="CQ7" s="4" t="s">
        <v>13</v>
      </c>
      <c r="CR7" s="1">
        <v>2740</v>
      </c>
      <c r="CS7" s="1" t="s">
        <v>402</v>
      </c>
      <c r="CT7" s="15" t="s">
        <v>15</v>
      </c>
    </row>
    <row r="8" spans="1:98" s="96" customFormat="1" x14ac:dyDescent="0.25">
      <c r="A8" s="80" t="s">
        <v>114</v>
      </c>
      <c r="B8" s="114">
        <v>37306398</v>
      </c>
      <c r="C8" s="5" t="s">
        <v>112</v>
      </c>
      <c r="D8"/>
      <c r="E8">
        <v>522220</v>
      </c>
      <c r="F8" s="106">
        <v>45400</v>
      </c>
      <c r="G8" s="107"/>
      <c r="H8" s="107" t="s">
        <v>21</v>
      </c>
      <c r="I8" s="107" t="s">
        <v>21</v>
      </c>
      <c r="J8" s="107" t="s">
        <v>21</v>
      </c>
      <c r="K8" s="87" t="e">
        <f t="shared" si="0"/>
        <v>#DIV/0!</v>
      </c>
      <c r="L8" s="87" t="e">
        <f t="shared" si="1"/>
        <v>#DIV/0!</v>
      </c>
      <c r="M8" s="87" t="e">
        <f t="shared" si="2"/>
        <v>#DIV/0!</v>
      </c>
      <c r="N8" s="108">
        <f t="shared" si="3"/>
        <v>0</v>
      </c>
      <c r="O8" s="108">
        <f t="shared" si="4"/>
        <v>0</v>
      </c>
      <c r="P8" s="108">
        <f t="shared" si="5"/>
        <v>0</v>
      </c>
      <c r="Q8" s="109"/>
      <c r="R8" s="109"/>
      <c r="S8" s="109"/>
      <c r="T8" s="109"/>
      <c r="U8" s="87">
        <f t="shared" si="6"/>
        <v>-1</v>
      </c>
      <c r="V8" s="87">
        <f t="shared" si="7"/>
        <v>0.24255401985594716</v>
      </c>
      <c r="W8" s="87">
        <f t="shared" si="8"/>
        <v>1.0848214285714284</v>
      </c>
      <c r="X8" s="108">
        <f t="shared" si="9"/>
        <v>-6.383</v>
      </c>
      <c r="Y8" s="108">
        <f t="shared" si="10"/>
        <v>1.2460000000000004</v>
      </c>
      <c r="Z8" s="108">
        <f t="shared" si="11"/>
        <v>2.6729999999999996</v>
      </c>
      <c r="AA8" s="109"/>
      <c r="AB8" s="109">
        <v>6.383</v>
      </c>
      <c r="AC8" s="109">
        <v>5.1369999999999996</v>
      </c>
      <c r="AD8" s="109">
        <v>2.464</v>
      </c>
      <c r="AE8" s="87">
        <f t="shared" si="12"/>
        <v>-1</v>
      </c>
      <c r="AF8" s="87">
        <f t="shared" si="13"/>
        <v>0.97478028276652662</v>
      </c>
      <c r="AG8" s="87">
        <f t="shared" si="14"/>
        <v>374.85714285714289</v>
      </c>
      <c r="AH8" s="108">
        <f t="shared" si="15"/>
        <v>-5.1680000000000001</v>
      </c>
      <c r="AI8" s="108">
        <f t="shared" si="16"/>
        <v>2.5510000000000002</v>
      </c>
      <c r="AJ8" s="108">
        <f t="shared" si="17"/>
        <v>2.6240000000000001</v>
      </c>
      <c r="AK8" s="109"/>
      <c r="AL8" s="109">
        <v>5.1680000000000001</v>
      </c>
      <c r="AM8" s="109">
        <v>2.617</v>
      </c>
      <c r="AN8" s="109">
        <v>-7.0000000000000001E-3</v>
      </c>
      <c r="AO8" s="87">
        <f t="shared" si="18"/>
        <v>-1</v>
      </c>
      <c r="AP8" s="87">
        <f t="shared" si="19"/>
        <v>1.009044435705859</v>
      </c>
      <c r="AQ8" s="87">
        <f t="shared" si="20"/>
        <v>32.787500000000001</v>
      </c>
      <c r="AR8" s="108">
        <f t="shared" si="21"/>
        <v>-5.109</v>
      </c>
      <c r="AS8" s="108">
        <f t="shared" si="22"/>
        <v>2.5659999999999998</v>
      </c>
      <c r="AT8" s="108">
        <f t="shared" si="23"/>
        <v>2.6230000000000002</v>
      </c>
      <c r="AU8" s="109"/>
      <c r="AV8" s="109">
        <v>5.109</v>
      </c>
      <c r="AW8" s="109">
        <v>2.5430000000000001</v>
      </c>
      <c r="AX8" s="109">
        <v>-0.08</v>
      </c>
      <c r="AY8" s="87">
        <f t="shared" si="24"/>
        <v>-1</v>
      </c>
      <c r="AZ8" s="87">
        <f t="shared" si="25"/>
        <v>1.0228291887484713</v>
      </c>
      <c r="BA8" s="87">
        <f t="shared" si="26"/>
        <v>1.0761743546339397</v>
      </c>
      <c r="BB8" s="108">
        <f t="shared" si="27"/>
        <v>-9.9239999999999995</v>
      </c>
      <c r="BC8" s="108">
        <f t="shared" si="28"/>
        <v>5.0179999999999998</v>
      </c>
      <c r="BD8" s="108">
        <f t="shared" si="29"/>
        <v>2.5429999999999997</v>
      </c>
      <c r="BE8" s="109"/>
      <c r="BF8" s="109">
        <v>9.9239999999999995</v>
      </c>
      <c r="BG8" s="109">
        <v>4.9059999999999997</v>
      </c>
      <c r="BH8" s="109">
        <v>2.363</v>
      </c>
      <c r="BI8" s="87">
        <f t="shared" si="30"/>
        <v>-1</v>
      </c>
      <c r="BJ8" s="87">
        <f t="shared" si="31"/>
        <v>0.53581761370211789</v>
      </c>
      <c r="BK8" s="87">
        <f t="shared" si="32"/>
        <v>0.40003240440699944</v>
      </c>
      <c r="BL8" s="108">
        <f t="shared" si="33"/>
        <v>-13.271000000000001</v>
      </c>
      <c r="BM8" s="108">
        <f t="shared" si="34"/>
        <v>4.6300000000000008</v>
      </c>
      <c r="BN8" s="108">
        <f t="shared" si="35"/>
        <v>2.4690000000000003</v>
      </c>
      <c r="BO8" s="109"/>
      <c r="BP8" s="109">
        <v>13.271000000000001</v>
      </c>
      <c r="BQ8" s="109">
        <v>8.641</v>
      </c>
      <c r="BR8" s="109">
        <v>6.1719999999999997</v>
      </c>
      <c r="BS8" s="87">
        <f t="shared" si="36"/>
        <v>-1</v>
      </c>
      <c r="BT8" s="87">
        <f t="shared" si="37"/>
        <v>-0.5</v>
      </c>
      <c r="BU8" s="87">
        <f t="shared" si="38"/>
        <v>0</v>
      </c>
      <c r="BV8" s="108">
        <f t="shared" si="39"/>
        <v>-4</v>
      </c>
      <c r="BW8" s="108">
        <f t="shared" si="40"/>
        <v>-4</v>
      </c>
      <c r="BX8" s="108">
        <f t="shared" si="41"/>
        <v>0</v>
      </c>
      <c r="BY8" s="54"/>
      <c r="BZ8" s="54">
        <v>4</v>
      </c>
      <c r="CA8" s="54">
        <v>8</v>
      </c>
      <c r="CB8" s="54">
        <v>8</v>
      </c>
      <c r="CC8" s="108">
        <f t="shared" si="42"/>
        <v>0</v>
      </c>
      <c r="CD8" s="108">
        <f t="shared" si="43"/>
        <v>0</v>
      </c>
      <c r="CE8" s="5"/>
      <c r="CF8" s="5"/>
      <c r="CG8" s="5"/>
      <c r="CH8" s="87" t="e">
        <f t="shared" si="44"/>
        <v>#DIV/0!</v>
      </c>
      <c r="CI8" s="87" t="e">
        <f t="shared" si="45"/>
        <v>#DIV/0!</v>
      </c>
      <c r="CJ8" s="108">
        <f t="shared" si="46"/>
        <v>0</v>
      </c>
      <c r="CK8" s="108">
        <f t="shared" si="47"/>
        <v>0</v>
      </c>
      <c r="CL8" s="54"/>
      <c r="CM8" s="54"/>
      <c r="CN8" s="54"/>
      <c r="CO8" s="19"/>
      <c r="CP8" s="1" t="s">
        <v>9</v>
      </c>
      <c r="CQ8" s="4"/>
      <c r="CR8" s="1">
        <v>7770</v>
      </c>
      <c r="CS8" s="1" t="s">
        <v>353</v>
      </c>
      <c r="CT8" s="15" t="s">
        <v>14</v>
      </c>
    </row>
    <row r="9" spans="1:98" s="96" customFormat="1" x14ac:dyDescent="0.25">
      <c r="A9" s="80" t="s">
        <v>119</v>
      </c>
      <c r="B9" s="114">
        <v>36945699</v>
      </c>
      <c r="C9" s="5" t="s">
        <v>112</v>
      </c>
      <c r="D9"/>
      <c r="E9">
        <v>502000</v>
      </c>
      <c r="F9" s="106">
        <v>45679</v>
      </c>
      <c r="G9" s="107" t="s">
        <v>297</v>
      </c>
      <c r="H9" s="107" t="s">
        <v>297</v>
      </c>
      <c r="I9" s="107" t="s">
        <v>297</v>
      </c>
      <c r="J9" s="107" t="s">
        <v>297</v>
      </c>
      <c r="K9" s="87">
        <f t="shared" si="0"/>
        <v>0.21606142970219078</v>
      </c>
      <c r="L9" s="87">
        <f t="shared" si="1"/>
        <v>0.10687622698711063</v>
      </c>
      <c r="M9" s="87" t="e">
        <f t="shared" si="2"/>
        <v>#DIV/0!</v>
      </c>
      <c r="N9" s="108">
        <f t="shared" si="3"/>
        <v>103.18100000000004</v>
      </c>
      <c r="O9" s="108">
        <f t="shared" si="4"/>
        <v>46.11099999999999</v>
      </c>
      <c r="P9" s="108">
        <f t="shared" si="5"/>
        <v>431.44299999999998</v>
      </c>
      <c r="Q9" s="109">
        <v>580.73500000000001</v>
      </c>
      <c r="R9" s="109">
        <v>477.55399999999997</v>
      </c>
      <c r="S9" s="109">
        <v>431.44299999999998</v>
      </c>
      <c r="T9" s="109"/>
      <c r="U9" s="87">
        <f t="shared" si="6"/>
        <v>0.32101421804185137</v>
      </c>
      <c r="V9" s="87">
        <f t="shared" si="7"/>
        <v>0.21720820792523748</v>
      </c>
      <c r="W9" s="87">
        <f t="shared" si="8"/>
        <v>0.57443187768352721</v>
      </c>
      <c r="X9" s="108">
        <f t="shared" si="9"/>
        <v>93.991999999999962</v>
      </c>
      <c r="Y9" s="108">
        <f t="shared" si="10"/>
        <v>52.249000000000024</v>
      </c>
      <c r="Z9" s="108">
        <f t="shared" si="11"/>
        <v>87.76400000000001</v>
      </c>
      <c r="AA9" s="109">
        <v>386.78899999999999</v>
      </c>
      <c r="AB9" s="109">
        <v>292.79700000000003</v>
      </c>
      <c r="AC9" s="109">
        <v>240.548</v>
      </c>
      <c r="AD9" s="109">
        <v>152.78399999999999</v>
      </c>
      <c r="AE9" s="87">
        <f t="shared" si="12"/>
        <v>0.21067772289522349</v>
      </c>
      <c r="AF9" s="87">
        <f t="shared" si="13"/>
        <v>0.37889179548156943</v>
      </c>
      <c r="AG9" s="87">
        <f t="shared" si="14"/>
        <v>2.7319393659696831</v>
      </c>
      <c r="AH9" s="108">
        <f t="shared" si="15"/>
        <v>30.539000000000016</v>
      </c>
      <c r="AI9" s="108">
        <f t="shared" si="16"/>
        <v>39.830999999999989</v>
      </c>
      <c r="AJ9" s="108">
        <f t="shared" si="17"/>
        <v>76.956000000000003</v>
      </c>
      <c r="AK9" s="109">
        <v>175.495</v>
      </c>
      <c r="AL9" s="109">
        <v>144.95599999999999</v>
      </c>
      <c r="AM9" s="109">
        <v>105.125</v>
      </c>
      <c r="AN9" s="109">
        <v>28.169</v>
      </c>
      <c r="AO9" s="87">
        <f t="shared" si="18"/>
        <v>0.21429179995197856</v>
      </c>
      <c r="AP9" s="87">
        <f t="shared" si="19"/>
        <v>0.34058437512979189</v>
      </c>
      <c r="AQ9" s="87">
        <f t="shared" si="20"/>
        <v>3.7498520418228454</v>
      </c>
      <c r="AR9" s="108">
        <f t="shared" si="21"/>
        <v>27.667000000000002</v>
      </c>
      <c r="AS9" s="108">
        <f t="shared" si="22"/>
        <v>32.801000000000002</v>
      </c>
      <c r="AT9" s="108">
        <f t="shared" si="23"/>
        <v>76.032000000000011</v>
      </c>
      <c r="AU9" s="109">
        <v>156.77600000000001</v>
      </c>
      <c r="AV9" s="109">
        <v>129.10900000000001</v>
      </c>
      <c r="AW9" s="109">
        <v>96.308000000000007</v>
      </c>
      <c r="AX9" s="109">
        <v>20.276</v>
      </c>
      <c r="AY9" s="87">
        <f t="shared" si="24"/>
        <v>0.337456838508365</v>
      </c>
      <c r="AZ9" s="87">
        <f t="shared" si="25"/>
        <v>0.17876963994711426</v>
      </c>
      <c r="BA9" s="87">
        <f t="shared" si="26"/>
        <v>0.56204747667591237</v>
      </c>
      <c r="BB9" s="108">
        <f t="shared" si="27"/>
        <v>103.49700000000001</v>
      </c>
      <c r="BC9" s="108">
        <f t="shared" si="28"/>
        <v>46.512999999999977</v>
      </c>
      <c r="BD9" s="108">
        <f t="shared" si="29"/>
        <v>93.618000000000023</v>
      </c>
      <c r="BE9" s="109">
        <v>410.19400000000002</v>
      </c>
      <c r="BF9" s="109">
        <v>306.697</v>
      </c>
      <c r="BG9" s="109">
        <v>260.18400000000003</v>
      </c>
      <c r="BH9" s="109">
        <v>166.566</v>
      </c>
      <c r="BI9" s="87">
        <f t="shared" si="30"/>
        <v>3.0979396384101576E-2</v>
      </c>
      <c r="BJ9" s="87">
        <f t="shared" si="31"/>
        <v>0.33547038271328655</v>
      </c>
      <c r="BK9" s="87">
        <f t="shared" si="32"/>
        <v>0.22713946774006002</v>
      </c>
      <c r="BL9" s="108">
        <f t="shared" si="33"/>
        <v>20.520999999999958</v>
      </c>
      <c r="BM9" s="108">
        <f t="shared" si="34"/>
        <v>166.39699999999999</v>
      </c>
      <c r="BN9" s="108">
        <f t="shared" si="35"/>
        <v>91.81</v>
      </c>
      <c r="BO9" s="109">
        <v>682.92899999999997</v>
      </c>
      <c r="BP9" s="109">
        <v>662.40800000000002</v>
      </c>
      <c r="BQ9" s="109">
        <v>496.01100000000002</v>
      </c>
      <c r="BR9" s="109">
        <v>404.20100000000002</v>
      </c>
      <c r="BS9" s="87">
        <f t="shared" si="36"/>
        <v>2.4096385542168676E-2</v>
      </c>
      <c r="BT9" s="87">
        <f t="shared" si="37"/>
        <v>-1.5810276679841896E-2</v>
      </c>
      <c r="BU9" s="87">
        <f t="shared" si="38"/>
        <v>0.14479638009049775</v>
      </c>
      <c r="BV9" s="108">
        <f t="shared" si="39"/>
        <v>6</v>
      </c>
      <c r="BW9" s="108">
        <f t="shared" si="40"/>
        <v>-4</v>
      </c>
      <c r="BX9" s="108">
        <f t="shared" si="41"/>
        <v>32</v>
      </c>
      <c r="BY9" s="54">
        <v>255</v>
      </c>
      <c r="BZ9" s="54">
        <v>249</v>
      </c>
      <c r="CA9" s="54">
        <v>253</v>
      </c>
      <c r="CB9" s="54">
        <v>221</v>
      </c>
      <c r="CC9" s="108">
        <f t="shared" si="42"/>
        <v>0</v>
      </c>
      <c r="CD9" s="108">
        <f t="shared" si="43"/>
        <v>-22</v>
      </c>
      <c r="CE9" s="5"/>
      <c r="CF9" s="5"/>
      <c r="CG9" s="5">
        <v>22</v>
      </c>
      <c r="CH9" s="87" t="e">
        <f t="shared" si="44"/>
        <v>#DIV/0!</v>
      </c>
      <c r="CI9" s="87" t="e">
        <f t="shared" si="45"/>
        <v>#DIV/0!</v>
      </c>
      <c r="CJ9" s="108">
        <f t="shared" si="46"/>
        <v>0</v>
      </c>
      <c r="CK9" s="108">
        <f t="shared" si="47"/>
        <v>0</v>
      </c>
      <c r="CL9" s="54"/>
      <c r="CM9" s="54"/>
      <c r="CN9" s="54"/>
      <c r="CO9" s="19"/>
      <c r="CP9" s="1" t="s">
        <v>11</v>
      </c>
      <c r="CQ9" s="4" t="s">
        <v>13</v>
      </c>
      <c r="CR9" s="1">
        <v>9400</v>
      </c>
      <c r="CS9" s="1" t="s">
        <v>322</v>
      </c>
      <c r="CT9" s="15" t="s">
        <v>14</v>
      </c>
    </row>
    <row r="10" spans="1:98" s="96" customFormat="1" x14ac:dyDescent="0.25">
      <c r="A10" s="80" t="s">
        <v>179</v>
      </c>
      <c r="B10" s="114">
        <v>20255617</v>
      </c>
      <c r="C10" s="5" t="s">
        <v>163</v>
      </c>
      <c r="D10" t="s">
        <v>200</v>
      </c>
      <c r="E10">
        <v>466900</v>
      </c>
      <c r="F10" s="106">
        <v>45460</v>
      </c>
      <c r="G10" s="107"/>
      <c r="H10" s="107" t="s">
        <v>21</v>
      </c>
      <c r="I10" s="107" t="s">
        <v>21</v>
      </c>
      <c r="J10" s="107" t="s">
        <v>21</v>
      </c>
      <c r="K10" s="87">
        <f t="shared" si="0"/>
        <v>-1</v>
      </c>
      <c r="L10" s="87">
        <f t="shared" si="1"/>
        <v>-0.10251782215001048</v>
      </c>
      <c r="M10" s="87">
        <f t="shared" si="2"/>
        <v>0.30047090487970252</v>
      </c>
      <c r="N10" s="108">
        <f t="shared" si="3"/>
        <v>-562.87300000000005</v>
      </c>
      <c r="O10" s="108">
        <f t="shared" si="4"/>
        <v>-64.295999999999935</v>
      </c>
      <c r="P10" s="108">
        <f t="shared" si="5"/>
        <v>144.90600000000001</v>
      </c>
      <c r="Q10" s="109"/>
      <c r="R10" s="109">
        <v>562.87300000000005</v>
      </c>
      <c r="S10" s="109">
        <v>627.16899999999998</v>
      </c>
      <c r="T10" s="109">
        <v>482.26299999999998</v>
      </c>
      <c r="U10" s="87">
        <f t="shared" si="6"/>
        <v>-1</v>
      </c>
      <c r="V10" s="87">
        <f t="shared" si="7"/>
        <v>1.858916856701286E-2</v>
      </c>
      <c r="W10" s="87">
        <f t="shared" si="8"/>
        <v>0.10674258100785866</v>
      </c>
      <c r="X10" s="108">
        <f t="shared" si="9"/>
        <v>-94.247</v>
      </c>
      <c r="Y10" s="108">
        <f t="shared" si="10"/>
        <v>1.7199999999999989</v>
      </c>
      <c r="Z10" s="108">
        <f t="shared" si="11"/>
        <v>8.9240000000000066</v>
      </c>
      <c r="AA10" s="109"/>
      <c r="AB10" s="109">
        <v>94.247</v>
      </c>
      <c r="AC10" s="109">
        <v>92.527000000000001</v>
      </c>
      <c r="AD10" s="109">
        <v>83.602999999999994</v>
      </c>
      <c r="AE10" s="87">
        <f t="shared" si="12"/>
        <v>-1</v>
      </c>
      <c r="AF10" s="87">
        <f t="shared" si="13"/>
        <v>-0.23515852650806768</v>
      </c>
      <c r="AG10" s="87">
        <f t="shared" si="14"/>
        <v>0.63872852968427041</v>
      </c>
      <c r="AH10" s="108">
        <f t="shared" si="15"/>
        <v>-17.585999999999999</v>
      </c>
      <c r="AI10" s="108">
        <f t="shared" si="16"/>
        <v>-5.407</v>
      </c>
      <c r="AJ10" s="108">
        <f t="shared" si="17"/>
        <v>8.961999999999998</v>
      </c>
      <c r="AK10" s="109"/>
      <c r="AL10" s="109">
        <v>17.585999999999999</v>
      </c>
      <c r="AM10" s="109">
        <v>22.992999999999999</v>
      </c>
      <c r="AN10" s="109">
        <v>14.031000000000001</v>
      </c>
      <c r="AO10" s="87">
        <f t="shared" si="18"/>
        <v>-1</v>
      </c>
      <c r="AP10" s="87">
        <f t="shared" si="19"/>
        <v>-0.18996448410891542</v>
      </c>
      <c r="AQ10" s="87">
        <f t="shared" si="20"/>
        <v>0.64941794968081112</v>
      </c>
      <c r="AR10" s="108">
        <f t="shared" si="21"/>
        <v>-17.79</v>
      </c>
      <c r="AS10" s="108">
        <f t="shared" si="22"/>
        <v>-4.1720000000000006</v>
      </c>
      <c r="AT10" s="108">
        <f t="shared" si="23"/>
        <v>8.6470000000000002</v>
      </c>
      <c r="AU10" s="109"/>
      <c r="AV10" s="109">
        <v>17.79</v>
      </c>
      <c r="AW10" s="109">
        <v>21.962</v>
      </c>
      <c r="AX10" s="109">
        <v>13.315</v>
      </c>
      <c r="AY10" s="87">
        <f t="shared" si="24"/>
        <v>-1</v>
      </c>
      <c r="AZ10" s="87">
        <f t="shared" si="25"/>
        <v>-6.1441420394813664E-2</v>
      </c>
      <c r="BA10" s="87">
        <f t="shared" si="26"/>
        <v>0.1603939818370759</v>
      </c>
      <c r="BB10" s="108">
        <f t="shared" si="27"/>
        <v>-48.21</v>
      </c>
      <c r="BC10" s="108">
        <f t="shared" si="28"/>
        <v>-3.1559999999999988</v>
      </c>
      <c r="BD10" s="108">
        <f t="shared" si="29"/>
        <v>7.1000000000000014</v>
      </c>
      <c r="BE10" s="109"/>
      <c r="BF10" s="109">
        <v>48.21</v>
      </c>
      <c r="BG10" s="109">
        <v>51.366</v>
      </c>
      <c r="BH10" s="109">
        <v>44.265999999999998</v>
      </c>
      <c r="BI10" s="87">
        <f t="shared" si="30"/>
        <v>-1</v>
      </c>
      <c r="BJ10" s="87">
        <f t="shared" si="31"/>
        <v>5.1271638849091535E-2</v>
      </c>
      <c r="BK10" s="87">
        <f t="shared" si="32"/>
        <v>0.13172258167791501</v>
      </c>
      <c r="BL10" s="108">
        <f t="shared" si="33"/>
        <v>-230.40299999999999</v>
      </c>
      <c r="BM10" s="108">
        <f t="shared" si="34"/>
        <v>11.236999999999995</v>
      </c>
      <c r="BN10" s="108">
        <f t="shared" si="35"/>
        <v>25.508999999999986</v>
      </c>
      <c r="BO10" s="109"/>
      <c r="BP10" s="109">
        <v>230.40299999999999</v>
      </c>
      <c r="BQ10" s="109">
        <v>219.166</v>
      </c>
      <c r="BR10" s="109">
        <v>193.65700000000001</v>
      </c>
      <c r="BS10" s="87">
        <f t="shared" si="36"/>
        <v>-1</v>
      </c>
      <c r="BT10" s="87">
        <f t="shared" si="37"/>
        <v>1.0869565217391304E-2</v>
      </c>
      <c r="BU10" s="87">
        <f t="shared" si="38"/>
        <v>8.2352941176470587E-2</v>
      </c>
      <c r="BV10" s="108">
        <f t="shared" si="39"/>
        <v>-93</v>
      </c>
      <c r="BW10" s="108">
        <f t="shared" si="40"/>
        <v>1</v>
      </c>
      <c r="BX10" s="108">
        <f t="shared" si="41"/>
        <v>7</v>
      </c>
      <c r="BY10" s="54"/>
      <c r="BZ10" s="54">
        <v>93</v>
      </c>
      <c r="CA10" s="54">
        <v>92</v>
      </c>
      <c r="CB10" s="54">
        <v>85</v>
      </c>
      <c r="CC10" s="108">
        <f t="shared" si="42"/>
        <v>0</v>
      </c>
      <c r="CD10" s="108">
        <f t="shared" si="43"/>
        <v>0</v>
      </c>
      <c r="CE10" s="5"/>
      <c r="CF10" s="5"/>
      <c r="CG10" s="5"/>
      <c r="CH10" s="87" t="e">
        <f t="shared" si="44"/>
        <v>#DIV/0!</v>
      </c>
      <c r="CI10" s="87" t="e">
        <f t="shared" si="45"/>
        <v>#DIV/0!</v>
      </c>
      <c r="CJ10" s="108">
        <f t="shared" si="46"/>
        <v>0</v>
      </c>
      <c r="CK10" s="108">
        <f t="shared" si="47"/>
        <v>0</v>
      </c>
      <c r="CL10" s="54"/>
      <c r="CM10" s="54"/>
      <c r="CN10" s="54"/>
      <c r="CO10" s="19"/>
      <c r="CP10" s="1" t="s">
        <v>9</v>
      </c>
      <c r="CQ10" s="4" t="s">
        <v>13</v>
      </c>
      <c r="CR10" s="1">
        <v>2860</v>
      </c>
      <c r="CS10" s="1" t="s">
        <v>395</v>
      </c>
      <c r="CT10" s="15" t="s">
        <v>15</v>
      </c>
    </row>
    <row r="11" spans="1:98" s="96" customFormat="1" x14ac:dyDescent="0.25">
      <c r="A11" s="80" t="s">
        <v>224</v>
      </c>
      <c r="B11" s="114">
        <v>36478608</v>
      </c>
      <c r="C11" s="5" t="s">
        <v>343</v>
      </c>
      <c r="D11"/>
      <c r="E11">
        <v>522910</v>
      </c>
      <c r="F11" s="106">
        <v>45418</v>
      </c>
      <c r="G11" s="107"/>
      <c r="H11" s="107" t="s">
        <v>21</v>
      </c>
      <c r="I11" s="107" t="s">
        <v>21</v>
      </c>
      <c r="J11" s="107" t="s">
        <v>21</v>
      </c>
      <c r="K11" s="87" t="e">
        <f t="shared" si="0"/>
        <v>#DIV/0!</v>
      </c>
      <c r="L11" s="87" t="e">
        <f t="shared" si="1"/>
        <v>#DIV/0!</v>
      </c>
      <c r="M11" s="87" t="e">
        <f t="shared" si="2"/>
        <v>#DIV/0!</v>
      </c>
      <c r="N11" s="108">
        <f t="shared" si="3"/>
        <v>0</v>
      </c>
      <c r="O11" s="108">
        <f t="shared" si="4"/>
        <v>0</v>
      </c>
      <c r="P11" s="108">
        <f t="shared" si="5"/>
        <v>0</v>
      </c>
      <c r="Q11" s="109"/>
      <c r="R11" s="109"/>
      <c r="S11" s="109"/>
      <c r="T11" s="109"/>
      <c r="U11" s="87">
        <f t="shared" si="6"/>
        <v>-1</v>
      </c>
      <c r="V11" s="87">
        <f t="shared" si="7"/>
        <v>0.2750579150579151</v>
      </c>
      <c r="W11" s="87">
        <f t="shared" si="8"/>
        <v>0.55301849231285838</v>
      </c>
      <c r="X11" s="108">
        <f t="shared" si="9"/>
        <v>-82.56</v>
      </c>
      <c r="Y11" s="108">
        <f t="shared" si="10"/>
        <v>17.810000000000002</v>
      </c>
      <c r="Z11" s="108">
        <f t="shared" si="11"/>
        <v>23.057000000000002</v>
      </c>
      <c r="AA11" s="109"/>
      <c r="AB11" s="109">
        <v>82.56</v>
      </c>
      <c r="AC11" s="109">
        <v>64.75</v>
      </c>
      <c r="AD11" s="109">
        <v>41.692999999999998</v>
      </c>
      <c r="AE11" s="87">
        <f t="shared" si="12"/>
        <v>-1</v>
      </c>
      <c r="AF11" s="87">
        <f t="shared" si="13"/>
        <v>0.21539082470065929</v>
      </c>
      <c r="AG11" s="87">
        <f t="shared" si="14"/>
        <v>0.94357284802844887</v>
      </c>
      <c r="AH11" s="108">
        <f t="shared" si="15"/>
        <v>-45.17</v>
      </c>
      <c r="AI11" s="108">
        <f t="shared" si="16"/>
        <v>8.0050000000000026</v>
      </c>
      <c r="AJ11" s="108">
        <f t="shared" si="17"/>
        <v>18.042999999999999</v>
      </c>
      <c r="AK11" s="109"/>
      <c r="AL11" s="109">
        <v>45.17</v>
      </c>
      <c r="AM11" s="109">
        <v>37.164999999999999</v>
      </c>
      <c r="AN11" s="109">
        <v>19.122</v>
      </c>
      <c r="AO11" s="87">
        <f t="shared" si="18"/>
        <v>-1</v>
      </c>
      <c r="AP11" s="87">
        <f t="shared" si="19"/>
        <v>0.17386425834701702</v>
      </c>
      <c r="AQ11" s="87">
        <f t="shared" si="20"/>
        <v>0.98080988778663203</v>
      </c>
      <c r="AR11" s="108">
        <f t="shared" si="21"/>
        <v>-42.893000000000001</v>
      </c>
      <c r="AS11" s="108">
        <f t="shared" si="22"/>
        <v>6.3530000000000015</v>
      </c>
      <c r="AT11" s="108">
        <f t="shared" si="23"/>
        <v>18.093</v>
      </c>
      <c r="AU11" s="109"/>
      <c r="AV11" s="109">
        <v>42.893000000000001</v>
      </c>
      <c r="AW11" s="109">
        <v>36.54</v>
      </c>
      <c r="AX11" s="109">
        <v>18.446999999999999</v>
      </c>
      <c r="AY11" s="87">
        <f t="shared" si="24"/>
        <v>-1</v>
      </c>
      <c r="AZ11" s="87">
        <f t="shared" si="25"/>
        <v>-0.22728573700111313</v>
      </c>
      <c r="BA11" s="87">
        <f t="shared" si="26"/>
        <v>1.3117923834730187</v>
      </c>
      <c r="BB11" s="108">
        <f t="shared" si="27"/>
        <v>-24.297999999999998</v>
      </c>
      <c r="BC11" s="108">
        <f t="shared" si="28"/>
        <v>-7.147000000000002</v>
      </c>
      <c r="BD11" s="108">
        <f t="shared" si="29"/>
        <v>17.843</v>
      </c>
      <c r="BE11" s="109"/>
      <c r="BF11" s="109">
        <v>24.297999999999998</v>
      </c>
      <c r="BG11" s="109">
        <v>31.445</v>
      </c>
      <c r="BH11" s="109">
        <v>13.602</v>
      </c>
      <c r="BI11" s="87">
        <f t="shared" si="30"/>
        <v>-1</v>
      </c>
      <c r="BJ11" s="87">
        <f t="shared" si="31"/>
        <v>0.16276268006815484</v>
      </c>
      <c r="BK11" s="87">
        <f t="shared" si="32"/>
        <v>1.0653703967012653</v>
      </c>
      <c r="BL11" s="108">
        <f t="shared" si="33"/>
        <v>-67.56</v>
      </c>
      <c r="BM11" s="108">
        <f t="shared" si="34"/>
        <v>9.4570000000000007</v>
      </c>
      <c r="BN11" s="108">
        <f t="shared" si="35"/>
        <v>29.971</v>
      </c>
      <c r="BO11" s="109"/>
      <c r="BP11" s="109">
        <v>67.56</v>
      </c>
      <c r="BQ11" s="109">
        <v>58.103000000000002</v>
      </c>
      <c r="BR11" s="109">
        <v>28.132000000000001</v>
      </c>
      <c r="BS11" s="87">
        <f t="shared" si="36"/>
        <v>-1</v>
      </c>
      <c r="BT11" s="87">
        <f t="shared" si="37"/>
        <v>7.6923076923076927E-2</v>
      </c>
      <c r="BU11" s="87">
        <f t="shared" si="38"/>
        <v>8.3333333333333329E-2</v>
      </c>
      <c r="BV11" s="108">
        <f t="shared" si="39"/>
        <v>-14</v>
      </c>
      <c r="BW11" s="108">
        <f t="shared" si="40"/>
        <v>1</v>
      </c>
      <c r="BX11" s="108">
        <f t="shared" si="41"/>
        <v>1</v>
      </c>
      <c r="BY11" s="54"/>
      <c r="BZ11" s="54">
        <v>14</v>
      </c>
      <c r="CA11" s="54">
        <v>13</v>
      </c>
      <c r="CB11" s="54">
        <v>12</v>
      </c>
      <c r="CC11" s="108">
        <f t="shared" si="42"/>
        <v>0</v>
      </c>
      <c r="CD11" s="108">
        <f t="shared" si="43"/>
        <v>0</v>
      </c>
      <c r="CE11" s="5"/>
      <c r="CF11" s="5"/>
      <c r="CG11" s="5"/>
      <c r="CH11" s="87" t="e">
        <f t="shared" si="44"/>
        <v>#DIV/0!</v>
      </c>
      <c r="CI11" s="87" t="e">
        <f t="shared" si="45"/>
        <v>#DIV/0!</v>
      </c>
      <c r="CJ11" s="108">
        <f t="shared" si="46"/>
        <v>0</v>
      </c>
      <c r="CK11" s="108">
        <f t="shared" si="47"/>
        <v>0</v>
      </c>
      <c r="CL11" s="54"/>
      <c r="CM11" s="54"/>
      <c r="CN11" s="54"/>
      <c r="CO11" s="19"/>
      <c r="CP11" s="1" t="s">
        <v>11</v>
      </c>
      <c r="CQ11" s="4"/>
      <c r="CR11" s="1">
        <v>1050</v>
      </c>
      <c r="CS11" s="1" t="s">
        <v>23</v>
      </c>
      <c r="CT11" s="15" t="s">
        <v>15</v>
      </c>
    </row>
    <row r="12" spans="1:98" s="96" customFormat="1" x14ac:dyDescent="0.25">
      <c r="A12" s="80" t="s">
        <v>258</v>
      </c>
      <c r="B12" s="114">
        <v>29512426</v>
      </c>
      <c r="C12" s="5" t="s">
        <v>111</v>
      </c>
      <c r="D12"/>
      <c r="E12">
        <v>331500</v>
      </c>
      <c r="F12" s="106">
        <v>45659</v>
      </c>
      <c r="G12" s="107" t="s">
        <v>297</v>
      </c>
      <c r="H12" s="107" t="s">
        <v>297</v>
      </c>
      <c r="I12" s="107" t="s">
        <v>297</v>
      </c>
      <c r="J12" s="107" t="s">
        <v>297</v>
      </c>
      <c r="K12" s="87" t="e">
        <f t="shared" si="0"/>
        <v>#DIV/0!</v>
      </c>
      <c r="L12" s="87" t="e">
        <f t="shared" si="1"/>
        <v>#DIV/0!</v>
      </c>
      <c r="M12" s="87" t="e">
        <f t="shared" si="2"/>
        <v>#DIV/0!</v>
      </c>
      <c r="N12" s="108">
        <f t="shared" si="3"/>
        <v>0</v>
      </c>
      <c r="O12" s="108">
        <f t="shared" si="4"/>
        <v>0</v>
      </c>
      <c r="P12" s="108">
        <f t="shared" si="5"/>
        <v>0</v>
      </c>
      <c r="Q12" s="109"/>
      <c r="R12" s="109"/>
      <c r="S12" s="109"/>
      <c r="T12" s="109"/>
      <c r="U12" s="87">
        <f t="shared" si="6"/>
        <v>3.2229458917835676</v>
      </c>
      <c r="V12" s="87">
        <f t="shared" si="7"/>
        <v>-0.34492943879225463</v>
      </c>
      <c r="W12" s="87">
        <f t="shared" si="8"/>
        <v>-0.47898498683355561</v>
      </c>
      <c r="X12" s="108">
        <f t="shared" si="9"/>
        <v>32.165000000000006</v>
      </c>
      <c r="Y12" s="108">
        <f t="shared" si="10"/>
        <v>-5.254999999999999</v>
      </c>
      <c r="Z12" s="108">
        <f t="shared" si="11"/>
        <v>-14.006</v>
      </c>
      <c r="AA12" s="109">
        <v>42.145000000000003</v>
      </c>
      <c r="AB12" s="109">
        <v>9.98</v>
      </c>
      <c r="AC12" s="109">
        <v>15.234999999999999</v>
      </c>
      <c r="AD12" s="109">
        <v>29.241</v>
      </c>
      <c r="AE12" s="87">
        <f t="shared" si="12"/>
        <v>2.4370277078085643</v>
      </c>
      <c r="AF12" s="87">
        <f t="shared" si="13"/>
        <v>-0.27488760436737308</v>
      </c>
      <c r="AG12" s="87">
        <f t="shared" si="14"/>
        <v>-3.2274678111587987</v>
      </c>
      <c r="AH12" s="108">
        <f t="shared" si="15"/>
        <v>29.024999999999999</v>
      </c>
      <c r="AI12" s="108">
        <f t="shared" si="16"/>
        <v>-2.5679999999999996</v>
      </c>
      <c r="AJ12" s="108">
        <f t="shared" si="17"/>
        <v>-13.536000000000001</v>
      </c>
      <c r="AK12" s="109">
        <v>17.114999999999998</v>
      </c>
      <c r="AL12" s="109">
        <v>-11.91</v>
      </c>
      <c r="AM12" s="109">
        <v>-9.3420000000000005</v>
      </c>
      <c r="AN12" s="109">
        <v>4.194</v>
      </c>
      <c r="AO12" s="87">
        <f t="shared" si="18"/>
        <v>2.0942956926658907</v>
      </c>
      <c r="AP12" s="87">
        <f t="shared" si="19"/>
        <v>-0.50779556014455329</v>
      </c>
      <c r="AQ12" s="87">
        <f t="shared" si="20"/>
        <v>-3.4352527030424946</v>
      </c>
      <c r="AR12" s="108">
        <f t="shared" si="21"/>
        <v>30.582999999999998</v>
      </c>
      <c r="AS12" s="108">
        <f t="shared" si="22"/>
        <v>-4.9179999999999993</v>
      </c>
      <c r="AT12" s="108">
        <f t="shared" si="23"/>
        <v>-13.662000000000001</v>
      </c>
      <c r="AU12" s="109">
        <v>15.98</v>
      </c>
      <c r="AV12" s="109">
        <v>-14.603</v>
      </c>
      <c r="AW12" s="109">
        <v>-9.6850000000000005</v>
      </c>
      <c r="AX12" s="109">
        <v>3.9769999999999999</v>
      </c>
      <c r="AY12" s="87">
        <f t="shared" si="24"/>
        <v>2.1293763871983962</v>
      </c>
      <c r="AZ12" s="87">
        <f t="shared" si="25"/>
        <v>-4.4409816906895205</v>
      </c>
      <c r="BA12" s="87">
        <f t="shared" si="26"/>
        <v>-1.3195966135458168</v>
      </c>
      <c r="BB12" s="108">
        <f t="shared" si="27"/>
        <v>29.741</v>
      </c>
      <c r="BC12" s="108">
        <f t="shared" si="28"/>
        <v>-11.4</v>
      </c>
      <c r="BD12" s="108">
        <f t="shared" si="29"/>
        <v>-10.599</v>
      </c>
      <c r="BE12" s="109">
        <v>15.773999999999999</v>
      </c>
      <c r="BF12" s="109">
        <v>-13.967000000000001</v>
      </c>
      <c r="BG12" s="109">
        <v>-2.5670000000000002</v>
      </c>
      <c r="BH12" s="109">
        <v>8.032</v>
      </c>
      <c r="BI12" s="87">
        <f t="shared" si="30"/>
        <v>-2.5459293108271802E-2</v>
      </c>
      <c r="BJ12" s="87">
        <f t="shared" si="31"/>
        <v>-7.085090404944841E-2</v>
      </c>
      <c r="BK12" s="87">
        <f t="shared" si="32"/>
        <v>-2.2198373248983317E-2</v>
      </c>
      <c r="BL12" s="108">
        <f t="shared" si="33"/>
        <v>-0.81899999999999551</v>
      </c>
      <c r="BM12" s="108">
        <f t="shared" si="34"/>
        <v>-2.453000000000003</v>
      </c>
      <c r="BN12" s="108">
        <f t="shared" si="35"/>
        <v>-0.78600000000000136</v>
      </c>
      <c r="BO12" s="109">
        <v>31.35</v>
      </c>
      <c r="BP12" s="109">
        <v>32.168999999999997</v>
      </c>
      <c r="BQ12" s="109">
        <v>34.622</v>
      </c>
      <c r="BR12" s="109">
        <v>35.408000000000001</v>
      </c>
      <c r="BS12" s="87">
        <f t="shared" si="36"/>
        <v>-2.2222222222222223E-2</v>
      </c>
      <c r="BT12" s="87">
        <f t="shared" si="37"/>
        <v>-2.1739130434782608E-2</v>
      </c>
      <c r="BU12" s="87">
        <f t="shared" si="38"/>
        <v>-0.13207547169811321</v>
      </c>
      <c r="BV12" s="108">
        <f t="shared" si="39"/>
        <v>-1</v>
      </c>
      <c r="BW12" s="108">
        <f t="shared" si="40"/>
        <v>-1</v>
      </c>
      <c r="BX12" s="108">
        <f t="shared" si="41"/>
        <v>-7</v>
      </c>
      <c r="BY12" s="54">
        <v>44</v>
      </c>
      <c r="BZ12" s="54">
        <v>45</v>
      </c>
      <c r="CA12" s="54">
        <v>46</v>
      </c>
      <c r="CB12" s="54">
        <v>53</v>
      </c>
      <c r="CC12" s="108">
        <f t="shared" si="42"/>
        <v>0</v>
      </c>
      <c r="CD12" s="108">
        <f t="shared" si="43"/>
        <v>0</v>
      </c>
      <c r="CE12" s="5"/>
      <c r="CF12" s="5"/>
      <c r="CG12" s="5"/>
      <c r="CH12" s="87" t="e">
        <f t="shared" si="44"/>
        <v>#DIV/0!</v>
      </c>
      <c r="CI12" s="87" t="e">
        <f t="shared" si="45"/>
        <v>#DIV/0!</v>
      </c>
      <c r="CJ12" s="108">
        <f t="shared" si="46"/>
        <v>0</v>
      </c>
      <c r="CK12" s="108">
        <f t="shared" si="47"/>
        <v>0</v>
      </c>
      <c r="CL12" s="54"/>
      <c r="CM12" s="54"/>
      <c r="CN12" s="54"/>
      <c r="CO12" s="19"/>
      <c r="CP12" s="1" t="s">
        <v>9</v>
      </c>
      <c r="CQ12" s="4" t="s">
        <v>13</v>
      </c>
      <c r="CR12" s="1">
        <v>5610</v>
      </c>
      <c r="CS12" s="1" t="s">
        <v>326</v>
      </c>
      <c r="CT12" s="15" t="s">
        <v>12</v>
      </c>
    </row>
    <row r="13" spans="1:98" s="96" customFormat="1" x14ac:dyDescent="0.25">
      <c r="A13" s="80" t="s">
        <v>146</v>
      </c>
      <c r="B13" s="114">
        <v>25277236</v>
      </c>
      <c r="C13" s="5" t="s">
        <v>153</v>
      </c>
      <c r="D13"/>
      <c r="E13">
        <v>522210</v>
      </c>
      <c r="F13" s="106">
        <v>45394</v>
      </c>
      <c r="G13" s="107"/>
      <c r="H13" s="107" t="s">
        <v>21</v>
      </c>
      <c r="I13" s="107" t="s">
        <v>21</v>
      </c>
      <c r="J13" s="107" t="s">
        <v>21</v>
      </c>
      <c r="K13" s="87">
        <f t="shared" si="0"/>
        <v>-1</v>
      </c>
      <c r="L13" s="87">
        <f t="shared" si="1"/>
        <v>0.22003258909644452</v>
      </c>
      <c r="M13" s="87">
        <f t="shared" si="2"/>
        <v>0.10145832630050977</v>
      </c>
      <c r="N13" s="108">
        <f t="shared" si="3"/>
        <v>-238.84700000000001</v>
      </c>
      <c r="O13" s="108">
        <f t="shared" si="4"/>
        <v>43.076000000000022</v>
      </c>
      <c r="P13" s="108">
        <f t="shared" si="5"/>
        <v>18.032999999999987</v>
      </c>
      <c r="Q13" s="109"/>
      <c r="R13" s="109">
        <v>238.84700000000001</v>
      </c>
      <c r="S13" s="109">
        <v>195.77099999999999</v>
      </c>
      <c r="T13" s="109">
        <v>177.738</v>
      </c>
      <c r="U13" s="87">
        <f t="shared" si="6"/>
        <v>-1</v>
      </c>
      <c r="V13" s="87">
        <f t="shared" si="7"/>
        <v>3.4426652380102035E-2</v>
      </c>
      <c r="W13" s="87">
        <f t="shared" si="8"/>
        <v>0.25199362041467316</v>
      </c>
      <c r="X13" s="108">
        <f t="shared" si="9"/>
        <v>-260.66000000000003</v>
      </c>
      <c r="Y13" s="108">
        <f t="shared" si="10"/>
        <v>8.6750000000000114</v>
      </c>
      <c r="Z13" s="108">
        <f t="shared" si="11"/>
        <v>50.718000000000018</v>
      </c>
      <c r="AA13" s="109"/>
      <c r="AB13" s="109">
        <v>260.66000000000003</v>
      </c>
      <c r="AC13" s="109">
        <v>251.98500000000001</v>
      </c>
      <c r="AD13" s="109">
        <v>201.267</v>
      </c>
      <c r="AE13" s="87">
        <f t="shared" si="12"/>
        <v>-1</v>
      </c>
      <c r="AF13" s="87">
        <f t="shared" si="13"/>
        <v>1.7077171677602535E-2</v>
      </c>
      <c r="AG13" s="87">
        <f t="shared" si="14"/>
        <v>0.28592905099607235</v>
      </c>
      <c r="AH13" s="108">
        <f t="shared" si="15"/>
        <v>-166.166</v>
      </c>
      <c r="AI13" s="108">
        <f t="shared" si="16"/>
        <v>2.789999999999992</v>
      </c>
      <c r="AJ13" s="108">
        <f t="shared" si="17"/>
        <v>36.326999999999998</v>
      </c>
      <c r="AK13" s="109"/>
      <c r="AL13" s="109">
        <v>166.166</v>
      </c>
      <c r="AM13" s="109">
        <v>163.376</v>
      </c>
      <c r="AN13" s="109">
        <v>127.04900000000001</v>
      </c>
      <c r="AO13" s="87">
        <f t="shared" si="18"/>
        <v>-1</v>
      </c>
      <c r="AP13" s="87">
        <f t="shared" si="19"/>
        <v>3.8755478286067952E-3</v>
      </c>
      <c r="AQ13" s="87">
        <f t="shared" si="20"/>
        <v>7.1678104524422998E-2</v>
      </c>
      <c r="AR13" s="108">
        <f t="shared" si="21"/>
        <v>-138.58000000000001</v>
      </c>
      <c r="AS13" s="108">
        <f t="shared" si="22"/>
        <v>0.53500000000002501</v>
      </c>
      <c r="AT13" s="108">
        <f t="shared" si="23"/>
        <v>9.2329999999999757</v>
      </c>
      <c r="AU13" s="109"/>
      <c r="AV13" s="109">
        <v>138.58000000000001</v>
      </c>
      <c r="AW13" s="109">
        <v>138.04499999999999</v>
      </c>
      <c r="AX13" s="109">
        <v>128.81200000000001</v>
      </c>
      <c r="AY13" s="87">
        <f t="shared" si="24"/>
        <v>-1</v>
      </c>
      <c r="AZ13" s="87">
        <f t="shared" si="25"/>
        <v>0.1831756042489405</v>
      </c>
      <c r="BA13" s="87">
        <f t="shared" si="26"/>
        <v>0.14486679465019262</v>
      </c>
      <c r="BB13" s="108">
        <f t="shared" si="27"/>
        <v>-1317.356</v>
      </c>
      <c r="BC13" s="108">
        <f t="shared" si="28"/>
        <v>203.94900000000007</v>
      </c>
      <c r="BD13" s="108">
        <f t="shared" si="29"/>
        <v>140.88599999999997</v>
      </c>
      <c r="BE13" s="109"/>
      <c r="BF13" s="109">
        <v>1317.356</v>
      </c>
      <c r="BG13" s="109">
        <v>1113.4069999999999</v>
      </c>
      <c r="BH13" s="109">
        <v>972.52099999999996</v>
      </c>
      <c r="BI13" s="87">
        <f t="shared" si="30"/>
        <v>-1</v>
      </c>
      <c r="BJ13" s="87">
        <f t="shared" si="31"/>
        <v>0.25494237631124078</v>
      </c>
      <c r="BK13" s="87">
        <f t="shared" si="32"/>
        <v>0.25163820082855082</v>
      </c>
      <c r="BL13" s="108">
        <f t="shared" si="33"/>
        <v>-3274.3580000000002</v>
      </c>
      <c r="BM13" s="108">
        <f t="shared" si="34"/>
        <v>665.1880000000001</v>
      </c>
      <c r="BN13" s="108">
        <f t="shared" si="35"/>
        <v>524.56600000000026</v>
      </c>
      <c r="BO13" s="109"/>
      <c r="BP13" s="109">
        <v>3274.3580000000002</v>
      </c>
      <c r="BQ13" s="109">
        <v>2609.17</v>
      </c>
      <c r="BR13" s="109">
        <v>2084.6039999999998</v>
      </c>
      <c r="BS13" s="87">
        <f t="shared" si="36"/>
        <v>-1</v>
      </c>
      <c r="BT13" s="87">
        <f t="shared" si="37"/>
        <v>5.7142857142857141E-2</v>
      </c>
      <c r="BU13" s="87">
        <f t="shared" si="38"/>
        <v>6.0606060606060608E-2</v>
      </c>
      <c r="BV13" s="108">
        <f t="shared" si="39"/>
        <v>-74</v>
      </c>
      <c r="BW13" s="108">
        <f t="shared" si="40"/>
        <v>4</v>
      </c>
      <c r="BX13" s="108">
        <f t="shared" si="41"/>
        <v>4</v>
      </c>
      <c r="BY13" s="54"/>
      <c r="BZ13" s="54">
        <v>74</v>
      </c>
      <c r="CA13" s="54">
        <v>70</v>
      </c>
      <c r="CB13" s="54">
        <v>66</v>
      </c>
      <c r="CC13" s="108">
        <f t="shared" si="42"/>
        <v>0</v>
      </c>
      <c r="CD13" s="108">
        <f t="shared" si="43"/>
        <v>0</v>
      </c>
      <c r="CE13" s="5"/>
      <c r="CF13" s="5"/>
      <c r="CG13" s="5"/>
      <c r="CH13" s="87">
        <f t="shared" si="44"/>
        <v>-1</v>
      </c>
      <c r="CI13" s="87">
        <f t="shared" si="45"/>
        <v>0.10943695479777954</v>
      </c>
      <c r="CJ13" s="108">
        <f t="shared" si="46"/>
        <v>-6995000</v>
      </c>
      <c r="CK13" s="108">
        <f t="shared" si="47"/>
        <v>690000</v>
      </c>
      <c r="CL13" s="54"/>
      <c r="CM13" s="54">
        <v>6995000</v>
      </c>
      <c r="CN13" s="54">
        <v>6305000</v>
      </c>
      <c r="CO13" s="19"/>
      <c r="CP13" s="1" t="s">
        <v>11</v>
      </c>
      <c r="CQ13" s="4" t="s">
        <v>13</v>
      </c>
      <c r="CR13" s="1">
        <v>7000</v>
      </c>
      <c r="CS13" s="1" t="s">
        <v>296</v>
      </c>
      <c r="CT13" s="15" t="s">
        <v>12</v>
      </c>
    </row>
    <row r="14" spans="1:98" s="96" customFormat="1" x14ac:dyDescent="0.25">
      <c r="A14" s="80" t="s">
        <v>468</v>
      </c>
      <c r="B14" s="114">
        <v>31586135</v>
      </c>
      <c r="C14" t="s">
        <v>163</v>
      </c>
      <c r="D14" t="s">
        <v>200</v>
      </c>
      <c r="E14">
        <v>281200</v>
      </c>
      <c r="F14" s="106">
        <v>45594</v>
      </c>
      <c r="G14" s="117"/>
      <c r="H14" s="118" t="s">
        <v>292</v>
      </c>
      <c r="I14" s="119" t="s">
        <v>292</v>
      </c>
      <c r="J14" s="119"/>
      <c r="K14" s="87" t="e">
        <f t="shared" si="0"/>
        <v>#DIV/0!</v>
      </c>
      <c r="L14" s="87" t="e">
        <f t="shared" si="1"/>
        <v>#DIV/0!</v>
      </c>
      <c r="M14" s="87" t="e">
        <f t="shared" si="2"/>
        <v>#DIV/0!</v>
      </c>
      <c r="N14" s="108">
        <f t="shared" si="3"/>
        <v>0</v>
      </c>
      <c r="O14" s="108">
        <f t="shared" si="4"/>
        <v>0</v>
      </c>
      <c r="P14" s="108">
        <f t="shared" si="5"/>
        <v>0</v>
      </c>
      <c r="Q14" s="109"/>
      <c r="R14" s="109"/>
      <c r="S14" s="109"/>
      <c r="T14" s="109"/>
      <c r="U14" s="87" t="e">
        <f t="shared" si="6"/>
        <v>#DIV/0!</v>
      </c>
      <c r="V14" s="87" t="e">
        <f t="shared" si="7"/>
        <v>#DIV/0!</v>
      </c>
      <c r="W14" s="87" t="e">
        <f t="shared" si="8"/>
        <v>#DIV/0!</v>
      </c>
      <c r="X14" s="108">
        <f t="shared" si="9"/>
        <v>0</v>
      </c>
      <c r="Y14" s="108">
        <f t="shared" si="10"/>
        <v>0</v>
      </c>
      <c r="Z14" s="108">
        <f t="shared" si="11"/>
        <v>0</v>
      </c>
      <c r="AA14" s="109"/>
      <c r="AB14" s="109"/>
      <c r="AC14" s="109"/>
      <c r="AD14" s="109"/>
      <c r="AE14" s="87" t="e">
        <f t="shared" si="12"/>
        <v>#DIV/0!</v>
      </c>
      <c r="AF14" s="87" t="e">
        <f t="shared" si="13"/>
        <v>#DIV/0!</v>
      </c>
      <c r="AG14" s="87" t="e">
        <f t="shared" si="14"/>
        <v>#DIV/0!</v>
      </c>
      <c r="AH14" s="108">
        <f t="shared" si="15"/>
        <v>0</v>
      </c>
      <c r="AI14" s="108">
        <f t="shared" si="16"/>
        <v>0</v>
      </c>
      <c r="AJ14" s="108">
        <f t="shared" si="17"/>
        <v>0</v>
      </c>
      <c r="AK14" s="109"/>
      <c r="AL14" s="109"/>
      <c r="AM14" s="109"/>
      <c r="AN14" s="109"/>
      <c r="AO14" s="87" t="e">
        <f t="shared" si="18"/>
        <v>#DIV/0!</v>
      </c>
      <c r="AP14" s="87" t="e">
        <f t="shared" si="19"/>
        <v>#DIV/0!</v>
      </c>
      <c r="AQ14" s="87" t="e">
        <f t="shared" si="20"/>
        <v>#DIV/0!</v>
      </c>
      <c r="AR14" s="108">
        <f t="shared" si="21"/>
        <v>0</v>
      </c>
      <c r="AS14" s="108">
        <f t="shared" si="22"/>
        <v>0</v>
      </c>
      <c r="AT14" s="108">
        <f t="shared" si="23"/>
        <v>0</v>
      </c>
      <c r="AU14" s="109"/>
      <c r="AV14" s="109"/>
      <c r="AW14" s="109"/>
      <c r="AX14" s="109"/>
      <c r="AY14" s="87" t="e">
        <f t="shared" si="24"/>
        <v>#DIV/0!</v>
      </c>
      <c r="AZ14" s="87" t="e">
        <f t="shared" si="25"/>
        <v>#DIV/0!</v>
      </c>
      <c r="BA14" s="87" t="e">
        <f t="shared" si="26"/>
        <v>#DIV/0!</v>
      </c>
      <c r="BB14" s="108">
        <f t="shared" si="27"/>
        <v>0</v>
      </c>
      <c r="BC14" s="108">
        <f t="shared" si="28"/>
        <v>0</v>
      </c>
      <c r="BD14" s="108">
        <f t="shared" si="29"/>
        <v>0</v>
      </c>
      <c r="BE14" s="109"/>
      <c r="BF14" s="109"/>
      <c r="BG14" s="109"/>
      <c r="BH14" s="109"/>
      <c r="BI14" s="87" t="e">
        <f t="shared" si="30"/>
        <v>#DIV/0!</v>
      </c>
      <c r="BJ14" s="87" t="e">
        <f t="shared" si="31"/>
        <v>#DIV/0!</v>
      </c>
      <c r="BK14" s="87" t="e">
        <f t="shared" si="32"/>
        <v>#DIV/0!</v>
      </c>
      <c r="BL14" s="108">
        <f t="shared" si="33"/>
        <v>0</v>
      </c>
      <c r="BM14" s="108">
        <f t="shared" si="34"/>
        <v>0</v>
      </c>
      <c r="BN14" s="108">
        <f t="shared" si="35"/>
        <v>0</v>
      </c>
      <c r="BO14" s="109"/>
      <c r="BP14" s="109"/>
      <c r="BQ14" s="109"/>
      <c r="BR14" s="109"/>
      <c r="BS14" s="87">
        <f t="shared" si="36"/>
        <v>-1</v>
      </c>
      <c r="BT14" s="87">
        <f t="shared" si="37"/>
        <v>2.7777777777777776E-2</v>
      </c>
      <c r="BU14" s="87" t="e">
        <f t="shared" si="38"/>
        <v>#DIV/0!</v>
      </c>
      <c r="BV14" s="108">
        <f t="shared" si="39"/>
        <v>-74</v>
      </c>
      <c r="BW14" s="108">
        <f t="shared" si="40"/>
        <v>2</v>
      </c>
      <c r="BX14" s="108">
        <f t="shared" si="41"/>
        <v>72</v>
      </c>
      <c r="BY14" s="123"/>
      <c r="BZ14" s="123">
        <v>74</v>
      </c>
      <c r="CA14" s="54">
        <v>72</v>
      </c>
      <c r="CB14" s="54"/>
      <c r="CC14" s="108">
        <f t="shared" si="42"/>
        <v>0</v>
      </c>
      <c r="CD14" s="108">
        <f t="shared" si="43"/>
        <v>0</v>
      </c>
      <c r="CE14" s="54"/>
      <c r="CF14" s="54"/>
      <c r="CG14" s="54"/>
      <c r="CH14" s="87" t="e">
        <f t="shared" si="44"/>
        <v>#DIV/0!</v>
      </c>
      <c r="CI14" s="87" t="e">
        <f t="shared" si="45"/>
        <v>#DIV/0!</v>
      </c>
      <c r="CJ14" s="108">
        <f t="shared" si="46"/>
        <v>0</v>
      </c>
      <c r="CK14" s="108">
        <f t="shared" si="47"/>
        <v>0</v>
      </c>
      <c r="CL14" s="54"/>
      <c r="CM14" s="54"/>
      <c r="CN14" s="54"/>
      <c r="CO14" s="19"/>
      <c r="CP14" s="1"/>
      <c r="CQ14" s="4"/>
      <c r="CR14" s="1">
        <v>2605</v>
      </c>
      <c r="CS14" s="1" t="s">
        <v>329</v>
      </c>
      <c r="CT14" s="15" t="s">
        <v>15</v>
      </c>
    </row>
    <row r="15" spans="1:98" s="96" customFormat="1" x14ac:dyDescent="0.25">
      <c r="A15" s="80" t="s">
        <v>184</v>
      </c>
      <c r="B15" s="114">
        <v>40369740</v>
      </c>
      <c r="C15" s="5" t="s">
        <v>163</v>
      </c>
      <c r="D15" t="s">
        <v>200</v>
      </c>
      <c r="E15">
        <v>245300</v>
      </c>
      <c r="F15" s="106">
        <v>45485</v>
      </c>
      <c r="G15" s="107"/>
      <c r="H15" s="107" t="s">
        <v>21</v>
      </c>
      <c r="I15" s="107" t="s">
        <v>21</v>
      </c>
      <c r="J15" s="107" t="s">
        <v>21</v>
      </c>
      <c r="K15" s="87" t="e">
        <f t="shared" si="0"/>
        <v>#DIV/0!</v>
      </c>
      <c r="L15" s="87" t="e">
        <f t="shared" si="1"/>
        <v>#DIV/0!</v>
      </c>
      <c r="M15" s="87" t="e">
        <f t="shared" si="2"/>
        <v>#DIV/0!</v>
      </c>
      <c r="N15" s="108">
        <f t="shared" si="3"/>
        <v>0</v>
      </c>
      <c r="O15" s="108">
        <f t="shared" si="4"/>
        <v>0</v>
      </c>
      <c r="P15" s="108">
        <f t="shared" si="5"/>
        <v>0</v>
      </c>
      <c r="Q15" s="109"/>
      <c r="R15" s="109"/>
      <c r="S15" s="109"/>
      <c r="T15" s="109"/>
      <c r="U15" s="87">
        <f t="shared" si="6"/>
        <v>-1</v>
      </c>
      <c r="V15" s="87">
        <f t="shared" si="7"/>
        <v>0.24153674456356319</v>
      </c>
      <c r="W15" s="87">
        <f t="shared" si="8"/>
        <v>0.161253583631151</v>
      </c>
      <c r="X15" s="108">
        <f t="shared" si="9"/>
        <v>-36.710999999999999</v>
      </c>
      <c r="Y15" s="108">
        <f t="shared" si="10"/>
        <v>7.1419999999999995</v>
      </c>
      <c r="Z15" s="108">
        <f t="shared" si="11"/>
        <v>4.1059999999999981</v>
      </c>
      <c r="AA15" s="109"/>
      <c r="AB15" s="109">
        <v>36.710999999999999</v>
      </c>
      <c r="AC15" s="109">
        <v>29.568999999999999</v>
      </c>
      <c r="AD15" s="109">
        <v>25.463000000000001</v>
      </c>
      <c r="AE15" s="87">
        <f t="shared" si="12"/>
        <v>-1</v>
      </c>
      <c r="AF15" s="87">
        <f t="shared" si="13"/>
        <v>0.28890923358618892</v>
      </c>
      <c r="AG15" s="87">
        <f t="shared" si="14"/>
        <v>0.99582354476637958</v>
      </c>
      <c r="AH15" s="108">
        <f t="shared" si="15"/>
        <v>-9.8550000000000004</v>
      </c>
      <c r="AI15" s="108">
        <f t="shared" si="16"/>
        <v>2.2090000000000005</v>
      </c>
      <c r="AJ15" s="108">
        <f t="shared" si="17"/>
        <v>3.8149999999999999</v>
      </c>
      <c r="AK15" s="109"/>
      <c r="AL15" s="109">
        <v>9.8550000000000004</v>
      </c>
      <c r="AM15" s="109">
        <v>7.6459999999999999</v>
      </c>
      <c r="AN15" s="109">
        <v>3.831</v>
      </c>
      <c r="AO15" s="87">
        <f t="shared" si="18"/>
        <v>-1</v>
      </c>
      <c r="AP15" s="87">
        <f t="shared" si="19"/>
        <v>0.33673929376408723</v>
      </c>
      <c r="AQ15" s="87">
        <f t="shared" si="20"/>
        <v>1.2377269670477471</v>
      </c>
      <c r="AR15" s="108">
        <f t="shared" si="21"/>
        <v>-8.8960000000000008</v>
      </c>
      <c r="AS15" s="108">
        <f t="shared" si="22"/>
        <v>2.2410000000000005</v>
      </c>
      <c r="AT15" s="108">
        <f t="shared" si="23"/>
        <v>3.681</v>
      </c>
      <c r="AU15" s="109"/>
      <c r="AV15" s="109">
        <v>8.8960000000000008</v>
      </c>
      <c r="AW15" s="109">
        <v>6.6550000000000002</v>
      </c>
      <c r="AX15" s="109">
        <v>2.9740000000000002</v>
      </c>
      <c r="AY15" s="87">
        <f t="shared" si="24"/>
        <v>-1</v>
      </c>
      <c r="AZ15" s="87">
        <f t="shared" si="25"/>
        <v>0.64510699687424855</v>
      </c>
      <c r="BA15" s="87">
        <f t="shared" si="26"/>
        <v>0.35369426060540304</v>
      </c>
      <c r="BB15" s="108">
        <f t="shared" si="27"/>
        <v>-20.526</v>
      </c>
      <c r="BC15" s="108">
        <f t="shared" si="28"/>
        <v>8.0489999999999995</v>
      </c>
      <c r="BD15" s="108">
        <f t="shared" si="29"/>
        <v>3.26</v>
      </c>
      <c r="BE15" s="109"/>
      <c r="BF15" s="109">
        <v>20.526</v>
      </c>
      <c r="BG15" s="109">
        <v>12.477</v>
      </c>
      <c r="BH15" s="109">
        <v>9.2170000000000005</v>
      </c>
      <c r="BI15" s="87">
        <f t="shared" si="30"/>
        <v>-1</v>
      </c>
      <c r="BJ15" s="87">
        <f t="shared" si="31"/>
        <v>0.14424306646691262</v>
      </c>
      <c r="BK15" s="87">
        <f t="shared" si="32"/>
        <v>0.22165926388857901</v>
      </c>
      <c r="BL15" s="108">
        <f t="shared" si="33"/>
        <v>-62.628999999999998</v>
      </c>
      <c r="BM15" s="108">
        <f t="shared" si="34"/>
        <v>7.894999999999996</v>
      </c>
      <c r="BN15" s="108">
        <f t="shared" si="35"/>
        <v>9.9310000000000045</v>
      </c>
      <c r="BO15" s="109"/>
      <c r="BP15" s="109">
        <v>62.628999999999998</v>
      </c>
      <c r="BQ15" s="109">
        <v>54.734000000000002</v>
      </c>
      <c r="BR15" s="109">
        <v>44.802999999999997</v>
      </c>
      <c r="BS15" s="87">
        <f t="shared" si="36"/>
        <v>-1</v>
      </c>
      <c r="BT15" s="87">
        <f t="shared" si="37"/>
        <v>0.17647058823529413</v>
      </c>
      <c r="BU15" s="87">
        <f t="shared" si="38"/>
        <v>6.25E-2</v>
      </c>
      <c r="BV15" s="108">
        <f t="shared" si="39"/>
        <v>-60</v>
      </c>
      <c r="BW15" s="108">
        <f t="shared" si="40"/>
        <v>9</v>
      </c>
      <c r="BX15" s="108">
        <f t="shared" si="41"/>
        <v>3</v>
      </c>
      <c r="BY15" s="54"/>
      <c r="BZ15" s="54">
        <v>60</v>
      </c>
      <c r="CA15" s="54">
        <v>51</v>
      </c>
      <c r="CB15" s="54">
        <v>48</v>
      </c>
      <c r="CC15" s="108">
        <f t="shared" si="42"/>
        <v>0</v>
      </c>
      <c r="CD15" s="108">
        <f t="shared" si="43"/>
        <v>0</v>
      </c>
      <c r="CE15" s="5"/>
      <c r="CF15" s="5"/>
      <c r="CG15" s="5"/>
      <c r="CH15" s="87" t="e">
        <f t="shared" si="44"/>
        <v>#DIV/0!</v>
      </c>
      <c r="CI15" s="87" t="e">
        <f t="shared" si="45"/>
        <v>#DIV/0!</v>
      </c>
      <c r="CJ15" s="108">
        <f t="shared" si="46"/>
        <v>0</v>
      </c>
      <c r="CK15" s="108">
        <f t="shared" si="47"/>
        <v>0</v>
      </c>
      <c r="CL15" s="54"/>
      <c r="CM15" s="54"/>
      <c r="CN15" s="54"/>
      <c r="CO15" s="19"/>
      <c r="CP15" s="1" t="s">
        <v>9</v>
      </c>
      <c r="CQ15" s="4" t="s">
        <v>13</v>
      </c>
      <c r="CR15" s="1">
        <v>4681</v>
      </c>
      <c r="CS15" s="1" t="s">
        <v>397</v>
      </c>
      <c r="CT15" s="15" t="s">
        <v>317</v>
      </c>
    </row>
    <row r="16" spans="1:98" s="96" customFormat="1" x14ac:dyDescent="0.25">
      <c r="A16" s="80" t="s">
        <v>178</v>
      </c>
      <c r="B16" s="114">
        <v>30804996</v>
      </c>
      <c r="C16" s="5" t="s">
        <v>163</v>
      </c>
      <c r="D16" t="s">
        <v>200</v>
      </c>
      <c r="E16">
        <v>271100</v>
      </c>
      <c r="F16" s="106">
        <v>45461</v>
      </c>
      <c r="G16" s="107"/>
      <c r="H16" s="107" t="s">
        <v>21</v>
      </c>
      <c r="I16" s="107" t="s">
        <v>21</v>
      </c>
      <c r="J16" s="107" t="s">
        <v>21</v>
      </c>
      <c r="K16" s="87" t="e">
        <f t="shared" si="0"/>
        <v>#DIV/0!</v>
      </c>
      <c r="L16" s="87" t="e">
        <f t="shared" si="1"/>
        <v>#DIV/0!</v>
      </c>
      <c r="M16" s="87" t="e">
        <f t="shared" si="2"/>
        <v>#DIV/0!</v>
      </c>
      <c r="N16" s="108">
        <f t="shared" si="3"/>
        <v>0</v>
      </c>
      <c r="O16" s="108">
        <f t="shared" si="4"/>
        <v>0</v>
      </c>
      <c r="P16" s="108">
        <f t="shared" si="5"/>
        <v>0</v>
      </c>
      <c r="Q16" s="109"/>
      <c r="R16" s="109"/>
      <c r="S16" s="109"/>
      <c r="T16" s="109"/>
      <c r="U16" s="87">
        <f t="shared" si="6"/>
        <v>1</v>
      </c>
      <c r="V16" s="87">
        <f t="shared" si="7"/>
        <v>-0.2310194089875853</v>
      </c>
      <c r="W16" s="87">
        <f t="shared" si="8"/>
        <v>-5.5555201529393017</v>
      </c>
      <c r="X16" s="108">
        <f t="shared" si="9"/>
        <v>35.201000000000001</v>
      </c>
      <c r="Y16" s="108">
        <f t="shared" si="10"/>
        <v>-6.6060000000000016</v>
      </c>
      <c r="Z16" s="108">
        <f t="shared" si="11"/>
        <v>-34.872</v>
      </c>
      <c r="AA16" s="109"/>
      <c r="AB16" s="109">
        <v>-35.201000000000001</v>
      </c>
      <c r="AC16" s="109">
        <v>-28.594999999999999</v>
      </c>
      <c r="AD16" s="109">
        <v>6.2770000000000001</v>
      </c>
      <c r="AE16" s="87">
        <f t="shared" si="12"/>
        <v>1</v>
      </c>
      <c r="AF16" s="87">
        <f t="shared" si="13"/>
        <v>-0.35917069886159009</v>
      </c>
      <c r="AG16" s="87">
        <f t="shared" si="14"/>
        <v>-1.08056949240894</v>
      </c>
      <c r="AH16" s="108">
        <f t="shared" si="15"/>
        <v>173.596</v>
      </c>
      <c r="AI16" s="108">
        <f t="shared" si="16"/>
        <v>-45.874000000000009</v>
      </c>
      <c r="AJ16" s="108">
        <f t="shared" si="17"/>
        <v>-66.334000000000003</v>
      </c>
      <c r="AK16" s="109"/>
      <c r="AL16" s="109">
        <v>-173.596</v>
      </c>
      <c r="AM16" s="109">
        <v>-127.72199999999999</v>
      </c>
      <c r="AN16" s="109">
        <v>-61.387999999999998</v>
      </c>
      <c r="AO16" s="87">
        <f t="shared" si="18"/>
        <v>1</v>
      </c>
      <c r="AP16" s="87">
        <f t="shared" si="19"/>
        <v>-0.33790275246362472</v>
      </c>
      <c r="AQ16" s="87">
        <f t="shared" si="20"/>
        <v>-0.92109909348526009</v>
      </c>
      <c r="AR16" s="108">
        <f t="shared" si="21"/>
        <v>173.23699999999999</v>
      </c>
      <c r="AS16" s="108">
        <f t="shared" si="22"/>
        <v>-43.752999999999986</v>
      </c>
      <c r="AT16" s="108">
        <f t="shared" si="23"/>
        <v>-62.083000000000013</v>
      </c>
      <c r="AU16" s="109"/>
      <c r="AV16" s="109">
        <v>-173.23699999999999</v>
      </c>
      <c r="AW16" s="109">
        <v>-129.48400000000001</v>
      </c>
      <c r="AX16" s="109">
        <v>-67.400999999999996</v>
      </c>
      <c r="AY16" s="87">
        <f t="shared" si="24"/>
        <v>-1</v>
      </c>
      <c r="AZ16" s="87">
        <f t="shared" si="25"/>
        <v>0.63120464999903758</v>
      </c>
      <c r="BA16" s="87">
        <f t="shared" si="26"/>
        <v>1.4976324960942198</v>
      </c>
      <c r="BB16" s="108">
        <f t="shared" si="27"/>
        <v>-169.505</v>
      </c>
      <c r="BC16" s="108">
        <f t="shared" si="28"/>
        <v>65.590999999999994</v>
      </c>
      <c r="BD16" s="108">
        <f t="shared" si="29"/>
        <v>62.309000000000005</v>
      </c>
      <c r="BE16" s="109"/>
      <c r="BF16" s="109">
        <v>169.505</v>
      </c>
      <c r="BG16" s="109">
        <v>103.914</v>
      </c>
      <c r="BH16" s="109">
        <v>41.604999999999997</v>
      </c>
      <c r="BI16" s="87">
        <f t="shared" si="30"/>
        <v>-1</v>
      </c>
      <c r="BJ16" s="87">
        <f t="shared" si="31"/>
        <v>0.30241141130865384</v>
      </c>
      <c r="BK16" s="87">
        <f t="shared" si="32"/>
        <v>0.78978634796759339</v>
      </c>
      <c r="BL16" s="108">
        <f t="shared" si="33"/>
        <v>-266.43299999999999</v>
      </c>
      <c r="BM16" s="108">
        <f t="shared" si="34"/>
        <v>61.864000000000004</v>
      </c>
      <c r="BN16" s="108">
        <f t="shared" si="35"/>
        <v>90.270999999999987</v>
      </c>
      <c r="BO16" s="109"/>
      <c r="BP16" s="109">
        <v>266.43299999999999</v>
      </c>
      <c r="BQ16" s="109">
        <v>204.56899999999999</v>
      </c>
      <c r="BR16" s="109">
        <v>114.298</v>
      </c>
      <c r="BS16" s="87">
        <f t="shared" si="36"/>
        <v>-1</v>
      </c>
      <c r="BT16" s="87">
        <f t="shared" si="37"/>
        <v>0.22068965517241379</v>
      </c>
      <c r="BU16" s="87">
        <f t="shared" si="38"/>
        <v>0.64772727272727271</v>
      </c>
      <c r="BV16" s="108">
        <f t="shared" si="39"/>
        <v>-177</v>
      </c>
      <c r="BW16" s="108">
        <f t="shared" si="40"/>
        <v>32</v>
      </c>
      <c r="BX16" s="108">
        <f t="shared" si="41"/>
        <v>57</v>
      </c>
      <c r="BY16" s="54"/>
      <c r="BZ16" s="54">
        <v>177</v>
      </c>
      <c r="CA16" s="54">
        <v>145</v>
      </c>
      <c r="CB16" s="54">
        <v>88</v>
      </c>
      <c r="CC16" s="108">
        <f t="shared" si="42"/>
        <v>0</v>
      </c>
      <c r="CD16" s="108">
        <f t="shared" si="43"/>
        <v>0</v>
      </c>
      <c r="CE16" s="5"/>
      <c r="CF16" s="5"/>
      <c r="CG16" s="5"/>
      <c r="CH16" s="87" t="e">
        <f t="shared" si="44"/>
        <v>#DIV/0!</v>
      </c>
      <c r="CI16" s="87" t="e">
        <f t="shared" si="45"/>
        <v>#DIV/0!</v>
      </c>
      <c r="CJ16" s="108">
        <f t="shared" si="46"/>
        <v>0</v>
      </c>
      <c r="CK16" s="108">
        <f t="shared" si="47"/>
        <v>0</v>
      </c>
      <c r="CL16" s="54"/>
      <c r="CM16" s="54"/>
      <c r="CN16" s="54"/>
      <c r="CO16" s="19"/>
      <c r="CP16" s="1" t="s">
        <v>9</v>
      </c>
      <c r="CQ16" s="4" t="s">
        <v>13</v>
      </c>
      <c r="CR16" s="1">
        <v>9500</v>
      </c>
      <c r="CS16" s="1" t="s">
        <v>396</v>
      </c>
      <c r="CT16" s="15" t="s">
        <v>14</v>
      </c>
    </row>
    <row r="17" spans="1:98" s="96" customFormat="1" x14ac:dyDescent="0.25">
      <c r="A17" s="80" t="s">
        <v>117</v>
      </c>
      <c r="B17" s="114">
        <v>81445710</v>
      </c>
      <c r="C17" s="5" t="s">
        <v>112</v>
      </c>
      <c r="D17"/>
      <c r="E17">
        <v>522910</v>
      </c>
      <c r="F17" s="106">
        <v>45406</v>
      </c>
      <c r="G17" s="107"/>
      <c r="H17" s="107" t="s">
        <v>21</v>
      </c>
      <c r="I17" s="107" t="s">
        <v>21</v>
      </c>
      <c r="J17" s="107" t="s">
        <v>21</v>
      </c>
      <c r="K17" s="87">
        <f t="shared" si="0"/>
        <v>-1</v>
      </c>
      <c r="L17" s="87">
        <f t="shared" si="1"/>
        <v>-6.5303001139278005E-2</v>
      </c>
      <c r="M17" s="87">
        <f t="shared" si="2"/>
        <v>0.80783410138248857</v>
      </c>
      <c r="N17" s="108">
        <f t="shared" si="3"/>
        <v>-179.67400000000001</v>
      </c>
      <c r="O17" s="108">
        <f t="shared" si="4"/>
        <v>-12.552999999999997</v>
      </c>
      <c r="P17" s="108">
        <f t="shared" si="5"/>
        <v>85.897000000000006</v>
      </c>
      <c r="Q17" s="109"/>
      <c r="R17" s="109">
        <v>179.67400000000001</v>
      </c>
      <c r="S17" s="109">
        <v>192.227</v>
      </c>
      <c r="T17" s="109">
        <v>106.33</v>
      </c>
      <c r="U17" s="87">
        <f t="shared" si="6"/>
        <v>-1</v>
      </c>
      <c r="V17" s="87">
        <f t="shared" si="7"/>
        <v>-0.11491765638679199</v>
      </c>
      <c r="W17" s="87">
        <f t="shared" si="8"/>
        <v>0.86288176013539497</v>
      </c>
      <c r="X17" s="108">
        <f t="shared" si="9"/>
        <v>-107.164</v>
      </c>
      <c r="Y17" s="108">
        <f t="shared" si="10"/>
        <v>-13.914000000000001</v>
      </c>
      <c r="Z17" s="108">
        <f t="shared" si="11"/>
        <v>56.082999999999998</v>
      </c>
      <c r="AA17" s="109"/>
      <c r="AB17" s="109">
        <v>107.164</v>
      </c>
      <c r="AC17" s="109">
        <v>121.078</v>
      </c>
      <c r="AD17" s="109">
        <v>64.995000000000005</v>
      </c>
      <c r="AE17" s="87">
        <f t="shared" si="12"/>
        <v>-1</v>
      </c>
      <c r="AF17" s="87">
        <f t="shared" si="13"/>
        <v>-0.25634532853049918</v>
      </c>
      <c r="AG17" s="87">
        <f t="shared" si="14"/>
        <v>1.2390598381601365</v>
      </c>
      <c r="AH17" s="108">
        <f t="shared" si="15"/>
        <v>-62.554000000000002</v>
      </c>
      <c r="AI17" s="108">
        <f t="shared" si="16"/>
        <v>-21.563000000000002</v>
      </c>
      <c r="AJ17" s="108">
        <f t="shared" si="17"/>
        <v>46.549000000000007</v>
      </c>
      <c r="AK17" s="109"/>
      <c r="AL17" s="109">
        <v>62.554000000000002</v>
      </c>
      <c r="AM17" s="109">
        <v>84.117000000000004</v>
      </c>
      <c r="AN17" s="109">
        <v>37.567999999999998</v>
      </c>
      <c r="AO17" s="87">
        <f t="shared" si="18"/>
        <v>-1</v>
      </c>
      <c r="AP17" s="87">
        <f t="shared" si="19"/>
        <v>-0.36126430415688354</v>
      </c>
      <c r="AQ17" s="87">
        <f t="shared" si="20"/>
        <v>2.1256506845140137</v>
      </c>
      <c r="AR17" s="108">
        <f t="shared" si="21"/>
        <v>-163.768</v>
      </c>
      <c r="AS17" s="108">
        <f t="shared" si="22"/>
        <v>-92.626000000000005</v>
      </c>
      <c r="AT17" s="108">
        <f t="shared" si="23"/>
        <v>174.36500000000001</v>
      </c>
      <c r="AU17" s="109"/>
      <c r="AV17" s="109">
        <v>163.768</v>
      </c>
      <c r="AW17" s="109">
        <v>256.39400000000001</v>
      </c>
      <c r="AX17" s="109">
        <v>82.028999999999996</v>
      </c>
      <c r="AY17" s="87">
        <f t="shared" si="24"/>
        <v>-1</v>
      </c>
      <c r="AZ17" s="87">
        <f t="shared" si="25"/>
        <v>-0.2485862405770243</v>
      </c>
      <c r="BA17" s="87">
        <f t="shared" si="26"/>
        <v>1.6561959500811581</v>
      </c>
      <c r="BB17" s="108">
        <f t="shared" si="27"/>
        <v>-150.01599999999999</v>
      </c>
      <c r="BC17" s="108">
        <f t="shared" si="28"/>
        <v>-49.629000000000019</v>
      </c>
      <c r="BD17" s="108">
        <f t="shared" si="29"/>
        <v>124.483</v>
      </c>
      <c r="BE17" s="109"/>
      <c r="BF17" s="109">
        <v>150.01599999999999</v>
      </c>
      <c r="BG17" s="109">
        <v>199.64500000000001</v>
      </c>
      <c r="BH17" s="109">
        <v>75.162000000000006</v>
      </c>
      <c r="BI17" s="87">
        <f t="shared" si="30"/>
        <v>-1</v>
      </c>
      <c r="BJ17" s="87">
        <f t="shared" si="31"/>
        <v>-2.3818434815987801E-2</v>
      </c>
      <c r="BK17" s="87">
        <f t="shared" si="32"/>
        <v>1.2008011489235884</v>
      </c>
      <c r="BL17" s="108">
        <f t="shared" si="33"/>
        <v>-305.16899999999998</v>
      </c>
      <c r="BM17" s="108">
        <f t="shared" si="34"/>
        <v>-7.4460000000000264</v>
      </c>
      <c r="BN17" s="108">
        <f t="shared" si="35"/>
        <v>170.56900000000002</v>
      </c>
      <c r="BO17" s="109"/>
      <c r="BP17" s="109">
        <v>305.16899999999998</v>
      </c>
      <c r="BQ17" s="109">
        <v>312.61500000000001</v>
      </c>
      <c r="BR17" s="109">
        <v>142.04599999999999</v>
      </c>
      <c r="BS17" s="87">
        <f t="shared" si="36"/>
        <v>-1</v>
      </c>
      <c r="BT17" s="87">
        <f t="shared" si="37"/>
        <v>0.18421052631578946</v>
      </c>
      <c r="BU17" s="87">
        <f t="shared" si="38"/>
        <v>0.1875</v>
      </c>
      <c r="BV17" s="108">
        <f t="shared" si="39"/>
        <v>-45</v>
      </c>
      <c r="BW17" s="108">
        <f t="shared" si="40"/>
        <v>7</v>
      </c>
      <c r="BX17" s="108">
        <f t="shared" si="41"/>
        <v>6</v>
      </c>
      <c r="BY17" s="54"/>
      <c r="BZ17" s="54">
        <v>45</v>
      </c>
      <c r="CA17" s="54">
        <v>38</v>
      </c>
      <c r="CB17" s="54">
        <v>32</v>
      </c>
      <c r="CC17" s="108">
        <f t="shared" si="42"/>
        <v>0</v>
      </c>
      <c r="CD17" s="108">
        <f t="shared" si="43"/>
        <v>-36</v>
      </c>
      <c r="CE17" s="5"/>
      <c r="CF17" s="5"/>
      <c r="CG17" s="5">
        <v>36</v>
      </c>
      <c r="CH17" s="87" t="e">
        <f t="shared" si="44"/>
        <v>#DIV/0!</v>
      </c>
      <c r="CI17" s="87" t="e">
        <f t="shared" si="45"/>
        <v>#DIV/0!</v>
      </c>
      <c r="CJ17" s="108">
        <f t="shared" si="46"/>
        <v>0</v>
      </c>
      <c r="CK17" s="108">
        <f t="shared" si="47"/>
        <v>0</v>
      </c>
      <c r="CL17" s="54"/>
      <c r="CM17" s="54"/>
      <c r="CN17" s="54"/>
      <c r="CO17" s="19"/>
      <c r="CP17" s="1" t="s">
        <v>18</v>
      </c>
      <c r="CQ17" s="4" t="s">
        <v>13</v>
      </c>
      <c r="CR17" s="1">
        <v>3390</v>
      </c>
      <c r="CS17" s="1" t="s">
        <v>327</v>
      </c>
      <c r="CT17" s="15" t="s">
        <v>15</v>
      </c>
    </row>
    <row r="18" spans="1:98" s="96" customFormat="1" x14ac:dyDescent="0.25">
      <c r="A18" s="80" t="s">
        <v>240</v>
      </c>
      <c r="B18" s="114">
        <v>11822606</v>
      </c>
      <c r="C18" s="5" t="s">
        <v>343</v>
      </c>
      <c r="D18"/>
      <c r="E18">
        <v>522910</v>
      </c>
      <c r="F18" s="106">
        <v>45400</v>
      </c>
      <c r="G18" s="107"/>
      <c r="H18" s="107" t="s">
        <v>21</v>
      </c>
      <c r="I18" s="107" t="s">
        <v>21</v>
      </c>
      <c r="J18" s="107" t="s">
        <v>292</v>
      </c>
      <c r="K18" s="87" t="e">
        <f t="shared" si="0"/>
        <v>#DIV/0!</v>
      </c>
      <c r="L18" s="87" t="e">
        <f t="shared" si="1"/>
        <v>#DIV/0!</v>
      </c>
      <c r="M18" s="87" t="e">
        <f t="shared" si="2"/>
        <v>#DIV/0!</v>
      </c>
      <c r="N18" s="108">
        <f t="shared" si="3"/>
        <v>0</v>
      </c>
      <c r="O18" s="108">
        <f t="shared" si="4"/>
        <v>0</v>
      </c>
      <c r="P18" s="108">
        <f t="shared" si="5"/>
        <v>0</v>
      </c>
      <c r="Q18" s="109"/>
      <c r="R18" s="109"/>
      <c r="S18" s="109"/>
      <c r="T18" s="109"/>
      <c r="U18" s="87">
        <f t="shared" si="6"/>
        <v>-1</v>
      </c>
      <c r="V18" s="87">
        <f t="shared" si="7"/>
        <v>2.2749586321014896</v>
      </c>
      <c r="W18" s="87">
        <f t="shared" si="8"/>
        <v>-0.39566666666666667</v>
      </c>
      <c r="X18" s="108">
        <f t="shared" si="9"/>
        <v>-11.875</v>
      </c>
      <c r="Y18" s="108">
        <f t="shared" si="10"/>
        <v>8.2490000000000006</v>
      </c>
      <c r="Z18" s="108">
        <f t="shared" si="11"/>
        <v>-2.3740000000000001</v>
      </c>
      <c r="AA18" s="109"/>
      <c r="AB18" s="109">
        <v>11.875</v>
      </c>
      <c r="AC18" s="109">
        <v>3.6259999999999999</v>
      </c>
      <c r="AD18" s="109">
        <v>6</v>
      </c>
      <c r="AE18" s="87">
        <f t="shared" si="12"/>
        <v>-1</v>
      </c>
      <c r="AF18" s="87">
        <f t="shared" si="13"/>
        <v>3.3086830078936438</v>
      </c>
      <c r="AG18" s="87">
        <f t="shared" si="14"/>
        <v>-0.40509144834404354</v>
      </c>
      <c r="AH18" s="108">
        <f t="shared" si="15"/>
        <v>-10.371</v>
      </c>
      <c r="AI18" s="108">
        <f t="shared" si="16"/>
        <v>7.9640000000000004</v>
      </c>
      <c r="AJ18" s="108">
        <f t="shared" si="17"/>
        <v>-1.6390000000000002</v>
      </c>
      <c r="AK18" s="109"/>
      <c r="AL18" s="109">
        <v>10.371</v>
      </c>
      <c r="AM18" s="109">
        <v>2.407</v>
      </c>
      <c r="AN18" s="109">
        <v>4.0460000000000003</v>
      </c>
      <c r="AO18" s="87">
        <f t="shared" si="18"/>
        <v>-1</v>
      </c>
      <c r="AP18" s="87">
        <f t="shared" si="19"/>
        <v>2.1392557022809129</v>
      </c>
      <c r="AQ18" s="87">
        <f t="shared" si="20"/>
        <v>-0.45260390997207162</v>
      </c>
      <c r="AR18" s="108">
        <f t="shared" si="21"/>
        <v>-10.46</v>
      </c>
      <c r="AS18" s="108">
        <f t="shared" si="22"/>
        <v>7.128000000000001</v>
      </c>
      <c r="AT18" s="108">
        <f t="shared" si="23"/>
        <v>-2.7549999999999999</v>
      </c>
      <c r="AU18" s="109"/>
      <c r="AV18" s="109">
        <v>10.46</v>
      </c>
      <c r="AW18" s="109">
        <v>3.3319999999999999</v>
      </c>
      <c r="AX18" s="109">
        <v>6.0869999999999997</v>
      </c>
      <c r="AY18" s="87">
        <f t="shared" si="24"/>
        <v>-1</v>
      </c>
      <c r="AZ18" s="87">
        <f t="shared" si="25"/>
        <v>1.06866028708134</v>
      </c>
      <c r="BA18" s="87">
        <f t="shared" si="26"/>
        <v>-0.39393939393939398</v>
      </c>
      <c r="BB18" s="108">
        <f t="shared" si="27"/>
        <v>-8.6470000000000002</v>
      </c>
      <c r="BC18" s="108">
        <f t="shared" si="28"/>
        <v>4.4670000000000005</v>
      </c>
      <c r="BD18" s="108">
        <f t="shared" si="29"/>
        <v>-2.7170000000000005</v>
      </c>
      <c r="BE18" s="109"/>
      <c r="BF18" s="109">
        <v>8.6470000000000002</v>
      </c>
      <c r="BG18" s="109">
        <v>4.18</v>
      </c>
      <c r="BH18" s="109">
        <v>6.8970000000000002</v>
      </c>
      <c r="BI18" s="87">
        <f t="shared" si="30"/>
        <v>-1</v>
      </c>
      <c r="BJ18" s="87">
        <f t="shared" si="31"/>
        <v>1.0521458237194277</v>
      </c>
      <c r="BK18" s="87">
        <f t="shared" si="32"/>
        <v>-0.33013910355486858</v>
      </c>
      <c r="BL18" s="108">
        <f t="shared" si="33"/>
        <v>-13.340999999999999</v>
      </c>
      <c r="BM18" s="108">
        <f t="shared" si="34"/>
        <v>6.839999999999999</v>
      </c>
      <c r="BN18" s="108">
        <f t="shared" si="35"/>
        <v>-3.2039999999999997</v>
      </c>
      <c r="BO18" s="109"/>
      <c r="BP18" s="109">
        <v>13.340999999999999</v>
      </c>
      <c r="BQ18" s="109">
        <v>6.5010000000000003</v>
      </c>
      <c r="BR18" s="109">
        <v>9.7050000000000001</v>
      </c>
      <c r="BS18" s="87">
        <f t="shared" si="36"/>
        <v>-1</v>
      </c>
      <c r="BT18" s="87">
        <f t="shared" si="37"/>
        <v>-0.5</v>
      </c>
      <c r="BU18" s="87">
        <f t="shared" si="38"/>
        <v>0</v>
      </c>
      <c r="BV18" s="108">
        <f t="shared" si="39"/>
        <v>-2</v>
      </c>
      <c r="BW18" s="108">
        <f t="shared" si="40"/>
        <v>-2</v>
      </c>
      <c r="BX18" s="108">
        <f t="shared" si="41"/>
        <v>0</v>
      </c>
      <c r="BY18" s="54"/>
      <c r="BZ18" s="54">
        <v>2</v>
      </c>
      <c r="CA18" s="54">
        <v>4</v>
      </c>
      <c r="CB18" s="54">
        <v>4</v>
      </c>
      <c r="CC18" s="108">
        <f t="shared" si="42"/>
        <v>0</v>
      </c>
      <c r="CD18" s="108">
        <f t="shared" si="43"/>
        <v>0</v>
      </c>
      <c r="CE18" s="5"/>
      <c r="CF18" s="5"/>
      <c r="CG18" s="5"/>
      <c r="CH18" s="87" t="e">
        <f t="shared" si="44"/>
        <v>#DIV/0!</v>
      </c>
      <c r="CI18" s="87" t="e">
        <f t="shared" si="45"/>
        <v>#DIV/0!</v>
      </c>
      <c r="CJ18" s="108">
        <f t="shared" si="46"/>
        <v>0</v>
      </c>
      <c r="CK18" s="108">
        <f t="shared" si="47"/>
        <v>0</v>
      </c>
      <c r="CL18" s="54"/>
      <c r="CM18" s="54"/>
      <c r="CN18" s="54"/>
      <c r="CO18" s="19"/>
      <c r="CP18" s="1" t="s">
        <v>18</v>
      </c>
      <c r="CQ18" s="4"/>
      <c r="CR18" s="1">
        <v>8000</v>
      </c>
      <c r="CS18" s="1" t="s">
        <v>330</v>
      </c>
      <c r="CT18" s="15" t="s">
        <v>10</v>
      </c>
    </row>
    <row r="19" spans="1:98" s="96" customFormat="1" x14ac:dyDescent="0.25">
      <c r="A19" s="80" t="s">
        <v>223</v>
      </c>
      <c r="B19" s="114">
        <v>46538811</v>
      </c>
      <c r="C19" s="5" t="s">
        <v>343</v>
      </c>
      <c r="D19"/>
      <c r="E19">
        <v>522910</v>
      </c>
      <c r="F19" s="106">
        <v>45470</v>
      </c>
      <c r="G19" s="107"/>
      <c r="H19" s="107" t="s">
        <v>21</v>
      </c>
      <c r="I19" s="107" t="s">
        <v>21</v>
      </c>
      <c r="J19" s="107" t="s">
        <v>21</v>
      </c>
      <c r="K19" s="87" t="e">
        <f t="shared" si="0"/>
        <v>#DIV/0!</v>
      </c>
      <c r="L19" s="87" t="e">
        <f t="shared" si="1"/>
        <v>#DIV/0!</v>
      </c>
      <c r="M19" s="87" t="e">
        <f t="shared" si="2"/>
        <v>#DIV/0!</v>
      </c>
      <c r="N19" s="108">
        <f t="shared" si="3"/>
        <v>0</v>
      </c>
      <c r="O19" s="108">
        <f t="shared" si="4"/>
        <v>0</v>
      </c>
      <c r="P19" s="108">
        <f t="shared" si="5"/>
        <v>0</v>
      </c>
      <c r="Q19" s="109"/>
      <c r="R19" s="109"/>
      <c r="S19" s="109"/>
      <c r="T19" s="109"/>
      <c r="U19" s="87">
        <f t="shared" si="6"/>
        <v>-1</v>
      </c>
      <c r="V19" s="87">
        <f t="shared" si="7"/>
        <v>-0.11058009228740945</v>
      </c>
      <c r="W19" s="87">
        <f t="shared" si="8"/>
        <v>-3.5579396792379293E-3</v>
      </c>
      <c r="X19" s="108">
        <f t="shared" si="9"/>
        <v>-16.190999999999999</v>
      </c>
      <c r="Y19" s="108">
        <f t="shared" si="10"/>
        <v>-2.0130000000000017</v>
      </c>
      <c r="Z19" s="108">
        <f t="shared" si="11"/>
        <v>-6.4999999999997726E-2</v>
      </c>
      <c r="AA19" s="109"/>
      <c r="AB19" s="109">
        <v>16.190999999999999</v>
      </c>
      <c r="AC19" s="109">
        <v>18.204000000000001</v>
      </c>
      <c r="AD19" s="109">
        <v>18.268999999999998</v>
      </c>
      <c r="AE19" s="87">
        <f t="shared" si="12"/>
        <v>-1</v>
      </c>
      <c r="AF19" s="87">
        <f t="shared" si="13"/>
        <v>-0.23991385498923193</v>
      </c>
      <c r="AG19" s="87">
        <f t="shared" si="14"/>
        <v>-8.4756898817345661E-2</v>
      </c>
      <c r="AH19" s="108">
        <f t="shared" si="15"/>
        <v>-5.2939999999999996</v>
      </c>
      <c r="AI19" s="108">
        <f t="shared" si="16"/>
        <v>-1.6710000000000003</v>
      </c>
      <c r="AJ19" s="108">
        <f t="shared" si="17"/>
        <v>-0.64500000000000046</v>
      </c>
      <c r="AK19" s="109"/>
      <c r="AL19" s="109">
        <v>5.2939999999999996</v>
      </c>
      <c r="AM19" s="109">
        <v>6.9649999999999999</v>
      </c>
      <c r="AN19" s="109">
        <v>7.61</v>
      </c>
      <c r="AO19" s="87">
        <f t="shared" si="18"/>
        <v>-1</v>
      </c>
      <c r="AP19" s="87">
        <f t="shared" si="19"/>
        <v>-0.18922176308539948</v>
      </c>
      <c r="AQ19" s="87">
        <f t="shared" si="20"/>
        <v>-0.18701007838745803</v>
      </c>
      <c r="AR19" s="108">
        <f t="shared" si="21"/>
        <v>-4.7089999999999996</v>
      </c>
      <c r="AS19" s="108">
        <f t="shared" si="22"/>
        <v>-1.0990000000000002</v>
      </c>
      <c r="AT19" s="108">
        <f t="shared" si="23"/>
        <v>-1.3360000000000003</v>
      </c>
      <c r="AU19" s="109"/>
      <c r="AV19" s="109">
        <v>4.7089999999999996</v>
      </c>
      <c r="AW19" s="109">
        <v>5.8079999999999998</v>
      </c>
      <c r="AX19" s="109">
        <v>7.1440000000000001</v>
      </c>
      <c r="AY19" s="87">
        <f t="shared" si="24"/>
        <v>-1</v>
      </c>
      <c r="AZ19" s="87">
        <f t="shared" si="25"/>
        <v>5.3546910755148655E-2</v>
      </c>
      <c r="BA19" s="87">
        <f t="shared" si="26"/>
        <v>0.10242179616548946</v>
      </c>
      <c r="BB19" s="108">
        <f t="shared" si="27"/>
        <v>-23.02</v>
      </c>
      <c r="BC19" s="108">
        <f t="shared" si="28"/>
        <v>1.1699999999999982</v>
      </c>
      <c r="BD19" s="108">
        <f t="shared" si="29"/>
        <v>2.0300000000000011</v>
      </c>
      <c r="BE19" s="109"/>
      <c r="BF19" s="109">
        <v>23.02</v>
      </c>
      <c r="BG19" s="109">
        <v>21.85</v>
      </c>
      <c r="BH19" s="109">
        <v>19.82</v>
      </c>
      <c r="BI19" s="87">
        <f t="shared" si="30"/>
        <v>-1</v>
      </c>
      <c r="BJ19" s="87">
        <f t="shared" si="31"/>
        <v>5.2166934189406003E-2</v>
      </c>
      <c r="BK19" s="87">
        <f t="shared" si="32"/>
        <v>-0.1397907949790794</v>
      </c>
      <c r="BL19" s="108">
        <f t="shared" si="33"/>
        <v>-43.262999999999998</v>
      </c>
      <c r="BM19" s="108">
        <f t="shared" si="34"/>
        <v>2.144999999999996</v>
      </c>
      <c r="BN19" s="108">
        <f t="shared" si="35"/>
        <v>-6.6819999999999951</v>
      </c>
      <c r="BO19" s="109"/>
      <c r="BP19" s="109">
        <v>43.262999999999998</v>
      </c>
      <c r="BQ19" s="109">
        <v>41.118000000000002</v>
      </c>
      <c r="BR19" s="109">
        <v>47.8</v>
      </c>
      <c r="BS19" s="87">
        <f t="shared" si="36"/>
        <v>-1</v>
      </c>
      <c r="BT19" s="87">
        <f t="shared" si="37"/>
        <v>-0.125</v>
      </c>
      <c r="BU19" s="87">
        <f t="shared" si="38"/>
        <v>-5.8823529411764705E-2</v>
      </c>
      <c r="BV19" s="108">
        <f t="shared" si="39"/>
        <v>-14</v>
      </c>
      <c r="BW19" s="108">
        <f t="shared" si="40"/>
        <v>-2</v>
      </c>
      <c r="BX19" s="108">
        <f t="shared" si="41"/>
        <v>-1</v>
      </c>
      <c r="BY19" s="54"/>
      <c r="BZ19" s="54">
        <v>14</v>
      </c>
      <c r="CA19" s="54">
        <v>16</v>
      </c>
      <c r="CB19" s="54">
        <v>17</v>
      </c>
      <c r="CC19" s="108">
        <f t="shared" si="42"/>
        <v>0</v>
      </c>
      <c r="CD19" s="108">
        <f t="shared" si="43"/>
        <v>0</v>
      </c>
      <c r="CE19" s="5"/>
      <c r="CF19" s="5"/>
      <c r="CG19" s="5"/>
      <c r="CH19" s="87" t="e">
        <f t="shared" si="44"/>
        <v>#DIV/0!</v>
      </c>
      <c r="CI19" s="87" t="e">
        <f t="shared" si="45"/>
        <v>#DIV/0!</v>
      </c>
      <c r="CJ19" s="108">
        <f t="shared" si="46"/>
        <v>0</v>
      </c>
      <c r="CK19" s="108">
        <f t="shared" si="47"/>
        <v>0</v>
      </c>
      <c r="CL19" s="54"/>
      <c r="CM19" s="54"/>
      <c r="CN19" s="54"/>
      <c r="CO19" s="19"/>
      <c r="CP19" s="1" t="s">
        <v>11</v>
      </c>
      <c r="CQ19" s="4"/>
      <c r="CR19" s="1">
        <v>8700</v>
      </c>
      <c r="CS19" s="1" t="s">
        <v>331</v>
      </c>
      <c r="CT19" s="15" t="s">
        <v>10</v>
      </c>
    </row>
    <row r="20" spans="1:98" s="96" customFormat="1" x14ac:dyDescent="0.25">
      <c r="A20" s="80" t="s">
        <v>206</v>
      </c>
      <c r="B20" s="114">
        <v>35255516</v>
      </c>
      <c r="C20" s="5" t="s">
        <v>343</v>
      </c>
      <c r="D20"/>
      <c r="E20">
        <v>522920</v>
      </c>
      <c r="F20" s="106">
        <v>45447</v>
      </c>
      <c r="G20" s="107"/>
      <c r="H20" s="107" t="s">
        <v>21</v>
      </c>
      <c r="I20" s="107" t="s">
        <v>21</v>
      </c>
      <c r="J20" s="107" t="s">
        <v>21</v>
      </c>
      <c r="K20" s="87">
        <f t="shared" si="0"/>
        <v>-1</v>
      </c>
      <c r="L20" s="87">
        <f t="shared" si="1"/>
        <v>-0.14595979308175377</v>
      </c>
      <c r="M20" s="87">
        <f t="shared" si="2"/>
        <v>0.15794000246209472</v>
      </c>
      <c r="N20" s="108">
        <f t="shared" si="3"/>
        <v>-586.42499999999995</v>
      </c>
      <c r="O20" s="108">
        <f t="shared" si="4"/>
        <v>-100.22300000000007</v>
      </c>
      <c r="P20" s="108">
        <f t="shared" si="5"/>
        <v>93.657000000000039</v>
      </c>
      <c r="Q20" s="109"/>
      <c r="R20" s="109">
        <v>586.42499999999995</v>
      </c>
      <c r="S20" s="109">
        <v>686.64800000000002</v>
      </c>
      <c r="T20" s="109">
        <v>592.99099999999999</v>
      </c>
      <c r="U20" s="87">
        <f t="shared" si="6"/>
        <v>-1</v>
      </c>
      <c r="V20" s="87">
        <f t="shared" si="7"/>
        <v>-0.14595181740132723</v>
      </c>
      <c r="W20" s="87">
        <f t="shared" si="8"/>
        <v>0.21199560785756583</v>
      </c>
      <c r="X20" s="108">
        <f t="shared" si="9"/>
        <v>-180.053</v>
      </c>
      <c r="Y20" s="108">
        <f t="shared" si="10"/>
        <v>-30.77000000000001</v>
      </c>
      <c r="Z20" s="108">
        <f t="shared" si="11"/>
        <v>36.876000000000005</v>
      </c>
      <c r="AA20" s="109"/>
      <c r="AB20" s="109">
        <v>180.053</v>
      </c>
      <c r="AC20" s="109">
        <v>210.82300000000001</v>
      </c>
      <c r="AD20" s="109">
        <v>173.947</v>
      </c>
      <c r="AE20" s="87">
        <f t="shared" si="12"/>
        <v>-1</v>
      </c>
      <c r="AF20" s="87">
        <f t="shared" si="13"/>
        <v>-0.991385217816936</v>
      </c>
      <c r="AG20" s="87">
        <f t="shared" si="14"/>
        <v>1.5728858384232731</v>
      </c>
      <c r="AH20" s="108">
        <f t="shared" si="15"/>
        <v>-0.35199999999999998</v>
      </c>
      <c r="AI20" s="108">
        <f t="shared" si="16"/>
        <v>-40.508000000000003</v>
      </c>
      <c r="AJ20" s="108">
        <f t="shared" si="17"/>
        <v>24.978999999999999</v>
      </c>
      <c r="AK20" s="109"/>
      <c r="AL20" s="109">
        <v>0.35199999999999998</v>
      </c>
      <c r="AM20" s="109">
        <v>40.86</v>
      </c>
      <c r="AN20" s="109">
        <v>15.881</v>
      </c>
      <c r="AO20" s="87">
        <f t="shared" si="18"/>
        <v>-1</v>
      </c>
      <c r="AP20" s="87">
        <f t="shared" si="19"/>
        <v>-0.96868689386951212</v>
      </c>
      <c r="AQ20" s="87">
        <f t="shared" si="20"/>
        <v>1.4071895817079756</v>
      </c>
      <c r="AR20" s="108">
        <f t="shared" si="21"/>
        <v>-1.256</v>
      </c>
      <c r="AS20" s="108">
        <f t="shared" si="22"/>
        <v>-38.854999999999997</v>
      </c>
      <c r="AT20" s="108">
        <f t="shared" si="23"/>
        <v>23.447999999999997</v>
      </c>
      <c r="AU20" s="109"/>
      <c r="AV20" s="109">
        <v>1.256</v>
      </c>
      <c r="AW20" s="109">
        <v>40.110999999999997</v>
      </c>
      <c r="AX20" s="109">
        <v>16.663</v>
      </c>
      <c r="AY20" s="87">
        <f t="shared" si="24"/>
        <v>-1</v>
      </c>
      <c r="AZ20" s="87">
        <f t="shared" si="25"/>
        <v>-9.1766935882643771E-2</v>
      </c>
      <c r="BA20" s="87">
        <f t="shared" si="26"/>
        <v>2.0850568588134794E-2</v>
      </c>
      <c r="BB20" s="108">
        <f t="shared" si="27"/>
        <v>-66.123000000000005</v>
      </c>
      <c r="BC20" s="108">
        <f t="shared" si="28"/>
        <v>-6.6809999999999974</v>
      </c>
      <c r="BD20" s="108">
        <f t="shared" si="29"/>
        <v>1.487000000000009</v>
      </c>
      <c r="BE20" s="109"/>
      <c r="BF20" s="109">
        <v>66.123000000000005</v>
      </c>
      <c r="BG20" s="109">
        <v>72.804000000000002</v>
      </c>
      <c r="BH20" s="109">
        <v>71.316999999999993</v>
      </c>
      <c r="BI20" s="87">
        <f t="shared" si="30"/>
        <v>-1</v>
      </c>
      <c r="BJ20" s="87">
        <f t="shared" si="31"/>
        <v>2.3688706428334556E-2</v>
      </c>
      <c r="BK20" s="87">
        <f t="shared" si="32"/>
        <v>5.2618864845423476E-2</v>
      </c>
      <c r="BL20" s="108">
        <f t="shared" si="33"/>
        <v>-200.73</v>
      </c>
      <c r="BM20" s="108">
        <f t="shared" si="34"/>
        <v>4.6449999999999818</v>
      </c>
      <c r="BN20" s="108">
        <f t="shared" si="35"/>
        <v>9.8020000000000209</v>
      </c>
      <c r="BO20" s="109"/>
      <c r="BP20" s="109">
        <v>200.73</v>
      </c>
      <c r="BQ20" s="109">
        <v>196.08500000000001</v>
      </c>
      <c r="BR20" s="109">
        <v>186.28299999999999</v>
      </c>
      <c r="BS20" s="87">
        <f t="shared" si="36"/>
        <v>-1</v>
      </c>
      <c r="BT20" s="87">
        <f t="shared" si="37"/>
        <v>2.8880866425992781E-2</v>
      </c>
      <c r="BU20" s="87">
        <f t="shared" si="38"/>
        <v>7.7821011673151752E-2</v>
      </c>
      <c r="BV20" s="108">
        <f t="shared" si="39"/>
        <v>-285</v>
      </c>
      <c r="BW20" s="108">
        <f t="shared" si="40"/>
        <v>8</v>
      </c>
      <c r="BX20" s="108">
        <f t="shared" si="41"/>
        <v>20</v>
      </c>
      <c r="BY20" s="54"/>
      <c r="BZ20" s="54">
        <v>285</v>
      </c>
      <c r="CA20" s="54">
        <v>277</v>
      </c>
      <c r="CB20" s="54">
        <v>257</v>
      </c>
      <c r="CC20" s="108">
        <f t="shared" si="42"/>
        <v>0</v>
      </c>
      <c r="CD20" s="108">
        <f t="shared" si="43"/>
        <v>0</v>
      </c>
      <c r="CE20" s="5"/>
      <c r="CF20" s="5"/>
      <c r="CG20" s="5"/>
      <c r="CH20" s="87" t="e">
        <f t="shared" si="44"/>
        <v>#DIV/0!</v>
      </c>
      <c r="CI20" s="87" t="e">
        <f t="shared" si="45"/>
        <v>#DIV/0!</v>
      </c>
      <c r="CJ20" s="108">
        <f t="shared" si="46"/>
        <v>0</v>
      </c>
      <c r="CK20" s="108">
        <f t="shared" si="47"/>
        <v>0</v>
      </c>
      <c r="CL20" s="54"/>
      <c r="CM20" s="54"/>
      <c r="CN20" s="54"/>
      <c r="CO20" s="19"/>
      <c r="CP20" s="1" t="s">
        <v>11</v>
      </c>
      <c r="CQ20" s="4" t="s">
        <v>13</v>
      </c>
      <c r="CR20" s="1">
        <v>3700</v>
      </c>
      <c r="CS20" s="1" t="s">
        <v>315</v>
      </c>
      <c r="CT20" s="15" t="s">
        <v>324</v>
      </c>
    </row>
    <row r="21" spans="1:98" s="96" customFormat="1" x14ac:dyDescent="0.25">
      <c r="A21" s="80" t="s">
        <v>203</v>
      </c>
      <c r="B21" s="114">
        <v>40516611</v>
      </c>
      <c r="C21" s="5" t="s">
        <v>343</v>
      </c>
      <c r="D21"/>
      <c r="E21">
        <v>522920</v>
      </c>
      <c r="F21" s="106">
        <v>45385</v>
      </c>
      <c r="G21" s="107"/>
      <c r="H21" s="107" t="s">
        <v>21</v>
      </c>
      <c r="I21" s="107" t="s">
        <v>21</v>
      </c>
      <c r="J21" s="107" t="s">
        <v>21</v>
      </c>
      <c r="K21" s="87">
        <f t="shared" si="0"/>
        <v>-1</v>
      </c>
      <c r="L21" s="87">
        <f t="shared" si="1"/>
        <v>-0.13111960237318776</v>
      </c>
      <c r="M21" s="87">
        <f t="shared" si="2"/>
        <v>0.22377804130716994</v>
      </c>
      <c r="N21" s="108">
        <f t="shared" si="3"/>
        <v>-5838.0630000000001</v>
      </c>
      <c r="O21" s="108">
        <f t="shared" si="4"/>
        <v>-881.0010000000002</v>
      </c>
      <c r="P21" s="108">
        <f t="shared" si="5"/>
        <v>1228.6370000000006</v>
      </c>
      <c r="Q21" s="109"/>
      <c r="R21" s="109">
        <v>5838.0630000000001</v>
      </c>
      <c r="S21" s="109">
        <v>6719.0640000000003</v>
      </c>
      <c r="T21" s="109">
        <v>5490.4269999999997</v>
      </c>
      <c r="U21" s="87">
        <f t="shared" si="6"/>
        <v>-1</v>
      </c>
      <c r="V21" s="87">
        <f t="shared" si="7"/>
        <v>7.6345326221094287E-2</v>
      </c>
      <c r="W21" s="87">
        <f t="shared" si="8"/>
        <v>0.16336334798867674</v>
      </c>
      <c r="X21" s="108">
        <f t="shared" si="9"/>
        <v>-586.98599999999999</v>
      </c>
      <c r="Y21" s="108">
        <f t="shared" si="10"/>
        <v>41.634999999999991</v>
      </c>
      <c r="Z21" s="108">
        <f t="shared" si="11"/>
        <v>76.579999999999984</v>
      </c>
      <c r="AA21" s="109"/>
      <c r="AB21" s="109">
        <v>586.98599999999999</v>
      </c>
      <c r="AC21" s="109">
        <v>545.351</v>
      </c>
      <c r="AD21" s="109">
        <v>468.77100000000002</v>
      </c>
      <c r="AE21" s="87">
        <f t="shared" si="12"/>
        <v>-1</v>
      </c>
      <c r="AF21" s="87">
        <f t="shared" si="13"/>
        <v>-0.48475369009293573</v>
      </c>
      <c r="AG21" s="87">
        <f t="shared" si="14"/>
        <v>-0.1075029816762442</v>
      </c>
      <c r="AH21" s="108">
        <f t="shared" si="15"/>
        <v>-16.965</v>
      </c>
      <c r="AI21" s="108">
        <f t="shared" si="16"/>
        <v>-15.961000000000002</v>
      </c>
      <c r="AJ21" s="108">
        <f t="shared" si="17"/>
        <v>-3.9660000000000011</v>
      </c>
      <c r="AK21" s="109"/>
      <c r="AL21" s="109">
        <v>16.965</v>
      </c>
      <c r="AM21" s="109">
        <v>32.926000000000002</v>
      </c>
      <c r="AN21" s="109">
        <v>36.892000000000003</v>
      </c>
      <c r="AO21" s="87">
        <f t="shared" si="18"/>
        <v>-1</v>
      </c>
      <c r="AP21" s="87">
        <f t="shared" si="19"/>
        <v>8.2299826666487511E-2</v>
      </c>
      <c r="AQ21" s="87">
        <f t="shared" si="20"/>
        <v>-0.221500449800205</v>
      </c>
      <c r="AR21" s="108">
        <f t="shared" si="21"/>
        <v>-80.548000000000002</v>
      </c>
      <c r="AS21" s="108">
        <f t="shared" si="22"/>
        <v>6.125</v>
      </c>
      <c r="AT21" s="108">
        <f t="shared" si="23"/>
        <v>-21.174999999999997</v>
      </c>
      <c r="AU21" s="109"/>
      <c r="AV21" s="109">
        <v>80.548000000000002</v>
      </c>
      <c r="AW21" s="109">
        <v>74.423000000000002</v>
      </c>
      <c r="AX21" s="109">
        <v>95.597999999999999</v>
      </c>
      <c r="AY21" s="87">
        <f t="shared" si="24"/>
        <v>-1</v>
      </c>
      <c r="AZ21" s="87">
        <f t="shared" si="25"/>
        <v>0.17893041075385122</v>
      </c>
      <c r="BA21" s="87">
        <f t="shared" si="26"/>
        <v>0.13947737909516372</v>
      </c>
      <c r="BB21" s="108">
        <f t="shared" si="27"/>
        <v>-516.65800000000002</v>
      </c>
      <c r="BC21" s="108">
        <f t="shared" si="28"/>
        <v>78.41500000000002</v>
      </c>
      <c r="BD21" s="108">
        <f t="shared" si="29"/>
        <v>53.642999999999972</v>
      </c>
      <c r="BE21" s="109"/>
      <c r="BF21" s="109">
        <v>516.65800000000002</v>
      </c>
      <c r="BG21" s="109">
        <v>438.24299999999999</v>
      </c>
      <c r="BH21" s="109">
        <v>384.6</v>
      </c>
      <c r="BI21" s="87">
        <f t="shared" si="30"/>
        <v>-1</v>
      </c>
      <c r="BJ21" s="87">
        <f t="shared" si="31"/>
        <v>1.624473001923734E-2</v>
      </c>
      <c r="BK21" s="87">
        <f t="shared" si="32"/>
        <v>0.13872180507169574</v>
      </c>
      <c r="BL21" s="108">
        <f t="shared" si="33"/>
        <v>-1552.575</v>
      </c>
      <c r="BM21" s="108">
        <f t="shared" si="34"/>
        <v>24.817999999999984</v>
      </c>
      <c r="BN21" s="108">
        <f t="shared" si="35"/>
        <v>186.11500000000001</v>
      </c>
      <c r="BO21" s="109"/>
      <c r="BP21" s="109">
        <v>1552.575</v>
      </c>
      <c r="BQ21" s="109">
        <v>1527.7570000000001</v>
      </c>
      <c r="BR21" s="109">
        <v>1341.6420000000001</v>
      </c>
      <c r="BS21" s="87">
        <f t="shared" si="36"/>
        <v>-1</v>
      </c>
      <c r="BT21" s="87">
        <f t="shared" si="37"/>
        <v>7.8431372549019607E-2</v>
      </c>
      <c r="BU21" s="87">
        <f t="shared" si="38"/>
        <v>7.8358208955223885E-2</v>
      </c>
      <c r="BV21" s="108">
        <f t="shared" si="39"/>
        <v>-935</v>
      </c>
      <c r="BW21" s="108">
        <f t="shared" si="40"/>
        <v>68</v>
      </c>
      <c r="BX21" s="108">
        <f t="shared" si="41"/>
        <v>63</v>
      </c>
      <c r="BY21" s="54"/>
      <c r="BZ21" s="54">
        <v>935</v>
      </c>
      <c r="CA21" s="54">
        <v>867</v>
      </c>
      <c r="CB21" s="54">
        <v>804</v>
      </c>
      <c r="CC21" s="108">
        <f t="shared" si="42"/>
        <v>0</v>
      </c>
      <c r="CD21" s="108">
        <f t="shared" si="43"/>
        <v>0</v>
      </c>
      <c r="CE21" s="5"/>
      <c r="CF21" s="5"/>
      <c r="CG21" s="5"/>
      <c r="CH21" s="87" t="e">
        <f t="shared" si="44"/>
        <v>#DIV/0!</v>
      </c>
      <c r="CI21" s="87" t="e">
        <f t="shared" si="45"/>
        <v>#DIV/0!</v>
      </c>
      <c r="CJ21" s="108">
        <f t="shared" si="46"/>
        <v>0</v>
      </c>
      <c r="CK21" s="108">
        <f t="shared" si="47"/>
        <v>0</v>
      </c>
      <c r="CL21" s="54"/>
      <c r="CM21" s="54"/>
      <c r="CN21" s="54"/>
      <c r="CO21" s="19"/>
      <c r="CP21" s="1" t="s">
        <v>19</v>
      </c>
      <c r="CQ21" s="4" t="s">
        <v>13</v>
      </c>
      <c r="CR21" s="1">
        <v>6700</v>
      </c>
      <c r="CS21" s="1" t="s">
        <v>318</v>
      </c>
      <c r="CT21" s="15" t="s">
        <v>12</v>
      </c>
    </row>
    <row r="22" spans="1:98" s="96" customFormat="1" x14ac:dyDescent="0.25">
      <c r="A22" s="80" t="s">
        <v>458</v>
      </c>
      <c r="B22" s="127">
        <v>39931664</v>
      </c>
      <c r="C22" s="5" t="s">
        <v>163</v>
      </c>
      <c r="D22"/>
      <c r="E22">
        <v>271100</v>
      </c>
      <c r="F22" s="106">
        <v>45474</v>
      </c>
      <c r="G22" s="117"/>
      <c r="H22" s="118" t="s">
        <v>21</v>
      </c>
      <c r="I22" s="119" t="s">
        <v>21</v>
      </c>
      <c r="J22" s="119"/>
      <c r="K22" s="87" t="e">
        <f t="shared" si="0"/>
        <v>#DIV/0!</v>
      </c>
      <c r="L22" s="87" t="e">
        <f t="shared" si="1"/>
        <v>#DIV/0!</v>
      </c>
      <c r="M22" s="87" t="e">
        <f t="shared" si="2"/>
        <v>#DIV/0!</v>
      </c>
      <c r="N22" s="108">
        <f t="shared" si="3"/>
        <v>0</v>
      </c>
      <c r="O22" s="108">
        <f t="shared" si="4"/>
        <v>0</v>
      </c>
      <c r="P22" s="108">
        <f t="shared" si="5"/>
        <v>0</v>
      </c>
      <c r="Q22" s="109"/>
      <c r="R22" s="109"/>
      <c r="S22" s="109"/>
      <c r="T22" s="109"/>
      <c r="U22" s="87" t="e">
        <f t="shared" si="6"/>
        <v>#DIV/0!</v>
      </c>
      <c r="V22" s="87" t="e">
        <f t="shared" si="7"/>
        <v>#DIV/0!</v>
      </c>
      <c r="W22" s="87" t="e">
        <f t="shared" si="8"/>
        <v>#DIV/0!</v>
      </c>
      <c r="X22" s="108">
        <f t="shared" si="9"/>
        <v>0</v>
      </c>
      <c r="Y22" s="108">
        <f t="shared" si="10"/>
        <v>0</v>
      </c>
      <c r="Z22" s="108">
        <f t="shared" si="11"/>
        <v>0</v>
      </c>
      <c r="AA22" s="109"/>
      <c r="AB22" s="109"/>
      <c r="AC22" s="109"/>
      <c r="AD22" s="109"/>
      <c r="AE22" s="87" t="e">
        <f t="shared" si="12"/>
        <v>#DIV/0!</v>
      </c>
      <c r="AF22" s="87" t="e">
        <f t="shared" si="13"/>
        <v>#DIV/0!</v>
      </c>
      <c r="AG22" s="87" t="e">
        <f t="shared" si="14"/>
        <v>#DIV/0!</v>
      </c>
      <c r="AH22" s="108">
        <f t="shared" si="15"/>
        <v>0</v>
      </c>
      <c r="AI22" s="108">
        <f t="shared" si="16"/>
        <v>0</v>
      </c>
      <c r="AJ22" s="108">
        <f t="shared" si="17"/>
        <v>0</v>
      </c>
      <c r="AK22" s="109"/>
      <c r="AL22" s="109"/>
      <c r="AM22" s="109"/>
      <c r="AN22" s="109"/>
      <c r="AO22" s="87" t="e">
        <f t="shared" si="18"/>
        <v>#DIV/0!</v>
      </c>
      <c r="AP22" s="87" t="e">
        <f t="shared" si="19"/>
        <v>#DIV/0!</v>
      </c>
      <c r="AQ22" s="87" t="e">
        <f t="shared" si="20"/>
        <v>#DIV/0!</v>
      </c>
      <c r="AR22" s="108">
        <f t="shared" si="21"/>
        <v>0</v>
      </c>
      <c r="AS22" s="108">
        <f t="shared" si="22"/>
        <v>0</v>
      </c>
      <c r="AT22" s="108">
        <f t="shared" si="23"/>
        <v>0</v>
      </c>
      <c r="AU22" s="109"/>
      <c r="AV22" s="109"/>
      <c r="AW22" s="109"/>
      <c r="AX22" s="109"/>
      <c r="AY22" s="87" t="e">
        <f t="shared" si="24"/>
        <v>#DIV/0!</v>
      </c>
      <c r="AZ22" s="87" t="e">
        <f t="shared" si="25"/>
        <v>#DIV/0!</v>
      </c>
      <c r="BA22" s="87" t="e">
        <f t="shared" si="26"/>
        <v>#DIV/0!</v>
      </c>
      <c r="BB22" s="108">
        <f t="shared" si="27"/>
        <v>0</v>
      </c>
      <c r="BC22" s="108">
        <f t="shared" si="28"/>
        <v>0</v>
      </c>
      <c r="BD22" s="108">
        <f t="shared" si="29"/>
        <v>0</v>
      </c>
      <c r="BE22" s="109"/>
      <c r="BF22" s="109"/>
      <c r="BG22" s="109"/>
      <c r="BH22" s="109"/>
      <c r="BI22" s="87" t="e">
        <f t="shared" si="30"/>
        <v>#DIV/0!</v>
      </c>
      <c r="BJ22" s="87" t="e">
        <f t="shared" si="31"/>
        <v>#DIV/0!</v>
      </c>
      <c r="BK22" s="87" t="e">
        <f t="shared" si="32"/>
        <v>#DIV/0!</v>
      </c>
      <c r="BL22" s="108">
        <f t="shared" si="33"/>
        <v>0</v>
      </c>
      <c r="BM22" s="108">
        <f t="shared" si="34"/>
        <v>0</v>
      </c>
      <c r="BN22" s="108">
        <f t="shared" si="35"/>
        <v>0</v>
      </c>
      <c r="BO22" s="109"/>
      <c r="BP22" s="109"/>
      <c r="BQ22" s="109"/>
      <c r="BR22" s="109"/>
      <c r="BS22" s="87">
        <f t="shared" si="36"/>
        <v>-1</v>
      </c>
      <c r="BT22" s="87">
        <f t="shared" si="37"/>
        <v>0.23404255319148937</v>
      </c>
      <c r="BU22" s="87" t="e">
        <f t="shared" si="38"/>
        <v>#DIV/0!</v>
      </c>
      <c r="BV22" s="108">
        <f t="shared" si="39"/>
        <v>-116</v>
      </c>
      <c r="BW22" s="108">
        <f t="shared" si="40"/>
        <v>22</v>
      </c>
      <c r="BX22" s="108">
        <f t="shared" si="41"/>
        <v>94</v>
      </c>
      <c r="BY22" s="123"/>
      <c r="BZ22" s="123">
        <v>116</v>
      </c>
      <c r="CA22" s="54">
        <v>94</v>
      </c>
      <c r="CB22" s="54"/>
      <c r="CC22" s="108">
        <f t="shared" si="42"/>
        <v>0</v>
      </c>
      <c r="CD22" s="108">
        <f t="shared" si="43"/>
        <v>0</v>
      </c>
      <c r="CE22" s="54"/>
      <c r="CF22" s="54"/>
      <c r="CG22" s="54"/>
      <c r="CH22" s="87" t="e">
        <f t="shared" si="44"/>
        <v>#DIV/0!</v>
      </c>
      <c r="CI22" s="87" t="e">
        <f t="shared" si="45"/>
        <v>#DIV/0!</v>
      </c>
      <c r="CJ22" s="108">
        <f t="shared" si="46"/>
        <v>0</v>
      </c>
      <c r="CK22" s="108">
        <f t="shared" si="47"/>
        <v>0</v>
      </c>
      <c r="CL22" s="54"/>
      <c r="CM22" s="54"/>
      <c r="CN22" s="54"/>
      <c r="CO22" s="19"/>
      <c r="CP22" s="1" t="s">
        <v>9</v>
      </c>
      <c r="CQ22" s="4"/>
      <c r="CR22" s="1">
        <v>9220</v>
      </c>
      <c r="CS22" s="1" t="s">
        <v>312</v>
      </c>
      <c r="CT22" s="15" t="s">
        <v>14</v>
      </c>
    </row>
    <row r="23" spans="1:98" s="96" customFormat="1" x14ac:dyDescent="0.25">
      <c r="A23" s="80" t="s">
        <v>263</v>
      </c>
      <c r="B23" s="114">
        <v>74047912</v>
      </c>
      <c r="C23" s="5" t="s">
        <v>111</v>
      </c>
      <c r="D23"/>
      <c r="E23">
        <v>331200</v>
      </c>
      <c r="F23" s="106">
        <v>45727</v>
      </c>
      <c r="G23" s="107" t="s">
        <v>297</v>
      </c>
      <c r="H23" s="107" t="s">
        <v>297</v>
      </c>
      <c r="I23" s="107" t="s">
        <v>297</v>
      </c>
      <c r="J23" s="107" t="s">
        <v>297</v>
      </c>
      <c r="K23" s="87" t="e">
        <f t="shared" si="0"/>
        <v>#DIV/0!</v>
      </c>
      <c r="L23" s="87" t="e">
        <f t="shared" si="1"/>
        <v>#DIV/0!</v>
      </c>
      <c r="M23" s="87" t="e">
        <f t="shared" si="2"/>
        <v>#DIV/0!</v>
      </c>
      <c r="N23" s="108">
        <f t="shared" si="3"/>
        <v>0</v>
      </c>
      <c r="O23" s="108">
        <f t="shared" si="4"/>
        <v>0</v>
      </c>
      <c r="P23" s="108">
        <f t="shared" si="5"/>
        <v>0</v>
      </c>
      <c r="Q23" s="109"/>
      <c r="R23" s="109"/>
      <c r="S23" s="109"/>
      <c r="T23" s="109"/>
      <c r="U23" s="87">
        <f t="shared" si="6"/>
        <v>0.22363982988708014</v>
      </c>
      <c r="V23" s="87">
        <f t="shared" si="7"/>
        <v>-3.0565823144725598E-2</v>
      </c>
      <c r="W23" s="87">
        <f t="shared" si="8"/>
        <v>3.807556080283353E-2</v>
      </c>
      <c r="X23" s="108">
        <f t="shared" si="9"/>
        <v>3.0499999999999989</v>
      </c>
      <c r="Y23" s="108">
        <f t="shared" si="10"/>
        <v>-0.42999999999999972</v>
      </c>
      <c r="Z23" s="108">
        <f t="shared" si="11"/>
        <v>0.51600000000000001</v>
      </c>
      <c r="AA23" s="109">
        <v>16.687999999999999</v>
      </c>
      <c r="AB23" s="109">
        <v>13.638</v>
      </c>
      <c r="AC23" s="109">
        <v>14.068</v>
      </c>
      <c r="AD23" s="109">
        <v>13.552</v>
      </c>
      <c r="AE23" s="87">
        <f t="shared" si="12"/>
        <v>1.0187057633973708</v>
      </c>
      <c r="AF23" s="87">
        <f t="shared" si="13"/>
        <v>-0.37779175841459578</v>
      </c>
      <c r="AG23" s="87">
        <f t="shared" si="14"/>
        <v>6.4634963161419826E-2</v>
      </c>
      <c r="AH23" s="108">
        <f t="shared" si="15"/>
        <v>2.0149999999999997</v>
      </c>
      <c r="AI23" s="108">
        <f t="shared" si="16"/>
        <v>-1.2009999999999998</v>
      </c>
      <c r="AJ23" s="108">
        <f t="shared" si="17"/>
        <v>0.19299999999999962</v>
      </c>
      <c r="AK23" s="109">
        <v>3.9929999999999999</v>
      </c>
      <c r="AL23" s="109">
        <v>1.978</v>
      </c>
      <c r="AM23" s="109">
        <v>3.1789999999999998</v>
      </c>
      <c r="AN23" s="109">
        <v>2.9860000000000002</v>
      </c>
      <c r="AO23" s="87">
        <f t="shared" si="18"/>
        <v>1.1299342105263157</v>
      </c>
      <c r="AP23" s="87">
        <f t="shared" si="19"/>
        <v>-0.39240506329113917</v>
      </c>
      <c r="AQ23" s="87">
        <f t="shared" si="20"/>
        <v>1.3162335470806514E-2</v>
      </c>
      <c r="AR23" s="108">
        <f t="shared" si="21"/>
        <v>2.0609999999999999</v>
      </c>
      <c r="AS23" s="108">
        <f t="shared" si="22"/>
        <v>-1.1779999999999997</v>
      </c>
      <c r="AT23" s="108">
        <f t="shared" si="23"/>
        <v>3.8999999999999702E-2</v>
      </c>
      <c r="AU23" s="109">
        <v>3.8849999999999998</v>
      </c>
      <c r="AV23" s="109">
        <v>1.8240000000000001</v>
      </c>
      <c r="AW23" s="109">
        <v>3.0019999999999998</v>
      </c>
      <c r="AX23" s="109">
        <v>2.9630000000000001</v>
      </c>
      <c r="AY23" s="87">
        <f t="shared" si="24"/>
        <v>0.30355363666555951</v>
      </c>
      <c r="AZ23" s="87">
        <f t="shared" si="25"/>
        <v>-0.10213210079021912</v>
      </c>
      <c r="BA23" s="87">
        <f t="shared" si="26"/>
        <v>-0.22192575406032478</v>
      </c>
      <c r="BB23" s="108">
        <f t="shared" si="27"/>
        <v>1.8279999999999994</v>
      </c>
      <c r="BC23" s="108">
        <f t="shared" si="28"/>
        <v>-0.68499999999999961</v>
      </c>
      <c r="BD23" s="108">
        <f t="shared" si="29"/>
        <v>-1.9129999999999994</v>
      </c>
      <c r="BE23" s="109">
        <v>7.85</v>
      </c>
      <c r="BF23" s="109">
        <v>6.0220000000000002</v>
      </c>
      <c r="BG23" s="109">
        <v>6.7069999999999999</v>
      </c>
      <c r="BH23" s="109">
        <v>8.6199999999999992</v>
      </c>
      <c r="BI23" s="87">
        <f t="shared" si="30"/>
        <v>0.17124720982142858</v>
      </c>
      <c r="BJ23" s="87">
        <f t="shared" si="31"/>
        <v>3.2892434740010214E-3</v>
      </c>
      <c r="BK23" s="87">
        <f t="shared" si="32"/>
        <v>3.3188720173535767E-2</v>
      </c>
      <c r="BL23" s="108">
        <f t="shared" si="33"/>
        <v>2.4550000000000001</v>
      </c>
      <c r="BM23" s="108">
        <f t="shared" si="34"/>
        <v>4.7000000000000597E-2</v>
      </c>
      <c r="BN23" s="108">
        <f t="shared" si="35"/>
        <v>0.45899999999999963</v>
      </c>
      <c r="BO23" s="109">
        <v>16.791</v>
      </c>
      <c r="BP23" s="109">
        <v>14.336</v>
      </c>
      <c r="BQ23" s="109">
        <v>14.289</v>
      </c>
      <c r="BR23" s="109">
        <v>13.83</v>
      </c>
      <c r="BS23" s="87">
        <f t="shared" si="36"/>
        <v>0.08</v>
      </c>
      <c r="BT23" s="87">
        <f t="shared" si="37"/>
        <v>-7.407407407407407E-2</v>
      </c>
      <c r="BU23" s="87">
        <f t="shared" si="38"/>
        <v>0</v>
      </c>
      <c r="BV23" s="108">
        <f t="shared" si="39"/>
        <v>2</v>
      </c>
      <c r="BW23" s="108">
        <f t="shared" si="40"/>
        <v>-2</v>
      </c>
      <c r="BX23" s="108">
        <f t="shared" si="41"/>
        <v>0</v>
      </c>
      <c r="BY23" s="54">
        <v>27</v>
      </c>
      <c r="BZ23" s="54">
        <v>25</v>
      </c>
      <c r="CA23" s="54">
        <v>27</v>
      </c>
      <c r="CB23" s="54">
        <v>27</v>
      </c>
      <c r="CC23" s="108">
        <f t="shared" si="42"/>
        <v>0</v>
      </c>
      <c r="CD23" s="108">
        <f t="shared" si="43"/>
        <v>0</v>
      </c>
      <c r="CE23" s="5"/>
      <c r="CF23" s="5"/>
      <c r="CG23" s="5"/>
      <c r="CH23" s="87" t="e">
        <f t="shared" si="44"/>
        <v>#DIV/0!</v>
      </c>
      <c r="CI23" s="87" t="e">
        <f t="shared" si="45"/>
        <v>#DIV/0!</v>
      </c>
      <c r="CJ23" s="108">
        <f t="shared" si="46"/>
        <v>0</v>
      </c>
      <c r="CK23" s="108">
        <f t="shared" si="47"/>
        <v>0</v>
      </c>
      <c r="CL23" s="54"/>
      <c r="CM23" s="54"/>
      <c r="CN23" s="54"/>
      <c r="CO23" s="19"/>
      <c r="CP23" s="1" t="s">
        <v>9</v>
      </c>
      <c r="CQ23" s="4"/>
      <c r="CR23" s="1">
        <v>3250</v>
      </c>
      <c r="CS23" s="1" t="s">
        <v>319</v>
      </c>
      <c r="CT23" s="15" t="s">
        <v>15</v>
      </c>
    </row>
    <row r="24" spans="1:98" s="96" customFormat="1" x14ac:dyDescent="0.25">
      <c r="A24" s="80" t="s">
        <v>271</v>
      </c>
      <c r="B24" s="114">
        <v>75266316</v>
      </c>
      <c r="C24" s="5" t="s">
        <v>276</v>
      </c>
      <c r="D24"/>
      <c r="E24">
        <v>701010</v>
      </c>
      <c r="F24" s="106">
        <v>45492</v>
      </c>
      <c r="G24" s="107"/>
      <c r="H24" s="107" t="s">
        <v>292</v>
      </c>
      <c r="I24" s="107" t="s">
        <v>292</v>
      </c>
      <c r="J24" s="107" t="s">
        <v>292</v>
      </c>
      <c r="K24" s="87">
        <f t="shared" si="0"/>
        <v>-1</v>
      </c>
      <c r="L24" s="87">
        <f t="shared" si="1"/>
        <v>-0.16320986466001286</v>
      </c>
      <c r="M24" s="87">
        <f t="shared" si="2"/>
        <v>7.6631882739286672E-2</v>
      </c>
      <c r="N24" s="108">
        <f t="shared" si="3"/>
        <v>-102914.5</v>
      </c>
      <c r="O24" s="108">
        <f t="shared" si="4"/>
        <v>-20072.729000000007</v>
      </c>
      <c r="P24" s="108">
        <f t="shared" si="5"/>
        <v>8753.9140000000043</v>
      </c>
      <c r="Q24" s="109"/>
      <c r="R24" s="109">
        <v>102914.5</v>
      </c>
      <c r="S24" s="109">
        <v>122987.22900000001</v>
      </c>
      <c r="T24" s="109">
        <v>114233.315</v>
      </c>
      <c r="U24" s="87">
        <f t="shared" si="6"/>
        <v>-1</v>
      </c>
      <c r="V24" s="87">
        <f t="shared" si="7"/>
        <v>-0.28242625460312265</v>
      </c>
      <c r="W24" s="87">
        <f t="shared" si="8"/>
        <v>0.5305729038203324</v>
      </c>
      <c r="X24" s="108">
        <f t="shared" si="9"/>
        <v>-2970.0650000000001</v>
      </c>
      <c r="Y24" s="108">
        <f t="shared" si="10"/>
        <v>-1168.9729999999995</v>
      </c>
      <c r="Z24" s="108">
        <f t="shared" si="11"/>
        <v>1434.7969999999996</v>
      </c>
      <c r="AA24" s="109"/>
      <c r="AB24" s="109">
        <v>2970.0650000000001</v>
      </c>
      <c r="AC24" s="109">
        <v>4139.0379999999996</v>
      </c>
      <c r="AD24" s="109">
        <v>2704.241</v>
      </c>
      <c r="AE24" s="87">
        <f t="shared" si="12"/>
        <v>-1</v>
      </c>
      <c r="AF24" s="87">
        <f t="shared" si="13"/>
        <v>-0.36661895837197517</v>
      </c>
      <c r="AG24" s="87">
        <f t="shared" si="14"/>
        <v>1.2182258761802764</v>
      </c>
      <c r="AH24" s="108">
        <f t="shared" si="15"/>
        <v>-1143.9590000000001</v>
      </c>
      <c r="AI24" s="108">
        <f t="shared" si="16"/>
        <v>-662.15599999999995</v>
      </c>
      <c r="AJ24" s="108">
        <f t="shared" si="17"/>
        <v>991.899</v>
      </c>
      <c r="AK24" s="109"/>
      <c r="AL24" s="109">
        <v>1143.9590000000001</v>
      </c>
      <c r="AM24" s="109">
        <v>1806.115</v>
      </c>
      <c r="AN24" s="109">
        <v>814.21600000000001</v>
      </c>
      <c r="AO24" s="87">
        <f t="shared" si="18"/>
        <v>-1</v>
      </c>
      <c r="AP24" s="87">
        <f t="shared" si="19"/>
        <v>-0.41471125734558428</v>
      </c>
      <c r="AQ24" s="87">
        <f t="shared" si="20"/>
        <v>1.1667892219010432</v>
      </c>
      <c r="AR24" s="108">
        <f t="shared" si="21"/>
        <v>-900.27300000000002</v>
      </c>
      <c r="AS24" s="108">
        <f t="shared" si="22"/>
        <v>-637.89600000000007</v>
      </c>
      <c r="AT24" s="108">
        <f t="shared" si="23"/>
        <v>828.28500000000008</v>
      </c>
      <c r="AU24" s="109"/>
      <c r="AV24" s="109">
        <v>900.27300000000002</v>
      </c>
      <c r="AW24" s="109">
        <v>1538.1690000000001</v>
      </c>
      <c r="AX24" s="109">
        <v>709.88400000000001</v>
      </c>
      <c r="AY24" s="87">
        <f t="shared" si="24"/>
        <v>-1</v>
      </c>
      <c r="AZ24" s="87">
        <f t="shared" si="25"/>
        <v>-0.21203190748598474</v>
      </c>
      <c r="BA24" s="87">
        <f t="shared" si="26"/>
        <v>0.21181760964559615</v>
      </c>
      <c r="BB24" s="108">
        <f t="shared" si="27"/>
        <v>-2547.2809999999999</v>
      </c>
      <c r="BC24" s="108">
        <f t="shared" si="28"/>
        <v>-685.44</v>
      </c>
      <c r="BD24" s="108">
        <f t="shared" si="29"/>
        <v>565.05799999999999</v>
      </c>
      <c r="BE24" s="109"/>
      <c r="BF24" s="109">
        <v>2547.2809999999999</v>
      </c>
      <c r="BG24" s="109">
        <v>3232.721</v>
      </c>
      <c r="BH24" s="109">
        <v>2667.663</v>
      </c>
      <c r="BI24" s="87">
        <f t="shared" si="30"/>
        <v>-1</v>
      </c>
      <c r="BJ24" s="87">
        <f t="shared" si="31"/>
        <v>-0.10007489364428171</v>
      </c>
      <c r="BK24" s="87">
        <f t="shared" si="32"/>
        <v>-0.16059850965160402</v>
      </c>
      <c r="BL24" s="108">
        <f t="shared" si="33"/>
        <v>-12811.503000000001</v>
      </c>
      <c r="BM24" s="108">
        <f t="shared" si="34"/>
        <v>-1424.6849999999995</v>
      </c>
      <c r="BN24" s="108">
        <f t="shared" si="35"/>
        <v>-2723.7389999999996</v>
      </c>
      <c r="BO24" s="109"/>
      <c r="BP24" s="109">
        <v>12811.503000000001</v>
      </c>
      <c r="BQ24" s="109">
        <v>14236.188</v>
      </c>
      <c r="BR24" s="109">
        <v>16959.927</v>
      </c>
      <c r="BS24" s="87">
        <f t="shared" si="36"/>
        <v>-1</v>
      </c>
      <c r="BT24" s="87">
        <f t="shared" si="37"/>
        <v>-1.3301088270858524E-2</v>
      </c>
      <c r="BU24" s="87">
        <f t="shared" si="38"/>
        <v>6.2299293513166348E-2</v>
      </c>
      <c r="BV24" s="108">
        <f t="shared" si="39"/>
        <v>-1632</v>
      </c>
      <c r="BW24" s="108">
        <f t="shared" si="40"/>
        <v>-22</v>
      </c>
      <c r="BX24" s="108">
        <f t="shared" si="41"/>
        <v>97</v>
      </c>
      <c r="BY24" s="54"/>
      <c r="BZ24" s="54">
        <v>1632</v>
      </c>
      <c r="CA24" s="54">
        <v>1654</v>
      </c>
      <c r="CB24" s="54">
        <v>1557</v>
      </c>
      <c r="CC24" s="108">
        <f t="shared" si="42"/>
        <v>0</v>
      </c>
      <c r="CD24" s="108">
        <f t="shared" si="43"/>
        <v>0</v>
      </c>
      <c r="CE24" s="5"/>
      <c r="CF24" s="5"/>
      <c r="CG24" s="5"/>
      <c r="CH24" s="87" t="e">
        <f t="shared" si="44"/>
        <v>#DIV/0!</v>
      </c>
      <c r="CI24" s="87" t="e">
        <f t="shared" si="45"/>
        <v>#DIV/0!</v>
      </c>
      <c r="CJ24" s="108">
        <f t="shared" si="46"/>
        <v>0</v>
      </c>
      <c r="CK24" s="108">
        <f t="shared" si="47"/>
        <v>0</v>
      </c>
      <c r="CL24" s="54"/>
      <c r="CM24" s="54"/>
      <c r="CN24" s="54"/>
      <c r="CO24" s="19"/>
      <c r="CP24" s="1" t="s">
        <v>9</v>
      </c>
      <c r="CQ24" s="4" t="s">
        <v>13</v>
      </c>
      <c r="CR24" s="1">
        <v>5500</v>
      </c>
      <c r="CS24" s="1" t="s">
        <v>294</v>
      </c>
      <c r="CT24" s="15" t="s">
        <v>295</v>
      </c>
    </row>
    <row r="25" spans="1:98" s="96" customFormat="1" x14ac:dyDescent="0.25">
      <c r="A25" s="80" t="s">
        <v>172</v>
      </c>
      <c r="B25" s="114">
        <v>34044511</v>
      </c>
      <c r="C25" s="5" t="s">
        <v>163</v>
      </c>
      <c r="D25" t="s">
        <v>200</v>
      </c>
      <c r="E25">
        <v>282900</v>
      </c>
      <c r="F25" s="106">
        <v>45419</v>
      </c>
      <c r="G25" s="107"/>
      <c r="H25" s="107" t="s">
        <v>21</v>
      </c>
      <c r="I25" s="107" t="s">
        <v>21</v>
      </c>
      <c r="J25" s="107" t="s">
        <v>21</v>
      </c>
      <c r="K25" s="87">
        <f t="shared" si="0"/>
        <v>-1</v>
      </c>
      <c r="L25" s="87">
        <f t="shared" si="1"/>
        <v>0.16978045236651518</v>
      </c>
      <c r="M25" s="87">
        <f t="shared" si="2"/>
        <v>0.20374591151661203</v>
      </c>
      <c r="N25" s="108">
        <f t="shared" si="3"/>
        <v>-613.48199999999997</v>
      </c>
      <c r="O25" s="108">
        <f t="shared" si="4"/>
        <v>89.039999999999964</v>
      </c>
      <c r="P25" s="108">
        <f t="shared" si="5"/>
        <v>88.766999999999996</v>
      </c>
      <c r="Q25" s="109"/>
      <c r="R25" s="109">
        <v>613.48199999999997</v>
      </c>
      <c r="S25" s="109">
        <v>524.44200000000001</v>
      </c>
      <c r="T25" s="109">
        <v>435.67500000000001</v>
      </c>
      <c r="U25" s="87">
        <f t="shared" si="6"/>
        <v>-1</v>
      </c>
      <c r="V25" s="87">
        <f t="shared" si="7"/>
        <v>0.17578703340110716</v>
      </c>
      <c r="W25" s="87">
        <f t="shared" si="8"/>
        <v>0.1536107485243933</v>
      </c>
      <c r="X25" s="108">
        <f t="shared" si="9"/>
        <v>-404.22500000000002</v>
      </c>
      <c r="Y25" s="108">
        <f t="shared" si="10"/>
        <v>60.434000000000026</v>
      </c>
      <c r="Z25" s="108">
        <f t="shared" si="11"/>
        <v>45.77800000000002</v>
      </c>
      <c r="AA25" s="109"/>
      <c r="AB25" s="109">
        <v>404.22500000000002</v>
      </c>
      <c r="AC25" s="109">
        <v>343.791</v>
      </c>
      <c r="AD25" s="109">
        <v>298.01299999999998</v>
      </c>
      <c r="AE25" s="87">
        <f t="shared" si="12"/>
        <v>-1</v>
      </c>
      <c r="AF25" s="87">
        <f t="shared" si="13"/>
        <v>0.42707356872547991</v>
      </c>
      <c r="AG25" s="87">
        <f t="shared" si="14"/>
        <v>0.3421402110854827</v>
      </c>
      <c r="AH25" s="108">
        <f t="shared" si="15"/>
        <v>-82.207999999999998</v>
      </c>
      <c r="AI25" s="108">
        <f t="shared" si="16"/>
        <v>24.601999999999997</v>
      </c>
      <c r="AJ25" s="108">
        <f t="shared" si="17"/>
        <v>14.685000000000002</v>
      </c>
      <c r="AK25" s="109"/>
      <c r="AL25" s="109">
        <v>82.207999999999998</v>
      </c>
      <c r="AM25" s="109">
        <v>57.606000000000002</v>
      </c>
      <c r="AN25" s="109">
        <v>42.920999999999999</v>
      </c>
      <c r="AO25" s="87">
        <f t="shared" si="18"/>
        <v>-1</v>
      </c>
      <c r="AP25" s="87">
        <f t="shared" si="19"/>
        <v>0.41002654897769208</v>
      </c>
      <c r="AQ25" s="87">
        <f t="shared" si="20"/>
        <v>0.22907087615213476</v>
      </c>
      <c r="AR25" s="108">
        <f t="shared" si="21"/>
        <v>-81.790000000000006</v>
      </c>
      <c r="AS25" s="108">
        <f t="shared" si="22"/>
        <v>23.784000000000006</v>
      </c>
      <c r="AT25" s="108">
        <f t="shared" si="23"/>
        <v>10.811</v>
      </c>
      <c r="AU25" s="109"/>
      <c r="AV25" s="109">
        <v>81.790000000000006</v>
      </c>
      <c r="AW25" s="109">
        <v>58.006</v>
      </c>
      <c r="AX25" s="109">
        <v>47.195</v>
      </c>
      <c r="AY25" s="87">
        <f t="shared" si="24"/>
        <v>-1</v>
      </c>
      <c r="AZ25" s="87">
        <f t="shared" si="25"/>
        <v>0.16086207730277222</v>
      </c>
      <c r="BA25" s="87">
        <f t="shared" si="26"/>
        <v>0.1192344680868779</v>
      </c>
      <c r="BB25" s="108">
        <f t="shared" si="27"/>
        <v>-312.08499999999998</v>
      </c>
      <c r="BC25" s="108">
        <f t="shared" si="28"/>
        <v>43.245999999999981</v>
      </c>
      <c r="BD25" s="108">
        <f t="shared" si="29"/>
        <v>28.639999999999986</v>
      </c>
      <c r="BE25" s="109"/>
      <c r="BF25" s="109">
        <v>312.08499999999998</v>
      </c>
      <c r="BG25" s="109">
        <v>268.839</v>
      </c>
      <c r="BH25" s="109">
        <v>240.19900000000001</v>
      </c>
      <c r="BI25" s="87">
        <f t="shared" si="30"/>
        <v>-1</v>
      </c>
      <c r="BJ25" s="87">
        <f t="shared" si="31"/>
        <v>0.20720530385319341</v>
      </c>
      <c r="BK25" s="87">
        <f t="shared" si="32"/>
        <v>0.14384142769709241</v>
      </c>
      <c r="BL25" s="108">
        <f t="shared" si="33"/>
        <v>-525.68600000000004</v>
      </c>
      <c r="BM25" s="108">
        <f t="shared" si="34"/>
        <v>90.229000000000042</v>
      </c>
      <c r="BN25" s="108">
        <f t="shared" si="35"/>
        <v>54.759999999999991</v>
      </c>
      <c r="BO25" s="109"/>
      <c r="BP25" s="109">
        <v>525.68600000000004</v>
      </c>
      <c r="BQ25" s="109">
        <v>435.45699999999999</v>
      </c>
      <c r="BR25" s="109">
        <v>380.697</v>
      </c>
      <c r="BS25" s="87">
        <f t="shared" si="36"/>
        <v>-1</v>
      </c>
      <c r="BT25" s="87">
        <f t="shared" si="37"/>
        <v>0.11683848797250859</v>
      </c>
      <c r="BU25" s="87">
        <f t="shared" si="38"/>
        <v>2.8268551236749116E-2</v>
      </c>
      <c r="BV25" s="108">
        <f t="shared" si="39"/>
        <v>-325</v>
      </c>
      <c r="BW25" s="108">
        <f t="shared" si="40"/>
        <v>34</v>
      </c>
      <c r="BX25" s="108">
        <f t="shared" si="41"/>
        <v>8</v>
      </c>
      <c r="BY25" s="54"/>
      <c r="BZ25" s="54">
        <v>325</v>
      </c>
      <c r="CA25" s="54">
        <v>291</v>
      </c>
      <c r="CB25" s="54">
        <v>283</v>
      </c>
      <c r="CC25" s="108">
        <f t="shared" si="42"/>
        <v>0</v>
      </c>
      <c r="CD25" s="108">
        <f t="shared" si="43"/>
        <v>0</v>
      </c>
      <c r="CE25" s="5"/>
      <c r="CF25" s="5"/>
      <c r="CG25" s="5"/>
      <c r="CH25" s="87" t="e">
        <f t="shared" si="44"/>
        <v>#DIV/0!</v>
      </c>
      <c r="CI25" s="87" t="e">
        <f t="shared" si="45"/>
        <v>#DIV/0!</v>
      </c>
      <c r="CJ25" s="108">
        <f t="shared" si="46"/>
        <v>0</v>
      </c>
      <c r="CK25" s="108">
        <f t="shared" si="47"/>
        <v>0</v>
      </c>
      <c r="CL25" s="54"/>
      <c r="CM25" s="54"/>
      <c r="CN25" s="54"/>
      <c r="CO25" s="19"/>
      <c r="CP25" s="1" t="s">
        <v>11</v>
      </c>
      <c r="CQ25" s="4" t="s">
        <v>13</v>
      </c>
      <c r="CR25" s="1">
        <v>5700</v>
      </c>
      <c r="CS25" s="1" t="s">
        <v>306</v>
      </c>
      <c r="CT25" s="15" t="s">
        <v>12</v>
      </c>
    </row>
    <row r="26" spans="1:98" s="96" customFormat="1" x14ac:dyDescent="0.25">
      <c r="A26" s="80" t="s">
        <v>140</v>
      </c>
      <c r="B26" s="114">
        <v>31180503</v>
      </c>
      <c r="C26" s="5" t="s">
        <v>112</v>
      </c>
      <c r="D26"/>
      <c r="E26">
        <v>502000</v>
      </c>
      <c r="F26" s="106">
        <v>45406</v>
      </c>
      <c r="G26" s="107"/>
      <c r="H26" s="107" t="s">
        <v>21</v>
      </c>
      <c r="I26" s="107" t="s">
        <v>21</v>
      </c>
      <c r="J26" s="107" t="s">
        <v>21</v>
      </c>
      <c r="K26" s="87">
        <f t="shared" si="0"/>
        <v>-1</v>
      </c>
      <c r="L26" s="87">
        <f t="shared" si="1"/>
        <v>2.2024120334284358E-2</v>
      </c>
      <c r="M26" s="87">
        <f t="shared" si="2"/>
        <v>0.74642942104196575</v>
      </c>
      <c r="N26" s="108">
        <f t="shared" si="3"/>
        <v>-810.32</v>
      </c>
      <c r="O26" s="108">
        <f t="shared" si="4"/>
        <v>17.462000000000103</v>
      </c>
      <c r="P26" s="108">
        <f t="shared" si="5"/>
        <v>338.86999999999995</v>
      </c>
      <c r="Q26" s="109"/>
      <c r="R26" s="109">
        <v>810.32</v>
      </c>
      <c r="S26" s="109">
        <v>792.85799999999995</v>
      </c>
      <c r="T26" s="109">
        <v>453.988</v>
      </c>
      <c r="U26" s="87">
        <f t="shared" si="6"/>
        <v>-1</v>
      </c>
      <c r="V26" s="87">
        <f t="shared" si="7"/>
        <v>-0.14164196994865599</v>
      </c>
      <c r="W26" s="87">
        <f t="shared" si="8"/>
        <v>1.5788644204966562</v>
      </c>
      <c r="X26" s="108">
        <f t="shared" si="9"/>
        <v>-363.779</v>
      </c>
      <c r="Y26" s="108">
        <f t="shared" si="10"/>
        <v>-60.028999999999996</v>
      </c>
      <c r="Z26" s="108">
        <f t="shared" si="11"/>
        <v>259.46899999999999</v>
      </c>
      <c r="AA26" s="109"/>
      <c r="AB26" s="109">
        <v>363.779</v>
      </c>
      <c r="AC26" s="109">
        <v>423.80799999999999</v>
      </c>
      <c r="AD26" s="109">
        <v>164.339</v>
      </c>
      <c r="AE26" s="87">
        <f t="shared" si="12"/>
        <v>-1</v>
      </c>
      <c r="AF26" s="87">
        <f t="shared" si="13"/>
        <v>-0.64889269793268856</v>
      </c>
      <c r="AG26" s="87">
        <f t="shared" si="14"/>
        <v>2.6995708154506444</v>
      </c>
      <c r="AH26" s="108">
        <f t="shared" si="15"/>
        <v>-107.745</v>
      </c>
      <c r="AI26" s="108">
        <f t="shared" si="16"/>
        <v>-199.12700000000001</v>
      </c>
      <c r="AJ26" s="108">
        <f t="shared" si="17"/>
        <v>223.92400000000004</v>
      </c>
      <c r="AK26" s="109"/>
      <c r="AL26" s="109">
        <v>107.745</v>
      </c>
      <c r="AM26" s="109">
        <v>306.87200000000001</v>
      </c>
      <c r="AN26" s="109">
        <v>82.947999999999993</v>
      </c>
      <c r="AO26" s="87">
        <f t="shared" si="18"/>
        <v>-1</v>
      </c>
      <c r="AP26" s="87">
        <f t="shared" si="19"/>
        <v>-0.67605181660246239</v>
      </c>
      <c r="AQ26" s="87">
        <f t="shared" si="20"/>
        <v>3.7700372912500666</v>
      </c>
      <c r="AR26" s="108">
        <f t="shared" si="21"/>
        <v>-85.775000000000006</v>
      </c>
      <c r="AS26" s="108">
        <f t="shared" si="22"/>
        <v>-179.00499999999997</v>
      </c>
      <c r="AT26" s="108">
        <f t="shared" si="23"/>
        <v>209.27099999999996</v>
      </c>
      <c r="AU26" s="109"/>
      <c r="AV26" s="109">
        <v>85.775000000000006</v>
      </c>
      <c r="AW26" s="109">
        <v>264.77999999999997</v>
      </c>
      <c r="AX26" s="109">
        <v>55.509</v>
      </c>
      <c r="AY26" s="87">
        <f t="shared" si="24"/>
        <v>-1</v>
      </c>
      <c r="AZ26" s="87">
        <f t="shared" si="25"/>
        <v>0.7765174135777162</v>
      </c>
      <c r="BA26" s="87">
        <f t="shared" si="26"/>
        <v>0.66197691688982596</v>
      </c>
      <c r="BB26" s="108">
        <f t="shared" si="27"/>
        <v>-7154.4459999999999</v>
      </c>
      <c r="BC26" s="108">
        <f t="shared" si="28"/>
        <v>3127.2149999999997</v>
      </c>
      <c r="BD26" s="108">
        <f t="shared" si="29"/>
        <v>1604.0740000000001</v>
      </c>
      <c r="BE26" s="109"/>
      <c r="BF26" s="109">
        <v>7154.4459999999999</v>
      </c>
      <c r="BG26" s="109">
        <v>4027.2310000000002</v>
      </c>
      <c r="BH26" s="109">
        <v>2423.1570000000002</v>
      </c>
      <c r="BI26" s="87">
        <f t="shared" si="30"/>
        <v>-1</v>
      </c>
      <c r="BJ26" s="87">
        <f t="shared" si="31"/>
        <v>0.87191837367578295</v>
      </c>
      <c r="BK26" s="87">
        <f t="shared" si="32"/>
        <v>0.57740987060855631</v>
      </c>
      <c r="BL26" s="108">
        <f t="shared" si="33"/>
        <v>-9344.098</v>
      </c>
      <c r="BM26" s="108">
        <f t="shared" si="34"/>
        <v>4352.375</v>
      </c>
      <c r="BN26" s="108">
        <f t="shared" si="35"/>
        <v>1827.2170000000001</v>
      </c>
      <c r="BO26" s="109"/>
      <c r="BP26" s="109">
        <v>9344.098</v>
      </c>
      <c r="BQ26" s="109">
        <v>4991.723</v>
      </c>
      <c r="BR26" s="109">
        <v>3164.5059999999999</v>
      </c>
      <c r="BS26" s="87">
        <f t="shared" si="36"/>
        <v>-1</v>
      </c>
      <c r="BT26" s="87">
        <f t="shared" si="37"/>
        <v>1.4568965517241379</v>
      </c>
      <c r="BU26" s="87">
        <f t="shared" si="38"/>
        <v>2.3142857142857145</v>
      </c>
      <c r="BV26" s="108">
        <f t="shared" si="39"/>
        <v>-570</v>
      </c>
      <c r="BW26" s="108">
        <f t="shared" si="40"/>
        <v>338</v>
      </c>
      <c r="BX26" s="108">
        <f t="shared" si="41"/>
        <v>162</v>
      </c>
      <c r="BY26" s="54"/>
      <c r="BZ26" s="54">
        <v>570</v>
      </c>
      <c r="CA26" s="54">
        <v>232</v>
      </c>
      <c r="CB26" s="54">
        <v>70</v>
      </c>
      <c r="CC26" s="108">
        <f t="shared" si="42"/>
        <v>0</v>
      </c>
      <c r="CD26" s="108">
        <f t="shared" si="43"/>
        <v>0</v>
      </c>
      <c r="CE26" s="5"/>
      <c r="CF26" s="5"/>
      <c r="CG26" s="5"/>
      <c r="CH26" s="87" t="e">
        <f t="shared" si="44"/>
        <v>#DIV/0!</v>
      </c>
      <c r="CI26" s="87" t="e">
        <f t="shared" si="45"/>
        <v>#DIV/0!</v>
      </c>
      <c r="CJ26" s="108">
        <f t="shared" si="46"/>
        <v>0</v>
      </c>
      <c r="CK26" s="108">
        <f t="shared" si="47"/>
        <v>0</v>
      </c>
      <c r="CL26" s="54"/>
      <c r="CM26" s="54"/>
      <c r="CN26" s="54"/>
      <c r="CO26" s="19"/>
      <c r="CP26" s="1" t="s">
        <v>9</v>
      </c>
      <c r="CQ26" s="4"/>
      <c r="CR26" s="1">
        <v>2300</v>
      </c>
      <c r="CS26" s="1" t="s">
        <v>320</v>
      </c>
      <c r="CT26" s="15" t="s">
        <v>324</v>
      </c>
    </row>
    <row r="27" spans="1:98" s="96" customFormat="1" x14ac:dyDescent="0.25">
      <c r="A27" s="80" t="s">
        <v>115</v>
      </c>
      <c r="B27" s="114">
        <v>35839542</v>
      </c>
      <c r="C27" s="5" t="s">
        <v>112</v>
      </c>
      <c r="D27"/>
      <c r="E27">
        <v>522920</v>
      </c>
      <c r="F27" s="106">
        <v>45492</v>
      </c>
      <c r="G27" s="107"/>
      <c r="H27" s="107" t="s">
        <v>21</v>
      </c>
      <c r="I27" s="107" t="s">
        <v>21</v>
      </c>
      <c r="J27" s="107" t="s">
        <v>21</v>
      </c>
      <c r="K27" s="87" t="e">
        <f t="shared" si="0"/>
        <v>#DIV/0!</v>
      </c>
      <c r="L27" s="87" t="e">
        <f t="shared" si="1"/>
        <v>#DIV/0!</v>
      </c>
      <c r="M27" s="87" t="e">
        <f t="shared" si="2"/>
        <v>#DIV/0!</v>
      </c>
      <c r="N27" s="108">
        <f t="shared" si="3"/>
        <v>0</v>
      </c>
      <c r="O27" s="108">
        <f t="shared" si="4"/>
        <v>0</v>
      </c>
      <c r="P27" s="108">
        <f t="shared" si="5"/>
        <v>0</v>
      </c>
      <c r="Q27" s="109"/>
      <c r="R27" s="109"/>
      <c r="S27" s="109"/>
      <c r="T27" s="109"/>
      <c r="U27" s="87">
        <f t="shared" si="6"/>
        <v>-1</v>
      </c>
      <c r="V27" s="87">
        <f t="shared" si="7"/>
        <v>0.76649357968039278</v>
      </c>
      <c r="W27" s="87">
        <f t="shared" si="8"/>
        <v>-4.5637893281087888E-2</v>
      </c>
      <c r="X27" s="108">
        <f t="shared" si="9"/>
        <v>-43.884999999999998</v>
      </c>
      <c r="Y27" s="108">
        <f t="shared" si="10"/>
        <v>19.041999999999998</v>
      </c>
      <c r="Z27" s="108">
        <f t="shared" si="11"/>
        <v>-1.1879999999999988</v>
      </c>
      <c r="AA27" s="109"/>
      <c r="AB27" s="109">
        <v>43.884999999999998</v>
      </c>
      <c r="AC27" s="109">
        <v>24.843</v>
      </c>
      <c r="AD27" s="109">
        <v>26.030999999999999</v>
      </c>
      <c r="AE27" s="87">
        <f t="shared" si="12"/>
        <v>-1</v>
      </c>
      <c r="AF27" s="87">
        <f t="shared" si="13"/>
        <v>0.21807553956834524</v>
      </c>
      <c r="AG27" s="87">
        <f t="shared" si="14"/>
        <v>-0.48791158185585998</v>
      </c>
      <c r="AH27" s="108">
        <f t="shared" si="15"/>
        <v>-5.4180000000000001</v>
      </c>
      <c r="AI27" s="108">
        <f t="shared" si="16"/>
        <v>0.96999999999999975</v>
      </c>
      <c r="AJ27" s="108">
        <f t="shared" si="17"/>
        <v>-4.2379999999999995</v>
      </c>
      <c r="AK27" s="109"/>
      <c r="AL27" s="109">
        <v>5.4180000000000001</v>
      </c>
      <c r="AM27" s="109">
        <v>4.4480000000000004</v>
      </c>
      <c r="AN27" s="109">
        <v>8.6859999999999999</v>
      </c>
      <c r="AO27" s="87">
        <f t="shared" si="18"/>
        <v>-1</v>
      </c>
      <c r="AP27" s="87">
        <f t="shared" si="19"/>
        <v>8.377445339470653E-2</v>
      </c>
      <c r="AQ27" s="87">
        <f t="shared" si="20"/>
        <v>-0.54469244472388134</v>
      </c>
      <c r="AR27" s="108">
        <f t="shared" si="21"/>
        <v>-4.7089999999999996</v>
      </c>
      <c r="AS27" s="108">
        <f t="shared" si="22"/>
        <v>0.36399999999999988</v>
      </c>
      <c r="AT27" s="108">
        <f t="shared" si="23"/>
        <v>-5.1979999999999995</v>
      </c>
      <c r="AU27" s="109"/>
      <c r="AV27" s="109">
        <v>4.7089999999999996</v>
      </c>
      <c r="AW27" s="109">
        <v>4.3449999999999998</v>
      </c>
      <c r="AX27" s="109">
        <v>9.5429999999999993</v>
      </c>
      <c r="AY27" s="87">
        <f t="shared" si="24"/>
        <v>-1</v>
      </c>
      <c r="AZ27" s="87">
        <f t="shared" si="25"/>
        <v>0.41090217147974051</v>
      </c>
      <c r="BA27" s="87">
        <f t="shared" si="26"/>
        <v>-0.31165729254950308</v>
      </c>
      <c r="BB27" s="108">
        <f t="shared" si="27"/>
        <v>-12.605</v>
      </c>
      <c r="BC27" s="108">
        <f t="shared" si="28"/>
        <v>3.6710000000000012</v>
      </c>
      <c r="BD27" s="108">
        <f t="shared" si="29"/>
        <v>-4.0449999999999999</v>
      </c>
      <c r="BE27" s="109"/>
      <c r="BF27" s="109">
        <v>12.605</v>
      </c>
      <c r="BG27" s="109">
        <v>8.9339999999999993</v>
      </c>
      <c r="BH27" s="109">
        <v>12.978999999999999</v>
      </c>
      <c r="BI27" s="87">
        <f t="shared" si="30"/>
        <v>-1</v>
      </c>
      <c r="BJ27" s="87">
        <f t="shared" si="31"/>
        <v>1.2536620221507684</v>
      </c>
      <c r="BK27" s="87">
        <f t="shared" si="32"/>
        <v>-0.30080935251798557</v>
      </c>
      <c r="BL27" s="108">
        <f t="shared" si="33"/>
        <v>-31.54</v>
      </c>
      <c r="BM27" s="108">
        <f t="shared" si="34"/>
        <v>17.545000000000002</v>
      </c>
      <c r="BN27" s="108">
        <f t="shared" si="35"/>
        <v>-6.020999999999999</v>
      </c>
      <c r="BO27" s="109"/>
      <c r="BP27" s="109">
        <v>31.54</v>
      </c>
      <c r="BQ27" s="109">
        <v>13.994999999999999</v>
      </c>
      <c r="BR27" s="109">
        <v>20.015999999999998</v>
      </c>
      <c r="BS27" s="87">
        <f t="shared" si="36"/>
        <v>-1</v>
      </c>
      <c r="BT27" s="87">
        <f t="shared" si="37"/>
        <v>0.15</v>
      </c>
      <c r="BU27" s="87" t="e">
        <f t="shared" si="38"/>
        <v>#DIV/0!</v>
      </c>
      <c r="BV27" s="108">
        <f t="shared" si="39"/>
        <v>-23</v>
      </c>
      <c r="BW27" s="108">
        <f t="shared" si="40"/>
        <v>3</v>
      </c>
      <c r="BX27" s="108">
        <f t="shared" si="41"/>
        <v>20</v>
      </c>
      <c r="BY27" s="54"/>
      <c r="BZ27" s="54">
        <v>23</v>
      </c>
      <c r="CA27" s="54">
        <v>20</v>
      </c>
      <c r="CB27" s="54"/>
      <c r="CC27" s="108">
        <f t="shared" si="42"/>
        <v>0</v>
      </c>
      <c r="CD27" s="108">
        <f t="shared" si="43"/>
        <v>-50</v>
      </c>
      <c r="CE27" s="5"/>
      <c r="CF27" s="5"/>
      <c r="CG27" s="5">
        <v>50</v>
      </c>
      <c r="CH27" s="87" t="e">
        <f t="shared" si="44"/>
        <v>#DIV/0!</v>
      </c>
      <c r="CI27" s="87" t="e">
        <f t="shared" si="45"/>
        <v>#DIV/0!</v>
      </c>
      <c r="CJ27" s="108">
        <f t="shared" si="46"/>
        <v>0</v>
      </c>
      <c r="CK27" s="108">
        <f t="shared" si="47"/>
        <v>0</v>
      </c>
      <c r="CL27" s="54"/>
      <c r="CM27" s="54"/>
      <c r="CN27" s="54"/>
      <c r="CO27" s="19"/>
      <c r="CP27" s="1" t="s">
        <v>9</v>
      </c>
      <c r="CQ27" s="4"/>
      <c r="CR27" s="1">
        <v>2900</v>
      </c>
      <c r="CS27" s="1" t="s">
        <v>372</v>
      </c>
      <c r="CT27" s="15" t="s">
        <v>15</v>
      </c>
    </row>
    <row r="28" spans="1:98" s="96" customFormat="1" x14ac:dyDescent="0.25">
      <c r="A28" s="80" t="s">
        <v>231</v>
      </c>
      <c r="B28" s="114">
        <v>87597113</v>
      </c>
      <c r="C28" s="5" t="s">
        <v>343</v>
      </c>
      <c r="D28"/>
      <c r="E28">
        <v>522910</v>
      </c>
      <c r="F28" s="106">
        <v>45464</v>
      </c>
      <c r="G28" s="107"/>
      <c r="H28" s="107" t="s">
        <v>21</v>
      </c>
      <c r="I28" s="107" t="s">
        <v>21</v>
      </c>
      <c r="J28" s="107" t="s">
        <v>21</v>
      </c>
      <c r="K28" s="87" t="e">
        <f t="shared" si="0"/>
        <v>#DIV/0!</v>
      </c>
      <c r="L28" s="87" t="e">
        <f t="shared" si="1"/>
        <v>#DIV/0!</v>
      </c>
      <c r="M28" s="87" t="e">
        <f t="shared" si="2"/>
        <v>#DIV/0!</v>
      </c>
      <c r="N28" s="108">
        <f t="shared" si="3"/>
        <v>0</v>
      </c>
      <c r="O28" s="108">
        <f t="shared" si="4"/>
        <v>0</v>
      </c>
      <c r="P28" s="108">
        <f t="shared" si="5"/>
        <v>0</v>
      </c>
      <c r="Q28" s="109"/>
      <c r="R28" s="109"/>
      <c r="S28" s="109"/>
      <c r="T28" s="109"/>
      <c r="U28" s="87">
        <f t="shared" si="6"/>
        <v>-1</v>
      </c>
      <c r="V28" s="87">
        <f t="shared" si="7"/>
        <v>-0.19815777042985355</v>
      </c>
      <c r="W28" s="87">
        <f t="shared" si="8"/>
        <v>-0.10353588820664829</v>
      </c>
      <c r="X28" s="108">
        <f t="shared" si="9"/>
        <v>-3.395</v>
      </c>
      <c r="Y28" s="108">
        <f t="shared" si="10"/>
        <v>-0.83899999999999997</v>
      </c>
      <c r="Z28" s="108">
        <f t="shared" si="11"/>
        <v>-0.48899999999999988</v>
      </c>
      <c r="AA28" s="109"/>
      <c r="AB28" s="109">
        <v>3.395</v>
      </c>
      <c r="AC28" s="109">
        <v>4.234</v>
      </c>
      <c r="AD28" s="109">
        <v>4.7229999999999999</v>
      </c>
      <c r="AE28" s="87">
        <f t="shared" si="12"/>
        <v>1</v>
      </c>
      <c r="AF28" s="87">
        <f t="shared" si="13"/>
        <v>-1.5649717514124293</v>
      </c>
      <c r="AG28" s="87">
        <f t="shared" si="14"/>
        <v>-0.14630225080385847</v>
      </c>
      <c r="AH28" s="108">
        <f t="shared" si="15"/>
        <v>0.3</v>
      </c>
      <c r="AI28" s="108">
        <f t="shared" si="16"/>
        <v>-0.83099999999999996</v>
      </c>
      <c r="AJ28" s="108">
        <f t="shared" si="17"/>
        <v>-9.099999999999997E-2</v>
      </c>
      <c r="AK28" s="109"/>
      <c r="AL28" s="109">
        <v>-0.3</v>
      </c>
      <c r="AM28" s="109">
        <v>0.53100000000000003</v>
      </c>
      <c r="AN28" s="109">
        <v>0.622</v>
      </c>
      <c r="AO28" s="87">
        <f t="shared" si="18"/>
        <v>1</v>
      </c>
      <c r="AP28" s="87">
        <f t="shared" si="19"/>
        <v>-1.5763358778625955</v>
      </c>
      <c r="AQ28" s="87">
        <f t="shared" si="20"/>
        <v>-0.12956810631229229</v>
      </c>
      <c r="AR28" s="108">
        <f t="shared" si="21"/>
        <v>0.30199999999999999</v>
      </c>
      <c r="AS28" s="108">
        <f t="shared" si="22"/>
        <v>-0.82600000000000007</v>
      </c>
      <c r="AT28" s="108">
        <f t="shared" si="23"/>
        <v>-7.7999999999999958E-2</v>
      </c>
      <c r="AU28" s="109"/>
      <c r="AV28" s="109">
        <v>-0.30199999999999999</v>
      </c>
      <c r="AW28" s="109">
        <v>0.52400000000000002</v>
      </c>
      <c r="AX28" s="109">
        <v>0.60199999999999998</v>
      </c>
      <c r="AY28" s="87">
        <f t="shared" si="24"/>
        <v>-1</v>
      </c>
      <c r="AZ28" s="87">
        <f t="shared" si="25"/>
        <v>-0.33917197452229292</v>
      </c>
      <c r="BA28" s="87">
        <f t="shared" si="26"/>
        <v>-4.8004042445679733E-2</v>
      </c>
      <c r="BB28" s="108">
        <f t="shared" si="27"/>
        <v>-1.2450000000000001</v>
      </c>
      <c r="BC28" s="108">
        <f t="shared" si="28"/>
        <v>-0.63899999999999979</v>
      </c>
      <c r="BD28" s="108">
        <f t="shared" si="29"/>
        <v>-9.5000000000000195E-2</v>
      </c>
      <c r="BE28" s="109"/>
      <c r="BF28" s="109">
        <v>1.2450000000000001</v>
      </c>
      <c r="BG28" s="109">
        <v>1.8839999999999999</v>
      </c>
      <c r="BH28" s="109">
        <v>1.9790000000000001</v>
      </c>
      <c r="BI28" s="87">
        <f t="shared" si="30"/>
        <v>-1</v>
      </c>
      <c r="BJ28" s="87">
        <f t="shared" si="31"/>
        <v>-0.39283776451437874</v>
      </c>
      <c r="BK28" s="87">
        <f t="shared" si="32"/>
        <v>-1.5228426395939071E-2</v>
      </c>
      <c r="BL28" s="108">
        <f t="shared" si="33"/>
        <v>-2.238</v>
      </c>
      <c r="BM28" s="108">
        <f t="shared" si="34"/>
        <v>-1.448</v>
      </c>
      <c r="BN28" s="108">
        <f t="shared" si="35"/>
        <v>-5.699999999999994E-2</v>
      </c>
      <c r="BO28" s="109"/>
      <c r="BP28" s="109">
        <v>2.238</v>
      </c>
      <c r="BQ28" s="109">
        <v>3.6859999999999999</v>
      </c>
      <c r="BR28" s="109">
        <v>3.7429999999999999</v>
      </c>
      <c r="BS28" s="87">
        <f t="shared" si="36"/>
        <v>-1</v>
      </c>
      <c r="BT28" s="87">
        <f t="shared" si="37"/>
        <v>0</v>
      </c>
      <c r="BU28" s="87">
        <f t="shared" si="38"/>
        <v>0</v>
      </c>
      <c r="BV28" s="108">
        <f t="shared" si="39"/>
        <v>-7</v>
      </c>
      <c r="BW28" s="108">
        <f t="shared" si="40"/>
        <v>0</v>
      </c>
      <c r="BX28" s="108">
        <f t="shared" si="41"/>
        <v>0</v>
      </c>
      <c r="BY28" s="54"/>
      <c r="BZ28" s="54">
        <v>7</v>
      </c>
      <c r="CA28" s="54">
        <v>7</v>
      </c>
      <c r="CB28" s="54">
        <v>7</v>
      </c>
      <c r="CC28" s="108">
        <f t="shared" si="42"/>
        <v>0</v>
      </c>
      <c r="CD28" s="108">
        <f t="shared" si="43"/>
        <v>0</v>
      </c>
      <c r="CE28" s="5"/>
      <c r="CF28" s="5"/>
      <c r="CG28" s="5"/>
      <c r="CH28" s="87" t="e">
        <f t="shared" si="44"/>
        <v>#DIV/0!</v>
      </c>
      <c r="CI28" s="87" t="e">
        <f t="shared" si="45"/>
        <v>#DIV/0!</v>
      </c>
      <c r="CJ28" s="108">
        <f t="shared" si="46"/>
        <v>0</v>
      </c>
      <c r="CK28" s="108">
        <f t="shared" si="47"/>
        <v>0</v>
      </c>
      <c r="CL28" s="54"/>
      <c r="CM28" s="54"/>
      <c r="CN28" s="54"/>
      <c r="CO28" s="19"/>
      <c r="CP28" s="1" t="s">
        <v>11</v>
      </c>
      <c r="CQ28" s="4"/>
      <c r="CR28" s="1">
        <v>7100</v>
      </c>
      <c r="CS28" s="1" t="s">
        <v>332</v>
      </c>
      <c r="CT28" s="15" t="s">
        <v>12</v>
      </c>
    </row>
    <row r="29" spans="1:98" s="96" customFormat="1" x14ac:dyDescent="0.25">
      <c r="A29" s="80" t="s">
        <v>138</v>
      </c>
      <c r="B29" s="114">
        <v>40533516</v>
      </c>
      <c r="C29" s="5" t="s">
        <v>112</v>
      </c>
      <c r="D29"/>
      <c r="E29">
        <v>502000</v>
      </c>
      <c r="F29" s="106">
        <v>45477</v>
      </c>
      <c r="G29" s="107"/>
      <c r="H29" s="107" t="s">
        <v>21</v>
      </c>
      <c r="I29" s="107" t="s">
        <v>21</v>
      </c>
      <c r="J29" s="107" t="s">
        <v>21</v>
      </c>
      <c r="K29" s="87">
        <f t="shared" si="0"/>
        <v>-1</v>
      </c>
      <c r="L29" s="87">
        <f t="shared" si="1"/>
        <v>-0.12817454749543977</v>
      </c>
      <c r="M29" s="87">
        <f t="shared" si="2"/>
        <v>0.73657945335355501</v>
      </c>
      <c r="N29" s="108">
        <f t="shared" si="3"/>
        <v>-969.30600000000004</v>
      </c>
      <c r="O29" s="108">
        <f t="shared" si="4"/>
        <v>-142.50599999999986</v>
      </c>
      <c r="P29" s="108">
        <f t="shared" si="5"/>
        <v>471.5809999999999</v>
      </c>
      <c r="Q29" s="109"/>
      <c r="R29" s="109">
        <v>969.30600000000004</v>
      </c>
      <c r="S29" s="109">
        <v>1111.8119999999999</v>
      </c>
      <c r="T29" s="109">
        <v>640.23099999999999</v>
      </c>
      <c r="U29" s="87">
        <f t="shared" si="6"/>
        <v>-1</v>
      </c>
      <c r="V29" s="87">
        <f t="shared" si="7"/>
        <v>-2.5983500513433337E-2</v>
      </c>
      <c r="W29" s="87">
        <f t="shared" si="8"/>
        <v>0.90419323746212865</v>
      </c>
      <c r="X29" s="108">
        <f t="shared" si="9"/>
        <v>-671.56100000000004</v>
      </c>
      <c r="Y29" s="108">
        <f t="shared" si="10"/>
        <v>-17.914999999999964</v>
      </c>
      <c r="Z29" s="108">
        <f t="shared" si="11"/>
        <v>327.39299999999997</v>
      </c>
      <c r="AA29" s="109"/>
      <c r="AB29" s="109">
        <v>671.56100000000004</v>
      </c>
      <c r="AC29" s="109">
        <v>689.476</v>
      </c>
      <c r="AD29" s="109">
        <v>362.08300000000003</v>
      </c>
      <c r="AE29" s="87">
        <f t="shared" si="12"/>
        <v>-1</v>
      </c>
      <c r="AF29" s="87">
        <f t="shared" si="13"/>
        <v>0.64776795408717225</v>
      </c>
      <c r="AG29" s="87">
        <f t="shared" si="14"/>
        <v>38.820877084620129</v>
      </c>
      <c r="AH29" s="108">
        <f t="shared" si="15"/>
        <v>-531.15800000000002</v>
      </c>
      <c r="AI29" s="108">
        <f t="shared" si="16"/>
        <v>208.80799999999999</v>
      </c>
      <c r="AJ29" s="108">
        <f t="shared" si="17"/>
        <v>314.255</v>
      </c>
      <c r="AK29" s="109"/>
      <c r="AL29" s="109">
        <v>531.15800000000002</v>
      </c>
      <c r="AM29" s="109">
        <v>322.35000000000002</v>
      </c>
      <c r="AN29" s="109">
        <v>8.0950000000000006</v>
      </c>
      <c r="AO29" s="87">
        <f t="shared" si="18"/>
        <v>-1</v>
      </c>
      <c r="AP29" s="87">
        <f t="shared" si="19"/>
        <v>0.72695710645526612</v>
      </c>
      <c r="AQ29" s="87">
        <f t="shared" si="20"/>
        <v>15.619205298013245</v>
      </c>
      <c r="AR29" s="108">
        <f t="shared" si="21"/>
        <v>-487.96899999999999</v>
      </c>
      <c r="AS29" s="108">
        <f t="shared" si="22"/>
        <v>205.40899999999999</v>
      </c>
      <c r="AT29" s="108">
        <f t="shared" si="23"/>
        <v>301.88799999999998</v>
      </c>
      <c r="AU29" s="109"/>
      <c r="AV29" s="109">
        <v>487.96899999999999</v>
      </c>
      <c r="AW29" s="109">
        <v>282.56</v>
      </c>
      <c r="AX29" s="109">
        <v>-19.327999999999999</v>
      </c>
      <c r="AY29" s="87">
        <f t="shared" si="24"/>
        <v>-1</v>
      </c>
      <c r="AZ29" s="87">
        <f t="shared" si="25"/>
        <v>0.97327149422371961</v>
      </c>
      <c r="BA29" s="87">
        <f t="shared" si="26"/>
        <v>12.712972547720591</v>
      </c>
      <c r="BB29" s="108">
        <f t="shared" si="27"/>
        <v>-653.51199999999994</v>
      </c>
      <c r="BC29" s="108">
        <f t="shared" si="28"/>
        <v>322.32999999999993</v>
      </c>
      <c r="BD29" s="108">
        <f t="shared" si="29"/>
        <v>307.03100000000001</v>
      </c>
      <c r="BE29" s="109"/>
      <c r="BF29" s="109">
        <v>653.51199999999994</v>
      </c>
      <c r="BG29" s="109">
        <v>331.18200000000002</v>
      </c>
      <c r="BH29" s="109">
        <v>24.151</v>
      </c>
      <c r="BI29" s="87">
        <f t="shared" si="30"/>
        <v>-1</v>
      </c>
      <c r="BJ29" s="87">
        <f t="shared" si="31"/>
        <v>0.45416531255565284</v>
      </c>
      <c r="BK29" s="87">
        <f t="shared" si="32"/>
        <v>0.74203855706350752</v>
      </c>
      <c r="BL29" s="108">
        <f t="shared" si="33"/>
        <v>-1445.2760000000001</v>
      </c>
      <c r="BM29" s="108">
        <f t="shared" si="34"/>
        <v>451.38900000000012</v>
      </c>
      <c r="BN29" s="108">
        <f t="shared" si="35"/>
        <v>423.35599999999999</v>
      </c>
      <c r="BO29" s="109"/>
      <c r="BP29" s="109">
        <v>1445.2760000000001</v>
      </c>
      <c r="BQ29" s="109">
        <v>993.88699999999994</v>
      </c>
      <c r="BR29" s="109">
        <v>570.53099999999995</v>
      </c>
      <c r="BS29" s="87">
        <f t="shared" si="36"/>
        <v>-1</v>
      </c>
      <c r="BT29" s="87">
        <f t="shared" si="37"/>
        <v>0.1630901287553648</v>
      </c>
      <c r="BU29" s="87">
        <f t="shared" si="38"/>
        <v>0.11483253588516747</v>
      </c>
      <c r="BV29" s="108">
        <f t="shared" si="39"/>
        <v>-271</v>
      </c>
      <c r="BW29" s="108">
        <f t="shared" si="40"/>
        <v>38</v>
      </c>
      <c r="BX29" s="108">
        <f t="shared" si="41"/>
        <v>24</v>
      </c>
      <c r="BY29" s="54"/>
      <c r="BZ29" s="54">
        <v>271</v>
      </c>
      <c r="CA29" s="54">
        <v>233</v>
      </c>
      <c r="CB29" s="54">
        <v>209</v>
      </c>
      <c r="CC29" s="108">
        <f t="shared" si="42"/>
        <v>0</v>
      </c>
      <c r="CD29" s="108">
        <f t="shared" si="43"/>
        <v>0</v>
      </c>
      <c r="CE29" s="5"/>
      <c r="CF29" s="5"/>
      <c r="CG29" s="5"/>
      <c r="CH29" s="87" t="e">
        <f t="shared" si="44"/>
        <v>#DIV/0!</v>
      </c>
      <c r="CI29" s="87" t="e">
        <f t="shared" si="45"/>
        <v>#DIV/0!</v>
      </c>
      <c r="CJ29" s="108">
        <f t="shared" si="46"/>
        <v>0</v>
      </c>
      <c r="CK29" s="108">
        <f t="shared" si="47"/>
        <v>0</v>
      </c>
      <c r="CL29" s="54"/>
      <c r="CM29" s="54"/>
      <c r="CN29" s="54"/>
      <c r="CO29" s="19"/>
      <c r="CP29" s="1" t="s">
        <v>11</v>
      </c>
      <c r="CQ29" s="4"/>
      <c r="CR29" s="1">
        <v>2100</v>
      </c>
      <c r="CS29" s="1" t="s">
        <v>349</v>
      </c>
      <c r="CT29" s="15" t="s">
        <v>15</v>
      </c>
    </row>
    <row r="30" spans="1:98" s="96" customFormat="1" x14ac:dyDescent="0.25">
      <c r="A30" s="80" t="s">
        <v>196</v>
      </c>
      <c r="B30" s="114">
        <v>35673989</v>
      </c>
      <c r="C30" s="5" t="s">
        <v>163</v>
      </c>
      <c r="D30" t="s">
        <v>200</v>
      </c>
      <c r="E30">
        <v>289900</v>
      </c>
      <c r="F30" s="106">
        <v>45602</v>
      </c>
      <c r="G30" s="107" t="s">
        <v>303</v>
      </c>
      <c r="H30" s="107" t="s">
        <v>303</v>
      </c>
      <c r="I30" s="107" t="s">
        <v>303</v>
      </c>
      <c r="J30" s="107" t="s">
        <v>303</v>
      </c>
      <c r="K30" s="87" t="e">
        <f t="shared" si="0"/>
        <v>#DIV/0!</v>
      </c>
      <c r="L30" s="87" t="e">
        <f t="shared" si="1"/>
        <v>#DIV/0!</v>
      </c>
      <c r="M30" s="87" t="e">
        <f t="shared" si="2"/>
        <v>#DIV/0!</v>
      </c>
      <c r="N30" s="108">
        <f t="shared" si="3"/>
        <v>0</v>
      </c>
      <c r="O30" s="108">
        <f t="shared" si="4"/>
        <v>0</v>
      </c>
      <c r="P30" s="108">
        <f t="shared" si="5"/>
        <v>0</v>
      </c>
      <c r="Q30" s="109"/>
      <c r="R30" s="109"/>
      <c r="S30" s="109"/>
      <c r="T30" s="109"/>
      <c r="U30" s="87">
        <f t="shared" si="6"/>
        <v>10.539808917197451</v>
      </c>
      <c r="V30" s="87">
        <f t="shared" si="7"/>
        <v>-1.0753268561832794</v>
      </c>
      <c r="W30" s="87">
        <f t="shared" si="8"/>
        <v>1.602872307211989</v>
      </c>
      <c r="X30" s="108">
        <f t="shared" si="9"/>
        <v>6.6189999999999998</v>
      </c>
      <c r="Y30" s="108">
        <f t="shared" si="10"/>
        <v>-8.9649999999999999</v>
      </c>
      <c r="Z30" s="108">
        <f t="shared" si="11"/>
        <v>5.1340000000000003</v>
      </c>
      <c r="AA30" s="109">
        <v>5.9909999999999997</v>
      </c>
      <c r="AB30" s="109">
        <v>-0.628</v>
      </c>
      <c r="AC30" s="109">
        <v>8.3369999999999997</v>
      </c>
      <c r="AD30" s="109">
        <v>3.2029999999999998</v>
      </c>
      <c r="AE30" s="87">
        <f t="shared" si="12"/>
        <v>0.30592503022974599</v>
      </c>
      <c r="AF30" s="87">
        <f t="shared" si="13"/>
        <v>-6.1979886863607785</v>
      </c>
      <c r="AG30" s="87">
        <f t="shared" si="14"/>
        <v>1.5173983739837398</v>
      </c>
      <c r="AH30" s="108">
        <f t="shared" si="15"/>
        <v>2.5299999999999994</v>
      </c>
      <c r="AI30" s="108">
        <f t="shared" si="16"/>
        <v>-9.8609999999999989</v>
      </c>
      <c r="AJ30" s="108">
        <f t="shared" si="17"/>
        <v>4.6660000000000004</v>
      </c>
      <c r="AK30" s="109">
        <v>-5.74</v>
      </c>
      <c r="AL30" s="109">
        <v>-8.27</v>
      </c>
      <c r="AM30" s="109">
        <v>1.591</v>
      </c>
      <c r="AN30" s="109">
        <v>-3.0750000000000002</v>
      </c>
      <c r="AO30" s="87">
        <f t="shared" si="18"/>
        <v>0.21172973590945471</v>
      </c>
      <c r="AP30" s="87">
        <f t="shared" si="19"/>
        <v>-9.6689791873141733</v>
      </c>
      <c r="AQ30" s="87">
        <f t="shared" si="20"/>
        <v>1.3021862833183588</v>
      </c>
      <c r="AR30" s="108">
        <f t="shared" si="21"/>
        <v>1.8520000000000003</v>
      </c>
      <c r="AS30" s="108">
        <f t="shared" si="22"/>
        <v>-9.7560000000000002</v>
      </c>
      <c r="AT30" s="108">
        <f t="shared" si="23"/>
        <v>4.3479999999999999</v>
      </c>
      <c r="AU30" s="109">
        <v>-6.8949999999999996</v>
      </c>
      <c r="AV30" s="109">
        <v>-8.7469999999999999</v>
      </c>
      <c r="AW30" s="109">
        <v>1.0089999999999999</v>
      </c>
      <c r="AX30" s="109">
        <v>-3.339</v>
      </c>
      <c r="AY30" s="87">
        <f t="shared" si="24"/>
        <v>-0.25671175151226805</v>
      </c>
      <c r="AZ30" s="87">
        <f t="shared" si="25"/>
        <v>18.705174488567991</v>
      </c>
      <c r="BA30" s="87">
        <f t="shared" si="26"/>
        <v>0.51853997682502895</v>
      </c>
      <c r="BB30" s="108">
        <f t="shared" si="27"/>
        <v>-3.7769999999999992</v>
      </c>
      <c r="BC30" s="108">
        <f t="shared" si="28"/>
        <v>15.543999999999999</v>
      </c>
      <c r="BD30" s="108">
        <f t="shared" si="29"/>
        <v>0.89500000000000002</v>
      </c>
      <c r="BE30" s="109">
        <v>10.936</v>
      </c>
      <c r="BF30" s="109">
        <v>14.712999999999999</v>
      </c>
      <c r="BG30" s="109">
        <v>-0.83099999999999996</v>
      </c>
      <c r="BH30" s="109">
        <v>-1.726</v>
      </c>
      <c r="BI30" s="87">
        <f t="shared" si="30"/>
        <v>-0.1741883715382446</v>
      </c>
      <c r="BJ30" s="87">
        <f t="shared" si="31"/>
        <v>0.5023295213892417</v>
      </c>
      <c r="BK30" s="87">
        <f t="shared" si="32"/>
        <v>-4.4486644667206227E-2</v>
      </c>
      <c r="BL30" s="108">
        <f t="shared" si="33"/>
        <v>-8.0319999999999965</v>
      </c>
      <c r="BM30" s="108">
        <f t="shared" si="34"/>
        <v>15.417999999999996</v>
      </c>
      <c r="BN30" s="108">
        <f t="shared" si="35"/>
        <v>-1.4289999999999985</v>
      </c>
      <c r="BO30" s="109">
        <v>38.079000000000001</v>
      </c>
      <c r="BP30" s="109">
        <v>46.110999999999997</v>
      </c>
      <c r="BQ30" s="109">
        <v>30.693000000000001</v>
      </c>
      <c r="BR30" s="109">
        <v>32.122</v>
      </c>
      <c r="BS30" s="87">
        <f t="shared" si="36"/>
        <v>0.44444444444444442</v>
      </c>
      <c r="BT30" s="87">
        <f t="shared" si="37"/>
        <v>0</v>
      </c>
      <c r="BU30" s="87">
        <f t="shared" si="38"/>
        <v>-0.1</v>
      </c>
      <c r="BV30" s="108">
        <f t="shared" si="39"/>
        <v>4</v>
      </c>
      <c r="BW30" s="108">
        <f t="shared" si="40"/>
        <v>0</v>
      </c>
      <c r="BX30" s="108">
        <f t="shared" si="41"/>
        <v>-1</v>
      </c>
      <c r="BY30" s="54">
        <v>13</v>
      </c>
      <c r="BZ30" s="54">
        <v>9</v>
      </c>
      <c r="CA30" s="54">
        <v>9</v>
      </c>
      <c r="CB30" s="54">
        <v>10</v>
      </c>
      <c r="CC30" s="108">
        <f t="shared" si="42"/>
        <v>0</v>
      </c>
      <c r="CD30" s="108">
        <f t="shared" si="43"/>
        <v>0</v>
      </c>
      <c r="CE30" s="5"/>
      <c r="CF30" s="5"/>
      <c r="CG30" s="5"/>
      <c r="CH30" s="87" t="e">
        <f t="shared" si="44"/>
        <v>#DIV/0!</v>
      </c>
      <c r="CI30" s="87" t="e">
        <f t="shared" si="45"/>
        <v>#DIV/0!</v>
      </c>
      <c r="CJ30" s="108">
        <f t="shared" si="46"/>
        <v>0</v>
      </c>
      <c r="CK30" s="108">
        <f t="shared" si="47"/>
        <v>0</v>
      </c>
      <c r="CL30" s="54"/>
      <c r="CM30" s="54"/>
      <c r="CN30" s="54"/>
      <c r="CO30" s="19"/>
      <c r="CP30" s="1" t="s">
        <v>17</v>
      </c>
      <c r="CQ30" s="4"/>
      <c r="CR30" s="1">
        <v>2860</v>
      </c>
      <c r="CS30" s="1" t="s">
        <v>395</v>
      </c>
      <c r="CT30" s="15" t="s">
        <v>15</v>
      </c>
    </row>
    <row r="31" spans="1:98" s="96" customFormat="1" x14ac:dyDescent="0.25">
      <c r="A31" s="80" t="s">
        <v>453</v>
      </c>
      <c r="B31" s="128">
        <v>21289086</v>
      </c>
      <c r="C31" t="s">
        <v>343</v>
      </c>
      <c r="D31"/>
      <c r="E31">
        <v>502000</v>
      </c>
      <c r="F31" s="106">
        <v>45449</v>
      </c>
      <c r="G31" s="117"/>
      <c r="H31" s="118" t="s">
        <v>21</v>
      </c>
      <c r="I31" s="119" t="s">
        <v>21</v>
      </c>
      <c r="J31" s="119"/>
      <c r="K31" s="87" t="e">
        <f t="shared" si="0"/>
        <v>#DIV/0!</v>
      </c>
      <c r="L31" s="87" t="e">
        <f t="shared" si="1"/>
        <v>#DIV/0!</v>
      </c>
      <c r="M31" s="87" t="e">
        <f t="shared" si="2"/>
        <v>#DIV/0!</v>
      </c>
      <c r="N31" s="108">
        <f t="shared" si="3"/>
        <v>0</v>
      </c>
      <c r="O31" s="108">
        <f t="shared" si="4"/>
        <v>0</v>
      </c>
      <c r="P31" s="108">
        <f t="shared" si="5"/>
        <v>0</v>
      </c>
      <c r="Q31" s="109"/>
      <c r="R31" s="109"/>
      <c r="S31" s="109"/>
      <c r="T31" s="109"/>
      <c r="U31" s="87" t="e">
        <f t="shared" si="6"/>
        <v>#DIV/0!</v>
      </c>
      <c r="V31" s="87" t="e">
        <f t="shared" si="7"/>
        <v>#DIV/0!</v>
      </c>
      <c r="W31" s="87" t="e">
        <f t="shared" si="8"/>
        <v>#DIV/0!</v>
      </c>
      <c r="X31" s="108">
        <f t="shared" si="9"/>
        <v>0</v>
      </c>
      <c r="Y31" s="108">
        <f t="shared" si="10"/>
        <v>0</v>
      </c>
      <c r="Z31" s="108">
        <f t="shared" si="11"/>
        <v>0</v>
      </c>
      <c r="AA31" s="109"/>
      <c r="AB31" s="109"/>
      <c r="AC31" s="109"/>
      <c r="AD31" s="109"/>
      <c r="AE31" s="87" t="e">
        <f t="shared" si="12"/>
        <v>#DIV/0!</v>
      </c>
      <c r="AF31" s="87" t="e">
        <f t="shared" si="13"/>
        <v>#DIV/0!</v>
      </c>
      <c r="AG31" s="87" t="e">
        <f t="shared" si="14"/>
        <v>#DIV/0!</v>
      </c>
      <c r="AH31" s="108">
        <f t="shared" si="15"/>
        <v>0</v>
      </c>
      <c r="AI31" s="108">
        <f t="shared" si="16"/>
        <v>0</v>
      </c>
      <c r="AJ31" s="108">
        <f t="shared" si="17"/>
        <v>0</v>
      </c>
      <c r="AK31" s="109"/>
      <c r="AL31" s="109"/>
      <c r="AM31" s="109"/>
      <c r="AN31" s="109"/>
      <c r="AO31" s="87" t="e">
        <f t="shared" si="18"/>
        <v>#DIV/0!</v>
      </c>
      <c r="AP31" s="87" t="e">
        <f t="shared" si="19"/>
        <v>#DIV/0!</v>
      </c>
      <c r="AQ31" s="87" t="e">
        <f t="shared" si="20"/>
        <v>#DIV/0!</v>
      </c>
      <c r="AR31" s="108">
        <f t="shared" si="21"/>
        <v>0</v>
      </c>
      <c r="AS31" s="108">
        <f t="shared" si="22"/>
        <v>0</v>
      </c>
      <c r="AT31" s="108">
        <f t="shared" si="23"/>
        <v>0</v>
      </c>
      <c r="AU31" s="109"/>
      <c r="AV31" s="109"/>
      <c r="AW31" s="109"/>
      <c r="AX31" s="109"/>
      <c r="AY31" s="87" t="e">
        <f t="shared" si="24"/>
        <v>#DIV/0!</v>
      </c>
      <c r="AZ31" s="87" t="e">
        <f t="shared" si="25"/>
        <v>#DIV/0!</v>
      </c>
      <c r="BA31" s="87" t="e">
        <f t="shared" si="26"/>
        <v>#DIV/0!</v>
      </c>
      <c r="BB31" s="108">
        <f t="shared" si="27"/>
        <v>0</v>
      </c>
      <c r="BC31" s="108">
        <f t="shared" si="28"/>
        <v>0</v>
      </c>
      <c r="BD31" s="108">
        <f t="shared" si="29"/>
        <v>0</v>
      </c>
      <c r="BE31" s="109"/>
      <c r="BF31" s="109"/>
      <c r="BG31" s="109"/>
      <c r="BH31" s="109"/>
      <c r="BI31" s="87" t="e">
        <f t="shared" si="30"/>
        <v>#DIV/0!</v>
      </c>
      <c r="BJ31" s="87" t="e">
        <f t="shared" si="31"/>
        <v>#DIV/0!</v>
      </c>
      <c r="BK31" s="87" t="e">
        <f t="shared" si="32"/>
        <v>#DIV/0!</v>
      </c>
      <c r="BL31" s="108">
        <f t="shared" si="33"/>
        <v>0</v>
      </c>
      <c r="BM31" s="108">
        <f t="shared" si="34"/>
        <v>0</v>
      </c>
      <c r="BN31" s="108">
        <f t="shared" si="35"/>
        <v>0</v>
      </c>
      <c r="BO31" s="109"/>
      <c r="BP31" s="109"/>
      <c r="BQ31" s="109"/>
      <c r="BR31" s="109"/>
      <c r="BS31" s="87">
        <f t="shared" si="36"/>
        <v>-1</v>
      </c>
      <c r="BT31" s="87">
        <f t="shared" si="37"/>
        <v>0.18</v>
      </c>
      <c r="BU31" s="87" t="e">
        <f t="shared" si="38"/>
        <v>#DIV/0!</v>
      </c>
      <c r="BV31" s="108">
        <f t="shared" si="39"/>
        <v>-59</v>
      </c>
      <c r="BW31" s="108">
        <f t="shared" si="40"/>
        <v>9</v>
      </c>
      <c r="BX31" s="108">
        <f t="shared" si="41"/>
        <v>50</v>
      </c>
      <c r="BY31" s="123"/>
      <c r="BZ31" s="123">
        <v>59</v>
      </c>
      <c r="CA31" s="54">
        <v>50</v>
      </c>
      <c r="CB31" s="54"/>
      <c r="CC31" s="108">
        <f t="shared" si="42"/>
        <v>0</v>
      </c>
      <c r="CD31" s="108">
        <f t="shared" si="43"/>
        <v>0</v>
      </c>
      <c r="CE31" s="54"/>
      <c r="CF31" s="54"/>
      <c r="CG31" s="54"/>
      <c r="CH31" s="87" t="e">
        <f t="shared" si="44"/>
        <v>#DIV/0!</v>
      </c>
      <c r="CI31" s="87" t="e">
        <f t="shared" si="45"/>
        <v>#DIV/0!</v>
      </c>
      <c r="CJ31" s="108">
        <f t="shared" si="46"/>
        <v>0</v>
      </c>
      <c r="CK31" s="108">
        <f t="shared" si="47"/>
        <v>0</v>
      </c>
      <c r="CL31" s="54"/>
      <c r="CM31" s="54"/>
      <c r="CN31" s="54"/>
      <c r="CO31" s="19"/>
      <c r="CP31" s="1" t="s">
        <v>11</v>
      </c>
      <c r="CQ31" s="4"/>
      <c r="CR31" s="1">
        <v>2100</v>
      </c>
      <c r="CS31" s="1" t="s">
        <v>349</v>
      </c>
      <c r="CT31" s="15" t="s">
        <v>15</v>
      </c>
    </row>
    <row r="32" spans="1:98" s="96" customFormat="1" x14ac:dyDescent="0.25">
      <c r="A32" s="80" t="s">
        <v>195</v>
      </c>
      <c r="B32" s="114">
        <v>37692263</v>
      </c>
      <c r="C32" s="5" t="s">
        <v>163</v>
      </c>
      <c r="D32" t="s">
        <v>200</v>
      </c>
      <c r="E32">
        <v>582900</v>
      </c>
      <c r="F32" s="106">
        <v>45469</v>
      </c>
      <c r="G32" s="107"/>
      <c r="H32" s="107" t="s">
        <v>21</v>
      </c>
      <c r="I32" s="107" t="s">
        <v>21</v>
      </c>
      <c r="J32" s="107" t="s">
        <v>21</v>
      </c>
      <c r="K32" s="87" t="e">
        <f t="shared" si="0"/>
        <v>#DIV/0!</v>
      </c>
      <c r="L32" s="87" t="e">
        <f t="shared" si="1"/>
        <v>#DIV/0!</v>
      </c>
      <c r="M32" s="87" t="e">
        <f t="shared" si="2"/>
        <v>#DIV/0!</v>
      </c>
      <c r="N32" s="108">
        <f t="shared" si="3"/>
        <v>0</v>
      </c>
      <c r="O32" s="108">
        <f t="shared" si="4"/>
        <v>0</v>
      </c>
      <c r="P32" s="108">
        <f t="shared" si="5"/>
        <v>0</v>
      </c>
      <c r="Q32" s="109"/>
      <c r="R32" s="109"/>
      <c r="S32" s="109"/>
      <c r="T32" s="109"/>
      <c r="U32" s="87">
        <f t="shared" si="6"/>
        <v>-1</v>
      </c>
      <c r="V32" s="87">
        <f t="shared" si="7"/>
        <v>0.10053375564549254</v>
      </c>
      <c r="W32" s="87">
        <f t="shared" si="8"/>
        <v>0.21656914514057374</v>
      </c>
      <c r="X32" s="108">
        <f t="shared" si="9"/>
        <v>-18.763000000000002</v>
      </c>
      <c r="Y32" s="108">
        <f t="shared" si="10"/>
        <v>1.7140000000000022</v>
      </c>
      <c r="Z32" s="108">
        <f t="shared" si="11"/>
        <v>3.0350000000000001</v>
      </c>
      <c r="AA32" s="109"/>
      <c r="AB32" s="109">
        <v>18.763000000000002</v>
      </c>
      <c r="AC32" s="109">
        <v>17.048999999999999</v>
      </c>
      <c r="AD32" s="109">
        <v>14.013999999999999</v>
      </c>
      <c r="AE32" s="87">
        <f t="shared" si="12"/>
        <v>1</v>
      </c>
      <c r="AF32" s="87">
        <f t="shared" si="13"/>
        <v>-21.952107279693486</v>
      </c>
      <c r="AG32" s="87">
        <f t="shared" si="14"/>
        <v>0.3618581907090464</v>
      </c>
      <c r="AH32" s="108">
        <f t="shared" si="15"/>
        <v>11.981</v>
      </c>
      <c r="AI32" s="108">
        <f t="shared" si="16"/>
        <v>-11.459</v>
      </c>
      <c r="AJ32" s="108">
        <f t="shared" si="17"/>
        <v>0.29599999999999993</v>
      </c>
      <c r="AK32" s="109"/>
      <c r="AL32" s="109">
        <v>-11.981</v>
      </c>
      <c r="AM32" s="109">
        <v>-0.52200000000000002</v>
      </c>
      <c r="AN32" s="109">
        <v>-0.81799999999999995</v>
      </c>
      <c r="AO32" s="87">
        <f t="shared" si="18"/>
        <v>1</v>
      </c>
      <c r="AP32" s="87">
        <f t="shared" si="19"/>
        <v>-23.335416666666664</v>
      </c>
      <c r="AQ32" s="87">
        <f t="shared" si="20"/>
        <v>0.53079178885630496</v>
      </c>
      <c r="AR32" s="108">
        <f t="shared" si="21"/>
        <v>11.680999999999999</v>
      </c>
      <c r="AS32" s="108">
        <f t="shared" si="22"/>
        <v>-11.200999999999999</v>
      </c>
      <c r="AT32" s="108">
        <f t="shared" si="23"/>
        <v>0.54299999999999993</v>
      </c>
      <c r="AU32" s="109"/>
      <c r="AV32" s="109">
        <v>-11.680999999999999</v>
      </c>
      <c r="AW32" s="109">
        <v>-0.48</v>
      </c>
      <c r="AX32" s="109">
        <v>-1.0229999999999999</v>
      </c>
      <c r="AY32" s="87">
        <f t="shared" si="24"/>
        <v>-1</v>
      </c>
      <c r="AZ32" s="87">
        <f t="shared" si="25"/>
        <v>0.51408975697032944</v>
      </c>
      <c r="BA32" s="87">
        <f t="shared" si="26"/>
        <v>2.0548849920291503</v>
      </c>
      <c r="BB32" s="108">
        <f t="shared" si="27"/>
        <v>-20.309999999999999</v>
      </c>
      <c r="BC32" s="108">
        <f t="shared" si="28"/>
        <v>6.895999999999999</v>
      </c>
      <c r="BD32" s="108">
        <f t="shared" si="29"/>
        <v>9.0229999999999997</v>
      </c>
      <c r="BE32" s="109"/>
      <c r="BF32" s="109">
        <v>20.309999999999999</v>
      </c>
      <c r="BG32" s="109">
        <v>13.414</v>
      </c>
      <c r="BH32" s="109">
        <v>4.391</v>
      </c>
      <c r="BI32" s="87">
        <f t="shared" si="30"/>
        <v>-1</v>
      </c>
      <c r="BJ32" s="87">
        <f t="shared" si="31"/>
        <v>0.5297704845326533</v>
      </c>
      <c r="BK32" s="87">
        <f t="shared" si="32"/>
        <v>0.61921005385996408</v>
      </c>
      <c r="BL32" s="108">
        <f t="shared" si="33"/>
        <v>-27.594000000000001</v>
      </c>
      <c r="BM32" s="108">
        <f t="shared" si="34"/>
        <v>9.5560000000000009</v>
      </c>
      <c r="BN32" s="108">
        <f t="shared" si="35"/>
        <v>6.8979999999999997</v>
      </c>
      <c r="BO32" s="109"/>
      <c r="BP32" s="109">
        <v>27.594000000000001</v>
      </c>
      <c r="BQ32" s="109">
        <v>18.038</v>
      </c>
      <c r="BR32" s="109">
        <v>11.14</v>
      </c>
      <c r="BS32" s="87">
        <f t="shared" si="36"/>
        <v>-1</v>
      </c>
      <c r="BT32" s="87">
        <f t="shared" si="37"/>
        <v>0.7142857142857143</v>
      </c>
      <c r="BU32" s="87">
        <f t="shared" si="38"/>
        <v>0.3125</v>
      </c>
      <c r="BV32" s="108">
        <f t="shared" si="39"/>
        <v>-36</v>
      </c>
      <c r="BW32" s="108">
        <f t="shared" si="40"/>
        <v>15</v>
      </c>
      <c r="BX32" s="108">
        <f t="shared" si="41"/>
        <v>5</v>
      </c>
      <c r="BY32" s="54"/>
      <c r="BZ32" s="54">
        <v>36</v>
      </c>
      <c r="CA32" s="54">
        <v>21</v>
      </c>
      <c r="CB32" s="54">
        <v>16</v>
      </c>
      <c r="CC32" s="108">
        <f t="shared" si="42"/>
        <v>0</v>
      </c>
      <c r="CD32" s="108">
        <f t="shared" si="43"/>
        <v>0</v>
      </c>
      <c r="CE32" s="5"/>
      <c r="CF32" s="5"/>
      <c r="CG32" s="5"/>
      <c r="CH32" s="87" t="e">
        <f t="shared" si="44"/>
        <v>#DIV/0!</v>
      </c>
      <c r="CI32" s="87" t="e">
        <f t="shared" si="45"/>
        <v>#DIV/0!</v>
      </c>
      <c r="CJ32" s="108">
        <f t="shared" si="46"/>
        <v>0</v>
      </c>
      <c r="CK32" s="108">
        <f t="shared" si="47"/>
        <v>0</v>
      </c>
      <c r="CL32" s="54"/>
      <c r="CM32" s="54"/>
      <c r="CN32" s="54"/>
      <c r="CO32" s="19"/>
      <c r="CP32" s="1" t="s">
        <v>9</v>
      </c>
      <c r="CQ32" s="4"/>
      <c r="CR32" s="1">
        <v>2100</v>
      </c>
      <c r="CS32" s="1" t="s">
        <v>349</v>
      </c>
      <c r="CT32" s="15" t="s">
        <v>15</v>
      </c>
    </row>
    <row r="33" spans="1:98" s="96" customFormat="1" x14ac:dyDescent="0.25">
      <c r="A33" s="80" t="s">
        <v>166</v>
      </c>
      <c r="B33" s="114">
        <v>65724618</v>
      </c>
      <c r="C33" s="5" t="s">
        <v>163</v>
      </c>
      <c r="D33" t="s">
        <v>200</v>
      </c>
      <c r="E33">
        <v>465220</v>
      </c>
      <c r="F33" s="106">
        <v>45411</v>
      </c>
      <c r="G33" s="107"/>
      <c r="H33" s="107" t="s">
        <v>21</v>
      </c>
      <c r="I33" s="107" t="s">
        <v>21</v>
      </c>
      <c r="J33" s="107" t="s">
        <v>21</v>
      </c>
      <c r="K33" s="87">
        <f t="shared" si="0"/>
        <v>-1</v>
      </c>
      <c r="L33" s="87">
        <f t="shared" si="1"/>
        <v>8.5651608721181827E-2</v>
      </c>
      <c r="M33" s="87">
        <f t="shared" si="2"/>
        <v>-0.13503655330990472</v>
      </c>
      <c r="N33" s="108">
        <f t="shared" si="3"/>
        <v>-1547.5409999999999</v>
      </c>
      <c r="O33" s="108">
        <f t="shared" si="4"/>
        <v>122.09199999999987</v>
      </c>
      <c r="P33" s="108">
        <f t="shared" si="5"/>
        <v>-222.53855999999973</v>
      </c>
      <c r="Q33" s="109"/>
      <c r="R33" s="109">
        <v>1547.5409999999999</v>
      </c>
      <c r="S33" s="109">
        <v>1425.4490000000001</v>
      </c>
      <c r="T33" s="109">
        <v>1647.9875599999998</v>
      </c>
      <c r="U33" s="87">
        <f t="shared" si="6"/>
        <v>-1</v>
      </c>
      <c r="V33" s="87">
        <f t="shared" si="7"/>
        <v>1.1686591424762969</v>
      </c>
      <c r="W33" s="87">
        <f t="shared" si="8"/>
        <v>-0.55563955655198116</v>
      </c>
      <c r="X33" s="108">
        <f t="shared" si="9"/>
        <v>-518.99699999999996</v>
      </c>
      <c r="Y33" s="108">
        <f t="shared" si="10"/>
        <v>279.67999999999995</v>
      </c>
      <c r="Z33" s="108">
        <f t="shared" si="11"/>
        <v>-299.24804000000006</v>
      </c>
      <c r="AA33" s="109"/>
      <c r="AB33" s="109">
        <v>518.99699999999996</v>
      </c>
      <c r="AC33" s="109">
        <v>239.31700000000001</v>
      </c>
      <c r="AD33" s="109">
        <v>538.56504000000007</v>
      </c>
      <c r="AE33" s="87">
        <f t="shared" si="12"/>
        <v>-1</v>
      </c>
      <c r="AF33" s="87">
        <f t="shared" si="13"/>
        <v>1.352696747505427</v>
      </c>
      <c r="AG33" s="87">
        <f t="shared" si="14"/>
        <v>-2.5921845844110898</v>
      </c>
      <c r="AH33" s="108">
        <f t="shared" si="15"/>
        <v>-75.712000000000003</v>
      </c>
      <c r="AI33" s="108">
        <f t="shared" si="16"/>
        <v>290.37799999999999</v>
      </c>
      <c r="AJ33" s="108">
        <f t="shared" si="17"/>
        <v>-349.49081999999999</v>
      </c>
      <c r="AK33" s="109"/>
      <c r="AL33" s="109">
        <v>75.712000000000003</v>
      </c>
      <c r="AM33" s="109">
        <v>-214.666</v>
      </c>
      <c r="AN33" s="109">
        <v>134.82481999999999</v>
      </c>
      <c r="AO33" s="87">
        <f t="shared" si="18"/>
        <v>-1</v>
      </c>
      <c r="AP33" s="87">
        <f t="shared" si="19"/>
        <v>1.0386806570703093</v>
      </c>
      <c r="AQ33" s="87">
        <f t="shared" si="20"/>
        <v>-2.4964673780636359</v>
      </c>
      <c r="AR33" s="108">
        <f t="shared" si="21"/>
        <v>-8.3870000000000005</v>
      </c>
      <c r="AS33" s="108">
        <f t="shared" si="22"/>
        <v>225.21372</v>
      </c>
      <c r="AT33" s="108">
        <f t="shared" si="23"/>
        <v>-361.71910000000003</v>
      </c>
      <c r="AU33" s="109"/>
      <c r="AV33" s="109">
        <v>8.3870000000000005</v>
      </c>
      <c r="AW33" s="109">
        <v>-216.82671999999999</v>
      </c>
      <c r="AX33" s="109">
        <v>144.89238</v>
      </c>
      <c r="AY33" s="87">
        <f t="shared" si="24"/>
        <v>-1</v>
      </c>
      <c r="AZ33" s="87">
        <f t="shared" si="25"/>
        <v>-2.0009164050569579E-2</v>
      </c>
      <c r="BA33" s="87">
        <f t="shared" si="26"/>
        <v>-0.18745777760620738</v>
      </c>
      <c r="BB33" s="108">
        <f t="shared" si="27"/>
        <v>-582.51599999999996</v>
      </c>
      <c r="BC33" s="108">
        <f t="shared" si="28"/>
        <v>-11.893640000000005</v>
      </c>
      <c r="BD33" s="108">
        <f t="shared" si="29"/>
        <v>-137.13343999999995</v>
      </c>
      <c r="BE33" s="109"/>
      <c r="BF33" s="109">
        <v>582.51599999999996</v>
      </c>
      <c r="BG33" s="109">
        <v>594.40963999999997</v>
      </c>
      <c r="BH33" s="109">
        <v>731.54307999999992</v>
      </c>
      <c r="BI33" s="87">
        <f t="shared" si="30"/>
        <v>-1</v>
      </c>
      <c r="BJ33" s="87">
        <f t="shared" si="31"/>
        <v>-9.6171739480346574E-2</v>
      </c>
      <c r="BK33" s="87">
        <f t="shared" si="32"/>
        <v>0.14213653461340797</v>
      </c>
      <c r="BL33" s="108">
        <f t="shared" si="33"/>
        <v>-1510.5039999999999</v>
      </c>
      <c r="BM33" s="108">
        <f t="shared" si="34"/>
        <v>-160.72500000000014</v>
      </c>
      <c r="BN33" s="108">
        <f t="shared" si="35"/>
        <v>207.98099999999999</v>
      </c>
      <c r="BO33" s="109"/>
      <c r="BP33" s="109">
        <v>1510.5039999999999</v>
      </c>
      <c r="BQ33" s="109">
        <v>1671.229</v>
      </c>
      <c r="BR33" s="109">
        <v>1463.248</v>
      </c>
      <c r="BS33" s="87">
        <f t="shared" si="36"/>
        <v>-1</v>
      </c>
      <c r="BT33" s="87">
        <f t="shared" si="37"/>
        <v>-5.7395143487858721E-2</v>
      </c>
      <c r="BU33" s="87">
        <f t="shared" si="38"/>
        <v>-6.5979381443298971E-2</v>
      </c>
      <c r="BV33" s="108">
        <f t="shared" si="39"/>
        <v>-427</v>
      </c>
      <c r="BW33" s="108">
        <f t="shared" si="40"/>
        <v>-26</v>
      </c>
      <c r="BX33" s="108">
        <f t="shared" si="41"/>
        <v>-32</v>
      </c>
      <c r="BY33" s="54"/>
      <c r="BZ33" s="54">
        <v>427</v>
      </c>
      <c r="CA33" s="54">
        <v>453</v>
      </c>
      <c r="CB33" s="54">
        <v>485</v>
      </c>
      <c r="CC33" s="108">
        <f t="shared" si="42"/>
        <v>0</v>
      </c>
      <c r="CD33" s="108">
        <f t="shared" si="43"/>
        <v>0</v>
      </c>
      <c r="CE33" s="5"/>
      <c r="CF33" s="5"/>
      <c r="CG33" s="5"/>
      <c r="CH33" s="87" t="e">
        <f t="shared" si="44"/>
        <v>#DIV/0!</v>
      </c>
      <c r="CI33" s="87" t="e">
        <f t="shared" si="45"/>
        <v>#DIV/0!</v>
      </c>
      <c r="CJ33" s="108">
        <f t="shared" si="46"/>
        <v>0</v>
      </c>
      <c r="CK33" s="108">
        <f t="shared" si="47"/>
        <v>0</v>
      </c>
      <c r="CL33" s="54"/>
      <c r="CM33" s="54"/>
      <c r="CN33" s="54"/>
      <c r="CO33" s="19"/>
      <c r="CP33" s="1" t="s">
        <v>9</v>
      </c>
      <c r="CQ33" s="4" t="s">
        <v>13</v>
      </c>
      <c r="CR33" s="1">
        <v>2800</v>
      </c>
      <c r="CS33" s="1" t="s">
        <v>394</v>
      </c>
      <c r="CT33" s="15" t="s">
        <v>15</v>
      </c>
    </row>
    <row r="34" spans="1:98" s="96" customFormat="1" x14ac:dyDescent="0.25">
      <c r="A34" s="80" t="s">
        <v>449</v>
      </c>
      <c r="B34" s="114">
        <v>45107728</v>
      </c>
      <c r="C34" t="s">
        <v>455</v>
      </c>
      <c r="D34"/>
      <c r="E34">
        <v>501000</v>
      </c>
      <c r="F34" s="106">
        <v>45446</v>
      </c>
      <c r="G34" s="117"/>
      <c r="H34" s="118" t="s">
        <v>21</v>
      </c>
      <c r="I34" s="119" t="s">
        <v>21</v>
      </c>
      <c r="J34" s="119"/>
      <c r="K34" s="87">
        <f t="shared" si="0"/>
        <v>-1</v>
      </c>
      <c r="L34" s="87">
        <f t="shared" si="1"/>
        <v>8.6392677328106515E-4</v>
      </c>
      <c r="M34" s="87" t="e">
        <f t="shared" si="2"/>
        <v>#DIV/0!</v>
      </c>
      <c r="N34" s="108">
        <f t="shared" si="3"/>
        <v>-841.07500000000005</v>
      </c>
      <c r="O34" s="108">
        <f t="shared" si="4"/>
        <v>0.72599999999999909</v>
      </c>
      <c r="P34" s="108">
        <f t="shared" si="5"/>
        <v>840.34900000000005</v>
      </c>
      <c r="Q34" s="109"/>
      <c r="R34" s="109">
        <v>841.07500000000005</v>
      </c>
      <c r="S34" s="109">
        <v>840.34900000000005</v>
      </c>
      <c r="T34" s="109"/>
      <c r="U34" s="87" t="e">
        <f t="shared" si="6"/>
        <v>#DIV/0!</v>
      </c>
      <c r="V34" s="87" t="e">
        <f t="shared" si="7"/>
        <v>#DIV/0!</v>
      </c>
      <c r="W34" s="87" t="e">
        <f t="shared" si="8"/>
        <v>#DIV/0!</v>
      </c>
      <c r="X34" s="108">
        <f t="shared" si="9"/>
        <v>0</v>
      </c>
      <c r="Y34" s="108">
        <f t="shared" si="10"/>
        <v>0</v>
      </c>
      <c r="Z34" s="108">
        <f t="shared" si="11"/>
        <v>0</v>
      </c>
      <c r="AA34" s="109"/>
      <c r="AB34" s="109"/>
      <c r="AC34" s="109"/>
      <c r="AD34" s="109"/>
      <c r="AE34" s="87" t="e">
        <f t="shared" si="12"/>
        <v>#DIV/0!</v>
      </c>
      <c r="AF34" s="87" t="e">
        <f t="shared" si="13"/>
        <v>#DIV/0!</v>
      </c>
      <c r="AG34" s="87" t="e">
        <f t="shared" si="14"/>
        <v>#DIV/0!</v>
      </c>
      <c r="AH34" s="108">
        <f t="shared" ref="AH34:AH65" si="48">AK34-AL34</f>
        <v>0</v>
      </c>
      <c r="AI34" s="108">
        <f t="shared" ref="AI34:AI65" si="49">AL34-AM34</f>
        <v>0</v>
      </c>
      <c r="AJ34" s="108">
        <f t="shared" ref="AJ34:AJ65" si="50">AM34-AN34</f>
        <v>0</v>
      </c>
      <c r="AK34" s="109"/>
      <c r="AL34" s="109"/>
      <c r="AM34" s="109"/>
      <c r="AN34" s="109"/>
      <c r="AO34" s="87" t="e">
        <f t="shared" si="18"/>
        <v>#DIV/0!</v>
      </c>
      <c r="AP34" s="87" t="e">
        <f t="shared" si="19"/>
        <v>#DIV/0!</v>
      </c>
      <c r="AQ34" s="87" t="e">
        <f t="shared" si="20"/>
        <v>#DIV/0!</v>
      </c>
      <c r="AR34" s="108">
        <f t="shared" si="21"/>
        <v>0</v>
      </c>
      <c r="AS34" s="108">
        <f t="shared" si="22"/>
        <v>0</v>
      </c>
      <c r="AT34" s="108">
        <f t="shared" si="23"/>
        <v>0</v>
      </c>
      <c r="AU34" s="109"/>
      <c r="AV34" s="109"/>
      <c r="AW34" s="109"/>
      <c r="AX34" s="109"/>
      <c r="AY34" s="87" t="e">
        <f t="shared" si="24"/>
        <v>#DIV/0!</v>
      </c>
      <c r="AZ34" s="87" t="e">
        <f t="shared" si="25"/>
        <v>#DIV/0!</v>
      </c>
      <c r="BA34" s="87" t="e">
        <f t="shared" si="26"/>
        <v>#DIV/0!</v>
      </c>
      <c r="BB34" s="108">
        <f t="shared" si="27"/>
        <v>0</v>
      </c>
      <c r="BC34" s="108">
        <f t="shared" si="28"/>
        <v>0</v>
      </c>
      <c r="BD34" s="108">
        <f t="shared" si="29"/>
        <v>0</v>
      </c>
      <c r="BE34" s="109"/>
      <c r="BF34" s="109"/>
      <c r="BG34" s="109"/>
      <c r="BH34" s="109"/>
      <c r="BI34" s="87" t="e">
        <f t="shared" si="30"/>
        <v>#DIV/0!</v>
      </c>
      <c r="BJ34" s="87" t="e">
        <f t="shared" si="31"/>
        <v>#DIV/0!</v>
      </c>
      <c r="BK34" s="87" t="e">
        <f t="shared" si="32"/>
        <v>#DIV/0!</v>
      </c>
      <c r="BL34" s="108">
        <f t="shared" si="33"/>
        <v>0</v>
      </c>
      <c r="BM34" s="108">
        <f t="shared" si="34"/>
        <v>0</v>
      </c>
      <c r="BN34" s="108">
        <f t="shared" si="35"/>
        <v>0</v>
      </c>
      <c r="BO34" s="109"/>
      <c r="BP34" s="109"/>
      <c r="BQ34" s="109"/>
      <c r="BR34" s="109"/>
      <c r="BS34" s="87">
        <f t="shared" si="36"/>
        <v>-1</v>
      </c>
      <c r="BT34" s="87">
        <f t="shared" si="37"/>
        <v>4.4776119402985072E-2</v>
      </c>
      <c r="BU34" s="87" t="e">
        <f t="shared" si="38"/>
        <v>#DIV/0!</v>
      </c>
      <c r="BV34" s="108">
        <f t="shared" si="39"/>
        <v>-140</v>
      </c>
      <c r="BW34" s="108">
        <f t="shared" si="40"/>
        <v>6</v>
      </c>
      <c r="BX34" s="108">
        <f t="shared" si="41"/>
        <v>134</v>
      </c>
      <c r="BY34" s="123"/>
      <c r="BZ34" s="123">
        <v>140</v>
      </c>
      <c r="CA34" s="54">
        <v>134</v>
      </c>
      <c r="CB34" s="54"/>
      <c r="CC34" s="108">
        <f t="shared" si="42"/>
        <v>0</v>
      </c>
      <c r="CD34" s="108">
        <f t="shared" si="43"/>
        <v>0</v>
      </c>
      <c r="CE34" s="54"/>
      <c r="CF34" s="54"/>
      <c r="CG34" s="54"/>
      <c r="CH34" s="87" t="e">
        <f t="shared" si="44"/>
        <v>#DIV/0!</v>
      </c>
      <c r="CI34" s="87" t="e">
        <f t="shared" si="45"/>
        <v>#DIV/0!</v>
      </c>
      <c r="CJ34" s="108">
        <f t="shared" si="46"/>
        <v>0</v>
      </c>
      <c r="CK34" s="108">
        <f t="shared" si="47"/>
        <v>0</v>
      </c>
      <c r="CL34" s="54"/>
      <c r="CM34" s="54"/>
      <c r="CN34" s="54"/>
      <c r="CO34" s="19"/>
      <c r="CP34" s="1" t="s">
        <v>11</v>
      </c>
      <c r="CQ34" s="4"/>
      <c r="CR34" s="1">
        <v>9850</v>
      </c>
      <c r="CS34" s="1" t="s">
        <v>311</v>
      </c>
      <c r="CT34" s="15" t="s">
        <v>14</v>
      </c>
    </row>
    <row r="35" spans="1:98" s="96" customFormat="1" x14ac:dyDescent="0.25">
      <c r="A35" s="80" t="s">
        <v>144</v>
      </c>
      <c r="B35" s="114">
        <v>25996011</v>
      </c>
      <c r="C35" s="5" t="s">
        <v>153</v>
      </c>
      <c r="D35"/>
      <c r="E35">
        <v>522210</v>
      </c>
      <c r="F35" s="106">
        <v>45453</v>
      </c>
      <c r="G35" s="107"/>
      <c r="H35" s="107" t="s">
        <v>21</v>
      </c>
      <c r="I35" s="107" t="s">
        <v>21</v>
      </c>
      <c r="J35" s="107" t="s">
        <v>21</v>
      </c>
      <c r="K35" s="87">
        <f t="shared" si="0"/>
        <v>-1</v>
      </c>
      <c r="L35" s="87">
        <f t="shared" si="1"/>
        <v>0.12004905669849864</v>
      </c>
      <c r="M35" s="87">
        <f t="shared" si="2"/>
        <v>0.25241850730717075</v>
      </c>
      <c r="N35" s="108">
        <f t="shared" si="3"/>
        <v>-624.67600000000004</v>
      </c>
      <c r="O35" s="108">
        <f t="shared" si="4"/>
        <v>66.954000000000065</v>
      </c>
      <c r="P35" s="108">
        <f t="shared" si="5"/>
        <v>112.40600000000001</v>
      </c>
      <c r="Q35" s="109"/>
      <c r="R35" s="109">
        <v>624.67600000000004</v>
      </c>
      <c r="S35" s="109">
        <v>557.72199999999998</v>
      </c>
      <c r="T35" s="109">
        <v>445.31599999999997</v>
      </c>
      <c r="U35" s="87">
        <f t="shared" si="6"/>
        <v>-1</v>
      </c>
      <c r="V35" s="87">
        <f t="shared" si="7"/>
        <v>-0.65225609127461426</v>
      </c>
      <c r="W35" s="87">
        <f t="shared" si="8"/>
        <v>6.1566650270536156</v>
      </c>
      <c r="X35" s="108">
        <f t="shared" si="9"/>
        <v>-10.119</v>
      </c>
      <c r="Y35" s="108">
        <f t="shared" si="10"/>
        <v>-18.98</v>
      </c>
      <c r="Z35" s="108">
        <f t="shared" si="11"/>
        <v>25.033000000000001</v>
      </c>
      <c r="AA35" s="109"/>
      <c r="AB35" s="109">
        <v>10.119</v>
      </c>
      <c r="AC35" s="109">
        <v>29.099</v>
      </c>
      <c r="AD35" s="109">
        <v>4.0659999999999998</v>
      </c>
      <c r="AE35" s="87">
        <f t="shared" si="12"/>
        <v>-1</v>
      </c>
      <c r="AF35" s="87">
        <f t="shared" si="13"/>
        <v>-0.65225609127461426</v>
      </c>
      <c r="AG35" s="87">
        <f t="shared" si="14"/>
        <v>6.1566650270536156</v>
      </c>
      <c r="AH35" s="108">
        <f t="shared" si="48"/>
        <v>-10.119</v>
      </c>
      <c r="AI35" s="108">
        <f t="shared" si="49"/>
        <v>-18.98</v>
      </c>
      <c r="AJ35" s="108">
        <f t="shared" si="50"/>
        <v>25.033000000000001</v>
      </c>
      <c r="AK35" s="109"/>
      <c r="AL35" s="109">
        <v>10.119</v>
      </c>
      <c r="AM35" s="109">
        <v>29.099</v>
      </c>
      <c r="AN35" s="109">
        <v>4.0659999999999998</v>
      </c>
      <c r="AO35" s="87">
        <f t="shared" si="18"/>
        <v>-1</v>
      </c>
      <c r="AP35" s="87">
        <f t="shared" si="19"/>
        <v>-0.70115186205921853</v>
      </c>
      <c r="AQ35" s="87">
        <f t="shared" si="20"/>
        <v>35.89765721331689</v>
      </c>
      <c r="AR35" s="108">
        <f t="shared" si="21"/>
        <v>-8.4580000000000002</v>
      </c>
      <c r="AS35" s="108">
        <f t="shared" si="22"/>
        <v>-19.844000000000001</v>
      </c>
      <c r="AT35" s="108">
        <f t="shared" si="23"/>
        <v>29.113</v>
      </c>
      <c r="AU35" s="109"/>
      <c r="AV35" s="109">
        <v>8.4580000000000002</v>
      </c>
      <c r="AW35" s="109">
        <v>28.302</v>
      </c>
      <c r="AX35" s="109">
        <v>-0.81100000000000005</v>
      </c>
      <c r="AY35" s="87">
        <f t="shared" si="24"/>
        <v>-1</v>
      </c>
      <c r="AZ35" s="87">
        <f t="shared" si="25"/>
        <v>2.1677776306302285E-2</v>
      </c>
      <c r="BA35" s="87">
        <f t="shared" si="26"/>
        <v>4.875000000000005E-2</v>
      </c>
      <c r="BB35" s="108">
        <f t="shared" si="27"/>
        <v>-347.161</v>
      </c>
      <c r="BC35" s="108">
        <f t="shared" si="28"/>
        <v>7.3659999999999854</v>
      </c>
      <c r="BD35" s="108">
        <f t="shared" si="29"/>
        <v>15.795000000000016</v>
      </c>
      <c r="BE35" s="109"/>
      <c r="BF35" s="109">
        <v>347.161</v>
      </c>
      <c r="BG35" s="109">
        <v>339.79500000000002</v>
      </c>
      <c r="BH35" s="109">
        <v>324</v>
      </c>
      <c r="BI35" s="87">
        <f t="shared" si="30"/>
        <v>-1</v>
      </c>
      <c r="BJ35" s="87">
        <f t="shared" si="31"/>
        <v>6.9075312730910277E-2</v>
      </c>
      <c r="BK35" s="87">
        <f t="shared" si="32"/>
        <v>3.3595924456814787E-2</v>
      </c>
      <c r="BL35" s="108">
        <f t="shared" si="33"/>
        <v>-776.94299999999998</v>
      </c>
      <c r="BM35" s="108">
        <f t="shared" si="34"/>
        <v>50.199999999999932</v>
      </c>
      <c r="BN35" s="108">
        <f t="shared" si="35"/>
        <v>23.622000000000071</v>
      </c>
      <c r="BO35" s="109"/>
      <c r="BP35" s="109">
        <v>776.94299999999998</v>
      </c>
      <c r="BQ35" s="109">
        <v>726.74300000000005</v>
      </c>
      <c r="BR35" s="109">
        <v>703.12099999999998</v>
      </c>
      <c r="BS35" s="87">
        <f t="shared" si="36"/>
        <v>-1</v>
      </c>
      <c r="BT35" s="87">
        <f t="shared" si="37"/>
        <v>-5.9800664451827246E-2</v>
      </c>
      <c r="BU35" s="87">
        <f t="shared" si="38"/>
        <v>9.0579710144927536E-2</v>
      </c>
      <c r="BV35" s="108">
        <f t="shared" si="39"/>
        <v>-283</v>
      </c>
      <c r="BW35" s="108">
        <f t="shared" si="40"/>
        <v>-18</v>
      </c>
      <c r="BX35" s="108">
        <f t="shared" si="41"/>
        <v>25</v>
      </c>
      <c r="BY35" s="54"/>
      <c r="BZ35" s="54">
        <v>283</v>
      </c>
      <c r="CA35" s="54">
        <v>301</v>
      </c>
      <c r="CB35" s="54">
        <v>276</v>
      </c>
      <c r="CC35" s="108">
        <f t="shared" si="42"/>
        <v>0</v>
      </c>
      <c r="CD35" s="108">
        <f t="shared" si="43"/>
        <v>0</v>
      </c>
      <c r="CE35" s="5"/>
      <c r="CF35" s="5"/>
      <c r="CG35" s="5"/>
      <c r="CH35" s="87">
        <f t="shared" si="44"/>
        <v>-1</v>
      </c>
      <c r="CI35" s="87">
        <f t="shared" si="45"/>
        <v>5.9659090909090912E-2</v>
      </c>
      <c r="CJ35" s="108">
        <f t="shared" si="46"/>
        <v>-5968000</v>
      </c>
      <c r="CK35" s="108">
        <f t="shared" si="47"/>
        <v>336000</v>
      </c>
      <c r="CL35" s="54"/>
      <c r="CM35" s="54">
        <v>5968000</v>
      </c>
      <c r="CN35" s="54">
        <v>5632000</v>
      </c>
      <c r="CO35" s="19"/>
      <c r="CP35" s="1" t="s">
        <v>9</v>
      </c>
      <c r="CQ35" s="4" t="s">
        <v>13</v>
      </c>
      <c r="CR35" s="1">
        <v>2150</v>
      </c>
      <c r="CS35" s="1" t="s">
        <v>309</v>
      </c>
      <c r="CT35" s="15" t="s">
        <v>15</v>
      </c>
    </row>
    <row r="36" spans="1:98" s="96" customFormat="1" x14ac:dyDescent="0.25">
      <c r="A36" s="80" t="s">
        <v>354</v>
      </c>
      <c r="B36" s="114">
        <v>10702577</v>
      </c>
      <c r="C36" s="5" t="s">
        <v>343</v>
      </c>
      <c r="D36"/>
      <c r="E36">
        <v>522920</v>
      </c>
      <c r="F36" s="106">
        <v>45422</v>
      </c>
      <c r="G36" s="107"/>
      <c r="H36" s="107" t="s">
        <v>21</v>
      </c>
      <c r="I36" s="107" t="s">
        <v>21</v>
      </c>
      <c r="J36" s="107" t="s">
        <v>21</v>
      </c>
      <c r="K36" s="87">
        <f t="shared" si="0"/>
        <v>-1</v>
      </c>
      <c r="L36" s="87">
        <f t="shared" si="1"/>
        <v>-5.4855037293104925E-2</v>
      </c>
      <c r="M36" s="87">
        <f t="shared" si="2"/>
        <v>-9.5846331940275808E-3</v>
      </c>
      <c r="N36" s="108">
        <f t="shared" si="3"/>
        <v>-95.418999999999997</v>
      </c>
      <c r="O36" s="108">
        <f t="shared" si="4"/>
        <v>-5.5379999999999967</v>
      </c>
      <c r="P36" s="108">
        <f t="shared" si="5"/>
        <v>-0.97700000000000387</v>
      </c>
      <c r="Q36" s="109"/>
      <c r="R36" s="109">
        <v>95.418999999999997</v>
      </c>
      <c r="S36" s="109">
        <v>100.95699999999999</v>
      </c>
      <c r="T36" s="109">
        <v>101.934</v>
      </c>
      <c r="U36" s="87">
        <f t="shared" si="6"/>
        <v>-1</v>
      </c>
      <c r="V36" s="87">
        <f t="shared" si="7"/>
        <v>-0.18464942542409166</v>
      </c>
      <c r="W36" s="87">
        <f t="shared" si="8"/>
        <v>-0.10362550650458524</v>
      </c>
      <c r="X36" s="108">
        <f t="shared" si="9"/>
        <v>-34.270000000000003</v>
      </c>
      <c r="Y36" s="108">
        <f t="shared" si="10"/>
        <v>-7.7609999999999957</v>
      </c>
      <c r="Z36" s="108">
        <f t="shared" si="11"/>
        <v>-4.8590000000000018</v>
      </c>
      <c r="AA36" s="109"/>
      <c r="AB36" s="109">
        <v>34.270000000000003</v>
      </c>
      <c r="AC36" s="109">
        <v>42.030999999999999</v>
      </c>
      <c r="AD36" s="109">
        <v>46.89</v>
      </c>
      <c r="AE36" s="87">
        <f t="shared" si="12"/>
        <v>-1</v>
      </c>
      <c r="AF36" s="87">
        <f t="shared" si="13"/>
        <v>-0.65675467828761858</v>
      </c>
      <c r="AG36" s="87">
        <f t="shared" si="14"/>
        <v>-4.9926936190940109E-2</v>
      </c>
      <c r="AH36" s="108">
        <f t="shared" si="48"/>
        <v>-1.339</v>
      </c>
      <c r="AI36" s="108">
        <f t="shared" si="49"/>
        <v>-2.5619999999999998</v>
      </c>
      <c r="AJ36" s="108">
        <f t="shared" si="50"/>
        <v>-0.20500000000000007</v>
      </c>
      <c r="AK36" s="109"/>
      <c r="AL36" s="109">
        <v>1.339</v>
      </c>
      <c r="AM36" s="109">
        <v>3.9009999999999998</v>
      </c>
      <c r="AN36" s="109">
        <v>4.1059999999999999</v>
      </c>
      <c r="AO36" s="87">
        <f t="shared" si="18"/>
        <v>-1</v>
      </c>
      <c r="AP36" s="87">
        <f t="shared" si="19"/>
        <v>-0.89358830146231727</v>
      </c>
      <c r="AQ36" s="87">
        <f t="shared" si="20"/>
        <v>-2.3076923076922978E-2</v>
      </c>
      <c r="AR36" s="108">
        <f t="shared" si="21"/>
        <v>-0.47299999999999998</v>
      </c>
      <c r="AS36" s="108">
        <f t="shared" si="22"/>
        <v>-3.9720000000000004</v>
      </c>
      <c r="AT36" s="108">
        <f t="shared" si="23"/>
        <v>-0.10499999999999954</v>
      </c>
      <c r="AU36" s="109"/>
      <c r="AV36" s="109">
        <v>0.47299999999999998</v>
      </c>
      <c r="AW36" s="109">
        <v>4.4450000000000003</v>
      </c>
      <c r="AX36" s="109">
        <v>4.55</v>
      </c>
      <c r="AY36" s="87">
        <f t="shared" si="24"/>
        <v>-1</v>
      </c>
      <c r="AZ36" s="87">
        <f t="shared" si="25"/>
        <v>-0.64913011772059592</v>
      </c>
      <c r="BA36" s="87">
        <f t="shared" si="26"/>
        <v>-0.47124600638977632</v>
      </c>
      <c r="BB36" s="108">
        <f t="shared" si="27"/>
        <v>-3.3679999999999999</v>
      </c>
      <c r="BC36" s="108">
        <f t="shared" si="28"/>
        <v>-6.2309999999999999</v>
      </c>
      <c r="BD36" s="108">
        <f t="shared" si="29"/>
        <v>-8.5549999999999997</v>
      </c>
      <c r="BE36" s="109"/>
      <c r="BF36" s="109">
        <v>3.3679999999999999</v>
      </c>
      <c r="BG36" s="109">
        <v>9.5990000000000002</v>
      </c>
      <c r="BH36" s="109">
        <v>18.154</v>
      </c>
      <c r="BI36" s="87">
        <f t="shared" si="30"/>
        <v>-1</v>
      </c>
      <c r="BJ36" s="87">
        <f t="shared" si="31"/>
        <v>-0.47032974637555797</v>
      </c>
      <c r="BK36" s="87">
        <f t="shared" si="32"/>
        <v>-0.22596282607531204</v>
      </c>
      <c r="BL36" s="108">
        <f t="shared" si="33"/>
        <v>-15.308</v>
      </c>
      <c r="BM36" s="108">
        <f t="shared" si="34"/>
        <v>-13.593</v>
      </c>
      <c r="BN36" s="108">
        <f t="shared" si="35"/>
        <v>-8.4370000000000012</v>
      </c>
      <c r="BO36" s="109"/>
      <c r="BP36" s="109">
        <v>15.308</v>
      </c>
      <c r="BQ36" s="109">
        <v>28.901</v>
      </c>
      <c r="BR36" s="109">
        <v>37.338000000000001</v>
      </c>
      <c r="BS36" s="87">
        <f t="shared" si="36"/>
        <v>-1</v>
      </c>
      <c r="BT36" s="87">
        <f t="shared" si="37"/>
        <v>-0.16666666666666666</v>
      </c>
      <c r="BU36" s="87">
        <f t="shared" si="38"/>
        <v>-1.8181818181818181E-2</v>
      </c>
      <c r="BV36" s="108">
        <f t="shared" si="39"/>
        <v>-45</v>
      </c>
      <c r="BW36" s="108">
        <f t="shared" si="40"/>
        <v>-9</v>
      </c>
      <c r="BX36" s="108">
        <f t="shared" si="41"/>
        <v>-1</v>
      </c>
      <c r="BY36" s="54"/>
      <c r="BZ36" s="54">
        <v>45</v>
      </c>
      <c r="CA36" s="54">
        <v>54</v>
      </c>
      <c r="CB36" s="54">
        <v>55</v>
      </c>
      <c r="CC36" s="108">
        <f t="shared" si="42"/>
        <v>0</v>
      </c>
      <c r="CD36" s="108">
        <f t="shared" si="43"/>
        <v>0</v>
      </c>
      <c r="CE36" s="5"/>
      <c r="CF36" s="5"/>
      <c r="CG36" s="5"/>
      <c r="CH36" s="87" t="e">
        <f t="shared" si="44"/>
        <v>#DIV/0!</v>
      </c>
      <c r="CI36" s="87" t="e">
        <f t="shared" si="45"/>
        <v>#DIV/0!</v>
      </c>
      <c r="CJ36" s="108">
        <f t="shared" si="46"/>
        <v>0</v>
      </c>
      <c r="CK36" s="108">
        <f t="shared" si="47"/>
        <v>0</v>
      </c>
      <c r="CL36" s="54"/>
      <c r="CM36" s="54"/>
      <c r="CN36" s="54"/>
      <c r="CO36" s="19"/>
      <c r="CP36" s="1" t="s">
        <v>11</v>
      </c>
      <c r="CQ36" s="4" t="s">
        <v>13</v>
      </c>
      <c r="CR36" s="1">
        <v>3460</v>
      </c>
      <c r="CS36" s="1" t="s">
        <v>356</v>
      </c>
      <c r="CT36" s="15" t="s">
        <v>15</v>
      </c>
    </row>
    <row r="37" spans="1:98" s="96" customFormat="1" x14ac:dyDescent="0.25">
      <c r="A37" s="80" t="s">
        <v>174</v>
      </c>
      <c r="B37" s="114">
        <v>49698119</v>
      </c>
      <c r="C37" s="5" t="s">
        <v>163</v>
      </c>
      <c r="D37" t="s">
        <v>200</v>
      </c>
      <c r="E37">
        <v>281200</v>
      </c>
      <c r="F37" s="106">
        <v>45352</v>
      </c>
      <c r="G37" s="107"/>
      <c r="H37" s="107" t="s">
        <v>297</v>
      </c>
      <c r="I37" s="107" t="s">
        <v>297</v>
      </c>
      <c r="J37" s="107" t="s">
        <v>297</v>
      </c>
      <c r="K37" s="87">
        <f t="shared" si="0"/>
        <v>-1</v>
      </c>
      <c r="L37" s="87">
        <f t="shared" si="1"/>
        <v>0.42101387247109345</v>
      </c>
      <c r="M37" s="87">
        <f t="shared" si="2"/>
        <v>0.3031399725911943</v>
      </c>
      <c r="N37" s="108">
        <f t="shared" si="3"/>
        <v>-522.92600000000004</v>
      </c>
      <c r="O37" s="108">
        <f t="shared" si="4"/>
        <v>154.93100000000004</v>
      </c>
      <c r="P37" s="108">
        <f t="shared" si="5"/>
        <v>85.603999999999985</v>
      </c>
      <c r="Q37" s="109"/>
      <c r="R37" s="109">
        <v>522.92600000000004</v>
      </c>
      <c r="S37" s="109">
        <v>367.995</v>
      </c>
      <c r="T37" s="109">
        <v>282.39100000000002</v>
      </c>
      <c r="U37" s="87">
        <f t="shared" si="6"/>
        <v>-1</v>
      </c>
      <c r="V37" s="87">
        <f t="shared" si="7"/>
        <v>0.44007416937864219</v>
      </c>
      <c r="W37" s="87">
        <f t="shared" si="8"/>
        <v>0.22583218911196051</v>
      </c>
      <c r="X37" s="108">
        <f t="shared" si="9"/>
        <v>-190.27699999999999</v>
      </c>
      <c r="Y37" s="108">
        <f t="shared" si="10"/>
        <v>58.146999999999991</v>
      </c>
      <c r="Z37" s="108">
        <f t="shared" si="11"/>
        <v>24.341999999999999</v>
      </c>
      <c r="AA37" s="109"/>
      <c r="AB37" s="109">
        <v>190.27699999999999</v>
      </c>
      <c r="AC37" s="109">
        <v>132.13</v>
      </c>
      <c r="AD37" s="109">
        <v>107.788</v>
      </c>
      <c r="AE37" s="87">
        <f t="shared" si="12"/>
        <v>-1</v>
      </c>
      <c r="AF37" s="87">
        <f t="shared" si="13"/>
        <v>0.53132452924216</v>
      </c>
      <c r="AG37" s="87">
        <f t="shared" si="14"/>
        <v>0.50133604104318086</v>
      </c>
      <c r="AH37" s="108">
        <f t="shared" si="48"/>
        <v>-86.039000000000001</v>
      </c>
      <c r="AI37" s="108">
        <f t="shared" si="49"/>
        <v>29.853000000000002</v>
      </c>
      <c r="AJ37" s="108">
        <f t="shared" si="50"/>
        <v>18.762</v>
      </c>
      <c r="AK37" s="109"/>
      <c r="AL37" s="109">
        <v>86.039000000000001</v>
      </c>
      <c r="AM37" s="109">
        <v>56.186</v>
      </c>
      <c r="AN37" s="109">
        <v>37.423999999999999</v>
      </c>
      <c r="AO37" s="87">
        <f t="shared" si="18"/>
        <v>-1</v>
      </c>
      <c r="AP37" s="87">
        <f t="shared" si="19"/>
        <v>0.39962569582186958</v>
      </c>
      <c r="AQ37" s="87">
        <f t="shared" si="20"/>
        <v>0.70032909946419319</v>
      </c>
      <c r="AR37" s="108">
        <f t="shared" si="21"/>
        <v>-87.498999999999995</v>
      </c>
      <c r="AS37" s="108">
        <f t="shared" si="22"/>
        <v>24.982999999999997</v>
      </c>
      <c r="AT37" s="108">
        <f t="shared" si="23"/>
        <v>25.748999999999995</v>
      </c>
      <c r="AU37" s="109"/>
      <c r="AV37" s="109">
        <v>87.498999999999995</v>
      </c>
      <c r="AW37" s="109">
        <v>62.515999999999998</v>
      </c>
      <c r="AX37" s="109">
        <v>36.767000000000003</v>
      </c>
      <c r="AY37" s="87">
        <f t="shared" si="24"/>
        <v>-1</v>
      </c>
      <c r="AZ37" s="87">
        <f t="shared" si="25"/>
        <v>0.10930596891700874</v>
      </c>
      <c r="BA37" s="87">
        <f t="shared" si="26"/>
        <v>-0.36751947344021441</v>
      </c>
      <c r="BB37" s="108">
        <f t="shared" si="27"/>
        <v>-275.44400000000002</v>
      </c>
      <c r="BC37" s="108">
        <f t="shared" si="28"/>
        <v>27.14100000000002</v>
      </c>
      <c r="BD37" s="108">
        <f t="shared" si="29"/>
        <v>-144.28300000000002</v>
      </c>
      <c r="BE37" s="109"/>
      <c r="BF37" s="109">
        <v>275.44400000000002</v>
      </c>
      <c r="BG37" s="109">
        <v>248.303</v>
      </c>
      <c r="BH37" s="109">
        <v>392.58600000000001</v>
      </c>
      <c r="BI37" s="87">
        <f t="shared" si="30"/>
        <v>-1</v>
      </c>
      <c r="BJ37" s="87">
        <f t="shared" si="31"/>
        <v>-0.20991102548176396</v>
      </c>
      <c r="BK37" s="87">
        <f t="shared" si="32"/>
        <v>2.4532205993518914E-2</v>
      </c>
      <c r="BL37" s="108">
        <f t="shared" si="33"/>
        <v>-399.42</v>
      </c>
      <c r="BM37" s="108">
        <f t="shared" si="34"/>
        <v>-106.11799999999999</v>
      </c>
      <c r="BN37" s="108">
        <f t="shared" si="35"/>
        <v>12.105000000000018</v>
      </c>
      <c r="BO37" s="109"/>
      <c r="BP37" s="109">
        <v>399.42</v>
      </c>
      <c r="BQ37" s="109">
        <v>505.53800000000001</v>
      </c>
      <c r="BR37" s="109">
        <v>493.43299999999999</v>
      </c>
      <c r="BS37" s="87">
        <f t="shared" si="36"/>
        <v>-1</v>
      </c>
      <c r="BT37" s="87">
        <f t="shared" si="37"/>
        <v>8.3832335329341312E-2</v>
      </c>
      <c r="BU37" s="87">
        <f t="shared" si="38"/>
        <v>-2.3391812865497075E-2</v>
      </c>
      <c r="BV37" s="108">
        <f t="shared" si="39"/>
        <v>-181</v>
      </c>
      <c r="BW37" s="108">
        <f t="shared" si="40"/>
        <v>14</v>
      </c>
      <c r="BX37" s="108">
        <f t="shared" si="41"/>
        <v>-4</v>
      </c>
      <c r="BY37" s="54"/>
      <c r="BZ37" s="54">
        <v>181</v>
      </c>
      <c r="CA37" s="54">
        <v>167</v>
      </c>
      <c r="CB37" s="54">
        <v>171</v>
      </c>
      <c r="CC37" s="108">
        <f t="shared" si="42"/>
        <v>0</v>
      </c>
      <c r="CD37" s="108">
        <f t="shared" si="43"/>
        <v>0</v>
      </c>
      <c r="CE37" s="5"/>
      <c r="CF37" s="5"/>
      <c r="CG37" s="5"/>
      <c r="CH37" s="87" t="e">
        <f t="shared" si="44"/>
        <v>#DIV/0!</v>
      </c>
      <c r="CI37" s="87" t="e">
        <f t="shared" si="45"/>
        <v>#DIV/0!</v>
      </c>
      <c r="CJ37" s="108">
        <f t="shared" si="46"/>
        <v>0</v>
      </c>
      <c r="CK37" s="108">
        <f t="shared" si="47"/>
        <v>0</v>
      </c>
      <c r="CL37" s="54"/>
      <c r="CM37" s="54"/>
      <c r="CN37" s="54"/>
      <c r="CO37" s="19"/>
      <c r="CP37" s="1" t="s">
        <v>11</v>
      </c>
      <c r="CQ37" s="4" t="s">
        <v>13</v>
      </c>
      <c r="CR37" s="1">
        <v>4700</v>
      </c>
      <c r="CS37" s="1" t="s">
        <v>393</v>
      </c>
      <c r="CT37" s="15" t="s">
        <v>317</v>
      </c>
    </row>
    <row r="38" spans="1:98" s="96" customFormat="1" x14ac:dyDescent="0.25">
      <c r="A38" s="80" t="s">
        <v>125</v>
      </c>
      <c r="B38" s="114">
        <v>67758919</v>
      </c>
      <c r="C38" s="5" t="s">
        <v>112</v>
      </c>
      <c r="D38"/>
      <c r="E38">
        <v>502000</v>
      </c>
      <c r="F38" s="106">
        <v>45729</v>
      </c>
      <c r="G38" s="107" t="s">
        <v>21</v>
      </c>
      <c r="H38" s="107" t="s">
        <v>21</v>
      </c>
      <c r="I38" s="107" t="s">
        <v>21</v>
      </c>
      <c r="J38" s="107" t="s">
        <v>21</v>
      </c>
      <c r="K38" s="87">
        <f t="shared" si="0"/>
        <v>7.8546358946249839E-2</v>
      </c>
      <c r="L38" s="87">
        <f t="shared" si="1"/>
        <v>-0.31972573423478701</v>
      </c>
      <c r="M38" s="87">
        <f t="shared" si="2"/>
        <v>0.49586077561988695</v>
      </c>
      <c r="N38" s="108">
        <f t="shared" si="3"/>
        <v>2012.4979999999996</v>
      </c>
      <c r="O38" s="108">
        <f t="shared" si="4"/>
        <v>-12042.120000000003</v>
      </c>
      <c r="P38" s="108">
        <f t="shared" si="5"/>
        <v>12485.155000000002</v>
      </c>
      <c r="Q38" s="109">
        <v>27634.284</v>
      </c>
      <c r="R38" s="109">
        <v>25621.786</v>
      </c>
      <c r="S38" s="109">
        <v>37663.906000000003</v>
      </c>
      <c r="T38" s="109">
        <v>25178.751</v>
      </c>
      <c r="U38" s="87">
        <f t="shared" si="6"/>
        <v>-0.37226516446512697</v>
      </c>
      <c r="V38" s="87">
        <f t="shared" si="7"/>
        <v>-0.42997805342457135</v>
      </c>
      <c r="W38" s="87">
        <f t="shared" si="8"/>
        <v>1.1026787303986068</v>
      </c>
      <c r="X38" s="108">
        <f t="shared" si="9"/>
        <v>-2054.9320000000002</v>
      </c>
      <c r="Y38" s="108">
        <f t="shared" si="10"/>
        <v>-4163.8949999999995</v>
      </c>
      <c r="Z38" s="108">
        <f t="shared" si="11"/>
        <v>5078.4309999999996</v>
      </c>
      <c r="AA38" s="109">
        <v>3465.1439999999998</v>
      </c>
      <c r="AB38" s="109">
        <v>5520.076</v>
      </c>
      <c r="AC38" s="109">
        <v>9683.9709999999995</v>
      </c>
      <c r="AD38" s="109">
        <v>4605.54</v>
      </c>
      <c r="AE38" s="87">
        <f t="shared" si="12"/>
        <v>-0.52754294057494711</v>
      </c>
      <c r="AF38" s="87">
        <f t="shared" si="13"/>
        <v>-0.47866157379880198</v>
      </c>
      <c r="AG38" s="87">
        <f t="shared" si="14"/>
        <v>2.2244402337654576</v>
      </c>
      <c r="AH38" s="108">
        <f t="shared" si="48"/>
        <v>-1543.54</v>
      </c>
      <c r="AI38" s="108">
        <f t="shared" si="49"/>
        <v>-2686.3889999999997</v>
      </c>
      <c r="AJ38" s="108">
        <f t="shared" si="50"/>
        <v>3871.7449999999999</v>
      </c>
      <c r="AK38" s="109">
        <v>1382.364</v>
      </c>
      <c r="AL38" s="109">
        <v>2925.904</v>
      </c>
      <c r="AM38" s="109">
        <v>5612.2929999999997</v>
      </c>
      <c r="AN38" s="109">
        <v>1740.548</v>
      </c>
      <c r="AO38" s="87">
        <f t="shared" si="18"/>
        <v>-0.5828899096104101</v>
      </c>
      <c r="AP38" s="87">
        <f t="shared" si="19"/>
        <v>-0.46597639241033478</v>
      </c>
      <c r="AQ38" s="87">
        <f t="shared" si="20"/>
        <v>2.5685831377500135</v>
      </c>
      <c r="AR38" s="108">
        <f t="shared" si="21"/>
        <v>-1659.364</v>
      </c>
      <c r="AS38" s="108">
        <f t="shared" si="22"/>
        <v>-2484.0400000000004</v>
      </c>
      <c r="AT38" s="108">
        <f t="shared" si="23"/>
        <v>3837.0060000000003</v>
      </c>
      <c r="AU38" s="109">
        <v>1187.424</v>
      </c>
      <c r="AV38" s="109">
        <v>2846.788</v>
      </c>
      <c r="AW38" s="109">
        <v>5330.8280000000004</v>
      </c>
      <c r="AX38" s="109">
        <v>1493.8219999999999</v>
      </c>
      <c r="AY38" s="87">
        <f t="shared" si="24"/>
        <v>6.7209114509469522E-2</v>
      </c>
      <c r="AZ38" s="87">
        <f t="shared" si="25"/>
        <v>-0.11881866486616549</v>
      </c>
      <c r="BA38" s="87">
        <f t="shared" si="26"/>
        <v>0.3396758562675759</v>
      </c>
      <c r="BB38" s="108">
        <f t="shared" si="27"/>
        <v>558.73800000000119</v>
      </c>
      <c r="BC38" s="108">
        <f t="shared" si="28"/>
        <v>-1120.9840000000004</v>
      </c>
      <c r="BD38" s="108">
        <f t="shared" si="29"/>
        <v>2392.1019999999999</v>
      </c>
      <c r="BE38" s="109">
        <v>8872.1640000000007</v>
      </c>
      <c r="BF38" s="109">
        <v>8313.4259999999995</v>
      </c>
      <c r="BG38" s="109">
        <v>9434.41</v>
      </c>
      <c r="BH38" s="109">
        <v>7042.308</v>
      </c>
      <c r="BI38" s="87">
        <f t="shared" si="30"/>
        <v>-5.1875043109632847E-2</v>
      </c>
      <c r="BJ38" s="87">
        <f t="shared" si="31"/>
        <v>-0.16731774572565239</v>
      </c>
      <c r="BK38" s="87">
        <f t="shared" si="32"/>
        <v>0.12304873259024723</v>
      </c>
      <c r="BL38" s="108">
        <f t="shared" si="33"/>
        <v>-843.83399999999892</v>
      </c>
      <c r="BM38" s="108">
        <f t="shared" si="34"/>
        <v>-3268.5959999999995</v>
      </c>
      <c r="BN38" s="108">
        <f t="shared" si="35"/>
        <v>2140.413999999997</v>
      </c>
      <c r="BO38" s="109">
        <v>15422.832</v>
      </c>
      <c r="BP38" s="109">
        <v>16266.665999999999</v>
      </c>
      <c r="BQ38" s="109">
        <v>19535.261999999999</v>
      </c>
      <c r="BR38" s="109">
        <v>17394.848000000002</v>
      </c>
      <c r="BS38" s="87">
        <f t="shared" si="36"/>
        <v>3.6480686695278972E-2</v>
      </c>
      <c r="BT38" s="87">
        <f t="shared" si="37"/>
        <v>9.6470588235294114E-2</v>
      </c>
      <c r="BU38" s="87">
        <f t="shared" si="38"/>
        <v>0.13031914893617022</v>
      </c>
      <c r="BV38" s="108">
        <f t="shared" si="39"/>
        <v>17</v>
      </c>
      <c r="BW38" s="108">
        <f t="shared" si="40"/>
        <v>41</v>
      </c>
      <c r="BX38" s="108">
        <f t="shared" si="41"/>
        <v>49</v>
      </c>
      <c r="BY38" s="54">
        <v>483</v>
      </c>
      <c r="BZ38" s="54">
        <v>466</v>
      </c>
      <c r="CA38" s="54">
        <v>425</v>
      </c>
      <c r="CB38" s="54">
        <v>376</v>
      </c>
      <c r="CC38" s="108">
        <f t="shared" si="42"/>
        <v>0</v>
      </c>
      <c r="CD38" s="108">
        <f t="shared" si="43"/>
        <v>-542</v>
      </c>
      <c r="CE38" s="5"/>
      <c r="CF38" s="5"/>
      <c r="CG38" s="5">
        <v>542</v>
      </c>
      <c r="CH38" s="87" t="e">
        <f t="shared" si="44"/>
        <v>#DIV/0!</v>
      </c>
      <c r="CI38" s="87" t="e">
        <f t="shared" si="45"/>
        <v>#DIV/0!</v>
      </c>
      <c r="CJ38" s="108">
        <f t="shared" si="46"/>
        <v>0</v>
      </c>
      <c r="CK38" s="108">
        <f t="shared" si="47"/>
        <v>0</v>
      </c>
      <c r="CL38" s="54"/>
      <c r="CM38" s="54"/>
      <c r="CN38" s="54"/>
      <c r="CO38" s="19"/>
      <c r="CP38" s="1" t="s">
        <v>9</v>
      </c>
      <c r="CQ38" s="4" t="s">
        <v>13</v>
      </c>
      <c r="CR38" s="1">
        <v>2900</v>
      </c>
      <c r="CS38" s="1" t="s">
        <v>350</v>
      </c>
      <c r="CT38" s="15" t="s">
        <v>15</v>
      </c>
    </row>
    <row r="39" spans="1:98" s="96" customFormat="1" x14ac:dyDescent="0.25">
      <c r="A39" s="80" t="s">
        <v>464</v>
      </c>
      <c r="B39" s="114">
        <v>18630877</v>
      </c>
      <c r="C39" s="5" t="s">
        <v>163</v>
      </c>
      <c r="D39"/>
      <c r="E39">
        <v>265100</v>
      </c>
      <c r="F39" s="106">
        <v>45617</v>
      </c>
      <c r="G39" s="117" t="s">
        <v>303</v>
      </c>
      <c r="H39" s="118" t="s">
        <v>303</v>
      </c>
      <c r="I39" s="119"/>
      <c r="J39" s="119"/>
      <c r="K39" s="87">
        <f t="shared" si="0"/>
        <v>0.1084135607552843</v>
      </c>
      <c r="L39" s="87" t="e">
        <f t="shared" si="1"/>
        <v>#DIV/0!</v>
      </c>
      <c r="M39" s="87" t="e">
        <f t="shared" si="2"/>
        <v>#DIV/0!</v>
      </c>
      <c r="N39" s="108">
        <f t="shared" si="3"/>
        <v>32.307999999999993</v>
      </c>
      <c r="O39" s="108">
        <f t="shared" si="4"/>
        <v>298.00700000000001</v>
      </c>
      <c r="P39" s="108">
        <f t="shared" si="5"/>
        <v>0</v>
      </c>
      <c r="Q39" s="109">
        <v>330.315</v>
      </c>
      <c r="R39" s="109">
        <v>298.00700000000001</v>
      </c>
      <c r="S39" s="109"/>
      <c r="T39" s="109"/>
      <c r="U39" s="87" t="e">
        <f t="shared" si="6"/>
        <v>#DIV/0!</v>
      </c>
      <c r="V39" s="87" t="e">
        <f t="shared" si="7"/>
        <v>#DIV/0!</v>
      </c>
      <c r="W39" s="87" t="e">
        <f t="shared" si="8"/>
        <v>#DIV/0!</v>
      </c>
      <c r="X39" s="108">
        <f t="shared" si="9"/>
        <v>0</v>
      </c>
      <c r="Y39" s="108">
        <f t="shared" si="10"/>
        <v>0</v>
      </c>
      <c r="Z39" s="108">
        <f t="shared" si="11"/>
        <v>0</v>
      </c>
      <c r="AA39" s="109"/>
      <c r="AB39" s="109"/>
      <c r="AC39" s="109"/>
      <c r="AD39" s="109"/>
      <c r="AE39" s="87" t="e">
        <f t="shared" si="12"/>
        <v>#DIV/0!</v>
      </c>
      <c r="AF39" s="87" t="e">
        <f t="shared" si="13"/>
        <v>#DIV/0!</v>
      </c>
      <c r="AG39" s="87" t="e">
        <f t="shared" si="14"/>
        <v>#DIV/0!</v>
      </c>
      <c r="AH39" s="108">
        <f t="shared" si="48"/>
        <v>0</v>
      </c>
      <c r="AI39" s="108">
        <f t="shared" si="49"/>
        <v>0</v>
      </c>
      <c r="AJ39" s="108">
        <f t="shared" si="50"/>
        <v>0</v>
      </c>
      <c r="AK39" s="109"/>
      <c r="AL39" s="109"/>
      <c r="AM39" s="109"/>
      <c r="AN39" s="109"/>
      <c r="AO39" s="87" t="e">
        <f t="shared" si="18"/>
        <v>#DIV/0!</v>
      </c>
      <c r="AP39" s="87" t="e">
        <f t="shared" si="19"/>
        <v>#DIV/0!</v>
      </c>
      <c r="AQ39" s="87" t="e">
        <f t="shared" si="20"/>
        <v>#DIV/0!</v>
      </c>
      <c r="AR39" s="108">
        <f t="shared" si="21"/>
        <v>0</v>
      </c>
      <c r="AS39" s="108">
        <f t="shared" si="22"/>
        <v>0</v>
      </c>
      <c r="AT39" s="108">
        <f t="shared" si="23"/>
        <v>0</v>
      </c>
      <c r="AU39" s="109"/>
      <c r="AV39" s="109"/>
      <c r="AW39" s="109"/>
      <c r="AX39" s="109"/>
      <c r="AY39" s="87" t="e">
        <f t="shared" si="24"/>
        <v>#DIV/0!</v>
      </c>
      <c r="AZ39" s="87" t="e">
        <f t="shared" si="25"/>
        <v>#DIV/0!</v>
      </c>
      <c r="BA39" s="87" t="e">
        <f t="shared" si="26"/>
        <v>#DIV/0!</v>
      </c>
      <c r="BB39" s="108">
        <f t="shared" si="27"/>
        <v>0</v>
      </c>
      <c r="BC39" s="108">
        <f t="shared" si="28"/>
        <v>0</v>
      </c>
      <c r="BD39" s="108">
        <f t="shared" si="29"/>
        <v>0</v>
      </c>
      <c r="BE39" s="109"/>
      <c r="BF39" s="109"/>
      <c r="BG39" s="109"/>
      <c r="BH39" s="109"/>
      <c r="BI39" s="87" t="e">
        <f t="shared" si="30"/>
        <v>#DIV/0!</v>
      </c>
      <c r="BJ39" s="87" t="e">
        <f t="shared" si="31"/>
        <v>#DIV/0!</v>
      </c>
      <c r="BK39" s="87" t="e">
        <f t="shared" si="32"/>
        <v>#DIV/0!</v>
      </c>
      <c r="BL39" s="108">
        <f t="shared" si="33"/>
        <v>0</v>
      </c>
      <c r="BM39" s="108">
        <f t="shared" si="34"/>
        <v>0</v>
      </c>
      <c r="BN39" s="108">
        <f t="shared" si="35"/>
        <v>0</v>
      </c>
      <c r="BO39" s="109"/>
      <c r="BP39" s="109"/>
      <c r="BQ39" s="109"/>
      <c r="BR39" s="109"/>
      <c r="BS39" s="87">
        <f t="shared" si="36"/>
        <v>0.33333333333333331</v>
      </c>
      <c r="BT39" s="87" t="e">
        <f t="shared" si="37"/>
        <v>#DIV/0!</v>
      </c>
      <c r="BU39" s="87" t="e">
        <f t="shared" si="38"/>
        <v>#DIV/0!</v>
      </c>
      <c r="BV39" s="108">
        <f t="shared" si="39"/>
        <v>28</v>
      </c>
      <c r="BW39" s="108">
        <f t="shared" si="40"/>
        <v>84</v>
      </c>
      <c r="BX39" s="108">
        <f t="shared" si="41"/>
        <v>0</v>
      </c>
      <c r="BY39" s="123">
        <v>112</v>
      </c>
      <c r="BZ39" s="123">
        <v>84</v>
      </c>
      <c r="CA39" s="54"/>
      <c r="CB39" s="54"/>
      <c r="CC39" s="108">
        <f t="shared" si="42"/>
        <v>0</v>
      </c>
      <c r="CD39" s="108">
        <f t="shared" si="43"/>
        <v>0</v>
      </c>
      <c r="CE39" s="54"/>
      <c r="CF39" s="54"/>
      <c r="CG39" s="54"/>
      <c r="CH39" s="87" t="e">
        <f t="shared" si="44"/>
        <v>#DIV/0!</v>
      </c>
      <c r="CI39" s="87" t="e">
        <f t="shared" si="45"/>
        <v>#DIV/0!</v>
      </c>
      <c r="CJ39" s="108">
        <f t="shared" si="46"/>
        <v>0</v>
      </c>
      <c r="CK39" s="108">
        <f t="shared" si="47"/>
        <v>0</v>
      </c>
      <c r="CL39" s="54"/>
      <c r="CM39" s="54"/>
      <c r="CN39" s="54"/>
      <c r="CO39" s="19"/>
      <c r="CP39" s="1" t="s">
        <v>9</v>
      </c>
      <c r="CQ39" s="4"/>
      <c r="CR39" s="1">
        <v>3520</v>
      </c>
      <c r="CS39" s="1" t="s">
        <v>465</v>
      </c>
      <c r="CT39" s="15" t="s">
        <v>15</v>
      </c>
    </row>
    <row r="40" spans="1:98" s="96" customFormat="1" x14ac:dyDescent="0.25">
      <c r="A40" s="80" t="s">
        <v>190</v>
      </c>
      <c r="B40" s="114">
        <v>32091067</v>
      </c>
      <c r="C40" s="5" t="s">
        <v>163</v>
      </c>
      <c r="D40" t="s">
        <v>200</v>
      </c>
      <c r="E40">
        <v>265100</v>
      </c>
      <c r="F40" s="106">
        <v>45385</v>
      </c>
      <c r="G40" s="107"/>
      <c r="H40" s="107" t="s">
        <v>21</v>
      </c>
      <c r="I40" s="107" t="s">
        <v>21</v>
      </c>
      <c r="J40" s="107" t="s">
        <v>21</v>
      </c>
      <c r="K40" s="87" t="e">
        <f t="shared" si="0"/>
        <v>#DIV/0!</v>
      </c>
      <c r="L40" s="87" t="e">
        <f t="shared" si="1"/>
        <v>#DIV/0!</v>
      </c>
      <c r="M40" s="87" t="e">
        <f t="shared" si="2"/>
        <v>#DIV/0!</v>
      </c>
      <c r="N40" s="108">
        <f t="shared" si="3"/>
        <v>0</v>
      </c>
      <c r="O40" s="108">
        <f t="shared" si="4"/>
        <v>0</v>
      </c>
      <c r="P40" s="108">
        <f t="shared" si="5"/>
        <v>0</v>
      </c>
      <c r="Q40" s="109"/>
      <c r="R40" s="109"/>
      <c r="S40" s="109"/>
      <c r="T40" s="109"/>
      <c r="U40" s="87">
        <f t="shared" si="6"/>
        <v>-1</v>
      </c>
      <c r="V40" s="87">
        <f t="shared" si="7"/>
        <v>2.224181360201511</v>
      </c>
      <c r="W40" s="87">
        <f t="shared" si="8"/>
        <v>-0.67697314890154592</v>
      </c>
      <c r="X40" s="108">
        <f t="shared" si="9"/>
        <v>-7.68</v>
      </c>
      <c r="Y40" s="108">
        <f t="shared" si="10"/>
        <v>5.298</v>
      </c>
      <c r="Z40" s="108">
        <f t="shared" si="11"/>
        <v>-4.9919999999999991</v>
      </c>
      <c r="AA40" s="109"/>
      <c r="AB40" s="109">
        <v>7.68</v>
      </c>
      <c r="AC40" s="109">
        <v>2.3820000000000001</v>
      </c>
      <c r="AD40" s="109">
        <v>7.3739999999999997</v>
      </c>
      <c r="AE40" s="87">
        <f t="shared" si="12"/>
        <v>1</v>
      </c>
      <c r="AF40" s="87">
        <f t="shared" si="13"/>
        <v>5.1817321983515706E-2</v>
      </c>
      <c r="AG40" s="87">
        <f t="shared" si="14"/>
        <v>-0.2184721764899572</v>
      </c>
      <c r="AH40" s="108">
        <f t="shared" si="48"/>
        <v>14.035</v>
      </c>
      <c r="AI40" s="108">
        <f t="shared" si="49"/>
        <v>0.76699999999999946</v>
      </c>
      <c r="AJ40" s="108">
        <f t="shared" si="50"/>
        <v>-2.6539999999999999</v>
      </c>
      <c r="AK40" s="109"/>
      <c r="AL40" s="109">
        <v>-14.035</v>
      </c>
      <c r="AM40" s="109">
        <v>-14.802</v>
      </c>
      <c r="AN40" s="109">
        <v>-12.148</v>
      </c>
      <c r="AO40" s="87">
        <f t="shared" si="18"/>
        <v>1</v>
      </c>
      <c r="AP40" s="87">
        <f t="shared" si="19"/>
        <v>8.9378153463075746E-2</v>
      </c>
      <c r="AQ40" s="87">
        <f t="shared" si="20"/>
        <v>-0.21205623064093401</v>
      </c>
      <c r="AR40" s="108">
        <f t="shared" si="21"/>
        <v>13.897</v>
      </c>
      <c r="AS40" s="108">
        <f t="shared" si="22"/>
        <v>1.363999999999999</v>
      </c>
      <c r="AT40" s="108">
        <f t="shared" si="23"/>
        <v>-2.67</v>
      </c>
      <c r="AU40" s="109"/>
      <c r="AV40" s="109">
        <v>-13.897</v>
      </c>
      <c r="AW40" s="109">
        <v>-15.260999999999999</v>
      </c>
      <c r="AX40" s="109">
        <v>-12.590999999999999</v>
      </c>
      <c r="AY40" s="87">
        <f t="shared" si="24"/>
        <v>-1</v>
      </c>
      <c r="AZ40" s="87">
        <f t="shared" si="25"/>
        <v>-0.31872369234392017</v>
      </c>
      <c r="BA40" s="87">
        <f t="shared" si="26"/>
        <v>1.3816771113100597E-2</v>
      </c>
      <c r="BB40" s="108">
        <f t="shared" si="27"/>
        <v>-23.145</v>
      </c>
      <c r="BC40" s="108">
        <f t="shared" si="28"/>
        <v>-10.827999999999999</v>
      </c>
      <c r="BD40" s="108">
        <f t="shared" si="29"/>
        <v>0.46300000000000097</v>
      </c>
      <c r="BE40" s="109"/>
      <c r="BF40" s="109">
        <v>23.145</v>
      </c>
      <c r="BG40" s="109">
        <v>33.972999999999999</v>
      </c>
      <c r="BH40" s="109">
        <v>33.51</v>
      </c>
      <c r="BI40" s="87">
        <f t="shared" si="30"/>
        <v>-1</v>
      </c>
      <c r="BJ40" s="87">
        <f t="shared" si="31"/>
        <v>-0.20468658465143527</v>
      </c>
      <c r="BK40" s="87">
        <f t="shared" si="32"/>
        <v>-0.12872601061657821</v>
      </c>
      <c r="BL40" s="108">
        <f t="shared" si="33"/>
        <v>-33.94</v>
      </c>
      <c r="BM40" s="108">
        <f t="shared" si="34"/>
        <v>-8.7349999999999994</v>
      </c>
      <c r="BN40" s="108">
        <f t="shared" si="35"/>
        <v>-6.3049999999999997</v>
      </c>
      <c r="BO40" s="109"/>
      <c r="BP40" s="109">
        <v>33.94</v>
      </c>
      <c r="BQ40" s="109">
        <v>42.674999999999997</v>
      </c>
      <c r="BR40" s="109">
        <v>48.98</v>
      </c>
      <c r="BS40" s="87">
        <f t="shared" si="36"/>
        <v>-1</v>
      </c>
      <c r="BT40" s="87">
        <f t="shared" si="37"/>
        <v>0.18181818181818182</v>
      </c>
      <c r="BU40" s="87">
        <f t="shared" si="38"/>
        <v>-4.3478260869565216E-2</v>
      </c>
      <c r="BV40" s="108">
        <f t="shared" si="39"/>
        <v>-26</v>
      </c>
      <c r="BW40" s="108">
        <f t="shared" si="40"/>
        <v>4</v>
      </c>
      <c r="BX40" s="108">
        <f t="shared" si="41"/>
        <v>-1</v>
      </c>
      <c r="BY40" s="54"/>
      <c r="BZ40" s="54">
        <v>26</v>
      </c>
      <c r="CA40" s="54">
        <v>22</v>
      </c>
      <c r="CB40" s="54">
        <v>23</v>
      </c>
      <c r="CC40" s="108">
        <f t="shared" si="42"/>
        <v>0</v>
      </c>
      <c r="CD40" s="108">
        <f t="shared" si="43"/>
        <v>0</v>
      </c>
      <c r="CE40" s="5"/>
      <c r="CF40" s="5"/>
      <c r="CG40" s="5"/>
      <c r="CH40" s="87" t="e">
        <f t="shared" si="44"/>
        <v>#DIV/0!</v>
      </c>
      <c r="CI40" s="87" t="e">
        <f t="shared" si="45"/>
        <v>#DIV/0!</v>
      </c>
      <c r="CJ40" s="108">
        <f t="shared" si="46"/>
        <v>0</v>
      </c>
      <c r="CK40" s="108">
        <f t="shared" si="47"/>
        <v>0</v>
      </c>
      <c r="CL40" s="54"/>
      <c r="CM40" s="54"/>
      <c r="CN40" s="54"/>
      <c r="CO40" s="19"/>
      <c r="CP40" s="1" t="s">
        <v>9</v>
      </c>
      <c r="CQ40" s="4"/>
      <c r="CR40" s="1">
        <v>6000</v>
      </c>
      <c r="CS40" s="1" t="s">
        <v>338</v>
      </c>
      <c r="CT40" s="15" t="s">
        <v>12</v>
      </c>
    </row>
    <row r="41" spans="1:98" s="96" customFormat="1" x14ac:dyDescent="0.25">
      <c r="A41" s="80" t="s">
        <v>142</v>
      </c>
      <c r="B41" s="114">
        <v>33351828</v>
      </c>
      <c r="C41" s="5" t="s">
        <v>112</v>
      </c>
      <c r="D41"/>
      <c r="E41">
        <v>522990</v>
      </c>
      <c r="F41" s="106">
        <v>45412</v>
      </c>
      <c r="G41" s="107"/>
      <c r="H41" s="107" t="s">
        <v>21</v>
      </c>
      <c r="I41" s="107" t="s">
        <v>21</v>
      </c>
      <c r="J41" s="107" t="s">
        <v>21</v>
      </c>
      <c r="K41" s="87" t="e">
        <f t="shared" si="0"/>
        <v>#DIV/0!</v>
      </c>
      <c r="L41" s="87" t="e">
        <f t="shared" si="1"/>
        <v>#DIV/0!</v>
      </c>
      <c r="M41" s="87" t="e">
        <f t="shared" si="2"/>
        <v>#DIV/0!</v>
      </c>
      <c r="N41" s="108">
        <f t="shared" si="3"/>
        <v>0</v>
      </c>
      <c r="O41" s="108">
        <f t="shared" si="4"/>
        <v>0</v>
      </c>
      <c r="P41" s="108">
        <f t="shared" si="5"/>
        <v>0</v>
      </c>
      <c r="Q41" s="109"/>
      <c r="R41" s="109"/>
      <c r="S41" s="109"/>
      <c r="T41" s="109"/>
      <c r="U41" s="87">
        <f t="shared" si="6"/>
        <v>-1</v>
      </c>
      <c r="V41" s="87">
        <f t="shared" si="7"/>
        <v>-4.2772194596098724E-3</v>
      </c>
      <c r="W41" s="87">
        <f t="shared" si="8"/>
        <v>-2.6308661204035941E-2</v>
      </c>
      <c r="X41" s="108">
        <f t="shared" si="9"/>
        <v>-28.634</v>
      </c>
      <c r="Y41" s="108">
        <f t="shared" si="10"/>
        <v>-0.12300000000000111</v>
      </c>
      <c r="Z41" s="108">
        <f t="shared" si="11"/>
        <v>-0.77699999999999747</v>
      </c>
      <c r="AA41" s="109"/>
      <c r="AB41" s="109">
        <v>28.634</v>
      </c>
      <c r="AC41" s="109">
        <v>28.757000000000001</v>
      </c>
      <c r="AD41" s="109">
        <v>29.533999999999999</v>
      </c>
      <c r="AE41" s="87">
        <f t="shared" si="12"/>
        <v>-1</v>
      </c>
      <c r="AF41" s="87">
        <f t="shared" si="13"/>
        <v>0.52792792792792775</v>
      </c>
      <c r="AG41" s="87">
        <f t="shared" si="14"/>
        <v>-0.77512155591572118</v>
      </c>
      <c r="AH41" s="108">
        <f t="shared" si="48"/>
        <v>-0.84799999999999998</v>
      </c>
      <c r="AI41" s="108">
        <f t="shared" si="49"/>
        <v>0.29299999999999993</v>
      </c>
      <c r="AJ41" s="108">
        <f t="shared" si="50"/>
        <v>-1.9129999999999998</v>
      </c>
      <c r="AK41" s="109"/>
      <c r="AL41" s="109">
        <v>0.84799999999999998</v>
      </c>
      <c r="AM41" s="109">
        <v>0.55500000000000005</v>
      </c>
      <c r="AN41" s="109">
        <v>2.468</v>
      </c>
      <c r="AO41" s="87">
        <f t="shared" si="18"/>
        <v>-1</v>
      </c>
      <c r="AP41" s="87">
        <f t="shared" si="19"/>
        <v>0.58058608058608041</v>
      </c>
      <c r="AQ41" s="87">
        <f t="shared" si="20"/>
        <v>-0.77586206896551724</v>
      </c>
      <c r="AR41" s="108">
        <f t="shared" si="21"/>
        <v>-0.86299999999999999</v>
      </c>
      <c r="AS41" s="108">
        <f t="shared" si="22"/>
        <v>0.31699999999999995</v>
      </c>
      <c r="AT41" s="108">
        <f t="shared" si="23"/>
        <v>-1.89</v>
      </c>
      <c r="AU41" s="109"/>
      <c r="AV41" s="109">
        <v>0.86299999999999999</v>
      </c>
      <c r="AW41" s="109">
        <v>0.54600000000000004</v>
      </c>
      <c r="AX41" s="109">
        <v>2.4359999999999999</v>
      </c>
      <c r="AY41" s="87">
        <f t="shared" si="24"/>
        <v>-1</v>
      </c>
      <c r="AZ41" s="87">
        <f t="shared" si="25"/>
        <v>9.3859772376001141E-2</v>
      </c>
      <c r="BA41" s="87">
        <f t="shared" si="26"/>
        <v>6.3667613211777038E-2</v>
      </c>
      <c r="BB41" s="108">
        <f t="shared" si="27"/>
        <v>-7.7850000000000001</v>
      </c>
      <c r="BC41" s="108">
        <f t="shared" si="28"/>
        <v>0.66800000000000015</v>
      </c>
      <c r="BD41" s="108">
        <f t="shared" si="29"/>
        <v>0.42600000000000016</v>
      </c>
      <c r="BE41" s="109"/>
      <c r="BF41" s="109">
        <v>7.7850000000000001</v>
      </c>
      <c r="BG41" s="109">
        <v>7.117</v>
      </c>
      <c r="BH41" s="109">
        <v>6.6909999999999998</v>
      </c>
      <c r="BI41" s="87">
        <f t="shared" si="30"/>
        <v>-1</v>
      </c>
      <c r="BJ41" s="87">
        <f t="shared" si="31"/>
        <v>0.12334489281210588</v>
      </c>
      <c r="BK41" s="87">
        <f t="shared" si="32"/>
        <v>2.0099694484643833E-2</v>
      </c>
      <c r="BL41" s="108">
        <f t="shared" si="33"/>
        <v>-14.253</v>
      </c>
      <c r="BM41" s="108">
        <f t="shared" si="34"/>
        <v>1.5649999999999995</v>
      </c>
      <c r="BN41" s="108">
        <f t="shared" si="35"/>
        <v>0.25</v>
      </c>
      <c r="BO41" s="109"/>
      <c r="BP41" s="109">
        <v>14.253</v>
      </c>
      <c r="BQ41" s="109">
        <v>12.688000000000001</v>
      </c>
      <c r="BR41" s="109">
        <v>12.438000000000001</v>
      </c>
      <c r="BS41" s="87">
        <f t="shared" si="36"/>
        <v>-1</v>
      </c>
      <c r="BT41" s="87">
        <f t="shared" si="37"/>
        <v>0</v>
      </c>
      <c r="BU41" s="87">
        <f t="shared" si="38"/>
        <v>-6.4516129032258063E-2</v>
      </c>
      <c r="BV41" s="108">
        <f t="shared" si="39"/>
        <v>-29</v>
      </c>
      <c r="BW41" s="108">
        <f t="shared" si="40"/>
        <v>0</v>
      </c>
      <c r="BX41" s="108">
        <f t="shared" si="41"/>
        <v>-2</v>
      </c>
      <c r="BY41" s="54"/>
      <c r="BZ41" s="54">
        <v>29</v>
      </c>
      <c r="CA41" s="54">
        <v>29</v>
      </c>
      <c r="CB41" s="54">
        <v>31</v>
      </c>
      <c r="CC41" s="108">
        <f t="shared" si="42"/>
        <v>0</v>
      </c>
      <c r="CD41" s="108">
        <f t="shared" si="43"/>
        <v>0</v>
      </c>
      <c r="CE41" s="5"/>
      <c r="CF41" s="5"/>
      <c r="CG41" s="5"/>
      <c r="CH41" s="87" t="e">
        <f t="shared" si="44"/>
        <v>#DIV/0!</v>
      </c>
      <c r="CI41" s="87" t="e">
        <f t="shared" si="45"/>
        <v>#DIV/0!</v>
      </c>
      <c r="CJ41" s="108">
        <f t="shared" si="46"/>
        <v>0</v>
      </c>
      <c r="CK41" s="108">
        <f t="shared" si="47"/>
        <v>0</v>
      </c>
      <c r="CL41" s="54"/>
      <c r="CM41" s="54"/>
      <c r="CN41" s="54"/>
      <c r="CO41" s="19"/>
      <c r="CP41" s="1" t="s">
        <v>17</v>
      </c>
      <c r="CQ41" s="4"/>
      <c r="CR41" s="1">
        <v>5900</v>
      </c>
      <c r="CS41" s="1" t="s">
        <v>376</v>
      </c>
      <c r="CT41" s="15" t="s">
        <v>12</v>
      </c>
    </row>
    <row r="42" spans="1:98" s="96" customFormat="1" x14ac:dyDescent="0.25">
      <c r="A42" s="80" t="s">
        <v>204</v>
      </c>
      <c r="B42" s="114">
        <v>30071735</v>
      </c>
      <c r="C42" s="5" t="s">
        <v>344</v>
      </c>
      <c r="D42"/>
      <c r="E42">
        <v>522220</v>
      </c>
      <c r="F42" s="106">
        <v>45421</v>
      </c>
      <c r="G42" s="107"/>
      <c r="H42" s="107" t="s">
        <v>21</v>
      </c>
      <c r="I42" s="107" t="s">
        <v>21</v>
      </c>
      <c r="J42" s="107" t="s">
        <v>21</v>
      </c>
      <c r="K42" s="87">
        <f t="shared" si="0"/>
        <v>-1</v>
      </c>
      <c r="L42" s="87">
        <f t="shared" si="1"/>
        <v>6.8577764322420132E-2</v>
      </c>
      <c r="M42" s="87">
        <f t="shared" si="2"/>
        <v>0.24753951611914315</v>
      </c>
      <c r="N42" s="108">
        <f t="shared" si="3"/>
        <v>-543.56200000000001</v>
      </c>
      <c r="O42" s="108">
        <f t="shared" si="4"/>
        <v>34.884000000000015</v>
      </c>
      <c r="P42" s="108">
        <f t="shared" si="5"/>
        <v>100.93299999999999</v>
      </c>
      <c r="Q42" s="109"/>
      <c r="R42" s="109">
        <v>543.56200000000001</v>
      </c>
      <c r="S42" s="109">
        <v>508.678</v>
      </c>
      <c r="T42" s="109">
        <v>407.745</v>
      </c>
      <c r="U42" s="87" t="e">
        <f t="shared" si="6"/>
        <v>#DIV/0!</v>
      </c>
      <c r="V42" s="87" t="e">
        <f t="shared" si="7"/>
        <v>#DIV/0!</v>
      </c>
      <c r="W42" s="87" t="e">
        <f t="shared" si="8"/>
        <v>#DIV/0!</v>
      </c>
      <c r="X42" s="108">
        <f t="shared" si="9"/>
        <v>0</v>
      </c>
      <c r="Y42" s="108">
        <f t="shared" si="10"/>
        <v>0</v>
      </c>
      <c r="Z42" s="108">
        <f t="shared" si="11"/>
        <v>0</v>
      </c>
      <c r="AA42" s="109"/>
      <c r="AB42" s="109"/>
      <c r="AC42" s="109"/>
      <c r="AD42" s="109"/>
      <c r="AE42" s="87">
        <f t="shared" si="12"/>
        <v>-1</v>
      </c>
      <c r="AF42" s="87">
        <f t="shared" si="13"/>
        <v>-0.74564776246929398</v>
      </c>
      <c r="AG42" s="87">
        <f t="shared" si="14"/>
        <v>2.6481589713617768</v>
      </c>
      <c r="AH42" s="108">
        <f t="shared" si="48"/>
        <v>-4.7629999999999999</v>
      </c>
      <c r="AI42" s="108">
        <f t="shared" si="49"/>
        <v>-13.962999999999999</v>
      </c>
      <c r="AJ42" s="108">
        <f t="shared" si="50"/>
        <v>13.593</v>
      </c>
      <c r="AK42" s="109"/>
      <c r="AL42" s="109">
        <v>4.7629999999999999</v>
      </c>
      <c r="AM42" s="109">
        <v>18.725999999999999</v>
      </c>
      <c r="AN42" s="109">
        <v>5.133</v>
      </c>
      <c r="AO42" s="87">
        <f t="shared" si="18"/>
        <v>-1</v>
      </c>
      <c r="AP42" s="87">
        <f t="shared" si="19"/>
        <v>-0.7698036187113857</v>
      </c>
      <c r="AQ42" s="87">
        <f t="shared" si="20"/>
        <v>2.7869229162314606</v>
      </c>
      <c r="AR42" s="108">
        <f t="shared" si="21"/>
        <v>-4.173</v>
      </c>
      <c r="AS42" s="108">
        <f t="shared" si="22"/>
        <v>-13.955</v>
      </c>
      <c r="AT42" s="108">
        <f t="shared" si="23"/>
        <v>13.341000000000001</v>
      </c>
      <c r="AU42" s="109"/>
      <c r="AV42" s="109">
        <v>4.173</v>
      </c>
      <c r="AW42" s="109">
        <v>18.128</v>
      </c>
      <c r="AX42" s="109">
        <v>4.7869999999999999</v>
      </c>
      <c r="AY42" s="87">
        <f t="shared" si="24"/>
        <v>-1</v>
      </c>
      <c r="AZ42" s="87">
        <f t="shared" si="25"/>
        <v>1.2314567041646197E-2</v>
      </c>
      <c r="BA42" s="87">
        <f t="shared" si="26"/>
        <v>7.6505712407881357E-2</v>
      </c>
      <c r="BB42" s="108">
        <f t="shared" si="27"/>
        <v>-155.86000000000001</v>
      </c>
      <c r="BC42" s="108">
        <f t="shared" si="28"/>
        <v>1.896000000000015</v>
      </c>
      <c r="BD42" s="108">
        <f t="shared" si="29"/>
        <v>10.942000000000007</v>
      </c>
      <c r="BE42" s="109"/>
      <c r="BF42" s="109">
        <v>155.86000000000001</v>
      </c>
      <c r="BG42" s="109">
        <v>153.964</v>
      </c>
      <c r="BH42" s="109">
        <v>143.02199999999999</v>
      </c>
      <c r="BI42" s="87">
        <f t="shared" si="30"/>
        <v>-1</v>
      </c>
      <c r="BJ42" s="87">
        <f t="shared" si="31"/>
        <v>2.2543952452509699E-2</v>
      </c>
      <c r="BK42" s="87">
        <f t="shared" si="32"/>
        <v>0.14700994751853091</v>
      </c>
      <c r="BL42" s="108">
        <f t="shared" si="33"/>
        <v>-303.48899999999998</v>
      </c>
      <c r="BM42" s="108">
        <f t="shared" si="34"/>
        <v>6.6909999999999741</v>
      </c>
      <c r="BN42" s="108">
        <f t="shared" si="35"/>
        <v>38.04000000000002</v>
      </c>
      <c r="BO42" s="109"/>
      <c r="BP42" s="109">
        <v>303.48899999999998</v>
      </c>
      <c r="BQ42" s="109">
        <v>296.798</v>
      </c>
      <c r="BR42" s="109">
        <v>258.75799999999998</v>
      </c>
      <c r="BS42" s="87">
        <f t="shared" si="36"/>
        <v>-1</v>
      </c>
      <c r="BT42" s="87">
        <f t="shared" si="37"/>
        <v>8.882521489971347E-2</v>
      </c>
      <c r="BU42" s="87">
        <f t="shared" si="38"/>
        <v>1.7492711370262391E-2</v>
      </c>
      <c r="BV42" s="108">
        <f t="shared" si="39"/>
        <v>-380</v>
      </c>
      <c r="BW42" s="108">
        <f t="shared" si="40"/>
        <v>31</v>
      </c>
      <c r="BX42" s="108">
        <f t="shared" si="41"/>
        <v>6</v>
      </c>
      <c r="BY42" s="54"/>
      <c r="BZ42" s="54">
        <v>380</v>
      </c>
      <c r="CA42" s="54">
        <v>349</v>
      </c>
      <c r="CB42" s="54">
        <v>343</v>
      </c>
      <c r="CC42" s="108">
        <f t="shared" si="42"/>
        <v>0</v>
      </c>
      <c r="CD42" s="108">
        <f t="shared" si="43"/>
        <v>0</v>
      </c>
      <c r="CE42" s="5"/>
      <c r="CF42" s="5"/>
      <c r="CG42" s="5"/>
      <c r="CH42" s="87" t="e">
        <f t="shared" si="44"/>
        <v>#DIV/0!</v>
      </c>
      <c r="CI42" s="87" t="e">
        <f t="shared" si="45"/>
        <v>#DIV/0!</v>
      </c>
      <c r="CJ42" s="108">
        <f t="shared" si="46"/>
        <v>0</v>
      </c>
      <c r="CK42" s="108">
        <f t="shared" si="47"/>
        <v>0</v>
      </c>
      <c r="CL42" s="54"/>
      <c r="CM42" s="54"/>
      <c r="CN42" s="54"/>
      <c r="CO42" s="19"/>
      <c r="CP42" s="1" t="s">
        <v>11</v>
      </c>
      <c r="CQ42" s="4" t="s">
        <v>13</v>
      </c>
      <c r="CR42" s="1">
        <v>5700</v>
      </c>
      <c r="CS42" s="1" t="s">
        <v>306</v>
      </c>
      <c r="CT42" s="15" t="s">
        <v>12</v>
      </c>
    </row>
    <row r="43" spans="1:98" s="96" customFormat="1" x14ac:dyDescent="0.25">
      <c r="A43" s="80" t="s">
        <v>307</v>
      </c>
      <c r="B43" s="114">
        <v>34801797</v>
      </c>
      <c r="C43" s="5" t="s">
        <v>111</v>
      </c>
      <c r="D43"/>
      <c r="E43">
        <v>331500</v>
      </c>
      <c r="F43" s="106">
        <v>45440</v>
      </c>
      <c r="G43" s="107"/>
      <c r="H43" s="107" t="s">
        <v>21</v>
      </c>
      <c r="I43" s="107" t="s">
        <v>21</v>
      </c>
      <c r="J43" s="107" t="s">
        <v>21</v>
      </c>
      <c r="K43" s="87" t="e">
        <f t="shared" si="0"/>
        <v>#DIV/0!</v>
      </c>
      <c r="L43" s="87" t="e">
        <f t="shared" si="1"/>
        <v>#DIV/0!</v>
      </c>
      <c r="M43" s="87" t="e">
        <f t="shared" si="2"/>
        <v>#DIV/0!</v>
      </c>
      <c r="N43" s="108">
        <f t="shared" si="3"/>
        <v>0</v>
      </c>
      <c r="O43" s="108">
        <f t="shared" si="4"/>
        <v>0</v>
      </c>
      <c r="P43" s="108">
        <f t="shared" si="5"/>
        <v>0</v>
      </c>
      <c r="Q43" s="109"/>
      <c r="R43" s="109"/>
      <c r="S43" s="109"/>
      <c r="T43" s="109"/>
      <c r="U43" s="87">
        <f t="shared" si="6"/>
        <v>-1</v>
      </c>
      <c r="V43" s="87">
        <f t="shared" si="7"/>
        <v>0.48729135053110773</v>
      </c>
      <c r="W43" s="87">
        <f t="shared" si="8"/>
        <v>0.43221950556913885</v>
      </c>
      <c r="X43" s="108">
        <f t="shared" si="9"/>
        <v>-7.8410000000000002</v>
      </c>
      <c r="Y43" s="108">
        <f t="shared" si="10"/>
        <v>2.569</v>
      </c>
      <c r="Z43" s="108">
        <f t="shared" si="11"/>
        <v>1.5910000000000002</v>
      </c>
      <c r="AA43" s="109"/>
      <c r="AB43" s="109">
        <v>7.8410000000000002</v>
      </c>
      <c r="AC43" s="109">
        <v>5.2720000000000002</v>
      </c>
      <c r="AD43" s="109">
        <v>3.681</v>
      </c>
      <c r="AE43" s="87">
        <f t="shared" si="12"/>
        <v>1</v>
      </c>
      <c r="AF43" s="87">
        <f t="shared" si="13"/>
        <v>0.57287822878228778</v>
      </c>
      <c r="AG43" s="87">
        <f t="shared" si="14"/>
        <v>9.7042898792169791E-2</v>
      </c>
      <c r="AH43" s="108">
        <f t="shared" si="48"/>
        <v>0.92600000000000005</v>
      </c>
      <c r="AI43" s="108">
        <f t="shared" si="49"/>
        <v>1.242</v>
      </c>
      <c r="AJ43" s="108">
        <f t="shared" si="50"/>
        <v>0.23299999999999965</v>
      </c>
      <c r="AK43" s="109"/>
      <c r="AL43" s="109">
        <v>-0.92600000000000005</v>
      </c>
      <c r="AM43" s="109">
        <v>-2.1680000000000001</v>
      </c>
      <c r="AN43" s="109">
        <v>-2.4009999999999998</v>
      </c>
      <c r="AO43" s="87">
        <f t="shared" si="18"/>
        <v>1</v>
      </c>
      <c r="AP43" s="87">
        <f t="shared" si="19"/>
        <v>0.48497083894122933</v>
      </c>
      <c r="AQ43" s="87">
        <f t="shared" si="20"/>
        <v>8.6475409836065512E-2</v>
      </c>
      <c r="AR43" s="108">
        <f t="shared" si="21"/>
        <v>1.1479999999999999</v>
      </c>
      <c r="AS43" s="108">
        <f t="shared" si="22"/>
        <v>1.0810000000000002</v>
      </c>
      <c r="AT43" s="108">
        <f t="shared" si="23"/>
        <v>0.21099999999999985</v>
      </c>
      <c r="AU43" s="109"/>
      <c r="AV43" s="109">
        <v>-1.1479999999999999</v>
      </c>
      <c r="AW43" s="109">
        <v>-2.2290000000000001</v>
      </c>
      <c r="AX43" s="109">
        <v>-2.44</v>
      </c>
      <c r="AY43" s="87">
        <f t="shared" si="24"/>
        <v>-1</v>
      </c>
      <c r="AZ43" s="87">
        <f t="shared" si="25"/>
        <v>1.6099706744868034</v>
      </c>
      <c r="BA43" s="87">
        <f t="shared" si="26"/>
        <v>-1.6440037771482532</v>
      </c>
      <c r="BB43" s="108">
        <f t="shared" si="27"/>
        <v>-0.41599999999999998</v>
      </c>
      <c r="BC43" s="108">
        <f t="shared" si="28"/>
        <v>1.0980000000000001</v>
      </c>
      <c r="BD43" s="108">
        <f t="shared" si="29"/>
        <v>-1.7410000000000001</v>
      </c>
      <c r="BE43" s="109"/>
      <c r="BF43" s="109">
        <v>0.41599999999999998</v>
      </c>
      <c r="BG43" s="109">
        <v>-0.68200000000000005</v>
      </c>
      <c r="BH43" s="109">
        <v>1.0589999999999999</v>
      </c>
      <c r="BI43" s="87">
        <f t="shared" si="30"/>
        <v>-1</v>
      </c>
      <c r="BJ43" s="87">
        <f t="shared" si="31"/>
        <v>0.38465160075329552</v>
      </c>
      <c r="BK43" s="87">
        <f t="shared" si="32"/>
        <v>-0.13693620479479876</v>
      </c>
      <c r="BL43" s="108">
        <f t="shared" si="33"/>
        <v>-5.8819999999999997</v>
      </c>
      <c r="BM43" s="108">
        <f t="shared" si="34"/>
        <v>1.6339999999999995</v>
      </c>
      <c r="BN43" s="108">
        <f t="shared" si="35"/>
        <v>-0.67399999999999949</v>
      </c>
      <c r="BO43" s="109"/>
      <c r="BP43" s="109">
        <v>5.8819999999999997</v>
      </c>
      <c r="BQ43" s="109">
        <v>4.2480000000000002</v>
      </c>
      <c r="BR43" s="109">
        <v>4.9219999999999997</v>
      </c>
      <c r="BS43" s="87">
        <f t="shared" si="36"/>
        <v>-1</v>
      </c>
      <c r="BT43" s="87">
        <f t="shared" si="37"/>
        <v>0</v>
      </c>
      <c r="BU43" s="87">
        <f t="shared" si="38"/>
        <v>0.30769230769230771</v>
      </c>
      <c r="BV43" s="108">
        <f t="shared" si="39"/>
        <v>-17</v>
      </c>
      <c r="BW43" s="108">
        <f t="shared" si="40"/>
        <v>0</v>
      </c>
      <c r="BX43" s="108">
        <f t="shared" si="41"/>
        <v>4</v>
      </c>
      <c r="BY43" s="54"/>
      <c r="BZ43" s="54">
        <v>17</v>
      </c>
      <c r="CA43" s="54">
        <v>17</v>
      </c>
      <c r="CB43" s="54">
        <v>13</v>
      </c>
      <c r="CC43" s="108">
        <f t="shared" si="42"/>
        <v>0</v>
      </c>
      <c r="CD43" s="108">
        <f t="shared" si="43"/>
        <v>0</v>
      </c>
      <c r="CE43" s="5"/>
      <c r="CF43" s="5"/>
      <c r="CG43" s="5"/>
      <c r="CH43" s="87" t="e">
        <f t="shared" si="44"/>
        <v>#DIV/0!</v>
      </c>
      <c r="CI43" s="87" t="e">
        <f t="shared" si="45"/>
        <v>#DIV/0!</v>
      </c>
      <c r="CJ43" s="108">
        <f t="shared" si="46"/>
        <v>0</v>
      </c>
      <c r="CK43" s="108">
        <f t="shared" si="47"/>
        <v>0</v>
      </c>
      <c r="CL43" s="54"/>
      <c r="CM43" s="54"/>
      <c r="CN43" s="54"/>
      <c r="CO43" s="19"/>
      <c r="CP43" s="1" t="s">
        <v>11</v>
      </c>
      <c r="CQ43" s="4"/>
      <c r="CR43" s="1">
        <v>9000</v>
      </c>
      <c r="CS43" s="1" t="s">
        <v>308</v>
      </c>
      <c r="CT43" s="15" t="s">
        <v>14</v>
      </c>
    </row>
    <row r="44" spans="1:98" s="96" customFormat="1" x14ac:dyDescent="0.25">
      <c r="A44" s="80" t="s">
        <v>120</v>
      </c>
      <c r="B44" s="114">
        <v>31850002</v>
      </c>
      <c r="C44" s="5" t="s">
        <v>112</v>
      </c>
      <c r="D44"/>
      <c r="E44">
        <v>431200</v>
      </c>
      <c r="F44" s="106">
        <v>45728</v>
      </c>
      <c r="G44" s="107" t="s">
        <v>21</v>
      </c>
      <c r="H44" s="107" t="s">
        <v>21</v>
      </c>
      <c r="I44" s="107" t="s">
        <v>21</v>
      </c>
      <c r="J44" s="107" t="s">
        <v>21</v>
      </c>
      <c r="K44" s="87" t="e">
        <f t="shared" si="0"/>
        <v>#DIV/0!</v>
      </c>
      <c r="L44" s="87" t="e">
        <f t="shared" si="1"/>
        <v>#DIV/0!</v>
      </c>
      <c r="M44" s="87" t="e">
        <f t="shared" si="2"/>
        <v>#DIV/0!</v>
      </c>
      <c r="N44" s="108">
        <f t="shared" si="3"/>
        <v>0</v>
      </c>
      <c r="O44" s="108">
        <f t="shared" si="4"/>
        <v>0</v>
      </c>
      <c r="P44" s="108">
        <f t="shared" si="5"/>
        <v>0</v>
      </c>
      <c r="Q44" s="109"/>
      <c r="R44" s="109"/>
      <c r="S44" s="109"/>
      <c r="T44" s="109"/>
      <c r="U44" s="87">
        <f t="shared" si="6"/>
        <v>1.9166622148619048</v>
      </c>
      <c r="V44" s="87">
        <f t="shared" si="7"/>
        <v>-0.40141340496290606</v>
      </c>
      <c r="W44" s="87">
        <f t="shared" si="8"/>
        <v>1.0020486555697823</v>
      </c>
      <c r="X44" s="108">
        <f t="shared" si="9"/>
        <v>35.878</v>
      </c>
      <c r="Y44" s="108">
        <f t="shared" si="10"/>
        <v>-12.552999999999997</v>
      </c>
      <c r="Z44" s="108">
        <f t="shared" si="11"/>
        <v>15.651999999999999</v>
      </c>
      <c r="AA44" s="109">
        <v>54.597000000000001</v>
      </c>
      <c r="AB44" s="109">
        <v>18.719000000000001</v>
      </c>
      <c r="AC44" s="109">
        <v>31.271999999999998</v>
      </c>
      <c r="AD44" s="109">
        <v>15.62</v>
      </c>
      <c r="AE44" s="87">
        <f t="shared" si="12"/>
        <v>2.5112808988764046</v>
      </c>
      <c r="AF44" s="87">
        <f t="shared" si="13"/>
        <v>-2.0225183823529411</v>
      </c>
      <c r="AG44" s="87">
        <f t="shared" si="14"/>
        <v>37.756756756756758</v>
      </c>
      <c r="AH44" s="108">
        <f t="shared" si="48"/>
        <v>27.937999999999999</v>
      </c>
      <c r="AI44" s="108">
        <f t="shared" si="49"/>
        <v>-22.005000000000003</v>
      </c>
      <c r="AJ44" s="108">
        <f t="shared" si="50"/>
        <v>11.176</v>
      </c>
      <c r="AK44" s="109">
        <v>16.812999999999999</v>
      </c>
      <c r="AL44" s="109">
        <v>-11.125</v>
      </c>
      <c r="AM44" s="109">
        <v>10.88</v>
      </c>
      <c r="AN44" s="109">
        <v>-0.29599999999999999</v>
      </c>
      <c r="AO44" s="87">
        <f t="shared" si="18"/>
        <v>2.0888854174802778</v>
      </c>
      <c r="AP44" s="87">
        <f t="shared" si="19"/>
        <v>-2.3515253879446849</v>
      </c>
      <c r="AQ44" s="87">
        <f t="shared" si="20"/>
        <v>8.2478959449120133</v>
      </c>
      <c r="AR44" s="108">
        <f t="shared" si="21"/>
        <v>26.744</v>
      </c>
      <c r="AS44" s="108">
        <f t="shared" si="22"/>
        <v>-22.276000000000003</v>
      </c>
      <c r="AT44" s="108">
        <f t="shared" si="23"/>
        <v>10.780000000000001</v>
      </c>
      <c r="AU44" s="109">
        <v>13.941000000000001</v>
      </c>
      <c r="AV44" s="109">
        <v>-12.803000000000001</v>
      </c>
      <c r="AW44" s="109">
        <v>9.4730000000000008</v>
      </c>
      <c r="AX44" s="109">
        <v>-1.3069999999999999</v>
      </c>
      <c r="AY44" s="87">
        <f t="shared" si="24"/>
        <v>0.91861742584298145</v>
      </c>
      <c r="AZ44" s="87">
        <f t="shared" si="25"/>
        <v>-0.45774906058106496</v>
      </c>
      <c r="BA44" s="87">
        <f t="shared" si="26"/>
        <v>0.511951777177302</v>
      </c>
      <c r="BB44" s="108">
        <f t="shared" si="27"/>
        <v>10.87</v>
      </c>
      <c r="BC44" s="108">
        <f t="shared" si="28"/>
        <v>-9.988999999999999</v>
      </c>
      <c r="BD44" s="108">
        <f t="shared" si="29"/>
        <v>7.3889999999999993</v>
      </c>
      <c r="BE44" s="109">
        <v>22.702999999999999</v>
      </c>
      <c r="BF44" s="109">
        <v>11.833</v>
      </c>
      <c r="BG44" s="109">
        <v>21.821999999999999</v>
      </c>
      <c r="BH44" s="109">
        <v>14.433</v>
      </c>
      <c r="BI44" s="87">
        <f t="shared" si="30"/>
        <v>0.75706709422792295</v>
      </c>
      <c r="BJ44" s="87">
        <f t="shared" si="31"/>
        <v>0.26832167941558338</v>
      </c>
      <c r="BK44" s="87">
        <f t="shared" si="32"/>
        <v>0.15219076113404112</v>
      </c>
      <c r="BL44" s="108">
        <f t="shared" si="33"/>
        <v>61.382999999999996</v>
      </c>
      <c r="BM44" s="108">
        <f t="shared" si="34"/>
        <v>17.152999999999999</v>
      </c>
      <c r="BN44" s="108">
        <f t="shared" si="35"/>
        <v>8.4440000000000026</v>
      </c>
      <c r="BO44" s="109">
        <v>142.46299999999999</v>
      </c>
      <c r="BP44" s="109">
        <v>81.08</v>
      </c>
      <c r="BQ44" s="109">
        <v>63.927</v>
      </c>
      <c r="BR44" s="109">
        <v>55.482999999999997</v>
      </c>
      <c r="BS44" s="87">
        <f t="shared" si="36"/>
        <v>0.58620689655172409</v>
      </c>
      <c r="BT44" s="87">
        <f t="shared" si="37"/>
        <v>0.20833333333333334</v>
      </c>
      <c r="BU44" s="87">
        <f t="shared" si="38"/>
        <v>0.33333333333333331</v>
      </c>
      <c r="BV44" s="108">
        <f t="shared" si="39"/>
        <v>17</v>
      </c>
      <c r="BW44" s="108">
        <f t="shared" si="40"/>
        <v>5</v>
      </c>
      <c r="BX44" s="108">
        <f t="shared" si="41"/>
        <v>6</v>
      </c>
      <c r="BY44" s="54">
        <v>46</v>
      </c>
      <c r="BZ44" s="54">
        <v>29</v>
      </c>
      <c r="CA44" s="54">
        <v>24</v>
      </c>
      <c r="CB44" s="54">
        <v>18</v>
      </c>
      <c r="CC44" s="108">
        <f t="shared" si="42"/>
        <v>0</v>
      </c>
      <c r="CD44" s="108">
        <f t="shared" si="43"/>
        <v>0</v>
      </c>
      <c r="CE44" s="5"/>
      <c r="CF44" s="5"/>
      <c r="CG44" s="5"/>
      <c r="CH44" s="87" t="e">
        <f t="shared" si="44"/>
        <v>#DIV/0!</v>
      </c>
      <c r="CI44" s="87" t="e">
        <f t="shared" si="45"/>
        <v>#DIV/0!</v>
      </c>
      <c r="CJ44" s="108">
        <f t="shared" si="46"/>
        <v>0</v>
      </c>
      <c r="CK44" s="108">
        <f t="shared" si="47"/>
        <v>0</v>
      </c>
      <c r="CL44" s="54"/>
      <c r="CM44" s="54"/>
      <c r="CN44" s="54"/>
      <c r="CO44" s="19"/>
      <c r="CP44" s="1" t="s">
        <v>11</v>
      </c>
      <c r="CQ44" s="4"/>
      <c r="CR44" s="1">
        <v>5700</v>
      </c>
      <c r="CS44" s="1" t="s">
        <v>377</v>
      </c>
      <c r="CT44" s="15" t="s">
        <v>12</v>
      </c>
    </row>
    <row r="45" spans="1:98" s="96" customFormat="1" x14ac:dyDescent="0.25">
      <c r="A45" s="80" t="s">
        <v>273</v>
      </c>
      <c r="B45" s="114">
        <v>32141846</v>
      </c>
      <c r="C45" s="5" t="s">
        <v>276</v>
      </c>
      <c r="D45"/>
      <c r="E45">
        <v>479900</v>
      </c>
      <c r="F45" s="106">
        <v>45567</v>
      </c>
      <c r="G45" s="107"/>
      <c r="H45" s="107" t="s">
        <v>298</v>
      </c>
      <c r="I45" s="107" t="s">
        <v>298</v>
      </c>
      <c r="J45" s="107" t="s">
        <v>298</v>
      </c>
      <c r="K45" s="87">
        <f t="shared" si="0"/>
        <v>-1</v>
      </c>
      <c r="L45" s="87">
        <f t="shared" si="1"/>
        <v>-0.22750021129332809</v>
      </c>
      <c r="M45" s="87">
        <f t="shared" si="2"/>
        <v>0.44322581763771685</v>
      </c>
      <c r="N45" s="108">
        <f t="shared" si="3"/>
        <v>-3665.194</v>
      </c>
      <c r="O45" s="108">
        <f t="shared" si="4"/>
        <v>-1079.395</v>
      </c>
      <c r="P45" s="108">
        <f t="shared" si="5"/>
        <v>1457.1</v>
      </c>
      <c r="Q45" s="109"/>
      <c r="R45" s="109">
        <v>3665.194</v>
      </c>
      <c r="S45" s="109">
        <v>4744.5889999999999</v>
      </c>
      <c r="T45" s="109">
        <v>3287.489</v>
      </c>
      <c r="U45" s="87">
        <f t="shared" si="6"/>
        <v>-1</v>
      </c>
      <c r="V45" s="87">
        <f t="shared" si="7"/>
        <v>-0.42258903455230618</v>
      </c>
      <c r="W45" s="87">
        <f t="shared" si="8"/>
        <v>-9.3805111103985622E-2</v>
      </c>
      <c r="X45" s="108">
        <f t="shared" si="9"/>
        <v>-65.274000000000001</v>
      </c>
      <c r="Y45" s="108">
        <f t="shared" si="10"/>
        <v>-47.772000000000006</v>
      </c>
      <c r="Z45" s="108">
        <f t="shared" si="11"/>
        <v>-11.701999999999998</v>
      </c>
      <c r="AA45" s="109"/>
      <c r="AB45" s="109">
        <v>65.274000000000001</v>
      </c>
      <c r="AC45" s="109">
        <v>113.04600000000001</v>
      </c>
      <c r="AD45" s="109">
        <v>124.748</v>
      </c>
      <c r="AE45" s="87">
        <f t="shared" si="12"/>
        <v>-1</v>
      </c>
      <c r="AF45" s="87">
        <f t="shared" si="13"/>
        <v>-0.56966893923962669</v>
      </c>
      <c r="AG45" s="87">
        <f t="shared" si="14"/>
        <v>-0.1194543210137053</v>
      </c>
      <c r="AH45" s="108">
        <f t="shared" si="48"/>
        <v>-35.914999999999999</v>
      </c>
      <c r="AI45" s="108">
        <f t="shared" si="49"/>
        <v>-47.544000000000004</v>
      </c>
      <c r="AJ45" s="108">
        <f t="shared" si="50"/>
        <v>-11.322000000000003</v>
      </c>
      <c r="AK45" s="109"/>
      <c r="AL45" s="109">
        <v>35.914999999999999</v>
      </c>
      <c r="AM45" s="109">
        <v>83.459000000000003</v>
      </c>
      <c r="AN45" s="109">
        <v>94.781000000000006</v>
      </c>
      <c r="AO45" s="87">
        <f t="shared" si="18"/>
        <v>-1</v>
      </c>
      <c r="AP45" s="87">
        <f t="shared" si="19"/>
        <v>-0.82046462309620194</v>
      </c>
      <c r="AQ45" s="87">
        <f t="shared" si="20"/>
        <v>-9.2229611480574042E-2</v>
      </c>
      <c r="AR45" s="108">
        <f t="shared" si="21"/>
        <v>-14.9</v>
      </c>
      <c r="AS45" s="108">
        <f t="shared" si="22"/>
        <v>-68.091999999999999</v>
      </c>
      <c r="AT45" s="108">
        <f t="shared" si="23"/>
        <v>-8.4320000000000022</v>
      </c>
      <c r="AU45" s="109"/>
      <c r="AV45" s="109">
        <v>14.9</v>
      </c>
      <c r="AW45" s="109">
        <v>82.992000000000004</v>
      </c>
      <c r="AX45" s="109">
        <v>91.424000000000007</v>
      </c>
      <c r="AY45" s="87">
        <f t="shared" si="24"/>
        <v>-1</v>
      </c>
      <c r="AZ45" s="87">
        <f t="shared" si="25"/>
        <v>-0.18620531486742431</v>
      </c>
      <c r="BA45" s="87">
        <f t="shared" si="26"/>
        <v>-1.5868508709659734E-2</v>
      </c>
      <c r="BB45" s="108">
        <f t="shared" si="27"/>
        <v>-219.99799999999999</v>
      </c>
      <c r="BC45" s="108">
        <f t="shared" si="28"/>
        <v>-50.338000000000022</v>
      </c>
      <c r="BD45" s="108">
        <f t="shared" si="29"/>
        <v>-4.3589999999999804</v>
      </c>
      <c r="BE45" s="109"/>
      <c r="BF45" s="109">
        <v>219.99799999999999</v>
      </c>
      <c r="BG45" s="109">
        <v>270.33600000000001</v>
      </c>
      <c r="BH45" s="109">
        <v>274.69499999999999</v>
      </c>
      <c r="BI45" s="87">
        <f t="shared" si="30"/>
        <v>-1</v>
      </c>
      <c r="BJ45" s="87">
        <f t="shared" si="31"/>
        <v>0.17932015553945888</v>
      </c>
      <c r="BK45" s="87">
        <f t="shared" si="32"/>
        <v>-0.48231298180634269</v>
      </c>
      <c r="BL45" s="108">
        <f t="shared" si="33"/>
        <v>-901.97</v>
      </c>
      <c r="BM45" s="108">
        <f t="shared" si="34"/>
        <v>137.14800000000002</v>
      </c>
      <c r="BN45" s="108">
        <f t="shared" si="35"/>
        <v>-712.56100000000004</v>
      </c>
      <c r="BO45" s="109"/>
      <c r="BP45" s="109">
        <v>901.97</v>
      </c>
      <c r="BQ45" s="109">
        <v>764.822</v>
      </c>
      <c r="BR45" s="109">
        <v>1477.383</v>
      </c>
      <c r="BS45" s="87">
        <f t="shared" si="36"/>
        <v>-1</v>
      </c>
      <c r="BT45" s="87">
        <f t="shared" si="37"/>
        <v>0.42696629213483145</v>
      </c>
      <c r="BU45" s="87" t="e">
        <f t="shared" si="38"/>
        <v>#DIV/0!</v>
      </c>
      <c r="BV45" s="108">
        <f t="shared" si="39"/>
        <v>-127</v>
      </c>
      <c r="BW45" s="108">
        <f t="shared" si="40"/>
        <v>38</v>
      </c>
      <c r="BX45" s="108">
        <f t="shared" si="41"/>
        <v>89</v>
      </c>
      <c r="BY45" s="54"/>
      <c r="BZ45" s="54">
        <v>127</v>
      </c>
      <c r="CA45" s="54">
        <v>89</v>
      </c>
      <c r="CB45" s="54"/>
      <c r="CC45" s="108">
        <f t="shared" si="42"/>
        <v>0</v>
      </c>
      <c r="CD45" s="108">
        <f t="shared" si="43"/>
        <v>0</v>
      </c>
      <c r="CE45" s="5"/>
      <c r="CF45" s="5"/>
      <c r="CG45" s="5"/>
      <c r="CH45" s="87" t="e">
        <f t="shared" si="44"/>
        <v>#DIV/0!</v>
      </c>
      <c r="CI45" s="87" t="e">
        <f t="shared" si="45"/>
        <v>#DIV/0!</v>
      </c>
      <c r="CJ45" s="108">
        <f t="shared" si="46"/>
        <v>0</v>
      </c>
      <c r="CK45" s="108">
        <f t="shared" si="47"/>
        <v>0</v>
      </c>
      <c r="CL45" s="54"/>
      <c r="CM45" s="54"/>
      <c r="CN45" s="54"/>
      <c r="CO45" s="19"/>
      <c r="CP45" s="1" t="s">
        <v>9</v>
      </c>
      <c r="CQ45" s="4" t="s">
        <v>13</v>
      </c>
      <c r="CR45" s="1">
        <v>2850</v>
      </c>
      <c r="CS45" s="1" t="s">
        <v>301</v>
      </c>
      <c r="CT45" s="15" t="s">
        <v>15</v>
      </c>
    </row>
    <row r="46" spans="1:98" s="96" customFormat="1" x14ac:dyDescent="0.25">
      <c r="A46" s="80" t="s">
        <v>167</v>
      </c>
      <c r="B46" s="114">
        <v>15798416</v>
      </c>
      <c r="C46" s="5" t="s">
        <v>163</v>
      </c>
      <c r="D46" t="s">
        <v>200</v>
      </c>
      <c r="E46">
        <v>265100</v>
      </c>
      <c r="F46" s="106">
        <v>45418</v>
      </c>
      <c r="G46" s="107"/>
      <c r="H46" s="107" t="s">
        <v>21</v>
      </c>
      <c r="I46" s="107" t="s">
        <v>21</v>
      </c>
      <c r="J46" s="107" t="s">
        <v>21</v>
      </c>
      <c r="K46" s="87">
        <f t="shared" si="0"/>
        <v>-1</v>
      </c>
      <c r="L46" s="87">
        <f t="shared" si="1"/>
        <v>6.30282260521422E-2</v>
      </c>
      <c r="M46" s="87">
        <f t="shared" si="2"/>
        <v>0.22105459903606062</v>
      </c>
      <c r="N46" s="108">
        <f t="shared" si="3"/>
        <v>-715.3</v>
      </c>
      <c r="O46" s="108">
        <f t="shared" si="4"/>
        <v>42.410999999999945</v>
      </c>
      <c r="P46" s="108">
        <f t="shared" si="5"/>
        <v>121.81700000000001</v>
      </c>
      <c r="Q46" s="109"/>
      <c r="R46" s="109">
        <v>715.3</v>
      </c>
      <c r="S46" s="109">
        <v>672.88900000000001</v>
      </c>
      <c r="T46" s="109">
        <v>551.072</v>
      </c>
      <c r="U46" s="87">
        <f t="shared" si="6"/>
        <v>-1</v>
      </c>
      <c r="V46" s="87">
        <f t="shared" si="7"/>
        <v>0.10536114004565496</v>
      </c>
      <c r="W46" s="87">
        <f t="shared" si="8"/>
        <v>0.20788911866471257</v>
      </c>
      <c r="X46" s="108">
        <f t="shared" si="9"/>
        <v>-399</v>
      </c>
      <c r="Y46" s="108">
        <f t="shared" si="10"/>
        <v>38.031999999999982</v>
      </c>
      <c r="Z46" s="108">
        <f t="shared" si="11"/>
        <v>62.126000000000033</v>
      </c>
      <c r="AA46" s="109"/>
      <c r="AB46" s="109">
        <v>399</v>
      </c>
      <c r="AC46" s="109">
        <v>360.96800000000002</v>
      </c>
      <c r="AD46" s="109">
        <v>298.84199999999998</v>
      </c>
      <c r="AE46" s="87">
        <f t="shared" si="12"/>
        <v>-1</v>
      </c>
      <c r="AF46" s="87">
        <f t="shared" si="13"/>
        <v>0.15694073630105898</v>
      </c>
      <c r="AG46" s="87">
        <f t="shared" si="14"/>
        <v>0.39333434558153657</v>
      </c>
      <c r="AH46" s="108">
        <f t="shared" si="48"/>
        <v>-63.7</v>
      </c>
      <c r="AI46" s="108">
        <f t="shared" si="49"/>
        <v>8.6410000000000053</v>
      </c>
      <c r="AJ46" s="108">
        <f t="shared" si="50"/>
        <v>15.542999999999999</v>
      </c>
      <c r="AK46" s="109"/>
      <c r="AL46" s="109">
        <v>63.7</v>
      </c>
      <c r="AM46" s="109">
        <v>55.058999999999997</v>
      </c>
      <c r="AN46" s="109">
        <v>39.515999999999998</v>
      </c>
      <c r="AO46" s="87">
        <f t="shared" si="18"/>
        <v>-1</v>
      </c>
      <c r="AP46" s="87">
        <f t="shared" si="19"/>
        <v>8.3729216152019004E-2</v>
      </c>
      <c r="AQ46" s="87">
        <f t="shared" si="20"/>
        <v>0.62654800096588359</v>
      </c>
      <c r="AR46" s="108">
        <f t="shared" si="21"/>
        <v>-51.1</v>
      </c>
      <c r="AS46" s="108">
        <f t="shared" si="22"/>
        <v>3.9480000000000004</v>
      </c>
      <c r="AT46" s="108">
        <f t="shared" si="23"/>
        <v>18.163</v>
      </c>
      <c r="AU46" s="109"/>
      <c r="AV46" s="109">
        <v>51.1</v>
      </c>
      <c r="AW46" s="109">
        <v>47.152000000000001</v>
      </c>
      <c r="AX46" s="109">
        <v>28.989000000000001</v>
      </c>
      <c r="AY46" s="87">
        <f t="shared" si="24"/>
        <v>-1</v>
      </c>
      <c r="AZ46" s="87">
        <f t="shared" si="25"/>
        <v>7.0283557347866163E-2</v>
      </c>
      <c r="BA46" s="87">
        <f t="shared" si="26"/>
        <v>0.12781669297553278</v>
      </c>
      <c r="BB46" s="108">
        <f t="shared" si="27"/>
        <v>-244.7</v>
      </c>
      <c r="BC46" s="108">
        <f t="shared" si="28"/>
        <v>16.068999999999988</v>
      </c>
      <c r="BD46" s="108">
        <f t="shared" si="29"/>
        <v>25.911000000000001</v>
      </c>
      <c r="BE46" s="109"/>
      <c r="BF46" s="109">
        <v>244.7</v>
      </c>
      <c r="BG46" s="109">
        <v>228.631</v>
      </c>
      <c r="BH46" s="109">
        <v>202.72</v>
      </c>
      <c r="BI46" s="87">
        <f t="shared" si="30"/>
        <v>-1</v>
      </c>
      <c r="BJ46" s="87">
        <f t="shared" si="31"/>
        <v>0.18440110135461335</v>
      </c>
      <c r="BK46" s="87">
        <f t="shared" si="32"/>
        <v>-0.21970232692095046</v>
      </c>
      <c r="BL46" s="108">
        <f t="shared" si="33"/>
        <v>-718.8</v>
      </c>
      <c r="BM46" s="108">
        <f t="shared" si="34"/>
        <v>111.91099999999994</v>
      </c>
      <c r="BN46" s="108">
        <f t="shared" si="35"/>
        <v>-170.87699999999995</v>
      </c>
      <c r="BO46" s="109"/>
      <c r="BP46" s="109">
        <v>718.8</v>
      </c>
      <c r="BQ46" s="109">
        <v>606.88900000000001</v>
      </c>
      <c r="BR46" s="109">
        <v>777.76599999999996</v>
      </c>
      <c r="BS46" s="87">
        <f t="shared" si="36"/>
        <v>-1</v>
      </c>
      <c r="BT46" s="87">
        <f t="shared" si="37"/>
        <v>-0.25963488843813387</v>
      </c>
      <c r="BU46" s="87">
        <f t="shared" si="38"/>
        <v>-8.534322820037106E-2</v>
      </c>
      <c r="BV46" s="108">
        <f t="shared" si="39"/>
        <v>-365</v>
      </c>
      <c r="BW46" s="108">
        <f t="shared" si="40"/>
        <v>-128</v>
      </c>
      <c r="BX46" s="108">
        <f t="shared" si="41"/>
        <v>-46</v>
      </c>
      <c r="BY46" s="54"/>
      <c r="BZ46" s="54">
        <v>365</v>
      </c>
      <c r="CA46" s="54">
        <v>493</v>
      </c>
      <c r="CB46" s="54">
        <v>539</v>
      </c>
      <c r="CC46" s="108">
        <f t="shared" si="42"/>
        <v>0</v>
      </c>
      <c r="CD46" s="108">
        <f t="shared" si="43"/>
        <v>0</v>
      </c>
      <c r="CE46" s="5"/>
      <c r="CF46" s="5"/>
      <c r="CG46" s="5"/>
      <c r="CH46" s="87" t="e">
        <f t="shared" si="44"/>
        <v>#DIV/0!</v>
      </c>
      <c r="CI46" s="87" t="e">
        <f t="shared" si="45"/>
        <v>#DIV/0!</v>
      </c>
      <c r="CJ46" s="108">
        <f t="shared" si="46"/>
        <v>0</v>
      </c>
      <c r="CK46" s="108">
        <f t="shared" si="47"/>
        <v>0</v>
      </c>
      <c r="CL46" s="54"/>
      <c r="CM46" s="54"/>
      <c r="CN46" s="54"/>
      <c r="CO46" s="19"/>
      <c r="CP46" s="1" t="s">
        <v>11</v>
      </c>
      <c r="CQ46" s="4" t="s">
        <v>13</v>
      </c>
      <c r="CR46" s="1">
        <v>7800</v>
      </c>
      <c r="CS46" s="1" t="s">
        <v>392</v>
      </c>
      <c r="CT46" s="15" t="s">
        <v>10</v>
      </c>
    </row>
    <row r="47" spans="1:98" s="96" customFormat="1" x14ac:dyDescent="0.25">
      <c r="A47" s="80" t="s">
        <v>137</v>
      </c>
      <c r="B47" s="114">
        <v>25490339</v>
      </c>
      <c r="C47" s="5" t="s">
        <v>112</v>
      </c>
      <c r="D47"/>
      <c r="E47">
        <v>281110</v>
      </c>
      <c r="F47" s="106">
        <v>45462</v>
      </c>
      <c r="G47" s="107"/>
      <c r="H47" s="107" t="s">
        <v>21</v>
      </c>
      <c r="I47" s="107" t="s">
        <v>21</v>
      </c>
      <c r="J47" s="107" t="s">
        <v>21</v>
      </c>
      <c r="K47" s="87">
        <f t="shared" si="0"/>
        <v>-1</v>
      </c>
      <c r="L47" s="87">
        <f t="shared" si="1"/>
        <v>1.0641005439407021</v>
      </c>
      <c r="M47" s="87">
        <f t="shared" si="2"/>
        <v>-0.39170236585964346</v>
      </c>
      <c r="N47" s="108">
        <f t="shared" si="3"/>
        <v>-982.452</v>
      </c>
      <c r="O47" s="108">
        <f t="shared" si="4"/>
        <v>506.48099999999999</v>
      </c>
      <c r="P47" s="108">
        <f t="shared" si="5"/>
        <v>-306.49300000000005</v>
      </c>
      <c r="Q47" s="109"/>
      <c r="R47" s="109">
        <v>982.452</v>
      </c>
      <c r="S47" s="109">
        <v>475.971</v>
      </c>
      <c r="T47" s="109">
        <v>782.46400000000006</v>
      </c>
      <c r="U47" s="87">
        <f t="shared" si="6"/>
        <v>-1</v>
      </c>
      <c r="V47" s="87">
        <f t="shared" si="7"/>
        <v>0.18292612895958571</v>
      </c>
      <c r="W47" s="87">
        <f t="shared" si="8"/>
        <v>-0.18672132089841784</v>
      </c>
      <c r="X47" s="108">
        <f t="shared" si="9"/>
        <v>-267.79199999999997</v>
      </c>
      <c r="Y47" s="108">
        <f t="shared" si="10"/>
        <v>41.410999999999973</v>
      </c>
      <c r="Z47" s="108">
        <f t="shared" si="11"/>
        <v>-51.974999999999994</v>
      </c>
      <c r="AA47" s="109"/>
      <c r="AB47" s="109">
        <v>267.79199999999997</v>
      </c>
      <c r="AC47" s="109">
        <v>226.381</v>
      </c>
      <c r="AD47" s="109">
        <v>278.35599999999999</v>
      </c>
      <c r="AE47" s="87">
        <f t="shared" si="12"/>
        <v>-1</v>
      </c>
      <c r="AF47" s="87">
        <f t="shared" si="13"/>
        <v>1.0601071556881549</v>
      </c>
      <c r="AG47" s="87">
        <f t="shared" si="14"/>
        <v>-0.37852268204366518</v>
      </c>
      <c r="AH47" s="108">
        <f t="shared" si="48"/>
        <v>-131.886</v>
      </c>
      <c r="AI47" s="108">
        <f t="shared" si="49"/>
        <v>67.86699999999999</v>
      </c>
      <c r="AJ47" s="108">
        <f t="shared" si="50"/>
        <v>-38.99199999999999</v>
      </c>
      <c r="AK47" s="109"/>
      <c r="AL47" s="109">
        <v>131.886</v>
      </c>
      <c r="AM47" s="109">
        <v>64.019000000000005</v>
      </c>
      <c r="AN47" s="109">
        <v>103.011</v>
      </c>
      <c r="AO47" s="87">
        <f t="shared" si="18"/>
        <v>-1</v>
      </c>
      <c r="AP47" s="87">
        <f t="shared" si="19"/>
        <v>1.3414379939020593</v>
      </c>
      <c r="AQ47" s="87">
        <f t="shared" si="20"/>
        <v>-0.39363297646559442</v>
      </c>
      <c r="AR47" s="108">
        <f t="shared" si="21"/>
        <v>-150.517</v>
      </c>
      <c r="AS47" s="108">
        <f t="shared" si="22"/>
        <v>86.23299999999999</v>
      </c>
      <c r="AT47" s="108">
        <f t="shared" si="23"/>
        <v>-41.730999999999995</v>
      </c>
      <c r="AU47" s="109"/>
      <c r="AV47" s="109">
        <v>150.517</v>
      </c>
      <c r="AW47" s="109">
        <v>64.284000000000006</v>
      </c>
      <c r="AX47" s="109">
        <v>106.015</v>
      </c>
      <c r="AY47" s="87">
        <f t="shared" si="24"/>
        <v>-1</v>
      </c>
      <c r="AZ47" s="87">
        <f t="shared" si="25"/>
        <v>-0.11295756369002111</v>
      </c>
      <c r="BA47" s="87">
        <f t="shared" si="26"/>
        <v>-9.4182760440795453E-3</v>
      </c>
      <c r="BB47" s="108">
        <f t="shared" si="27"/>
        <v>-1796.229</v>
      </c>
      <c r="BC47" s="108">
        <f t="shared" si="28"/>
        <v>-228.7349999999999</v>
      </c>
      <c r="BD47" s="108">
        <f t="shared" si="29"/>
        <v>-19.253000000000156</v>
      </c>
      <c r="BE47" s="109"/>
      <c r="BF47" s="109">
        <v>1796.229</v>
      </c>
      <c r="BG47" s="109">
        <v>2024.9639999999999</v>
      </c>
      <c r="BH47" s="109">
        <v>2044.2170000000001</v>
      </c>
      <c r="BI47" s="87">
        <f t="shared" si="30"/>
        <v>-1</v>
      </c>
      <c r="BJ47" s="87">
        <f t="shared" si="31"/>
        <v>-0.106683081925324</v>
      </c>
      <c r="BK47" s="87">
        <f t="shared" si="32"/>
        <v>3.2994839040668786E-2</v>
      </c>
      <c r="BL47" s="108">
        <f t="shared" si="33"/>
        <v>-1960.568</v>
      </c>
      <c r="BM47" s="108">
        <f t="shared" si="34"/>
        <v>-234.13800000000015</v>
      </c>
      <c r="BN47" s="108">
        <f t="shared" si="35"/>
        <v>70.101000000000113</v>
      </c>
      <c r="BO47" s="109"/>
      <c r="BP47" s="109">
        <v>1960.568</v>
      </c>
      <c r="BQ47" s="109">
        <v>2194.7060000000001</v>
      </c>
      <c r="BR47" s="109">
        <v>2124.605</v>
      </c>
      <c r="BS47" s="87">
        <f t="shared" si="36"/>
        <v>-1</v>
      </c>
      <c r="BT47" s="87">
        <f t="shared" si="37"/>
        <v>-7.407407407407407E-2</v>
      </c>
      <c r="BU47" s="87">
        <f t="shared" si="38"/>
        <v>-6.25E-2</v>
      </c>
      <c r="BV47" s="108">
        <f t="shared" si="39"/>
        <v>-125</v>
      </c>
      <c r="BW47" s="108">
        <f t="shared" si="40"/>
        <v>-10</v>
      </c>
      <c r="BX47" s="108">
        <f t="shared" si="41"/>
        <v>-9</v>
      </c>
      <c r="BY47" s="54"/>
      <c r="BZ47" s="54">
        <v>125</v>
      </c>
      <c r="CA47" s="54">
        <v>135</v>
      </c>
      <c r="CB47" s="54">
        <v>144</v>
      </c>
      <c r="CC47" s="108">
        <f t="shared" si="42"/>
        <v>0</v>
      </c>
      <c r="CD47" s="108">
        <f t="shared" si="43"/>
        <v>0</v>
      </c>
      <c r="CE47" s="5"/>
      <c r="CF47" s="5"/>
      <c r="CG47" s="5"/>
      <c r="CH47" s="87" t="e">
        <f t="shared" si="44"/>
        <v>#DIV/0!</v>
      </c>
      <c r="CI47" s="87" t="e">
        <f t="shared" si="45"/>
        <v>#DIV/0!</v>
      </c>
      <c r="CJ47" s="108">
        <f t="shared" si="46"/>
        <v>0</v>
      </c>
      <c r="CK47" s="108">
        <f t="shared" si="47"/>
        <v>0</v>
      </c>
      <c r="CL47" s="54"/>
      <c r="CM47" s="54"/>
      <c r="CN47" s="54"/>
      <c r="CO47" s="19"/>
      <c r="CP47" s="1" t="s">
        <v>11</v>
      </c>
      <c r="CQ47" s="4"/>
      <c r="CR47" s="1">
        <v>7000</v>
      </c>
      <c r="CS47" s="1" t="s">
        <v>296</v>
      </c>
      <c r="CT47" s="15" t="s">
        <v>12</v>
      </c>
    </row>
    <row r="48" spans="1:98" s="96" customFormat="1" x14ac:dyDescent="0.25">
      <c r="A48" s="80" t="s">
        <v>165</v>
      </c>
      <c r="B48" s="114">
        <v>34086796</v>
      </c>
      <c r="C48" s="5" t="s">
        <v>163</v>
      </c>
      <c r="D48" t="s">
        <v>200</v>
      </c>
      <c r="E48">
        <v>701010</v>
      </c>
      <c r="F48" s="106">
        <v>45429</v>
      </c>
      <c r="G48" s="107"/>
      <c r="H48" s="107" t="s">
        <v>21</v>
      </c>
      <c r="I48" s="107" t="s">
        <v>21</v>
      </c>
      <c r="J48" s="107" t="s">
        <v>21</v>
      </c>
      <c r="K48" s="87">
        <f t="shared" si="0"/>
        <v>-1</v>
      </c>
      <c r="L48" s="87">
        <f t="shared" si="1"/>
        <v>3.9471549019409746E-2</v>
      </c>
      <c r="M48" s="87">
        <f t="shared" si="2"/>
        <v>0.47388070820387895</v>
      </c>
      <c r="N48" s="108">
        <f t="shared" si="3"/>
        <v>-1953.7190000000001</v>
      </c>
      <c r="O48" s="108">
        <f t="shared" si="4"/>
        <v>74.188000000000102</v>
      </c>
      <c r="P48" s="108">
        <f t="shared" si="5"/>
        <v>604.30499999999984</v>
      </c>
      <c r="Q48" s="109"/>
      <c r="R48" s="109">
        <v>1953.7190000000001</v>
      </c>
      <c r="S48" s="109">
        <v>1879.5309999999999</v>
      </c>
      <c r="T48" s="109">
        <v>1275.2260000000001</v>
      </c>
      <c r="U48" s="87">
        <f t="shared" si="6"/>
        <v>-1</v>
      </c>
      <c r="V48" s="87">
        <f t="shared" si="7"/>
        <v>0.12572182081942498</v>
      </c>
      <c r="W48" s="87">
        <f t="shared" si="8"/>
        <v>0.40379563198335255</v>
      </c>
      <c r="X48" s="108">
        <f t="shared" si="9"/>
        <v>-639.41899999999998</v>
      </c>
      <c r="Y48" s="108">
        <f t="shared" si="10"/>
        <v>71.410999999999945</v>
      </c>
      <c r="Z48" s="108">
        <f t="shared" si="11"/>
        <v>163.38500000000005</v>
      </c>
      <c r="AA48" s="109"/>
      <c r="AB48" s="109">
        <v>639.41899999999998</v>
      </c>
      <c r="AC48" s="109">
        <v>568.00800000000004</v>
      </c>
      <c r="AD48" s="109">
        <v>404.62299999999999</v>
      </c>
      <c r="AE48" s="87">
        <f t="shared" si="12"/>
        <v>-1</v>
      </c>
      <c r="AF48" s="87">
        <f t="shared" si="13"/>
        <v>0.1206877498020003</v>
      </c>
      <c r="AG48" s="87">
        <f t="shared" si="14"/>
        <v>0.91712570621468925</v>
      </c>
      <c r="AH48" s="108">
        <f t="shared" si="48"/>
        <v>-243.38200000000001</v>
      </c>
      <c r="AI48" s="108">
        <f t="shared" si="49"/>
        <v>26.210000000000008</v>
      </c>
      <c r="AJ48" s="108">
        <f t="shared" si="50"/>
        <v>103.892</v>
      </c>
      <c r="AK48" s="109"/>
      <c r="AL48" s="109">
        <v>243.38200000000001</v>
      </c>
      <c r="AM48" s="109">
        <v>217.172</v>
      </c>
      <c r="AN48" s="109">
        <v>113.28</v>
      </c>
      <c r="AO48" s="87">
        <f t="shared" si="18"/>
        <v>-1</v>
      </c>
      <c r="AP48" s="87">
        <f t="shared" si="19"/>
        <v>0.10257849781449251</v>
      </c>
      <c r="AQ48" s="87">
        <f t="shared" si="20"/>
        <v>0.62467933317588431</v>
      </c>
      <c r="AR48" s="108">
        <f t="shared" si="21"/>
        <v>-219.96</v>
      </c>
      <c r="AS48" s="108">
        <f t="shared" si="22"/>
        <v>20.463999999999999</v>
      </c>
      <c r="AT48" s="108">
        <f t="shared" si="23"/>
        <v>76.705000000000013</v>
      </c>
      <c r="AU48" s="109"/>
      <c r="AV48" s="109">
        <v>219.96</v>
      </c>
      <c r="AW48" s="109">
        <v>199.49600000000001</v>
      </c>
      <c r="AX48" s="109">
        <v>122.791</v>
      </c>
      <c r="AY48" s="87">
        <f t="shared" si="24"/>
        <v>-1</v>
      </c>
      <c r="AZ48" s="87">
        <f t="shared" si="25"/>
        <v>0.26579420655875713</v>
      </c>
      <c r="BA48" s="87">
        <f t="shared" si="26"/>
        <v>-1.9779140602222911E-2</v>
      </c>
      <c r="BB48" s="108">
        <f t="shared" si="27"/>
        <v>-727.73800000000006</v>
      </c>
      <c r="BC48" s="108">
        <f t="shared" si="28"/>
        <v>152.81200000000001</v>
      </c>
      <c r="BD48" s="108">
        <f t="shared" si="29"/>
        <v>-11.600999999999999</v>
      </c>
      <c r="BE48" s="109"/>
      <c r="BF48" s="109">
        <v>727.73800000000006</v>
      </c>
      <c r="BG48" s="109">
        <v>574.92600000000004</v>
      </c>
      <c r="BH48" s="109">
        <v>586.52700000000004</v>
      </c>
      <c r="BI48" s="87">
        <f t="shared" si="30"/>
        <v>-1</v>
      </c>
      <c r="BJ48" s="87">
        <f t="shared" si="31"/>
        <v>7.5298126608797797E-2</v>
      </c>
      <c r="BK48" s="87">
        <f t="shared" si="32"/>
        <v>0.12334993784519234</v>
      </c>
      <c r="BL48" s="108">
        <f t="shared" si="33"/>
        <v>-1346.798</v>
      </c>
      <c r="BM48" s="108">
        <f t="shared" si="34"/>
        <v>94.309999999999945</v>
      </c>
      <c r="BN48" s="108">
        <f t="shared" si="35"/>
        <v>137.52999999999997</v>
      </c>
      <c r="BO48" s="109"/>
      <c r="BP48" s="109">
        <v>1346.798</v>
      </c>
      <c r="BQ48" s="109">
        <v>1252.4880000000001</v>
      </c>
      <c r="BR48" s="109">
        <v>1114.9580000000001</v>
      </c>
      <c r="BS48" s="87">
        <f t="shared" si="36"/>
        <v>-1</v>
      </c>
      <c r="BT48" s="87">
        <f t="shared" si="37"/>
        <v>5.4303278688524588E-2</v>
      </c>
      <c r="BU48" s="87">
        <f t="shared" si="38"/>
        <v>7.8453038674033151E-2</v>
      </c>
      <c r="BV48" s="108">
        <f t="shared" si="39"/>
        <v>-1029</v>
      </c>
      <c r="BW48" s="108">
        <f t="shared" si="40"/>
        <v>53</v>
      </c>
      <c r="BX48" s="108">
        <f t="shared" si="41"/>
        <v>71</v>
      </c>
      <c r="BY48" s="54"/>
      <c r="BZ48" s="54">
        <v>1029</v>
      </c>
      <c r="CA48" s="54">
        <v>976</v>
      </c>
      <c r="CB48" s="54">
        <v>905</v>
      </c>
      <c r="CC48" s="108">
        <f t="shared" si="42"/>
        <v>0</v>
      </c>
      <c r="CD48" s="108">
        <f t="shared" si="43"/>
        <v>0</v>
      </c>
      <c r="CE48" s="5"/>
      <c r="CF48" s="5"/>
      <c r="CG48" s="5"/>
      <c r="CH48" s="87" t="e">
        <f t="shared" si="44"/>
        <v>#DIV/0!</v>
      </c>
      <c r="CI48" s="87" t="e">
        <f t="shared" si="45"/>
        <v>#DIV/0!</v>
      </c>
      <c r="CJ48" s="108">
        <f t="shared" si="46"/>
        <v>0</v>
      </c>
      <c r="CK48" s="108">
        <f t="shared" si="47"/>
        <v>0</v>
      </c>
      <c r="CL48" s="54"/>
      <c r="CM48" s="54"/>
      <c r="CN48" s="54"/>
      <c r="CO48" s="19"/>
      <c r="CP48" s="1" t="s">
        <v>18</v>
      </c>
      <c r="CQ48" s="4" t="s">
        <v>13</v>
      </c>
      <c r="CR48" s="1">
        <v>9400</v>
      </c>
      <c r="CS48" s="1" t="s">
        <v>322</v>
      </c>
      <c r="CT48" s="15" t="s">
        <v>14</v>
      </c>
    </row>
    <row r="49" spans="1:98" s="96" customFormat="1" x14ac:dyDescent="0.25">
      <c r="A49" s="80" t="s">
        <v>126</v>
      </c>
      <c r="B49" s="114">
        <v>14194711</v>
      </c>
      <c r="C49" s="5" t="s">
        <v>112</v>
      </c>
      <c r="D49"/>
      <c r="E49">
        <v>501000</v>
      </c>
      <c r="F49" s="106">
        <v>45366</v>
      </c>
      <c r="G49" s="107"/>
      <c r="H49" s="107" t="s">
        <v>21</v>
      </c>
      <c r="I49" s="107" t="s">
        <v>21</v>
      </c>
      <c r="J49" s="107" t="s">
        <v>21</v>
      </c>
      <c r="K49" s="87">
        <f t="shared" si="0"/>
        <v>-1</v>
      </c>
      <c r="L49" s="87">
        <f t="shared" si="1"/>
        <v>1.6038402857887046E-2</v>
      </c>
      <c r="M49" s="87">
        <f t="shared" si="2"/>
        <v>0.47015701077739491</v>
      </c>
      <c r="N49" s="108">
        <f t="shared" si="3"/>
        <v>-27304</v>
      </c>
      <c r="O49" s="108">
        <f t="shared" si="4"/>
        <v>431</v>
      </c>
      <c r="P49" s="108">
        <f t="shared" si="5"/>
        <v>8594</v>
      </c>
      <c r="Q49" s="109"/>
      <c r="R49" s="109">
        <v>27304</v>
      </c>
      <c r="S49" s="109">
        <v>26873</v>
      </c>
      <c r="T49" s="109">
        <v>18279</v>
      </c>
      <c r="U49" s="87">
        <f t="shared" si="6"/>
        <v>-1</v>
      </c>
      <c r="V49" s="87">
        <f t="shared" si="7"/>
        <v>1.5943491422805246E-2</v>
      </c>
      <c r="W49" s="87">
        <f t="shared" si="8"/>
        <v>0.45265318088537088</v>
      </c>
      <c r="X49" s="108">
        <f t="shared" si="9"/>
        <v>-5034</v>
      </c>
      <c r="Y49" s="108">
        <f t="shared" si="10"/>
        <v>79</v>
      </c>
      <c r="Z49" s="108">
        <f t="shared" si="11"/>
        <v>1544</v>
      </c>
      <c r="AA49" s="109"/>
      <c r="AB49" s="109">
        <v>5034</v>
      </c>
      <c r="AC49" s="109">
        <v>4955</v>
      </c>
      <c r="AD49" s="109">
        <v>3411</v>
      </c>
      <c r="AE49" s="87">
        <f t="shared" si="12"/>
        <v>-1</v>
      </c>
      <c r="AF49" s="87">
        <f t="shared" si="13"/>
        <v>-6.2852538275584208E-2</v>
      </c>
      <c r="AG49" s="87">
        <f t="shared" si="14"/>
        <v>0.84124629080118696</v>
      </c>
      <c r="AH49" s="108">
        <f t="shared" si="48"/>
        <v>-2326</v>
      </c>
      <c r="AI49" s="108">
        <f t="shared" si="49"/>
        <v>-156</v>
      </c>
      <c r="AJ49" s="108">
        <f t="shared" si="50"/>
        <v>1134</v>
      </c>
      <c r="AK49" s="109"/>
      <c r="AL49" s="109">
        <v>2326</v>
      </c>
      <c r="AM49" s="109">
        <v>2482</v>
      </c>
      <c r="AN49" s="109">
        <v>1348</v>
      </c>
      <c r="AO49" s="87">
        <f t="shared" si="18"/>
        <v>-1</v>
      </c>
      <c r="AP49" s="87">
        <f t="shared" si="19"/>
        <v>-0.22767648433847593</v>
      </c>
      <c r="AQ49" s="87">
        <f t="shared" si="20"/>
        <v>1.0009354536950421</v>
      </c>
      <c r="AR49" s="108">
        <f t="shared" si="21"/>
        <v>-1652</v>
      </c>
      <c r="AS49" s="108">
        <f t="shared" si="22"/>
        <v>-487</v>
      </c>
      <c r="AT49" s="108">
        <f t="shared" si="23"/>
        <v>1070</v>
      </c>
      <c r="AU49" s="109"/>
      <c r="AV49" s="109">
        <v>1652</v>
      </c>
      <c r="AW49" s="109">
        <v>2139</v>
      </c>
      <c r="AX49" s="109">
        <v>1069</v>
      </c>
      <c r="AY49" s="87">
        <f t="shared" si="24"/>
        <v>-1</v>
      </c>
      <c r="AZ49" s="87">
        <f t="shared" si="25"/>
        <v>5.9611724400456798E-2</v>
      </c>
      <c r="BA49" s="87">
        <f t="shared" si="26"/>
        <v>0.13683572788644624</v>
      </c>
      <c r="BB49" s="108">
        <f t="shared" si="27"/>
        <v>-13918</v>
      </c>
      <c r="BC49" s="108">
        <f t="shared" si="28"/>
        <v>783</v>
      </c>
      <c r="BD49" s="108">
        <f t="shared" si="29"/>
        <v>1581</v>
      </c>
      <c r="BE49" s="109"/>
      <c r="BF49" s="109">
        <v>13918</v>
      </c>
      <c r="BG49" s="109">
        <v>13135</v>
      </c>
      <c r="BH49" s="109">
        <v>11554</v>
      </c>
      <c r="BI49" s="87">
        <f t="shared" si="30"/>
        <v>-1</v>
      </c>
      <c r="BJ49" s="87">
        <f t="shared" si="31"/>
        <v>2.6082619410867269E-2</v>
      </c>
      <c r="BK49" s="87">
        <f t="shared" si="32"/>
        <v>0.10946909280296865</v>
      </c>
      <c r="BL49" s="108">
        <f t="shared" si="33"/>
        <v>-34973</v>
      </c>
      <c r="BM49" s="108">
        <f t="shared" si="34"/>
        <v>889</v>
      </c>
      <c r="BN49" s="108">
        <f t="shared" si="35"/>
        <v>3363</v>
      </c>
      <c r="BO49" s="109"/>
      <c r="BP49" s="109">
        <v>34973</v>
      </c>
      <c r="BQ49" s="109">
        <v>34084</v>
      </c>
      <c r="BR49" s="109">
        <v>30721</v>
      </c>
      <c r="BS49" s="87">
        <f t="shared" si="36"/>
        <v>-1</v>
      </c>
      <c r="BT49" s="87">
        <f t="shared" si="37"/>
        <v>0.14604691572545614</v>
      </c>
      <c r="BU49" s="87">
        <f t="shared" si="38"/>
        <v>0.29704755465404553</v>
      </c>
      <c r="BV49" s="108">
        <f t="shared" si="39"/>
        <v>-13191</v>
      </c>
      <c r="BW49" s="108">
        <f t="shared" si="40"/>
        <v>1681</v>
      </c>
      <c r="BX49" s="108">
        <f t="shared" si="41"/>
        <v>2636</v>
      </c>
      <c r="BY49" s="54"/>
      <c r="BZ49" s="54">
        <v>13191</v>
      </c>
      <c r="CA49" s="54">
        <v>11510</v>
      </c>
      <c r="CB49" s="54">
        <v>8874</v>
      </c>
      <c r="CC49" s="108">
        <f t="shared" si="42"/>
        <v>0</v>
      </c>
      <c r="CD49" s="108">
        <f t="shared" si="43"/>
        <v>-78</v>
      </c>
      <c r="CE49" s="5"/>
      <c r="CF49" s="5"/>
      <c r="CG49" s="5">
        <v>78</v>
      </c>
      <c r="CH49" s="87" t="e">
        <f t="shared" si="44"/>
        <v>#DIV/0!</v>
      </c>
      <c r="CI49" s="87" t="e">
        <f t="shared" si="45"/>
        <v>#DIV/0!</v>
      </c>
      <c r="CJ49" s="108">
        <f t="shared" si="46"/>
        <v>0</v>
      </c>
      <c r="CK49" s="108">
        <f t="shared" si="47"/>
        <v>0</v>
      </c>
      <c r="CL49" s="54"/>
      <c r="CM49" s="54"/>
      <c r="CN49" s="54"/>
      <c r="CO49" s="19"/>
      <c r="CP49" s="1" t="s">
        <v>9</v>
      </c>
      <c r="CQ49" s="4" t="s">
        <v>13</v>
      </c>
      <c r="CR49" s="1">
        <v>2100</v>
      </c>
      <c r="CS49" s="1" t="s">
        <v>349</v>
      </c>
      <c r="CT49" s="15" t="s">
        <v>15</v>
      </c>
    </row>
    <row r="50" spans="1:98" s="96" customFormat="1" x14ac:dyDescent="0.25">
      <c r="A50" s="80" t="s">
        <v>155</v>
      </c>
      <c r="B50" s="114">
        <v>89832314</v>
      </c>
      <c r="C50" s="5" t="s">
        <v>163</v>
      </c>
      <c r="D50" t="s">
        <v>164</v>
      </c>
      <c r="E50">
        <v>711220</v>
      </c>
      <c r="F50" s="106">
        <v>45472</v>
      </c>
      <c r="G50" s="107"/>
      <c r="H50" s="107" t="s">
        <v>21</v>
      </c>
      <c r="I50" s="107" t="s">
        <v>21</v>
      </c>
      <c r="J50" s="107" t="s">
        <v>21</v>
      </c>
      <c r="K50" s="87">
        <f t="shared" si="0"/>
        <v>-1</v>
      </c>
      <c r="L50" s="87">
        <f t="shared" si="1"/>
        <v>8.7164975355175534E-2</v>
      </c>
      <c r="M50" s="87">
        <f t="shared" si="2"/>
        <v>0.1120726790601454</v>
      </c>
      <c r="N50" s="108">
        <f t="shared" si="3"/>
        <v>-468.70400000000001</v>
      </c>
      <c r="O50" s="108">
        <f t="shared" si="4"/>
        <v>37.579000000000008</v>
      </c>
      <c r="P50" s="108">
        <f t="shared" si="5"/>
        <v>43.447999999999979</v>
      </c>
      <c r="Q50" s="109"/>
      <c r="R50" s="109">
        <v>468.70400000000001</v>
      </c>
      <c r="S50" s="109">
        <v>431.125</v>
      </c>
      <c r="T50" s="109">
        <v>387.67700000000002</v>
      </c>
      <c r="U50" s="87">
        <f t="shared" si="6"/>
        <v>-1</v>
      </c>
      <c r="V50" s="87">
        <f t="shared" si="7"/>
        <v>0.10109328348291412</v>
      </c>
      <c r="W50" s="87">
        <f t="shared" si="8"/>
        <v>6.0115243189428E-2</v>
      </c>
      <c r="X50" s="108">
        <f t="shared" si="9"/>
        <v>-248.56299999999999</v>
      </c>
      <c r="Y50" s="108">
        <f t="shared" si="10"/>
        <v>22.820999999999998</v>
      </c>
      <c r="Z50" s="108">
        <f t="shared" si="11"/>
        <v>12.800999999999988</v>
      </c>
      <c r="AA50" s="109"/>
      <c r="AB50" s="109">
        <v>248.56299999999999</v>
      </c>
      <c r="AC50" s="109">
        <v>225.74199999999999</v>
      </c>
      <c r="AD50" s="109">
        <v>212.941</v>
      </c>
      <c r="AE50" s="87">
        <f t="shared" si="12"/>
        <v>-1</v>
      </c>
      <c r="AF50" s="87">
        <f t="shared" si="13"/>
        <v>-0.13575169817497337</v>
      </c>
      <c r="AG50" s="87">
        <f t="shared" si="14"/>
        <v>0.14573712463958366</v>
      </c>
      <c r="AH50" s="108">
        <f t="shared" si="48"/>
        <v>-42.241</v>
      </c>
      <c r="AI50" s="108">
        <f t="shared" si="49"/>
        <v>-6.634999999999998</v>
      </c>
      <c r="AJ50" s="108">
        <f t="shared" si="50"/>
        <v>6.2169999999999987</v>
      </c>
      <c r="AK50" s="109"/>
      <c r="AL50" s="109">
        <v>42.241</v>
      </c>
      <c r="AM50" s="109">
        <v>48.875999999999998</v>
      </c>
      <c r="AN50" s="109">
        <v>42.658999999999999</v>
      </c>
      <c r="AO50" s="87">
        <f t="shared" si="18"/>
        <v>-1</v>
      </c>
      <c r="AP50" s="87">
        <f t="shared" si="19"/>
        <v>-9.3416644400139803E-2</v>
      </c>
      <c r="AQ50" s="87">
        <f t="shared" si="20"/>
        <v>0.154309710787919</v>
      </c>
      <c r="AR50" s="108">
        <f t="shared" si="21"/>
        <v>-44.107999999999997</v>
      </c>
      <c r="AS50" s="108">
        <f t="shared" si="22"/>
        <v>-4.5450000000000017</v>
      </c>
      <c r="AT50" s="108">
        <f t="shared" si="23"/>
        <v>6.5039999999999978</v>
      </c>
      <c r="AU50" s="109"/>
      <c r="AV50" s="109">
        <v>44.107999999999997</v>
      </c>
      <c r="AW50" s="109">
        <v>48.652999999999999</v>
      </c>
      <c r="AX50" s="109">
        <v>42.149000000000001</v>
      </c>
      <c r="AY50" s="87">
        <f t="shared" si="24"/>
        <v>-1</v>
      </c>
      <c r="AZ50" s="87">
        <f t="shared" si="25"/>
        <v>-9.1717114165657726E-2</v>
      </c>
      <c r="BA50" s="87">
        <f t="shared" si="26"/>
        <v>0.63446092240355723</v>
      </c>
      <c r="BB50" s="108">
        <f t="shared" si="27"/>
        <v>-63.765999999999998</v>
      </c>
      <c r="BC50" s="108">
        <f t="shared" si="28"/>
        <v>-6.4390000000000001</v>
      </c>
      <c r="BD50" s="108">
        <f t="shared" si="29"/>
        <v>27.251999999999995</v>
      </c>
      <c r="BE50" s="109"/>
      <c r="BF50" s="109">
        <v>63.765999999999998</v>
      </c>
      <c r="BG50" s="109">
        <v>70.204999999999998</v>
      </c>
      <c r="BH50" s="109">
        <v>42.953000000000003</v>
      </c>
      <c r="BI50" s="87">
        <f t="shared" si="30"/>
        <v>-1</v>
      </c>
      <c r="BJ50" s="87">
        <f t="shared" si="31"/>
        <v>4.923070145489419E-3</v>
      </c>
      <c r="BK50" s="87">
        <f t="shared" si="32"/>
        <v>3.5774175517048583E-2</v>
      </c>
      <c r="BL50" s="108">
        <f t="shared" si="33"/>
        <v>-182.488</v>
      </c>
      <c r="BM50" s="108">
        <f t="shared" si="34"/>
        <v>0.89400000000000546</v>
      </c>
      <c r="BN50" s="108">
        <f t="shared" si="35"/>
        <v>6.2719999999999914</v>
      </c>
      <c r="BO50" s="109"/>
      <c r="BP50" s="109">
        <v>182.488</v>
      </c>
      <c r="BQ50" s="109">
        <v>181.59399999999999</v>
      </c>
      <c r="BR50" s="109">
        <v>175.322</v>
      </c>
      <c r="BS50" s="87">
        <f t="shared" si="36"/>
        <v>-1</v>
      </c>
      <c r="BT50" s="87">
        <f t="shared" si="37"/>
        <v>9.8837209302325577E-2</v>
      </c>
      <c r="BU50" s="87">
        <f t="shared" si="38"/>
        <v>2.3809523809523808E-2</v>
      </c>
      <c r="BV50" s="108">
        <f t="shared" si="39"/>
        <v>-189</v>
      </c>
      <c r="BW50" s="108">
        <f t="shared" si="40"/>
        <v>17</v>
      </c>
      <c r="BX50" s="108">
        <f t="shared" si="41"/>
        <v>4</v>
      </c>
      <c r="BY50" s="54"/>
      <c r="BZ50" s="54">
        <v>189</v>
      </c>
      <c r="CA50" s="54">
        <v>172</v>
      </c>
      <c r="CB50" s="54">
        <v>168</v>
      </c>
      <c r="CC50" s="108">
        <f t="shared" si="42"/>
        <v>0</v>
      </c>
      <c r="CD50" s="108">
        <f t="shared" si="43"/>
        <v>0</v>
      </c>
      <c r="CE50" s="5"/>
      <c r="CF50" s="5"/>
      <c r="CG50" s="5"/>
      <c r="CH50" s="87" t="e">
        <f t="shared" si="44"/>
        <v>#DIV/0!</v>
      </c>
      <c r="CI50" s="87" t="e">
        <f t="shared" si="45"/>
        <v>#DIV/0!</v>
      </c>
      <c r="CJ50" s="108">
        <f t="shared" si="46"/>
        <v>0</v>
      </c>
      <c r="CK50" s="108">
        <f t="shared" si="47"/>
        <v>0</v>
      </c>
      <c r="CL50" s="54"/>
      <c r="CM50" s="54"/>
      <c r="CN50" s="54"/>
      <c r="CO50" s="19"/>
      <c r="CP50" s="1" t="s">
        <v>9</v>
      </c>
      <c r="CQ50" s="4"/>
      <c r="CR50" s="1">
        <v>2900</v>
      </c>
      <c r="CS50" s="1" t="s">
        <v>350</v>
      </c>
      <c r="CT50" s="15" t="s">
        <v>15</v>
      </c>
    </row>
    <row r="51" spans="1:98" s="96" customFormat="1" x14ac:dyDescent="0.25">
      <c r="A51" s="80" t="s">
        <v>447</v>
      </c>
      <c r="B51" s="114">
        <v>31414377</v>
      </c>
      <c r="C51" s="5" t="s">
        <v>112</v>
      </c>
      <c r="D51"/>
      <c r="E51">
        <v>502000</v>
      </c>
      <c r="F51" s="106">
        <v>45470</v>
      </c>
      <c r="G51" s="117"/>
      <c r="H51" s="118" t="s">
        <v>21</v>
      </c>
      <c r="I51" s="119" t="s">
        <v>21</v>
      </c>
      <c r="J51" s="119" t="s">
        <v>21</v>
      </c>
      <c r="K51" s="87">
        <f t="shared" si="0"/>
        <v>-1</v>
      </c>
      <c r="L51" s="87">
        <f t="shared" si="1"/>
        <v>1.3463042303360817E-2</v>
      </c>
      <c r="M51" s="87">
        <f t="shared" si="2"/>
        <v>0.15208957832755443</v>
      </c>
      <c r="N51" s="108">
        <f t="shared" si="3"/>
        <v>-1342.6479999999999</v>
      </c>
      <c r="O51" s="108">
        <f t="shared" si="4"/>
        <v>17.836000000000013</v>
      </c>
      <c r="P51" s="108">
        <f t="shared" si="5"/>
        <v>174.89099999999985</v>
      </c>
      <c r="Q51" s="109"/>
      <c r="R51" s="109">
        <v>1342.6479999999999</v>
      </c>
      <c r="S51" s="109">
        <v>1324.8119999999999</v>
      </c>
      <c r="T51" s="109">
        <v>1149.921</v>
      </c>
      <c r="U51" s="87">
        <f t="shared" si="6"/>
        <v>-1</v>
      </c>
      <c r="V51" s="87">
        <f t="shared" si="7"/>
        <v>0.43635945959994821</v>
      </c>
      <c r="W51" s="87">
        <f t="shared" si="8"/>
        <v>-9.3142606892063162E-2</v>
      </c>
      <c r="X51" s="108">
        <f t="shared" si="9"/>
        <v>-856.60599999999999</v>
      </c>
      <c r="Y51" s="108">
        <f t="shared" si="10"/>
        <v>260.23299999999995</v>
      </c>
      <c r="Z51" s="108">
        <f t="shared" si="11"/>
        <v>-61.252999999999929</v>
      </c>
      <c r="AA51" s="109"/>
      <c r="AB51" s="109">
        <v>856.60599999999999</v>
      </c>
      <c r="AC51" s="109">
        <v>596.37300000000005</v>
      </c>
      <c r="AD51" s="109">
        <v>657.62599999999998</v>
      </c>
      <c r="AE51" s="87">
        <f t="shared" si="12"/>
        <v>-1</v>
      </c>
      <c r="AF51" s="87">
        <f t="shared" si="13"/>
        <v>17.833538366907582</v>
      </c>
      <c r="AG51" s="87">
        <f t="shared" si="14"/>
        <v>1.0090103696149775</v>
      </c>
      <c r="AH51" s="108">
        <f t="shared" si="48"/>
        <v>-244.94900000000001</v>
      </c>
      <c r="AI51" s="108">
        <f t="shared" si="49"/>
        <v>231.94300000000001</v>
      </c>
      <c r="AJ51" s="108">
        <f t="shared" si="50"/>
        <v>1456.4540000000002</v>
      </c>
      <c r="AK51" s="109"/>
      <c r="AL51" s="109">
        <v>244.94900000000001</v>
      </c>
      <c r="AM51" s="109">
        <v>13.006</v>
      </c>
      <c r="AN51" s="109">
        <v>-1443.4480000000001</v>
      </c>
      <c r="AO51" s="87">
        <f t="shared" si="18"/>
        <v>-1</v>
      </c>
      <c r="AP51" s="87">
        <f t="shared" si="19"/>
        <v>1.7066051461941683</v>
      </c>
      <c r="AQ51" s="87">
        <f t="shared" si="20"/>
        <v>0.70255998316366075</v>
      </c>
      <c r="AR51" s="108">
        <f t="shared" si="21"/>
        <v>-425.43</v>
      </c>
      <c r="AS51" s="108">
        <f t="shared" si="22"/>
        <v>1027.5060000000001</v>
      </c>
      <c r="AT51" s="108">
        <f t="shared" si="23"/>
        <v>1422.117</v>
      </c>
      <c r="AU51" s="109"/>
      <c r="AV51" s="109">
        <v>425.43</v>
      </c>
      <c r="AW51" s="109">
        <v>-602.07600000000002</v>
      </c>
      <c r="AX51" s="109">
        <v>-2024.193</v>
      </c>
      <c r="AY51" s="87">
        <f t="shared" si="24"/>
        <v>-1</v>
      </c>
      <c r="AZ51" s="87">
        <f t="shared" si="25"/>
        <v>8.6987972566546293E-2</v>
      </c>
      <c r="BA51" s="87">
        <f t="shared" si="26"/>
        <v>0.26380020124756126</v>
      </c>
      <c r="BB51" s="108">
        <f t="shared" si="27"/>
        <v>-5059.5039999999999</v>
      </c>
      <c r="BC51" s="108">
        <f t="shared" si="28"/>
        <v>404.89499999999953</v>
      </c>
      <c r="BD51" s="108">
        <f t="shared" si="29"/>
        <v>971.58300000000054</v>
      </c>
      <c r="BE51" s="109"/>
      <c r="BF51" s="109">
        <v>5059.5039999999999</v>
      </c>
      <c r="BG51" s="109">
        <v>4654.6090000000004</v>
      </c>
      <c r="BH51" s="109">
        <v>3683.0259999999998</v>
      </c>
      <c r="BI51" s="87">
        <f t="shared" si="30"/>
        <v>-1</v>
      </c>
      <c r="BJ51" s="87">
        <f t="shared" si="31"/>
        <v>5.0304448514520331E-2</v>
      </c>
      <c r="BK51" s="87">
        <f t="shared" si="32"/>
        <v>0.30667394731612746</v>
      </c>
      <c r="BL51" s="108">
        <f t="shared" si="33"/>
        <v>-5725.3860000000004</v>
      </c>
      <c r="BM51" s="108">
        <f t="shared" si="34"/>
        <v>274.21800000000076</v>
      </c>
      <c r="BN51" s="108">
        <f t="shared" si="35"/>
        <v>1279.3789999999999</v>
      </c>
      <c r="BO51" s="109"/>
      <c r="BP51" s="109">
        <v>5725.3860000000004</v>
      </c>
      <c r="BQ51" s="109">
        <v>5451.1679999999997</v>
      </c>
      <c r="BR51" s="109">
        <v>4171.7889999999998</v>
      </c>
      <c r="BS51" s="87">
        <f t="shared" si="36"/>
        <v>-1</v>
      </c>
      <c r="BT51" s="87">
        <f t="shared" si="37"/>
        <v>0.11410118406889128</v>
      </c>
      <c r="BU51" s="87">
        <f t="shared" si="38"/>
        <v>4.4994375703037118E-2</v>
      </c>
      <c r="BV51" s="108">
        <f t="shared" si="39"/>
        <v>-1035</v>
      </c>
      <c r="BW51" s="108">
        <f t="shared" si="40"/>
        <v>106</v>
      </c>
      <c r="BX51" s="108">
        <f t="shared" si="41"/>
        <v>40</v>
      </c>
      <c r="BY51" s="123"/>
      <c r="BZ51" s="123">
        <v>1035</v>
      </c>
      <c r="CA51" s="54">
        <v>929</v>
      </c>
      <c r="CB51" s="54">
        <v>889</v>
      </c>
      <c r="CC51" s="108">
        <f t="shared" si="42"/>
        <v>0</v>
      </c>
      <c r="CD51" s="108">
        <f t="shared" si="43"/>
        <v>0</v>
      </c>
      <c r="CE51" s="54"/>
      <c r="CF51" s="54"/>
      <c r="CG51" s="54"/>
      <c r="CH51" s="87" t="e">
        <f t="shared" si="44"/>
        <v>#DIV/0!</v>
      </c>
      <c r="CI51" s="87" t="e">
        <f t="shared" si="45"/>
        <v>#DIV/0!</v>
      </c>
      <c r="CJ51" s="108">
        <f t="shared" si="46"/>
        <v>0</v>
      </c>
      <c r="CK51" s="108">
        <f t="shared" si="47"/>
        <v>0</v>
      </c>
      <c r="CL51" s="54"/>
      <c r="CM51" s="54"/>
      <c r="CN51" s="54"/>
      <c r="CO51" s="124"/>
      <c r="CP51" s="1"/>
      <c r="CQ51" s="4"/>
      <c r="CR51" s="125"/>
      <c r="CS51" s="125"/>
      <c r="CT51" s="126"/>
    </row>
    <row r="52" spans="1:98" s="96" customFormat="1" x14ac:dyDescent="0.25">
      <c r="A52" s="80" t="s">
        <v>475</v>
      </c>
      <c r="B52" s="114">
        <v>15137398</v>
      </c>
      <c r="C52" s="5" t="s">
        <v>344</v>
      </c>
      <c r="D52"/>
      <c r="E52">
        <v>522990</v>
      </c>
      <c r="F52" s="106">
        <v>45647</v>
      </c>
      <c r="G52" s="107" t="s">
        <v>303</v>
      </c>
      <c r="H52" s="107" t="s">
        <v>303</v>
      </c>
      <c r="I52" s="107" t="s">
        <v>303</v>
      </c>
      <c r="J52" s="107" t="s">
        <v>303</v>
      </c>
      <c r="K52" s="87" t="e">
        <f t="shared" si="0"/>
        <v>#DIV/0!</v>
      </c>
      <c r="L52" s="87" t="e">
        <f t="shared" si="1"/>
        <v>#DIV/0!</v>
      </c>
      <c r="M52" s="87" t="e">
        <f t="shared" si="2"/>
        <v>#DIV/0!</v>
      </c>
      <c r="N52" s="108">
        <f t="shared" si="3"/>
        <v>0</v>
      </c>
      <c r="O52" s="108">
        <f t="shared" si="4"/>
        <v>0</v>
      </c>
      <c r="P52" s="108">
        <f t="shared" si="5"/>
        <v>0</v>
      </c>
      <c r="Q52" s="109"/>
      <c r="R52" s="109"/>
      <c r="S52" s="109"/>
      <c r="T52" s="109"/>
      <c r="U52" s="87">
        <f t="shared" si="6"/>
        <v>0.27914614121510678</v>
      </c>
      <c r="V52" s="87">
        <f t="shared" si="7"/>
        <v>-0.19284294234592442</v>
      </c>
      <c r="W52" s="87">
        <f t="shared" si="8"/>
        <v>-7.0240295748613735E-2</v>
      </c>
      <c r="X52" s="108">
        <f t="shared" si="9"/>
        <v>0.34000000000000008</v>
      </c>
      <c r="Y52" s="108">
        <f t="shared" si="10"/>
        <v>-0.29099999999999993</v>
      </c>
      <c r="Z52" s="108">
        <f t="shared" si="11"/>
        <v>-0.1140000000000001</v>
      </c>
      <c r="AA52" s="109">
        <v>1.5580000000000001</v>
      </c>
      <c r="AB52" s="109">
        <v>1.218</v>
      </c>
      <c r="AC52" s="109">
        <v>1.5089999999999999</v>
      </c>
      <c r="AD52" s="109">
        <v>1.623</v>
      </c>
      <c r="AE52" s="87">
        <f t="shared" si="12"/>
        <v>2.2549999999999999</v>
      </c>
      <c r="AF52" s="87">
        <f t="shared" si="13"/>
        <v>-4.0769230769230766</v>
      </c>
      <c r="AG52" s="87">
        <f t="shared" si="14"/>
        <v>0.35416666666666669</v>
      </c>
      <c r="AH52" s="108">
        <f t="shared" si="48"/>
        <v>0.45100000000000001</v>
      </c>
      <c r="AI52" s="108">
        <f t="shared" si="49"/>
        <v>-0.26500000000000001</v>
      </c>
      <c r="AJ52" s="108">
        <f t="shared" si="50"/>
        <v>1.7000000000000001E-2</v>
      </c>
      <c r="AK52" s="109">
        <v>0.251</v>
      </c>
      <c r="AL52" s="109">
        <v>-0.2</v>
      </c>
      <c r="AM52" s="109">
        <v>6.5000000000000002E-2</v>
      </c>
      <c r="AN52" s="109">
        <v>4.8000000000000001E-2</v>
      </c>
      <c r="AO52" s="87">
        <f t="shared" si="18"/>
        <v>1.133116883116883</v>
      </c>
      <c r="AP52" s="87">
        <f t="shared" si="19"/>
        <v>-15.000000000000002</v>
      </c>
      <c r="AQ52" s="87">
        <f t="shared" si="20"/>
        <v>0.22222222222222224</v>
      </c>
      <c r="AR52" s="108">
        <f t="shared" si="21"/>
        <v>0.34899999999999998</v>
      </c>
      <c r="AS52" s="108">
        <f t="shared" si="22"/>
        <v>-0.33</v>
      </c>
      <c r="AT52" s="108">
        <f t="shared" si="23"/>
        <v>4.0000000000000001E-3</v>
      </c>
      <c r="AU52" s="109">
        <v>4.1000000000000002E-2</v>
      </c>
      <c r="AV52" s="109">
        <v>-0.308</v>
      </c>
      <c r="AW52" s="109">
        <v>2.1999999999999999E-2</v>
      </c>
      <c r="AX52" s="109">
        <v>1.7999999999999999E-2</v>
      </c>
      <c r="AY52" s="87">
        <f t="shared" si="24"/>
        <v>0.53409090909090906</v>
      </c>
      <c r="AZ52" s="87">
        <f t="shared" si="25"/>
        <v>-2.5999999999999996</v>
      </c>
      <c r="BA52" s="87">
        <f t="shared" si="26"/>
        <v>0.18279569892473119</v>
      </c>
      <c r="BB52" s="108">
        <f t="shared" si="27"/>
        <v>9.3999999999999986E-2</v>
      </c>
      <c r="BC52" s="108">
        <f t="shared" si="28"/>
        <v>-0.28599999999999998</v>
      </c>
      <c r="BD52" s="108">
        <f t="shared" si="29"/>
        <v>1.7000000000000001E-2</v>
      </c>
      <c r="BE52" s="109">
        <v>-8.2000000000000003E-2</v>
      </c>
      <c r="BF52" s="109">
        <v>-0.17599999999999999</v>
      </c>
      <c r="BG52" s="109">
        <v>0.11</v>
      </c>
      <c r="BH52" s="109">
        <v>9.2999999999999999E-2</v>
      </c>
      <c r="BI52" s="87">
        <f t="shared" si="30"/>
        <v>5.4730589732711069E-2</v>
      </c>
      <c r="BJ52" s="87">
        <f t="shared" si="31"/>
        <v>-8.9521970062771572E-2</v>
      </c>
      <c r="BK52" s="87">
        <f t="shared" si="32"/>
        <v>0.22096450890225217</v>
      </c>
      <c r="BL52" s="108">
        <f t="shared" si="33"/>
        <v>0.51600000000000001</v>
      </c>
      <c r="BM52" s="108">
        <f t="shared" si="34"/>
        <v>-0.9269999999999996</v>
      </c>
      <c r="BN52" s="108">
        <f t="shared" si="35"/>
        <v>1.8740000000000006</v>
      </c>
      <c r="BO52" s="109">
        <v>9.9440000000000008</v>
      </c>
      <c r="BP52" s="109">
        <v>9.4280000000000008</v>
      </c>
      <c r="BQ52" s="109">
        <v>10.355</v>
      </c>
      <c r="BR52" s="109">
        <v>8.4809999999999999</v>
      </c>
      <c r="BS52" s="87">
        <f t="shared" si="36"/>
        <v>0</v>
      </c>
      <c r="BT52" s="87">
        <f t="shared" si="37"/>
        <v>0.5</v>
      </c>
      <c r="BU52" s="87">
        <f t="shared" si="38"/>
        <v>0</v>
      </c>
      <c r="BV52" s="108">
        <f t="shared" si="39"/>
        <v>0</v>
      </c>
      <c r="BW52" s="108">
        <f t="shared" si="40"/>
        <v>1</v>
      </c>
      <c r="BX52" s="108">
        <f t="shared" si="41"/>
        <v>0</v>
      </c>
      <c r="BY52" s="54">
        <v>3</v>
      </c>
      <c r="BZ52" s="54">
        <v>3</v>
      </c>
      <c r="CA52" s="54">
        <v>2</v>
      </c>
      <c r="CB52" s="54">
        <v>2</v>
      </c>
      <c r="CC52" s="108">
        <f t="shared" si="42"/>
        <v>0</v>
      </c>
      <c r="CD52" s="108">
        <f t="shared" si="43"/>
        <v>0</v>
      </c>
      <c r="CE52" s="5"/>
      <c r="CF52" s="5"/>
      <c r="CG52" s="5"/>
      <c r="CH52" s="87" t="e">
        <f t="shared" si="44"/>
        <v>#DIV/0!</v>
      </c>
      <c r="CI52" s="87" t="e">
        <f t="shared" si="45"/>
        <v>#DIV/0!</v>
      </c>
      <c r="CJ52" s="108">
        <f t="shared" si="46"/>
        <v>0</v>
      </c>
      <c r="CK52" s="108">
        <f t="shared" si="47"/>
        <v>0</v>
      </c>
      <c r="CL52" s="54"/>
      <c r="CM52" s="54"/>
      <c r="CN52" s="54"/>
      <c r="CO52" s="19"/>
      <c r="CP52" s="1" t="s">
        <v>9</v>
      </c>
      <c r="CQ52" s="4"/>
      <c r="CR52" s="1">
        <v>6990</v>
      </c>
      <c r="CS52" s="1" t="s">
        <v>333</v>
      </c>
      <c r="CT52" s="15" t="s">
        <v>10</v>
      </c>
    </row>
    <row r="53" spans="1:98" s="96" customFormat="1" x14ac:dyDescent="0.25">
      <c r="A53" s="80" t="s">
        <v>229</v>
      </c>
      <c r="B53" s="114">
        <v>26249309</v>
      </c>
      <c r="C53" s="5" t="s">
        <v>343</v>
      </c>
      <c r="D53"/>
      <c r="E53">
        <v>522910</v>
      </c>
      <c r="F53" s="106">
        <v>45635</v>
      </c>
      <c r="G53" s="107" t="s">
        <v>297</v>
      </c>
      <c r="H53" s="107" t="s">
        <v>297</v>
      </c>
      <c r="I53" s="107" t="s">
        <v>297</v>
      </c>
      <c r="J53" s="107" t="s">
        <v>297</v>
      </c>
      <c r="K53" s="87" t="e">
        <f t="shared" si="0"/>
        <v>#DIV/0!</v>
      </c>
      <c r="L53" s="87" t="e">
        <f t="shared" si="1"/>
        <v>#DIV/0!</v>
      </c>
      <c r="M53" s="87" t="e">
        <f t="shared" si="2"/>
        <v>#DIV/0!</v>
      </c>
      <c r="N53" s="108">
        <f t="shared" si="3"/>
        <v>0</v>
      </c>
      <c r="O53" s="108">
        <f t="shared" si="4"/>
        <v>0</v>
      </c>
      <c r="P53" s="108">
        <f t="shared" si="5"/>
        <v>0</v>
      </c>
      <c r="Q53" s="109"/>
      <c r="R53" s="109"/>
      <c r="S53" s="109"/>
      <c r="T53" s="109"/>
      <c r="U53" s="87">
        <f t="shared" si="6"/>
        <v>-0.50686906716866265</v>
      </c>
      <c r="V53" s="87">
        <f t="shared" si="7"/>
        <v>0.31308509519301564</v>
      </c>
      <c r="W53" s="87">
        <f t="shared" si="8"/>
        <v>0.8757028706717962</v>
      </c>
      <c r="X53" s="108">
        <f t="shared" si="9"/>
        <v>-12.654999999999999</v>
      </c>
      <c r="Y53" s="108">
        <f t="shared" si="10"/>
        <v>5.9529999999999994</v>
      </c>
      <c r="Z53" s="108">
        <f t="shared" si="11"/>
        <v>8.8769999999999989</v>
      </c>
      <c r="AA53" s="109">
        <v>12.311999999999999</v>
      </c>
      <c r="AB53" s="109">
        <v>24.966999999999999</v>
      </c>
      <c r="AC53" s="109">
        <v>19.013999999999999</v>
      </c>
      <c r="AD53" s="109">
        <v>10.137</v>
      </c>
      <c r="AE53" s="87">
        <f t="shared" si="12"/>
        <v>-0.62973136296214904</v>
      </c>
      <c r="AF53" s="87">
        <f t="shared" si="13"/>
        <v>0.36382707724582303</v>
      </c>
      <c r="AG53" s="87">
        <f t="shared" si="14"/>
        <v>1.7479925880172942</v>
      </c>
      <c r="AH53" s="108">
        <f t="shared" si="48"/>
        <v>-11.462999999999999</v>
      </c>
      <c r="AI53" s="108">
        <f t="shared" si="49"/>
        <v>4.8559999999999999</v>
      </c>
      <c r="AJ53" s="108">
        <f t="shared" si="50"/>
        <v>8.4899999999999984</v>
      </c>
      <c r="AK53" s="109">
        <v>6.74</v>
      </c>
      <c r="AL53" s="109">
        <v>18.202999999999999</v>
      </c>
      <c r="AM53" s="109">
        <v>13.347</v>
      </c>
      <c r="AN53" s="109">
        <v>4.8570000000000002</v>
      </c>
      <c r="AO53" s="87">
        <f t="shared" si="18"/>
        <v>-0.63121463495028285</v>
      </c>
      <c r="AP53" s="87">
        <f t="shared" si="19"/>
        <v>0.36188837348496183</v>
      </c>
      <c r="AQ53" s="87">
        <f t="shared" si="20"/>
        <v>1.728311900387834</v>
      </c>
      <c r="AR53" s="108">
        <f t="shared" si="21"/>
        <v>-11.489999999999998</v>
      </c>
      <c r="AS53" s="108">
        <f t="shared" si="22"/>
        <v>4.8369999999999997</v>
      </c>
      <c r="AT53" s="108">
        <f t="shared" si="23"/>
        <v>8.4669999999999987</v>
      </c>
      <c r="AU53" s="109">
        <v>6.7130000000000001</v>
      </c>
      <c r="AV53" s="109">
        <v>18.202999999999999</v>
      </c>
      <c r="AW53" s="109">
        <v>13.366</v>
      </c>
      <c r="AX53" s="109">
        <v>4.899</v>
      </c>
      <c r="AY53" s="87">
        <f t="shared" si="24"/>
        <v>-0.46325350949628402</v>
      </c>
      <c r="AZ53" s="87">
        <f t="shared" si="25"/>
        <v>0.26040799333888415</v>
      </c>
      <c r="BA53" s="87">
        <f t="shared" si="26"/>
        <v>0.8432024555569767</v>
      </c>
      <c r="BB53" s="108">
        <f t="shared" si="27"/>
        <v>-8.4149999999999991</v>
      </c>
      <c r="BC53" s="108">
        <f t="shared" si="28"/>
        <v>3.7529999999999983</v>
      </c>
      <c r="BD53" s="108">
        <f t="shared" si="29"/>
        <v>6.5930000000000009</v>
      </c>
      <c r="BE53" s="109">
        <v>9.75</v>
      </c>
      <c r="BF53" s="109">
        <v>18.164999999999999</v>
      </c>
      <c r="BG53" s="109">
        <v>14.412000000000001</v>
      </c>
      <c r="BH53" s="109">
        <v>7.819</v>
      </c>
      <c r="BI53" s="87">
        <f t="shared" si="30"/>
        <v>-0.32292614219900817</v>
      </c>
      <c r="BJ53" s="87">
        <f t="shared" si="31"/>
        <v>0.85383234510145256</v>
      </c>
      <c r="BK53" s="87">
        <f t="shared" si="32"/>
        <v>0.80544097426831651</v>
      </c>
      <c r="BL53" s="108">
        <f t="shared" si="33"/>
        <v>-11.004999999999999</v>
      </c>
      <c r="BM53" s="108">
        <f t="shared" si="34"/>
        <v>15.696000000000002</v>
      </c>
      <c r="BN53" s="108">
        <f t="shared" si="35"/>
        <v>8.2009999999999987</v>
      </c>
      <c r="BO53" s="109">
        <v>23.074000000000002</v>
      </c>
      <c r="BP53" s="109">
        <v>34.079000000000001</v>
      </c>
      <c r="BQ53" s="109">
        <v>18.382999999999999</v>
      </c>
      <c r="BR53" s="109">
        <v>10.182</v>
      </c>
      <c r="BS53" s="87">
        <f t="shared" si="36"/>
        <v>-0.2857142857142857</v>
      </c>
      <c r="BT53" s="87">
        <f t="shared" si="37"/>
        <v>-0.125</v>
      </c>
      <c r="BU53" s="87">
        <f t="shared" si="38"/>
        <v>0</v>
      </c>
      <c r="BV53" s="108">
        <f t="shared" si="39"/>
        <v>-2</v>
      </c>
      <c r="BW53" s="108">
        <f t="shared" si="40"/>
        <v>-1</v>
      </c>
      <c r="BX53" s="108">
        <f t="shared" si="41"/>
        <v>0</v>
      </c>
      <c r="BY53" s="54">
        <v>5</v>
      </c>
      <c r="BZ53" s="54">
        <v>7</v>
      </c>
      <c r="CA53" s="54">
        <v>8</v>
      </c>
      <c r="CB53" s="54">
        <v>8</v>
      </c>
      <c r="CC53" s="108">
        <f t="shared" si="42"/>
        <v>0</v>
      </c>
      <c r="CD53" s="108">
        <f t="shared" si="43"/>
        <v>0</v>
      </c>
      <c r="CE53" s="5"/>
      <c r="CF53" s="5"/>
      <c r="CG53" s="5"/>
      <c r="CH53" s="87" t="e">
        <f t="shared" si="44"/>
        <v>#DIV/0!</v>
      </c>
      <c r="CI53" s="87" t="e">
        <f t="shared" si="45"/>
        <v>#DIV/0!</v>
      </c>
      <c r="CJ53" s="108">
        <f t="shared" si="46"/>
        <v>0</v>
      </c>
      <c r="CK53" s="108">
        <f t="shared" si="47"/>
        <v>0</v>
      </c>
      <c r="CL53" s="54"/>
      <c r="CM53" s="54"/>
      <c r="CN53" s="54"/>
      <c r="CO53" s="19"/>
      <c r="CP53" s="1" t="s">
        <v>9</v>
      </c>
      <c r="CQ53" s="4"/>
      <c r="CR53" s="1">
        <v>5700</v>
      </c>
      <c r="CS53" s="1" t="s">
        <v>306</v>
      </c>
      <c r="CT53" s="15" t="s">
        <v>295</v>
      </c>
    </row>
    <row r="54" spans="1:98" s="96" customFormat="1" x14ac:dyDescent="0.25">
      <c r="A54" s="80" t="s">
        <v>450</v>
      </c>
      <c r="B54" s="114">
        <v>25827198</v>
      </c>
      <c r="C54" t="s">
        <v>455</v>
      </c>
      <c r="D54"/>
      <c r="E54">
        <v>502000</v>
      </c>
      <c r="F54" s="106">
        <v>45373</v>
      </c>
      <c r="G54" s="117"/>
      <c r="H54" s="118" t="s">
        <v>21</v>
      </c>
      <c r="I54" s="119" t="s">
        <v>21</v>
      </c>
      <c r="J54" s="119"/>
      <c r="K54" s="87" t="e">
        <f t="shared" si="0"/>
        <v>#DIV/0!</v>
      </c>
      <c r="L54" s="87" t="e">
        <f t="shared" si="1"/>
        <v>#DIV/0!</v>
      </c>
      <c r="M54" s="87" t="e">
        <f t="shared" si="2"/>
        <v>#DIV/0!</v>
      </c>
      <c r="N54" s="108">
        <f t="shared" si="3"/>
        <v>0</v>
      </c>
      <c r="O54" s="108">
        <f t="shared" si="4"/>
        <v>0</v>
      </c>
      <c r="P54" s="108">
        <f t="shared" si="5"/>
        <v>0</v>
      </c>
      <c r="Q54" s="109"/>
      <c r="R54" s="109"/>
      <c r="S54" s="109"/>
      <c r="T54" s="109"/>
      <c r="U54" s="87" t="e">
        <f t="shared" si="6"/>
        <v>#DIV/0!</v>
      </c>
      <c r="V54" s="87" t="e">
        <f t="shared" si="7"/>
        <v>#DIV/0!</v>
      </c>
      <c r="W54" s="87" t="e">
        <f t="shared" si="8"/>
        <v>#DIV/0!</v>
      </c>
      <c r="X54" s="108">
        <f t="shared" si="9"/>
        <v>0</v>
      </c>
      <c r="Y54" s="108">
        <f t="shared" si="10"/>
        <v>0</v>
      </c>
      <c r="Z54" s="108">
        <f t="shared" si="11"/>
        <v>0</v>
      </c>
      <c r="AA54" s="109"/>
      <c r="AB54" s="109"/>
      <c r="AC54" s="109"/>
      <c r="AD54" s="109"/>
      <c r="AE54" s="87" t="e">
        <f t="shared" si="12"/>
        <v>#DIV/0!</v>
      </c>
      <c r="AF54" s="87" t="e">
        <f t="shared" si="13"/>
        <v>#DIV/0!</v>
      </c>
      <c r="AG54" s="87" t="e">
        <f t="shared" si="14"/>
        <v>#DIV/0!</v>
      </c>
      <c r="AH54" s="108">
        <f t="shared" si="48"/>
        <v>0</v>
      </c>
      <c r="AI54" s="108">
        <f t="shared" si="49"/>
        <v>0</v>
      </c>
      <c r="AJ54" s="108">
        <f t="shared" si="50"/>
        <v>0</v>
      </c>
      <c r="AK54" s="109"/>
      <c r="AL54" s="109"/>
      <c r="AM54" s="109"/>
      <c r="AN54" s="109"/>
      <c r="AO54" s="87" t="e">
        <f t="shared" si="18"/>
        <v>#DIV/0!</v>
      </c>
      <c r="AP54" s="87" t="e">
        <f t="shared" si="19"/>
        <v>#DIV/0!</v>
      </c>
      <c r="AQ54" s="87" t="e">
        <f t="shared" si="20"/>
        <v>#DIV/0!</v>
      </c>
      <c r="AR54" s="108">
        <f t="shared" si="21"/>
        <v>0</v>
      </c>
      <c r="AS54" s="108">
        <f t="shared" si="22"/>
        <v>0</v>
      </c>
      <c r="AT54" s="108">
        <f t="shared" si="23"/>
        <v>0</v>
      </c>
      <c r="AU54" s="109"/>
      <c r="AV54" s="109"/>
      <c r="AW54" s="109"/>
      <c r="AX54" s="109"/>
      <c r="AY54" s="87" t="e">
        <f t="shared" si="24"/>
        <v>#DIV/0!</v>
      </c>
      <c r="AZ54" s="87" t="e">
        <f t="shared" si="25"/>
        <v>#DIV/0!</v>
      </c>
      <c r="BA54" s="87" t="e">
        <f t="shared" si="26"/>
        <v>#DIV/0!</v>
      </c>
      <c r="BB54" s="108">
        <f t="shared" si="27"/>
        <v>0</v>
      </c>
      <c r="BC54" s="108">
        <f t="shared" si="28"/>
        <v>0</v>
      </c>
      <c r="BD54" s="108">
        <f t="shared" si="29"/>
        <v>0</v>
      </c>
      <c r="BE54" s="109"/>
      <c r="BF54" s="109"/>
      <c r="BG54" s="109"/>
      <c r="BH54" s="109"/>
      <c r="BI54" s="87" t="e">
        <f t="shared" si="30"/>
        <v>#DIV/0!</v>
      </c>
      <c r="BJ54" s="87" t="e">
        <f t="shared" si="31"/>
        <v>#DIV/0!</v>
      </c>
      <c r="BK54" s="87" t="e">
        <f t="shared" si="32"/>
        <v>#DIV/0!</v>
      </c>
      <c r="BL54" s="108">
        <f t="shared" si="33"/>
        <v>0</v>
      </c>
      <c r="BM54" s="108">
        <f t="shared" si="34"/>
        <v>0</v>
      </c>
      <c r="BN54" s="108">
        <f t="shared" si="35"/>
        <v>0</v>
      </c>
      <c r="BO54" s="109"/>
      <c r="BP54" s="109"/>
      <c r="BQ54" s="109"/>
      <c r="BR54" s="109"/>
      <c r="BS54" s="87">
        <f t="shared" si="36"/>
        <v>-1</v>
      </c>
      <c r="BT54" s="87">
        <f t="shared" si="37"/>
        <v>0.13533834586466165</v>
      </c>
      <c r="BU54" s="87" t="e">
        <f t="shared" si="38"/>
        <v>#DIV/0!</v>
      </c>
      <c r="BV54" s="108">
        <f t="shared" si="39"/>
        <v>-151</v>
      </c>
      <c r="BW54" s="108">
        <f t="shared" si="40"/>
        <v>18</v>
      </c>
      <c r="BX54" s="108">
        <f t="shared" si="41"/>
        <v>133</v>
      </c>
      <c r="BY54" s="123"/>
      <c r="BZ54" s="123">
        <v>151</v>
      </c>
      <c r="CA54" s="54">
        <v>133</v>
      </c>
      <c r="CB54" s="54"/>
      <c r="CC54" s="108">
        <f t="shared" si="42"/>
        <v>0</v>
      </c>
      <c r="CD54" s="108">
        <f t="shared" si="43"/>
        <v>0</v>
      </c>
      <c r="CE54" s="54"/>
      <c r="CF54" s="54"/>
      <c r="CG54" s="54"/>
      <c r="CH54" s="87" t="e">
        <f t="shared" si="44"/>
        <v>#DIV/0!</v>
      </c>
      <c r="CI54" s="87" t="e">
        <f t="shared" si="45"/>
        <v>#DIV/0!</v>
      </c>
      <c r="CJ54" s="108">
        <f t="shared" si="46"/>
        <v>0</v>
      </c>
      <c r="CK54" s="108">
        <f t="shared" si="47"/>
        <v>0</v>
      </c>
      <c r="CL54" s="54"/>
      <c r="CM54" s="54"/>
      <c r="CN54" s="54"/>
      <c r="CO54" s="19"/>
      <c r="CP54" s="1" t="s">
        <v>11</v>
      </c>
      <c r="CQ54" s="4"/>
      <c r="CR54" s="1">
        <v>8000</v>
      </c>
      <c r="CS54" s="1" t="s">
        <v>330</v>
      </c>
      <c r="CT54" s="15" t="s">
        <v>10</v>
      </c>
    </row>
    <row r="55" spans="1:98" s="129" customFormat="1" x14ac:dyDescent="0.25">
      <c r="A55" s="80" t="s">
        <v>185</v>
      </c>
      <c r="B55" s="114">
        <v>39967413</v>
      </c>
      <c r="C55" s="5" t="s">
        <v>163</v>
      </c>
      <c r="D55" t="s">
        <v>200</v>
      </c>
      <c r="E55">
        <v>289900</v>
      </c>
      <c r="F55" s="106">
        <v>45684</v>
      </c>
      <c r="G55" s="107" t="s">
        <v>390</v>
      </c>
      <c r="H55" s="107" t="s">
        <v>390</v>
      </c>
      <c r="I55" s="107" t="s">
        <v>390</v>
      </c>
      <c r="J55" s="107" t="s">
        <v>390</v>
      </c>
      <c r="K55" s="87">
        <f t="shared" si="0"/>
        <v>0.23825933876130878</v>
      </c>
      <c r="L55" s="87">
        <f t="shared" si="1"/>
        <v>9.1508252083447594E-3</v>
      </c>
      <c r="M55" s="87">
        <f t="shared" si="2"/>
        <v>0.91057405198568686</v>
      </c>
      <c r="N55" s="108">
        <f t="shared" si="3"/>
        <v>57.384999999999991</v>
      </c>
      <c r="O55" s="108">
        <f t="shared" si="4"/>
        <v>2.1839999999999975</v>
      </c>
      <c r="P55" s="108">
        <f t="shared" si="5"/>
        <v>113.748</v>
      </c>
      <c r="Q55" s="109">
        <v>298.23599999999999</v>
      </c>
      <c r="R55" s="109">
        <v>240.851</v>
      </c>
      <c r="S55" s="109">
        <v>238.667</v>
      </c>
      <c r="T55" s="109">
        <v>124.919</v>
      </c>
      <c r="U55" s="87">
        <f t="shared" si="6"/>
        <v>0.22082841773727452</v>
      </c>
      <c r="V55" s="87">
        <f t="shared" si="7"/>
        <v>-4.9034037691571331E-2</v>
      </c>
      <c r="W55" s="87">
        <f t="shared" si="8"/>
        <v>0.79322628276116647</v>
      </c>
      <c r="X55" s="108">
        <f t="shared" si="9"/>
        <v>20.403000000000006</v>
      </c>
      <c r="Y55" s="108">
        <f t="shared" si="10"/>
        <v>-4.7639999999999958</v>
      </c>
      <c r="Z55" s="108">
        <f t="shared" si="11"/>
        <v>42.976999999999997</v>
      </c>
      <c r="AA55" s="109">
        <v>112.79600000000001</v>
      </c>
      <c r="AB55" s="109">
        <v>92.393000000000001</v>
      </c>
      <c r="AC55" s="109">
        <v>97.156999999999996</v>
      </c>
      <c r="AD55" s="109">
        <v>54.18</v>
      </c>
      <c r="AE55" s="87">
        <f t="shared" si="12"/>
        <v>0.17441720740206695</v>
      </c>
      <c r="AF55" s="87">
        <f t="shared" si="13"/>
        <v>-0.42655342899963827</v>
      </c>
      <c r="AG55" s="87">
        <f t="shared" si="14"/>
        <v>0.9993455948198664</v>
      </c>
      <c r="AH55" s="108">
        <f t="shared" si="48"/>
        <v>5.8060000000000045</v>
      </c>
      <c r="AI55" s="108">
        <f t="shared" si="49"/>
        <v>-24.761000000000003</v>
      </c>
      <c r="AJ55" s="108">
        <f t="shared" si="50"/>
        <v>29.015000000000001</v>
      </c>
      <c r="AK55" s="109">
        <v>39.094000000000001</v>
      </c>
      <c r="AL55" s="109">
        <v>33.287999999999997</v>
      </c>
      <c r="AM55" s="109">
        <v>58.048999999999999</v>
      </c>
      <c r="AN55" s="109">
        <v>29.033999999999999</v>
      </c>
      <c r="AO55" s="87">
        <f t="shared" si="18"/>
        <v>0.26511279664051557</v>
      </c>
      <c r="AP55" s="87">
        <f t="shared" si="19"/>
        <v>-0.45574217781085008</v>
      </c>
      <c r="AQ55" s="87">
        <f t="shared" si="20"/>
        <v>0.9703962297085007</v>
      </c>
      <c r="AR55" s="108">
        <f t="shared" si="21"/>
        <v>8.1439999999999984</v>
      </c>
      <c r="AS55" s="108">
        <f t="shared" si="22"/>
        <v>-25.722999999999999</v>
      </c>
      <c r="AT55" s="108">
        <f t="shared" si="23"/>
        <v>27.797000000000001</v>
      </c>
      <c r="AU55" s="109">
        <v>38.863</v>
      </c>
      <c r="AV55" s="109">
        <v>30.719000000000001</v>
      </c>
      <c r="AW55" s="109">
        <v>56.442</v>
      </c>
      <c r="AX55" s="109">
        <v>28.645</v>
      </c>
      <c r="AY55" s="87">
        <f t="shared" si="24"/>
        <v>0.47834902472376351</v>
      </c>
      <c r="AZ55" s="87">
        <f t="shared" si="25"/>
        <v>9.0424529110322657E-2</v>
      </c>
      <c r="BA55" s="87">
        <f t="shared" si="26"/>
        <v>1.0028491006453384</v>
      </c>
      <c r="BB55" s="108">
        <f t="shared" si="27"/>
        <v>30.434000000000005</v>
      </c>
      <c r="BC55" s="108">
        <f t="shared" si="28"/>
        <v>5.2759999999999962</v>
      </c>
      <c r="BD55" s="108">
        <f t="shared" si="29"/>
        <v>29.215</v>
      </c>
      <c r="BE55" s="109">
        <v>94.057000000000002</v>
      </c>
      <c r="BF55" s="109">
        <v>63.622999999999998</v>
      </c>
      <c r="BG55" s="109">
        <v>58.347000000000001</v>
      </c>
      <c r="BH55" s="109">
        <v>29.132000000000001</v>
      </c>
      <c r="BI55" s="87">
        <f t="shared" si="30"/>
        <v>0.38973505068808467</v>
      </c>
      <c r="BJ55" s="87">
        <f t="shared" si="31"/>
        <v>-1.6520566419420148E-2</v>
      </c>
      <c r="BK55" s="87">
        <f t="shared" si="32"/>
        <v>0.74192465810890185</v>
      </c>
      <c r="BL55" s="108">
        <f t="shared" si="33"/>
        <v>47.748000000000005</v>
      </c>
      <c r="BM55" s="108">
        <f t="shared" si="34"/>
        <v>-2.0580000000000069</v>
      </c>
      <c r="BN55" s="108">
        <f t="shared" si="35"/>
        <v>53.058000000000007</v>
      </c>
      <c r="BO55" s="109">
        <v>170.262</v>
      </c>
      <c r="BP55" s="109">
        <v>122.514</v>
      </c>
      <c r="BQ55" s="109">
        <v>124.572</v>
      </c>
      <c r="BR55" s="109">
        <v>71.513999999999996</v>
      </c>
      <c r="BS55" s="87">
        <f t="shared" si="36"/>
        <v>0.10752688172043011</v>
      </c>
      <c r="BT55" s="87">
        <f t="shared" si="37"/>
        <v>0.32857142857142857</v>
      </c>
      <c r="BU55" s="87">
        <f t="shared" si="38"/>
        <v>0.55555555555555558</v>
      </c>
      <c r="BV55" s="108">
        <f t="shared" si="39"/>
        <v>10</v>
      </c>
      <c r="BW55" s="108">
        <f t="shared" si="40"/>
        <v>23</v>
      </c>
      <c r="BX55" s="108">
        <f t="shared" si="41"/>
        <v>25</v>
      </c>
      <c r="BY55" s="54">
        <v>103</v>
      </c>
      <c r="BZ55" s="54">
        <v>93</v>
      </c>
      <c r="CA55" s="54">
        <v>70</v>
      </c>
      <c r="CB55" s="54">
        <v>45</v>
      </c>
      <c r="CC55" s="108">
        <f t="shared" si="42"/>
        <v>0</v>
      </c>
      <c r="CD55" s="108">
        <f t="shared" si="43"/>
        <v>0</v>
      </c>
      <c r="CE55" s="5"/>
      <c r="CF55" s="5"/>
      <c r="CG55" s="5"/>
      <c r="CH55" s="87" t="e">
        <f t="shared" si="44"/>
        <v>#DIV/0!</v>
      </c>
      <c r="CI55" s="87" t="e">
        <f t="shared" si="45"/>
        <v>#DIV/0!</v>
      </c>
      <c r="CJ55" s="108">
        <f t="shared" si="46"/>
        <v>0</v>
      </c>
      <c r="CK55" s="108">
        <f t="shared" si="47"/>
        <v>0</v>
      </c>
      <c r="CL55" s="54"/>
      <c r="CM55" s="54"/>
      <c r="CN55" s="54"/>
      <c r="CO55" s="19"/>
      <c r="CP55" s="1" t="s">
        <v>11</v>
      </c>
      <c r="CQ55" s="4" t="s">
        <v>13</v>
      </c>
      <c r="CR55" s="1">
        <v>8722</v>
      </c>
      <c r="CS55" s="1" t="s">
        <v>391</v>
      </c>
      <c r="CT55" s="15" t="s">
        <v>10</v>
      </c>
    </row>
    <row r="56" spans="1:98" s="96" customFormat="1" x14ac:dyDescent="0.25">
      <c r="A56" s="80" t="s">
        <v>188</v>
      </c>
      <c r="B56" s="114">
        <v>41426799</v>
      </c>
      <c r="C56" s="5" t="s">
        <v>163</v>
      </c>
      <c r="D56" t="s">
        <v>200</v>
      </c>
      <c r="E56">
        <v>265100</v>
      </c>
      <c r="F56" s="106">
        <v>45363</v>
      </c>
      <c r="G56" s="107"/>
      <c r="H56" s="107" t="s">
        <v>21</v>
      </c>
      <c r="I56" s="107" t="s">
        <v>21</v>
      </c>
      <c r="J56" s="107" t="s">
        <v>21</v>
      </c>
      <c r="K56" s="87" t="e">
        <f t="shared" si="0"/>
        <v>#DIV/0!</v>
      </c>
      <c r="L56" s="87" t="e">
        <f t="shared" si="1"/>
        <v>#DIV/0!</v>
      </c>
      <c r="M56" s="87" t="e">
        <f t="shared" si="2"/>
        <v>#DIV/0!</v>
      </c>
      <c r="N56" s="108">
        <f t="shared" si="3"/>
        <v>0</v>
      </c>
      <c r="O56" s="108">
        <f t="shared" si="4"/>
        <v>0</v>
      </c>
      <c r="P56" s="108">
        <f t="shared" si="5"/>
        <v>0</v>
      </c>
      <c r="Q56" s="109"/>
      <c r="R56" s="109"/>
      <c r="S56" s="109"/>
      <c r="T56" s="109"/>
      <c r="U56" s="87">
        <f t="shared" si="6"/>
        <v>-1</v>
      </c>
      <c r="V56" s="87">
        <f t="shared" si="7"/>
        <v>-0.19960340899502158</v>
      </c>
      <c r="W56" s="87">
        <f t="shared" si="8"/>
        <v>3.9652601105360272E-2</v>
      </c>
      <c r="X56" s="108">
        <f t="shared" si="9"/>
        <v>-18.971</v>
      </c>
      <c r="Y56" s="108">
        <f t="shared" si="10"/>
        <v>-4.7310000000000016</v>
      </c>
      <c r="Z56" s="108">
        <f t="shared" si="11"/>
        <v>0.90400000000000347</v>
      </c>
      <c r="AA56" s="109"/>
      <c r="AB56" s="109">
        <v>18.971</v>
      </c>
      <c r="AC56" s="109">
        <v>23.702000000000002</v>
      </c>
      <c r="AD56" s="109">
        <v>22.797999999999998</v>
      </c>
      <c r="AE56" s="87">
        <f t="shared" si="12"/>
        <v>1</v>
      </c>
      <c r="AF56" s="87">
        <f t="shared" si="13"/>
        <v>-6.5197994987468677</v>
      </c>
      <c r="AG56" s="87">
        <f t="shared" si="14"/>
        <v>-1.6869834710743803</v>
      </c>
      <c r="AH56" s="108">
        <f t="shared" si="48"/>
        <v>15.002000000000001</v>
      </c>
      <c r="AI56" s="108">
        <f t="shared" si="49"/>
        <v>-13.007000000000001</v>
      </c>
      <c r="AJ56" s="108">
        <f t="shared" si="50"/>
        <v>-4.899</v>
      </c>
      <c r="AK56" s="109"/>
      <c r="AL56" s="109">
        <v>-15.002000000000001</v>
      </c>
      <c r="AM56" s="109">
        <v>-1.9950000000000001</v>
      </c>
      <c r="AN56" s="109">
        <v>2.9039999999999999</v>
      </c>
      <c r="AO56" s="87">
        <f t="shared" si="18"/>
        <v>1</v>
      </c>
      <c r="AP56" s="87">
        <f t="shared" si="19"/>
        <v>-5.7246192893401027</v>
      </c>
      <c r="AQ56" s="87">
        <f t="shared" si="20"/>
        <v>-1.8961334344200151</v>
      </c>
      <c r="AR56" s="108">
        <f t="shared" si="21"/>
        <v>15.897</v>
      </c>
      <c r="AS56" s="108">
        <f t="shared" si="22"/>
        <v>-13.533000000000001</v>
      </c>
      <c r="AT56" s="108">
        <f t="shared" si="23"/>
        <v>-5.0019999999999998</v>
      </c>
      <c r="AU56" s="109"/>
      <c r="AV56" s="109">
        <v>-15.897</v>
      </c>
      <c r="AW56" s="109">
        <v>-2.3639999999999999</v>
      </c>
      <c r="AX56" s="109">
        <v>2.6379999999999999</v>
      </c>
      <c r="AY56" s="87">
        <f t="shared" si="24"/>
        <v>1</v>
      </c>
      <c r="AZ56" s="87">
        <f t="shared" si="25"/>
        <v>-1.3112164296998421</v>
      </c>
      <c r="BA56" s="87">
        <f t="shared" si="26"/>
        <v>-0.16343612334801766</v>
      </c>
      <c r="BB56" s="108">
        <f t="shared" si="27"/>
        <v>2.9550000000000001</v>
      </c>
      <c r="BC56" s="108">
        <f t="shared" si="28"/>
        <v>-12.45</v>
      </c>
      <c r="BD56" s="108">
        <f t="shared" si="29"/>
        <v>-1.8550000000000004</v>
      </c>
      <c r="BE56" s="109"/>
      <c r="BF56" s="109">
        <v>-2.9550000000000001</v>
      </c>
      <c r="BG56" s="109">
        <v>9.4949999999999992</v>
      </c>
      <c r="BH56" s="109">
        <v>11.35</v>
      </c>
      <c r="BI56" s="87">
        <f t="shared" si="30"/>
        <v>-1</v>
      </c>
      <c r="BJ56" s="87">
        <f t="shared" si="31"/>
        <v>0.20156129123004446</v>
      </c>
      <c r="BK56" s="87">
        <f t="shared" si="32"/>
        <v>8.5392229205363587E-2</v>
      </c>
      <c r="BL56" s="108">
        <f t="shared" si="33"/>
        <v>-51.255000000000003</v>
      </c>
      <c r="BM56" s="108">
        <f t="shared" si="34"/>
        <v>8.5980000000000061</v>
      </c>
      <c r="BN56" s="108">
        <f t="shared" si="35"/>
        <v>3.3559999999999945</v>
      </c>
      <c r="BO56" s="109"/>
      <c r="BP56" s="109">
        <v>51.255000000000003</v>
      </c>
      <c r="BQ56" s="109">
        <v>42.656999999999996</v>
      </c>
      <c r="BR56" s="109">
        <v>39.301000000000002</v>
      </c>
      <c r="BS56" s="87">
        <f t="shared" si="36"/>
        <v>-1</v>
      </c>
      <c r="BT56" s="87">
        <f t="shared" si="37"/>
        <v>0.3125</v>
      </c>
      <c r="BU56" s="87">
        <f t="shared" si="38"/>
        <v>0.33333333333333331</v>
      </c>
      <c r="BV56" s="108">
        <f t="shared" si="39"/>
        <v>-42</v>
      </c>
      <c r="BW56" s="108">
        <f t="shared" si="40"/>
        <v>10</v>
      </c>
      <c r="BX56" s="108">
        <f t="shared" si="41"/>
        <v>8</v>
      </c>
      <c r="BY56" s="54"/>
      <c r="BZ56" s="54">
        <v>42</v>
      </c>
      <c r="CA56" s="54">
        <v>32</v>
      </c>
      <c r="CB56" s="54">
        <v>24</v>
      </c>
      <c r="CC56" s="108">
        <f t="shared" si="42"/>
        <v>0</v>
      </c>
      <c r="CD56" s="108">
        <f t="shared" si="43"/>
        <v>0</v>
      </c>
      <c r="CE56" s="5"/>
      <c r="CF56" s="5"/>
      <c r="CG56" s="5"/>
      <c r="CH56" s="87" t="e">
        <f t="shared" si="44"/>
        <v>#DIV/0!</v>
      </c>
      <c r="CI56" s="87" t="e">
        <f t="shared" si="45"/>
        <v>#DIV/0!</v>
      </c>
      <c r="CJ56" s="108">
        <f t="shared" si="46"/>
        <v>0</v>
      </c>
      <c r="CK56" s="108">
        <f t="shared" si="47"/>
        <v>0</v>
      </c>
      <c r="CL56" s="54"/>
      <c r="CM56" s="54"/>
      <c r="CN56" s="54"/>
      <c r="CO56" s="19"/>
      <c r="CP56" s="1" t="s">
        <v>9</v>
      </c>
      <c r="CQ56" s="4"/>
      <c r="CR56" s="1">
        <v>2730</v>
      </c>
      <c r="CS56" s="1" t="s">
        <v>389</v>
      </c>
      <c r="CT56" s="15" t="s">
        <v>15</v>
      </c>
    </row>
    <row r="57" spans="1:98" s="96" customFormat="1" x14ac:dyDescent="0.25">
      <c r="A57" s="80" t="s">
        <v>470</v>
      </c>
      <c r="B57" s="114">
        <v>15300574</v>
      </c>
      <c r="C57" t="s">
        <v>343</v>
      </c>
      <c r="D57"/>
      <c r="E57">
        <v>502000</v>
      </c>
      <c r="F57" s="106">
        <v>45411</v>
      </c>
      <c r="G57" s="117"/>
      <c r="H57" s="118" t="s">
        <v>21</v>
      </c>
      <c r="I57" s="119" t="s">
        <v>21</v>
      </c>
      <c r="J57" s="119"/>
      <c r="K57" s="87">
        <f t="shared" si="0"/>
        <v>-1</v>
      </c>
      <c r="L57" s="87">
        <f t="shared" si="1"/>
        <v>0.27396774540780466</v>
      </c>
      <c r="M57" s="87" t="e">
        <f t="shared" si="2"/>
        <v>#DIV/0!</v>
      </c>
      <c r="N57" s="108">
        <f t="shared" si="3"/>
        <v>-201.19900000000001</v>
      </c>
      <c r="O57" s="108">
        <f t="shared" si="4"/>
        <v>43.268000000000001</v>
      </c>
      <c r="P57" s="108">
        <f t="shared" si="5"/>
        <v>157.93100000000001</v>
      </c>
      <c r="Q57" s="109"/>
      <c r="R57" s="109">
        <v>201.19900000000001</v>
      </c>
      <c r="S57" s="109">
        <v>157.93100000000001</v>
      </c>
      <c r="T57" s="109"/>
      <c r="U57" s="87" t="e">
        <f t="shared" si="6"/>
        <v>#DIV/0!</v>
      </c>
      <c r="V57" s="87" t="e">
        <f t="shared" si="7"/>
        <v>#DIV/0!</v>
      </c>
      <c r="W57" s="87" t="e">
        <f t="shared" si="8"/>
        <v>#DIV/0!</v>
      </c>
      <c r="X57" s="108">
        <f t="shared" si="9"/>
        <v>0</v>
      </c>
      <c r="Y57" s="108">
        <f t="shared" si="10"/>
        <v>0</v>
      </c>
      <c r="Z57" s="108">
        <f t="shared" si="11"/>
        <v>0</v>
      </c>
      <c r="AA57" s="109"/>
      <c r="AB57" s="109"/>
      <c r="AC57" s="109"/>
      <c r="AD57" s="109"/>
      <c r="AE57" s="87" t="e">
        <f t="shared" si="12"/>
        <v>#DIV/0!</v>
      </c>
      <c r="AF57" s="87" t="e">
        <f t="shared" si="13"/>
        <v>#DIV/0!</v>
      </c>
      <c r="AG57" s="87" t="e">
        <f t="shared" si="14"/>
        <v>#DIV/0!</v>
      </c>
      <c r="AH57" s="108">
        <f t="shared" si="48"/>
        <v>0</v>
      </c>
      <c r="AI57" s="108">
        <f t="shared" si="49"/>
        <v>0</v>
      </c>
      <c r="AJ57" s="108">
        <f t="shared" si="50"/>
        <v>0</v>
      </c>
      <c r="AK57" s="109"/>
      <c r="AL57" s="109"/>
      <c r="AM57" s="109"/>
      <c r="AN57" s="109"/>
      <c r="AO57" s="87" t="e">
        <f t="shared" si="18"/>
        <v>#DIV/0!</v>
      </c>
      <c r="AP57" s="87" t="e">
        <f t="shared" si="19"/>
        <v>#DIV/0!</v>
      </c>
      <c r="AQ57" s="87" t="e">
        <f t="shared" si="20"/>
        <v>#DIV/0!</v>
      </c>
      <c r="AR57" s="108">
        <f t="shared" si="21"/>
        <v>0</v>
      </c>
      <c r="AS57" s="108">
        <f t="shared" si="22"/>
        <v>0</v>
      </c>
      <c r="AT57" s="108">
        <f t="shared" si="23"/>
        <v>0</v>
      </c>
      <c r="AU57" s="109"/>
      <c r="AV57" s="109"/>
      <c r="AW57" s="109"/>
      <c r="AX57" s="109"/>
      <c r="AY57" s="87" t="e">
        <f t="shared" si="24"/>
        <v>#DIV/0!</v>
      </c>
      <c r="AZ57" s="87" t="e">
        <f t="shared" si="25"/>
        <v>#DIV/0!</v>
      </c>
      <c r="BA57" s="87" t="e">
        <f t="shared" si="26"/>
        <v>#DIV/0!</v>
      </c>
      <c r="BB57" s="108">
        <f t="shared" si="27"/>
        <v>0</v>
      </c>
      <c r="BC57" s="108">
        <f t="shared" si="28"/>
        <v>0</v>
      </c>
      <c r="BD57" s="108">
        <f t="shared" si="29"/>
        <v>0</v>
      </c>
      <c r="BE57" s="109"/>
      <c r="BF57" s="109"/>
      <c r="BG57" s="109"/>
      <c r="BH57" s="109"/>
      <c r="BI57" s="87" t="e">
        <f t="shared" si="30"/>
        <v>#DIV/0!</v>
      </c>
      <c r="BJ57" s="87" t="e">
        <f t="shared" si="31"/>
        <v>#DIV/0!</v>
      </c>
      <c r="BK57" s="87" t="e">
        <f t="shared" si="32"/>
        <v>#DIV/0!</v>
      </c>
      <c r="BL57" s="108">
        <f t="shared" si="33"/>
        <v>0</v>
      </c>
      <c r="BM57" s="108">
        <f t="shared" si="34"/>
        <v>0</v>
      </c>
      <c r="BN57" s="108">
        <f t="shared" si="35"/>
        <v>0</v>
      </c>
      <c r="BO57" s="109"/>
      <c r="BP57" s="109"/>
      <c r="BQ57" s="109"/>
      <c r="BR57" s="109"/>
      <c r="BS57" s="87">
        <f t="shared" si="36"/>
        <v>-1</v>
      </c>
      <c r="BT57" s="87">
        <f t="shared" si="37"/>
        <v>-9.4262295081967207E-2</v>
      </c>
      <c r="BU57" s="87">
        <f t="shared" si="38"/>
        <v>0.39428571428571429</v>
      </c>
      <c r="BV57" s="108">
        <f t="shared" si="39"/>
        <v>-221</v>
      </c>
      <c r="BW57" s="108">
        <f t="shared" si="40"/>
        <v>-23</v>
      </c>
      <c r="BX57" s="108">
        <f t="shared" si="41"/>
        <v>69</v>
      </c>
      <c r="BY57" s="123"/>
      <c r="BZ57" s="123">
        <v>221</v>
      </c>
      <c r="CA57" s="54">
        <v>244</v>
      </c>
      <c r="CB57" s="54">
        <v>175</v>
      </c>
      <c r="CC57" s="108">
        <f t="shared" si="42"/>
        <v>0</v>
      </c>
      <c r="CD57" s="108">
        <f t="shared" si="43"/>
        <v>0</v>
      </c>
      <c r="CE57" s="54"/>
      <c r="CF57" s="54"/>
      <c r="CG57" s="54"/>
      <c r="CH57" s="87" t="e">
        <f t="shared" si="44"/>
        <v>#DIV/0!</v>
      </c>
      <c r="CI57" s="87" t="e">
        <f t="shared" si="45"/>
        <v>#DIV/0!</v>
      </c>
      <c r="CJ57" s="108">
        <f t="shared" si="46"/>
        <v>0</v>
      </c>
      <c r="CK57" s="108">
        <f t="shared" si="47"/>
        <v>0</v>
      </c>
      <c r="CL57" s="54"/>
      <c r="CM57" s="54"/>
      <c r="CN57" s="54"/>
      <c r="CO57" s="19"/>
      <c r="CP57" s="1"/>
      <c r="CQ57" s="4"/>
      <c r="CR57" s="1">
        <v>4600</v>
      </c>
      <c r="CS57" s="1" t="s">
        <v>341</v>
      </c>
      <c r="CT57" s="15" t="s">
        <v>317</v>
      </c>
    </row>
    <row r="58" spans="1:98" s="96" customFormat="1" x14ac:dyDescent="0.25">
      <c r="A58" s="80" t="s">
        <v>148</v>
      </c>
      <c r="B58" s="114">
        <v>27054692</v>
      </c>
      <c r="C58" s="5" t="s">
        <v>153</v>
      </c>
      <c r="D58"/>
      <c r="E58">
        <v>522210</v>
      </c>
      <c r="F58" s="106" t="s">
        <v>337</v>
      </c>
      <c r="G58" s="107"/>
      <c r="H58" s="107"/>
      <c r="I58" s="107"/>
      <c r="J58" s="107"/>
      <c r="K58" s="87" t="e">
        <f t="shared" si="0"/>
        <v>#DIV/0!</v>
      </c>
      <c r="L58" s="87" t="e">
        <f t="shared" si="1"/>
        <v>#DIV/0!</v>
      </c>
      <c r="M58" s="87" t="e">
        <f t="shared" si="2"/>
        <v>#DIV/0!</v>
      </c>
      <c r="N58" s="108">
        <f t="shared" si="3"/>
        <v>0</v>
      </c>
      <c r="O58" s="108">
        <f t="shared" si="4"/>
        <v>0</v>
      </c>
      <c r="P58" s="108">
        <f t="shared" si="5"/>
        <v>0</v>
      </c>
      <c r="Q58" s="109"/>
      <c r="R58" s="109"/>
      <c r="S58" s="109"/>
      <c r="T58" s="109"/>
      <c r="U58" s="87" t="e">
        <f t="shared" si="6"/>
        <v>#DIV/0!</v>
      </c>
      <c r="V58" s="87" t="e">
        <f t="shared" si="7"/>
        <v>#DIV/0!</v>
      </c>
      <c r="W58" s="87" t="e">
        <f t="shared" si="8"/>
        <v>#DIV/0!</v>
      </c>
      <c r="X58" s="108">
        <f t="shared" si="9"/>
        <v>0</v>
      </c>
      <c r="Y58" s="108">
        <f t="shared" si="10"/>
        <v>0</v>
      </c>
      <c r="Z58" s="108">
        <f t="shared" si="11"/>
        <v>0</v>
      </c>
      <c r="AA58" s="109"/>
      <c r="AB58" s="109"/>
      <c r="AC58" s="109"/>
      <c r="AD58" s="109"/>
      <c r="AE58" s="87" t="e">
        <f t="shared" si="12"/>
        <v>#DIV/0!</v>
      </c>
      <c r="AF58" s="87" t="e">
        <f t="shared" si="13"/>
        <v>#DIV/0!</v>
      </c>
      <c r="AG58" s="87" t="e">
        <f t="shared" si="14"/>
        <v>#DIV/0!</v>
      </c>
      <c r="AH58" s="108">
        <f t="shared" si="48"/>
        <v>0</v>
      </c>
      <c r="AI58" s="108">
        <f t="shared" si="49"/>
        <v>0</v>
      </c>
      <c r="AJ58" s="108">
        <f t="shared" si="50"/>
        <v>0</v>
      </c>
      <c r="AK58" s="109"/>
      <c r="AL58" s="109"/>
      <c r="AM58" s="109"/>
      <c r="AN58" s="109"/>
      <c r="AO58" s="87" t="e">
        <f t="shared" si="18"/>
        <v>#DIV/0!</v>
      </c>
      <c r="AP58" s="87" t="e">
        <f t="shared" si="19"/>
        <v>#DIV/0!</v>
      </c>
      <c r="AQ58" s="87" t="e">
        <f t="shared" si="20"/>
        <v>#DIV/0!</v>
      </c>
      <c r="AR58" s="108">
        <f t="shared" si="21"/>
        <v>0</v>
      </c>
      <c r="AS58" s="108">
        <f t="shared" si="22"/>
        <v>0</v>
      </c>
      <c r="AT58" s="108">
        <f t="shared" si="23"/>
        <v>0</v>
      </c>
      <c r="AU58" s="109"/>
      <c r="AV58" s="109"/>
      <c r="AW58" s="109"/>
      <c r="AX58" s="109"/>
      <c r="AY58" s="87" t="e">
        <f t="shared" si="24"/>
        <v>#DIV/0!</v>
      </c>
      <c r="AZ58" s="87" t="e">
        <f t="shared" si="25"/>
        <v>#DIV/0!</v>
      </c>
      <c r="BA58" s="87" t="e">
        <f t="shared" si="26"/>
        <v>#DIV/0!</v>
      </c>
      <c r="BB58" s="108">
        <f t="shared" si="27"/>
        <v>0</v>
      </c>
      <c r="BC58" s="108">
        <f t="shared" si="28"/>
        <v>0</v>
      </c>
      <c r="BD58" s="108">
        <f t="shared" si="29"/>
        <v>0</v>
      </c>
      <c r="BE58" s="109"/>
      <c r="BF58" s="109"/>
      <c r="BG58" s="109"/>
      <c r="BH58" s="109"/>
      <c r="BI58" s="87" t="e">
        <f t="shared" si="30"/>
        <v>#DIV/0!</v>
      </c>
      <c r="BJ58" s="87" t="e">
        <f t="shared" si="31"/>
        <v>#DIV/0!</v>
      </c>
      <c r="BK58" s="87" t="e">
        <f t="shared" si="32"/>
        <v>#DIV/0!</v>
      </c>
      <c r="BL58" s="108">
        <f t="shared" si="33"/>
        <v>0</v>
      </c>
      <c r="BM58" s="108">
        <f t="shared" si="34"/>
        <v>0</v>
      </c>
      <c r="BN58" s="108">
        <f t="shared" si="35"/>
        <v>0</v>
      </c>
      <c r="BO58" s="109"/>
      <c r="BP58" s="109"/>
      <c r="BQ58" s="109"/>
      <c r="BR58" s="109"/>
      <c r="BS58" s="87" t="e">
        <f t="shared" si="36"/>
        <v>#DIV/0!</v>
      </c>
      <c r="BT58" s="87" t="e">
        <f t="shared" si="37"/>
        <v>#DIV/0!</v>
      </c>
      <c r="BU58" s="87" t="e">
        <f t="shared" si="38"/>
        <v>#DIV/0!</v>
      </c>
      <c r="BV58" s="108">
        <f t="shared" si="39"/>
        <v>0</v>
      </c>
      <c r="BW58" s="108">
        <f t="shared" si="40"/>
        <v>0</v>
      </c>
      <c r="BX58" s="108">
        <f t="shared" si="41"/>
        <v>0</v>
      </c>
      <c r="BY58" s="54"/>
      <c r="BZ58" s="54"/>
      <c r="CA58" s="54"/>
      <c r="CB58" s="54"/>
      <c r="CC58" s="108">
        <f t="shared" si="42"/>
        <v>0</v>
      </c>
      <c r="CD58" s="108">
        <f t="shared" si="43"/>
        <v>0</v>
      </c>
      <c r="CE58" s="5"/>
      <c r="CF58" s="5"/>
      <c r="CG58" s="5"/>
      <c r="CH58" s="87">
        <f t="shared" si="44"/>
        <v>-1</v>
      </c>
      <c r="CI58" s="87">
        <f t="shared" si="45"/>
        <v>1.1355399855037449E-2</v>
      </c>
      <c r="CJ58" s="108">
        <f t="shared" si="46"/>
        <v>-4186000</v>
      </c>
      <c r="CK58" s="108">
        <f t="shared" si="47"/>
        <v>47000</v>
      </c>
      <c r="CL58" s="54"/>
      <c r="CM58" s="54">
        <v>4186000</v>
      </c>
      <c r="CN58" s="54">
        <v>4139000</v>
      </c>
      <c r="CO58" s="19"/>
      <c r="CP58" s="1"/>
      <c r="CQ58" s="4" t="s">
        <v>13</v>
      </c>
      <c r="CR58" s="1"/>
      <c r="CS58" s="1"/>
      <c r="CT58" s="15"/>
    </row>
    <row r="59" spans="1:98" s="96" customFormat="1" x14ac:dyDescent="0.25">
      <c r="A59" s="80" t="s">
        <v>259</v>
      </c>
      <c r="B59" s="114">
        <v>12854242</v>
      </c>
      <c r="C59" s="5" t="s">
        <v>111</v>
      </c>
      <c r="D59"/>
      <c r="E59">
        <v>331500</v>
      </c>
      <c r="F59" s="106">
        <v>45370</v>
      </c>
      <c r="G59" s="107"/>
      <c r="H59" s="107" t="s">
        <v>21</v>
      </c>
      <c r="I59" s="107" t="s">
        <v>21</v>
      </c>
      <c r="J59" s="107" t="s">
        <v>21</v>
      </c>
      <c r="K59" s="87" t="e">
        <f t="shared" si="0"/>
        <v>#DIV/0!</v>
      </c>
      <c r="L59" s="87" t="e">
        <f t="shared" si="1"/>
        <v>#DIV/0!</v>
      </c>
      <c r="M59" s="87" t="e">
        <f t="shared" si="2"/>
        <v>#DIV/0!</v>
      </c>
      <c r="N59" s="108">
        <f t="shared" si="3"/>
        <v>0</v>
      </c>
      <c r="O59" s="108">
        <f t="shared" si="4"/>
        <v>0</v>
      </c>
      <c r="P59" s="108">
        <f t="shared" si="5"/>
        <v>0</v>
      </c>
      <c r="Q59" s="109"/>
      <c r="R59" s="109"/>
      <c r="S59" s="109"/>
      <c r="T59" s="109"/>
      <c r="U59" s="87">
        <f t="shared" si="6"/>
        <v>-1</v>
      </c>
      <c r="V59" s="87">
        <f t="shared" si="7"/>
        <v>0.16505641291661266</v>
      </c>
      <c r="W59" s="87">
        <f t="shared" si="8"/>
        <v>-0.20020744198107085</v>
      </c>
      <c r="X59" s="108">
        <f t="shared" si="9"/>
        <v>-35.935000000000002</v>
      </c>
      <c r="Y59" s="108">
        <f t="shared" si="10"/>
        <v>5.0910000000000011</v>
      </c>
      <c r="Z59" s="108">
        <f t="shared" si="11"/>
        <v>-7.7209999999999965</v>
      </c>
      <c r="AA59" s="109"/>
      <c r="AB59" s="109">
        <v>35.935000000000002</v>
      </c>
      <c r="AC59" s="109">
        <v>30.844000000000001</v>
      </c>
      <c r="AD59" s="109">
        <v>38.564999999999998</v>
      </c>
      <c r="AE59" s="87">
        <f t="shared" si="12"/>
        <v>-1</v>
      </c>
      <c r="AF59" s="87">
        <f t="shared" si="13"/>
        <v>1.8172757475083057</v>
      </c>
      <c r="AG59" s="87">
        <f t="shared" si="14"/>
        <v>-0.78360891445003589</v>
      </c>
      <c r="AH59" s="108">
        <f t="shared" si="48"/>
        <v>-5.0880000000000001</v>
      </c>
      <c r="AI59" s="108">
        <f t="shared" si="49"/>
        <v>3.282</v>
      </c>
      <c r="AJ59" s="108">
        <f t="shared" si="50"/>
        <v>-6.54</v>
      </c>
      <c r="AK59" s="109"/>
      <c r="AL59" s="109">
        <v>5.0880000000000001</v>
      </c>
      <c r="AM59" s="109">
        <v>1.806</v>
      </c>
      <c r="AN59" s="109">
        <v>8.3460000000000001</v>
      </c>
      <c r="AO59" s="87">
        <f t="shared" si="18"/>
        <v>-1</v>
      </c>
      <c r="AP59" s="87">
        <f t="shared" si="19"/>
        <v>2.041742286751361</v>
      </c>
      <c r="AQ59" s="87">
        <f t="shared" si="20"/>
        <v>-0.80504776506663511</v>
      </c>
      <c r="AR59" s="108">
        <f t="shared" si="21"/>
        <v>-5.0279999999999996</v>
      </c>
      <c r="AS59" s="108">
        <f t="shared" si="22"/>
        <v>3.3749999999999996</v>
      </c>
      <c r="AT59" s="108">
        <f t="shared" si="23"/>
        <v>-6.8259999999999987</v>
      </c>
      <c r="AU59" s="109"/>
      <c r="AV59" s="109">
        <v>5.0279999999999996</v>
      </c>
      <c r="AW59" s="109">
        <v>1.653</v>
      </c>
      <c r="AX59" s="109">
        <v>8.4789999999999992</v>
      </c>
      <c r="AY59" s="87">
        <f t="shared" si="24"/>
        <v>-1</v>
      </c>
      <c r="AZ59" s="87">
        <f t="shared" si="25"/>
        <v>0.18121140573919359</v>
      </c>
      <c r="BA59" s="87">
        <f t="shared" si="26"/>
        <v>7.313745553768948E-2</v>
      </c>
      <c r="BB59" s="108">
        <f t="shared" si="27"/>
        <v>-26.015000000000001</v>
      </c>
      <c r="BC59" s="108">
        <f t="shared" si="28"/>
        <v>3.9909999999999997</v>
      </c>
      <c r="BD59" s="108">
        <f t="shared" si="29"/>
        <v>1.5010000000000012</v>
      </c>
      <c r="BE59" s="109"/>
      <c r="BF59" s="109">
        <v>26.015000000000001</v>
      </c>
      <c r="BG59" s="109">
        <v>22.024000000000001</v>
      </c>
      <c r="BH59" s="109">
        <v>20.523</v>
      </c>
      <c r="BI59" s="87">
        <f t="shared" si="30"/>
        <v>-1</v>
      </c>
      <c r="BJ59" s="87">
        <f t="shared" si="31"/>
        <v>-7.96923873846948E-3</v>
      </c>
      <c r="BK59" s="87">
        <f t="shared" si="32"/>
        <v>0.16776790284305054</v>
      </c>
      <c r="BL59" s="108">
        <f t="shared" si="33"/>
        <v>-49.792999999999999</v>
      </c>
      <c r="BM59" s="108">
        <f t="shared" si="34"/>
        <v>-0.39999999999999858</v>
      </c>
      <c r="BN59" s="108">
        <f t="shared" si="35"/>
        <v>7.2109999999999985</v>
      </c>
      <c r="BO59" s="109"/>
      <c r="BP59" s="109">
        <v>49.792999999999999</v>
      </c>
      <c r="BQ59" s="109">
        <v>50.192999999999998</v>
      </c>
      <c r="BR59" s="109">
        <v>42.981999999999999</v>
      </c>
      <c r="BS59" s="87">
        <f t="shared" si="36"/>
        <v>-1</v>
      </c>
      <c r="BT59" s="87">
        <f t="shared" si="37"/>
        <v>-8.6956521739130432E-2</v>
      </c>
      <c r="BU59" s="87">
        <f t="shared" si="38"/>
        <v>-9.8039215686274508E-2</v>
      </c>
      <c r="BV59" s="108">
        <f t="shared" si="39"/>
        <v>-42</v>
      </c>
      <c r="BW59" s="108">
        <f t="shared" si="40"/>
        <v>-4</v>
      </c>
      <c r="BX59" s="108">
        <f t="shared" si="41"/>
        <v>-5</v>
      </c>
      <c r="BY59" s="54"/>
      <c r="BZ59" s="54">
        <v>42</v>
      </c>
      <c r="CA59" s="54">
        <v>46</v>
      </c>
      <c r="CB59" s="54">
        <v>51</v>
      </c>
      <c r="CC59" s="108">
        <f t="shared" si="42"/>
        <v>0</v>
      </c>
      <c r="CD59" s="108">
        <f t="shared" si="43"/>
        <v>0</v>
      </c>
      <c r="CE59" s="5"/>
      <c r="CF59" s="5"/>
      <c r="CG59" s="5"/>
      <c r="CH59" s="87" t="e">
        <f t="shared" si="44"/>
        <v>#DIV/0!</v>
      </c>
      <c r="CI59" s="87" t="e">
        <f t="shared" si="45"/>
        <v>#DIV/0!</v>
      </c>
      <c r="CJ59" s="108">
        <f t="shared" si="46"/>
        <v>0</v>
      </c>
      <c r="CK59" s="108">
        <f t="shared" si="47"/>
        <v>0</v>
      </c>
      <c r="CL59" s="54"/>
      <c r="CM59" s="54"/>
      <c r="CN59" s="54"/>
      <c r="CO59" s="19"/>
      <c r="CP59" s="1" t="s">
        <v>9</v>
      </c>
      <c r="CQ59" s="4"/>
      <c r="CR59" s="1">
        <v>6700</v>
      </c>
      <c r="CS59" s="1" t="s">
        <v>318</v>
      </c>
      <c r="CT59" s="15" t="s">
        <v>12</v>
      </c>
    </row>
    <row r="60" spans="1:98" s="96" customFormat="1" x14ac:dyDescent="0.25">
      <c r="A60" s="80" t="s">
        <v>250</v>
      </c>
      <c r="B60" s="114">
        <v>30861310</v>
      </c>
      <c r="C60" s="5" t="s">
        <v>343</v>
      </c>
      <c r="D60"/>
      <c r="E60">
        <v>522910</v>
      </c>
      <c r="F60" s="106">
        <v>45729</v>
      </c>
      <c r="G60" s="107" t="s">
        <v>21</v>
      </c>
      <c r="H60" s="107" t="s">
        <v>21</v>
      </c>
      <c r="I60" s="107" t="s">
        <v>334</v>
      </c>
      <c r="J60" s="107" t="s">
        <v>334</v>
      </c>
      <c r="K60" s="87" t="e">
        <f t="shared" si="0"/>
        <v>#DIV/0!</v>
      </c>
      <c r="L60" s="87" t="e">
        <f t="shared" si="1"/>
        <v>#DIV/0!</v>
      </c>
      <c r="M60" s="87" t="e">
        <f t="shared" si="2"/>
        <v>#DIV/0!</v>
      </c>
      <c r="N60" s="108">
        <f t="shared" si="3"/>
        <v>0</v>
      </c>
      <c r="O60" s="108">
        <f t="shared" si="4"/>
        <v>0</v>
      </c>
      <c r="P60" s="108">
        <f t="shared" si="5"/>
        <v>0</v>
      </c>
      <c r="Q60" s="109"/>
      <c r="R60" s="109"/>
      <c r="S60" s="109"/>
      <c r="T60" s="109"/>
      <c r="U60" s="87">
        <f t="shared" si="6"/>
        <v>0.23743977976600134</v>
      </c>
      <c r="V60" s="87">
        <f t="shared" si="7"/>
        <v>-0.16156953260242354</v>
      </c>
      <c r="W60" s="87">
        <f t="shared" si="8"/>
        <v>0.22995031937544361</v>
      </c>
      <c r="X60" s="108">
        <f t="shared" si="9"/>
        <v>0.34499999999999997</v>
      </c>
      <c r="Y60" s="108">
        <f t="shared" si="10"/>
        <v>-0.28000000000000003</v>
      </c>
      <c r="Z60" s="108">
        <f t="shared" si="11"/>
        <v>0.32400000000000007</v>
      </c>
      <c r="AA60" s="109">
        <v>1.798</v>
      </c>
      <c r="AB60" s="109">
        <v>1.4530000000000001</v>
      </c>
      <c r="AC60" s="109">
        <v>1.7330000000000001</v>
      </c>
      <c r="AD60" s="109">
        <v>1.409</v>
      </c>
      <c r="AE60" s="87">
        <f t="shared" si="12"/>
        <v>-0.32404181184668984</v>
      </c>
      <c r="AF60" s="87">
        <f t="shared" si="13"/>
        <v>-0.30843373493975906</v>
      </c>
      <c r="AG60" s="87">
        <f t="shared" si="14"/>
        <v>0.41396933560477001</v>
      </c>
      <c r="AH60" s="108">
        <f t="shared" si="48"/>
        <v>-0.18599999999999994</v>
      </c>
      <c r="AI60" s="108">
        <f t="shared" si="49"/>
        <v>-0.25600000000000001</v>
      </c>
      <c r="AJ60" s="108">
        <f t="shared" si="50"/>
        <v>0.24299999999999999</v>
      </c>
      <c r="AK60" s="109">
        <v>0.38800000000000001</v>
      </c>
      <c r="AL60" s="109">
        <v>0.57399999999999995</v>
      </c>
      <c r="AM60" s="109">
        <v>0.83</v>
      </c>
      <c r="AN60" s="109">
        <v>0.58699999999999997</v>
      </c>
      <c r="AO60" s="87">
        <f t="shared" si="18"/>
        <v>-0.24778761061946897</v>
      </c>
      <c r="AP60" s="87">
        <f t="shared" si="19"/>
        <v>-0.3058968058968059</v>
      </c>
      <c r="AQ60" s="87">
        <f t="shared" si="20"/>
        <v>0.15789473684210525</v>
      </c>
      <c r="AR60" s="108">
        <f t="shared" si="21"/>
        <v>-0.13999999999999996</v>
      </c>
      <c r="AS60" s="108">
        <f t="shared" si="22"/>
        <v>-0.249</v>
      </c>
      <c r="AT60" s="108">
        <f t="shared" si="23"/>
        <v>0.11099999999999999</v>
      </c>
      <c r="AU60" s="109">
        <v>0.42499999999999999</v>
      </c>
      <c r="AV60" s="109">
        <v>0.56499999999999995</v>
      </c>
      <c r="AW60" s="109">
        <v>0.81399999999999995</v>
      </c>
      <c r="AX60" s="109">
        <v>0.70299999999999996</v>
      </c>
      <c r="AY60" s="87">
        <f t="shared" si="24"/>
        <v>-0.55272727272727273</v>
      </c>
      <c r="AZ60" s="87">
        <f t="shared" si="25"/>
        <v>-0.33694996986136222</v>
      </c>
      <c r="BA60" s="87">
        <f t="shared" si="26"/>
        <v>2.092307692307694E-2</v>
      </c>
      <c r="BB60" s="108">
        <f t="shared" si="27"/>
        <v>-0.6080000000000001</v>
      </c>
      <c r="BC60" s="108">
        <f t="shared" si="28"/>
        <v>-0.55899999999999994</v>
      </c>
      <c r="BD60" s="108">
        <f t="shared" si="29"/>
        <v>3.400000000000003E-2</v>
      </c>
      <c r="BE60" s="109">
        <v>0.49199999999999999</v>
      </c>
      <c r="BF60" s="109">
        <v>1.1000000000000001</v>
      </c>
      <c r="BG60" s="109">
        <v>1.659</v>
      </c>
      <c r="BH60" s="109">
        <v>1.625</v>
      </c>
      <c r="BI60" s="87">
        <f t="shared" si="30"/>
        <v>-0.43649598393574296</v>
      </c>
      <c r="BJ60" s="87">
        <f t="shared" si="31"/>
        <v>3.6150845253576015E-2</v>
      </c>
      <c r="BK60" s="87">
        <f t="shared" si="32"/>
        <v>-0.35192988370133149</v>
      </c>
      <c r="BL60" s="108">
        <f t="shared" si="33"/>
        <v>-1.7389999999999999</v>
      </c>
      <c r="BM60" s="108">
        <f t="shared" si="34"/>
        <v>0.13899999999999979</v>
      </c>
      <c r="BN60" s="108">
        <f t="shared" si="35"/>
        <v>-2.0879999999999996</v>
      </c>
      <c r="BO60" s="109">
        <v>2.2450000000000001</v>
      </c>
      <c r="BP60" s="109">
        <v>3.984</v>
      </c>
      <c r="BQ60" s="109">
        <v>3.8450000000000002</v>
      </c>
      <c r="BR60" s="109">
        <v>5.9329999999999998</v>
      </c>
      <c r="BS60" s="87">
        <f t="shared" si="36"/>
        <v>0</v>
      </c>
      <c r="BT60" s="87">
        <f t="shared" si="37"/>
        <v>0</v>
      </c>
      <c r="BU60" s="87">
        <f t="shared" si="38"/>
        <v>0</v>
      </c>
      <c r="BV60" s="108">
        <f t="shared" si="39"/>
        <v>0</v>
      </c>
      <c r="BW60" s="108">
        <f t="shared" si="40"/>
        <v>0</v>
      </c>
      <c r="BX60" s="108">
        <f t="shared" si="41"/>
        <v>0</v>
      </c>
      <c r="BY60" s="54">
        <v>2</v>
      </c>
      <c r="BZ60" s="54">
        <v>2</v>
      </c>
      <c r="CA60" s="54">
        <v>2</v>
      </c>
      <c r="CB60" s="54">
        <v>2</v>
      </c>
      <c r="CC60" s="108">
        <f t="shared" si="42"/>
        <v>0</v>
      </c>
      <c r="CD60" s="108">
        <f t="shared" si="43"/>
        <v>0</v>
      </c>
      <c r="CE60" s="5"/>
      <c r="CF60" s="5"/>
      <c r="CG60" s="5"/>
      <c r="CH60" s="87" t="e">
        <f t="shared" si="44"/>
        <v>#DIV/0!</v>
      </c>
      <c r="CI60" s="87" t="e">
        <f t="shared" si="45"/>
        <v>#DIV/0!</v>
      </c>
      <c r="CJ60" s="108">
        <f t="shared" si="46"/>
        <v>0</v>
      </c>
      <c r="CK60" s="108">
        <f t="shared" si="47"/>
        <v>0</v>
      </c>
      <c r="CL60" s="54"/>
      <c r="CM60" s="54"/>
      <c r="CN60" s="54"/>
      <c r="CO60" s="19"/>
      <c r="CP60" s="1" t="s">
        <v>11</v>
      </c>
      <c r="CQ60" s="4"/>
      <c r="CR60" s="1">
        <v>2150</v>
      </c>
      <c r="CS60" s="1" t="s">
        <v>309</v>
      </c>
      <c r="CT60" s="15" t="s">
        <v>324</v>
      </c>
    </row>
    <row r="61" spans="1:98" s="96" customFormat="1" x14ac:dyDescent="0.25">
      <c r="A61" s="80" t="s">
        <v>135</v>
      </c>
      <c r="B61" s="114">
        <v>60698813</v>
      </c>
      <c r="C61" s="5" t="s">
        <v>112</v>
      </c>
      <c r="D61"/>
      <c r="E61">
        <v>522220</v>
      </c>
      <c r="F61" s="106">
        <v>45420</v>
      </c>
      <c r="G61" s="107"/>
      <c r="H61" s="107" t="s">
        <v>21</v>
      </c>
      <c r="I61" s="107" t="s">
        <v>21</v>
      </c>
      <c r="J61" s="107" t="s">
        <v>21</v>
      </c>
      <c r="K61" s="87">
        <f t="shared" si="0"/>
        <v>-1</v>
      </c>
      <c r="L61" s="87">
        <f t="shared" si="1"/>
        <v>5.4015726218107574E-2</v>
      </c>
      <c r="M61" s="87">
        <f t="shared" si="2"/>
        <v>0.26260244678596778</v>
      </c>
      <c r="N61" s="108">
        <f t="shared" si="3"/>
        <v>-1438.1759999999999</v>
      </c>
      <c r="O61" s="108">
        <f t="shared" si="4"/>
        <v>73.702999999999975</v>
      </c>
      <c r="P61" s="108">
        <f t="shared" si="5"/>
        <v>283.78999999999996</v>
      </c>
      <c r="Q61" s="109"/>
      <c r="R61" s="109">
        <v>1438.1759999999999</v>
      </c>
      <c r="S61" s="109">
        <v>1364.473</v>
      </c>
      <c r="T61" s="109">
        <v>1080.683</v>
      </c>
      <c r="U61" s="87">
        <f t="shared" si="6"/>
        <v>-1</v>
      </c>
      <c r="V61" s="87">
        <f t="shared" si="7"/>
        <v>0.1063435649133157</v>
      </c>
      <c r="W61" s="87">
        <f t="shared" si="8"/>
        <v>0.21240391801003528</v>
      </c>
      <c r="X61" s="108">
        <f t="shared" si="9"/>
        <v>-1005.143</v>
      </c>
      <c r="Y61" s="108">
        <f t="shared" si="10"/>
        <v>96.615999999999985</v>
      </c>
      <c r="Z61" s="108">
        <f t="shared" si="11"/>
        <v>159.16700000000003</v>
      </c>
      <c r="AA61" s="109"/>
      <c r="AB61" s="109">
        <v>1005.143</v>
      </c>
      <c r="AC61" s="109">
        <v>908.52700000000004</v>
      </c>
      <c r="AD61" s="109">
        <v>749.36</v>
      </c>
      <c r="AE61" s="87">
        <f t="shared" si="12"/>
        <v>-1</v>
      </c>
      <c r="AF61" s="87">
        <f t="shared" si="13"/>
        <v>5.1830950391727248E-2</v>
      </c>
      <c r="AG61" s="87">
        <f t="shared" si="14"/>
        <v>-0.20444864329338383</v>
      </c>
      <c r="AH61" s="108">
        <f t="shared" si="48"/>
        <v>-200.17500000000001</v>
      </c>
      <c r="AI61" s="108">
        <f t="shared" si="49"/>
        <v>9.8640000000000043</v>
      </c>
      <c r="AJ61" s="108">
        <f t="shared" si="50"/>
        <v>-48.907999999999987</v>
      </c>
      <c r="AK61" s="109"/>
      <c r="AL61" s="109">
        <v>200.17500000000001</v>
      </c>
      <c r="AM61" s="109">
        <v>190.31100000000001</v>
      </c>
      <c r="AN61" s="109">
        <v>239.21899999999999</v>
      </c>
      <c r="AO61" s="87">
        <f t="shared" si="18"/>
        <v>-1</v>
      </c>
      <c r="AP61" s="87">
        <f t="shared" si="19"/>
        <v>3.4531309781915573</v>
      </c>
      <c r="AQ61" s="87">
        <f t="shared" si="20"/>
        <v>-1.1034774001979544</v>
      </c>
      <c r="AR61" s="108">
        <f t="shared" si="21"/>
        <v>-38.47</v>
      </c>
      <c r="AS61" s="108">
        <f t="shared" si="22"/>
        <v>54.152000000000001</v>
      </c>
      <c r="AT61" s="108">
        <f t="shared" si="23"/>
        <v>-167.232</v>
      </c>
      <c r="AU61" s="109"/>
      <c r="AV61" s="109">
        <v>38.47</v>
      </c>
      <c r="AW61" s="109">
        <v>-15.682</v>
      </c>
      <c r="AX61" s="109">
        <v>151.55000000000001</v>
      </c>
      <c r="AY61" s="87">
        <f t="shared" si="24"/>
        <v>-1</v>
      </c>
      <c r="AZ61" s="87">
        <f t="shared" si="25"/>
        <v>-6.9122673422594609E-3</v>
      </c>
      <c r="BA61" s="87">
        <f t="shared" si="26"/>
        <v>5.8833786543562146E-2</v>
      </c>
      <c r="BB61" s="108">
        <f t="shared" si="27"/>
        <v>-2261.3710000000001</v>
      </c>
      <c r="BC61" s="108">
        <f t="shared" si="28"/>
        <v>-15.739999999999782</v>
      </c>
      <c r="BD61" s="108">
        <f t="shared" si="29"/>
        <v>126.52700000000004</v>
      </c>
      <c r="BE61" s="109"/>
      <c r="BF61" s="109">
        <v>2261.3710000000001</v>
      </c>
      <c r="BG61" s="109">
        <v>2277.1109999999999</v>
      </c>
      <c r="BH61" s="109">
        <v>2150.5839999999998</v>
      </c>
      <c r="BI61" s="87">
        <f t="shared" si="30"/>
        <v>-1</v>
      </c>
      <c r="BJ61" s="87">
        <f t="shared" si="31"/>
        <v>3.2202828935617669E-2</v>
      </c>
      <c r="BK61" s="87">
        <f t="shared" si="32"/>
        <v>0.10096866884047026</v>
      </c>
      <c r="BL61" s="108">
        <f t="shared" si="33"/>
        <v>-5692.3869999999997</v>
      </c>
      <c r="BM61" s="108">
        <f t="shared" si="34"/>
        <v>177.59199999999964</v>
      </c>
      <c r="BN61" s="108">
        <f t="shared" si="35"/>
        <v>505.75600000000031</v>
      </c>
      <c r="BO61" s="109"/>
      <c r="BP61" s="109">
        <v>5692.3869999999997</v>
      </c>
      <c r="BQ61" s="109">
        <v>5514.7950000000001</v>
      </c>
      <c r="BR61" s="109">
        <v>5009.0389999999998</v>
      </c>
      <c r="BS61" s="87">
        <f t="shared" si="36"/>
        <v>-1</v>
      </c>
      <c r="BT61" s="87">
        <f t="shared" si="37"/>
        <v>1.9210245464247599E-2</v>
      </c>
      <c r="BU61" s="87">
        <f t="shared" si="38"/>
        <v>2.8540065861690452E-2</v>
      </c>
      <c r="BV61" s="108">
        <f t="shared" si="39"/>
        <v>-955</v>
      </c>
      <c r="BW61" s="108">
        <f t="shared" si="40"/>
        <v>18</v>
      </c>
      <c r="BX61" s="108">
        <f t="shared" si="41"/>
        <v>26</v>
      </c>
      <c r="BY61" s="54"/>
      <c r="BZ61" s="54">
        <v>955</v>
      </c>
      <c r="CA61" s="54">
        <v>937</v>
      </c>
      <c r="CB61" s="54">
        <v>911</v>
      </c>
      <c r="CC61" s="108">
        <f t="shared" si="42"/>
        <v>0</v>
      </c>
      <c r="CD61" s="108">
        <f t="shared" si="43"/>
        <v>-40</v>
      </c>
      <c r="CE61" s="5"/>
      <c r="CF61" s="5"/>
      <c r="CG61" s="5">
        <v>40</v>
      </c>
      <c r="CH61" s="87" t="e">
        <f t="shared" si="44"/>
        <v>#DIV/0!</v>
      </c>
      <c r="CI61" s="87" t="e">
        <f t="shared" si="45"/>
        <v>#DIV/0!</v>
      </c>
      <c r="CJ61" s="108">
        <f t="shared" si="46"/>
        <v>0</v>
      </c>
      <c r="CK61" s="108">
        <f t="shared" si="47"/>
        <v>0</v>
      </c>
      <c r="CL61" s="54"/>
      <c r="CM61" s="54"/>
      <c r="CN61" s="54"/>
      <c r="CO61" s="19"/>
      <c r="CP61" s="1" t="s">
        <v>9</v>
      </c>
      <c r="CQ61" s="4" t="s">
        <v>13</v>
      </c>
      <c r="CR61" s="1">
        <v>6700</v>
      </c>
      <c r="CS61" s="1" t="s">
        <v>339</v>
      </c>
      <c r="CT61" s="15" t="s">
        <v>12</v>
      </c>
    </row>
    <row r="62" spans="1:98" s="96" customFormat="1" x14ac:dyDescent="0.25">
      <c r="A62" s="80" t="s">
        <v>253</v>
      </c>
      <c r="B62" s="114">
        <v>33824114</v>
      </c>
      <c r="C62" s="5" t="s">
        <v>111</v>
      </c>
      <c r="D62"/>
      <c r="E62">
        <v>331500</v>
      </c>
      <c r="F62" s="106">
        <v>45646</v>
      </c>
      <c r="G62" s="107" t="s">
        <v>297</v>
      </c>
      <c r="H62" s="107" t="s">
        <v>297</v>
      </c>
      <c r="I62" s="107" t="s">
        <v>297</v>
      </c>
      <c r="J62" s="107" t="s">
        <v>297</v>
      </c>
      <c r="K62" s="87">
        <f t="shared" si="0"/>
        <v>0.19524455639195426</v>
      </c>
      <c r="L62" s="87">
        <f t="shared" si="1"/>
        <v>0.13186292529510246</v>
      </c>
      <c r="M62" s="87">
        <f t="shared" si="2"/>
        <v>0.13453847829209864</v>
      </c>
      <c r="N62" s="108">
        <f t="shared" si="3"/>
        <v>216.42000000000007</v>
      </c>
      <c r="O62" s="108">
        <f t="shared" si="4"/>
        <v>129.13599999999985</v>
      </c>
      <c r="P62" s="108">
        <f t="shared" si="5"/>
        <v>116.13200000000006</v>
      </c>
      <c r="Q62" s="109">
        <v>1324.876</v>
      </c>
      <c r="R62" s="109">
        <v>1108.4559999999999</v>
      </c>
      <c r="S62" s="109">
        <v>979.32</v>
      </c>
      <c r="T62" s="109">
        <v>863.18799999999999</v>
      </c>
      <c r="U62" s="87">
        <f t="shared" si="6"/>
        <v>0.68623590275936375</v>
      </c>
      <c r="V62" s="87">
        <f t="shared" si="7"/>
        <v>0.13539464750118502</v>
      </c>
      <c r="W62" s="87">
        <f t="shared" si="8"/>
        <v>0.35974775936103681</v>
      </c>
      <c r="X62" s="108">
        <f t="shared" si="9"/>
        <v>121.636</v>
      </c>
      <c r="Y62" s="108">
        <f t="shared" si="10"/>
        <v>21.137</v>
      </c>
      <c r="Z62" s="108">
        <f t="shared" si="11"/>
        <v>41.302999999999997</v>
      </c>
      <c r="AA62" s="109">
        <v>298.887</v>
      </c>
      <c r="AB62" s="109">
        <v>177.251</v>
      </c>
      <c r="AC62" s="109">
        <v>156.114</v>
      </c>
      <c r="AD62" s="109">
        <v>114.81100000000001</v>
      </c>
      <c r="AE62" s="87">
        <f t="shared" si="12"/>
        <v>0.69547858550243691</v>
      </c>
      <c r="AF62" s="87">
        <f t="shared" si="13"/>
        <v>0.24196999076969317</v>
      </c>
      <c r="AG62" s="87">
        <f t="shared" si="14"/>
        <v>0.39252904485761553</v>
      </c>
      <c r="AH62" s="108">
        <f t="shared" si="48"/>
        <v>120.71699999999998</v>
      </c>
      <c r="AI62" s="108">
        <f t="shared" si="49"/>
        <v>33.817000000000007</v>
      </c>
      <c r="AJ62" s="108">
        <f t="shared" si="50"/>
        <v>39.39500000000001</v>
      </c>
      <c r="AK62" s="109">
        <v>294.291</v>
      </c>
      <c r="AL62" s="109">
        <v>173.57400000000001</v>
      </c>
      <c r="AM62" s="109">
        <v>139.75700000000001</v>
      </c>
      <c r="AN62" s="109">
        <v>100.36199999999999</v>
      </c>
      <c r="AO62" s="87">
        <f t="shared" si="18"/>
        <v>0.6900697488019919</v>
      </c>
      <c r="AP62" s="87">
        <f t="shared" si="19"/>
        <v>0.13219459765602368</v>
      </c>
      <c r="AQ62" s="87">
        <f t="shared" si="20"/>
        <v>0.37682096905681783</v>
      </c>
      <c r="AR62" s="108">
        <f t="shared" si="21"/>
        <v>121.39500000000001</v>
      </c>
      <c r="AS62" s="108">
        <f t="shared" si="22"/>
        <v>20.539999999999992</v>
      </c>
      <c r="AT62" s="108">
        <f t="shared" si="23"/>
        <v>42.525000000000006</v>
      </c>
      <c r="AU62" s="109">
        <v>297.31200000000001</v>
      </c>
      <c r="AV62" s="109">
        <v>175.917</v>
      </c>
      <c r="AW62" s="109">
        <v>155.37700000000001</v>
      </c>
      <c r="AX62" s="109">
        <v>112.852</v>
      </c>
      <c r="AY62" s="87">
        <f t="shared" si="24"/>
        <v>-2.8056400449584368E-2</v>
      </c>
      <c r="AZ62" s="87">
        <f t="shared" si="25"/>
        <v>9.3392896664997185E-2</v>
      </c>
      <c r="BA62" s="87">
        <f t="shared" si="26"/>
        <v>0.23889859004517031</v>
      </c>
      <c r="BB62" s="108">
        <f t="shared" si="27"/>
        <v>-5.2670000000000243</v>
      </c>
      <c r="BC62" s="108">
        <f t="shared" si="28"/>
        <v>16.035000000000025</v>
      </c>
      <c r="BD62" s="108">
        <f t="shared" si="29"/>
        <v>33.107999999999976</v>
      </c>
      <c r="BE62" s="109">
        <v>182.46199999999999</v>
      </c>
      <c r="BF62" s="109">
        <v>187.72900000000001</v>
      </c>
      <c r="BG62" s="109">
        <v>171.69399999999999</v>
      </c>
      <c r="BH62" s="109">
        <v>138.58600000000001</v>
      </c>
      <c r="BI62" s="87">
        <f t="shared" si="30"/>
        <v>-7.9243383477570678E-2</v>
      </c>
      <c r="BJ62" s="87">
        <f t="shared" si="31"/>
        <v>0.23559595717959456</v>
      </c>
      <c r="BK62" s="87">
        <f t="shared" si="32"/>
        <v>0.23624372950653036</v>
      </c>
      <c r="BL62" s="108">
        <f t="shared" si="33"/>
        <v>-32.744000000000028</v>
      </c>
      <c r="BM62" s="108">
        <f t="shared" si="34"/>
        <v>78.788000000000011</v>
      </c>
      <c r="BN62" s="108">
        <f t="shared" si="35"/>
        <v>63.907000000000039</v>
      </c>
      <c r="BO62" s="109">
        <v>380.464</v>
      </c>
      <c r="BP62" s="109">
        <v>413.20800000000003</v>
      </c>
      <c r="BQ62" s="109">
        <v>334.42</v>
      </c>
      <c r="BR62" s="109">
        <v>270.51299999999998</v>
      </c>
      <c r="BS62" s="87">
        <f t="shared" si="36"/>
        <v>5.8394160583941604E-2</v>
      </c>
      <c r="BT62" s="87">
        <f t="shared" si="37"/>
        <v>3.007518796992481E-2</v>
      </c>
      <c r="BU62" s="87">
        <f t="shared" si="38"/>
        <v>-1.4814814814814815E-2</v>
      </c>
      <c r="BV62" s="108">
        <f t="shared" si="39"/>
        <v>8</v>
      </c>
      <c r="BW62" s="108">
        <f t="shared" si="40"/>
        <v>4</v>
      </c>
      <c r="BX62" s="108">
        <f t="shared" si="41"/>
        <v>-2</v>
      </c>
      <c r="BY62" s="54">
        <v>145</v>
      </c>
      <c r="BZ62" s="54">
        <v>137</v>
      </c>
      <c r="CA62" s="54">
        <v>133</v>
      </c>
      <c r="CB62" s="54">
        <v>135</v>
      </c>
      <c r="CC62" s="108">
        <f t="shared" si="42"/>
        <v>0</v>
      </c>
      <c r="CD62" s="108">
        <f t="shared" si="43"/>
        <v>0</v>
      </c>
      <c r="CE62" s="5"/>
      <c r="CF62" s="5"/>
      <c r="CG62" s="5"/>
      <c r="CH62" s="87" t="e">
        <f t="shared" si="44"/>
        <v>#DIV/0!</v>
      </c>
      <c r="CI62" s="87" t="e">
        <f t="shared" si="45"/>
        <v>#DIV/0!</v>
      </c>
      <c r="CJ62" s="108">
        <f t="shared" si="46"/>
        <v>0</v>
      </c>
      <c r="CK62" s="108">
        <f t="shared" si="47"/>
        <v>0</v>
      </c>
      <c r="CL62" s="54"/>
      <c r="CM62" s="54"/>
      <c r="CN62" s="54"/>
      <c r="CO62" s="19"/>
      <c r="CP62" s="1" t="s">
        <v>11</v>
      </c>
      <c r="CQ62" s="4" t="s">
        <v>13</v>
      </c>
      <c r="CR62" s="1">
        <v>5330</v>
      </c>
      <c r="CS62" s="1" t="s">
        <v>411</v>
      </c>
      <c r="CT62" s="15" t="s">
        <v>12</v>
      </c>
    </row>
    <row r="63" spans="1:98" s="96" customFormat="1" x14ac:dyDescent="0.25">
      <c r="A63" s="80" t="s">
        <v>249</v>
      </c>
      <c r="B63" s="114">
        <v>29186685</v>
      </c>
      <c r="C63" s="5" t="s">
        <v>343</v>
      </c>
      <c r="D63"/>
      <c r="E63">
        <v>522920</v>
      </c>
      <c r="F63" s="106">
        <v>45476</v>
      </c>
      <c r="G63" s="107"/>
      <c r="H63" s="107" t="s">
        <v>21</v>
      </c>
      <c r="I63" s="107" t="s">
        <v>21</v>
      </c>
      <c r="J63" s="107" t="s">
        <v>21</v>
      </c>
      <c r="K63" s="87">
        <f t="shared" si="0"/>
        <v>-1</v>
      </c>
      <c r="L63" s="87" t="e">
        <f t="shared" si="1"/>
        <v>#DIV/0!</v>
      </c>
      <c r="M63" s="87" t="e">
        <f t="shared" si="2"/>
        <v>#DIV/0!</v>
      </c>
      <c r="N63" s="108">
        <f t="shared" si="3"/>
        <v>-0.66300000000000003</v>
      </c>
      <c r="O63" s="108">
        <f t="shared" si="4"/>
        <v>0.66300000000000003</v>
      </c>
      <c r="P63" s="108">
        <f t="shared" si="5"/>
        <v>0</v>
      </c>
      <c r="Q63" s="109"/>
      <c r="R63" s="109">
        <v>0.66300000000000003</v>
      </c>
      <c r="S63" s="109"/>
      <c r="T63" s="109"/>
      <c r="U63" s="87">
        <f t="shared" si="6"/>
        <v>-1</v>
      </c>
      <c r="V63" s="87">
        <f t="shared" si="7"/>
        <v>0.58791208791208782</v>
      </c>
      <c r="W63" s="87">
        <f t="shared" si="8"/>
        <v>-0.63306451612903225</v>
      </c>
      <c r="X63" s="108">
        <f t="shared" si="9"/>
        <v>-0.28899999999999998</v>
      </c>
      <c r="Y63" s="108">
        <f t="shared" si="10"/>
        <v>0.10699999999999998</v>
      </c>
      <c r="Z63" s="108">
        <f t="shared" si="11"/>
        <v>-0.314</v>
      </c>
      <c r="AA63" s="109"/>
      <c r="AB63" s="109">
        <v>0.28899999999999998</v>
      </c>
      <c r="AC63" s="109">
        <v>0.182</v>
      </c>
      <c r="AD63" s="109">
        <v>0.496</v>
      </c>
      <c r="AE63" s="87">
        <f t="shared" si="12"/>
        <v>-1</v>
      </c>
      <c r="AF63" s="87">
        <f t="shared" si="13"/>
        <v>1.3495934959349591</v>
      </c>
      <c r="AG63" s="87">
        <f t="shared" si="14"/>
        <v>-0.70990566037735847</v>
      </c>
      <c r="AH63" s="108">
        <f t="shared" si="48"/>
        <v>-0.28899999999999998</v>
      </c>
      <c r="AI63" s="108">
        <f t="shared" si="49"/>
        <v>0.16599999999999998</v>
      </c>
      <c r="AJ63" s="108">
        <f t="shared" si="50"/>
        <v>-0.30099999999999999</v>
      </c>
      <c r="AK63" s="109"/>
      <c r="AL63" s="109">
        <v>0.28899999999999998</v>
      </c>
      <c r="AM63" s="109">
        <v>0.123</v>
      </c>
      <c r="AN63" s="109">
        <v>0.42399999999999999</v>
      </c>
      <c r="AO63" s="87">
        <f t="shared" si="18"/>
        <v>-1</v>
      </c>
      <c r="AP63" s="87">
        <f t="shared" si="19"/>
        <v>1.078740157480315</v>
      </c>
      <c r="AQ63" s="87">
        <f t="shared" si="20"/>
        <v>-0.7165178571428571</v>
      </c>
      <c r="AR63" s="108">
        <f t="shared" si="21"/>
        <v>-0.26400000000000001</v>
      </c>
      <c r="AS63" s="108">
        <f t="shared" si="22"/>
        <v>0.13700000000000001</v>
      </c>
      <c r="AT63" s="108">
        <f t="shared" si="23"/>
        <v>-0.32100000000000001</v>
      </c>
      <c r="AU63" s="109"/>
      <c r="AV63" s="109">
        <v>0.26400000000000001</v>
      </c>
      <c r="AW63" s="109">
        <v>0.127</v>
      </c>
      <c r="AX63" s="109">
        <v>0.44800000000000001</v>
      </c>
      <c r="AY63" s="87">
        <f t="shared" si="24"/>
        <v>-1</v>
      </c>
      <c r="AZ63" s="87">
        <f t="shared" si="25"/>
        <v>4.6779878244152487E-2</v>
      </c>
      <c r="BA63" s="87">
        <f t="shared" si="26"/>
        <v>1.1669367909238259E-2</v>
      </c>
      <c r="BB63" s="108">
        <f t="shared" si="27"/>
        <v>-3.2669999999999999</v>
      </c>
      <c r="BC63" s="108">
        <f t="shared" si="28"/>
        <v>0.14599999999999991</v>
      </c>
      <c r="BD63" s="108">
        <f t="shared" si="29"/>
        <v>3.6000000000000032E-2</v>
      </c>
      <c r="BE63" s="109"/>
      <c r="BF63" s="109">
        <v>3.2669999999999999</v>
      </c>
      <c r="BG63" s="109">
        <v>3.121</v>
      </c>
      <c r="BH63" s="109">
        <v>3.085</v>
      </c>
      <c r="BI63" s="87">
        <f t="shared" si="30"/>
        <v>-1</v>
      </c>
      <c r="BJ63" s="87">
        <f t="shared" si="31"/>
        <v>-0.21887623944179219</v>
      </c>
      <c r="BK63" s="87">
        <f t="shared" si="32"/>
        <v>-0.27406025059984007</v>
      </c>
      <c r="BL63" s="108">
        <f t="shared" si="33"/>
        <v>-4.2539999999999996</v>
      </c>
      <c r="BM63" s="108">
        <f t="shared" si="34"/>
        <v>-1.1920000000000002</v>
      </c>
      <c r="BN63" s="108">
        <f t="shared" si="35"/>
        <v>-2.056</v>
      </c>
      <c r="BO63" s="109"/>
      <c r="BP63" s="109">
        <v>4.2539999999999996</v>
      </c>
      <c r="BQ63" s="109">
        <v>5.4459999999999997</v>
      </c>
      <c r="BR63" s="109">
        <v>7.5019999999999998</v>
      </c>
      <c r="BS63" s="87">
        <f t="shared" si="36"/>
        <v>-1</v>
      </c>
      <c r="BT63" s="87">
        <f t="shared" si="37"/>
        <v>0</v>
      </c>
      <c r="BU63" s="87">
        <f t="shared" si="38"/>
        <v>0</v>
      </c>
      <c r="BV63" s="108">
        <f t="shared" si="39"/>
        <v>-1</v>
      </c>
      <c r="BW63" s="108">
        <f t="shared" si="40"/>
        <v>0</v>
      </c>
      <c r="BX63" s="108">
        <f t="shared" si="41"/>
        <v>0</v>
      </c>
      <c r="BY63" s="54"/>
      <c r="BZ63" s="54">
        <v>1</v>
      </c>
      <c r="CA63" s="54">
        <v>1</v>
      </c>
      <c r="CB63" s="54">
        <v>1</v>
      </c>
      <c r="CC63" s="108">
        <f t="shared" si="42"/>
        <v>0</v>
      </c>
      <c r="CD63" s="108">
        <f t="shared" si="43"/>
        <v>0</v>
      </c>
      <c r="CE63" s="5"/>
      <c r="CF63" s="5"/>
      <c r="CG63" s="5"/>
      <c r="CH63" s="87" t="e">
        <f t="shared" si="44"/>
        <v>#DIV/0!</v>
      </c>
      <c r="CI63" s="87" t="e">
        <f t="shared" si="45"/>
        <v>#DIV/0!</v>
      </c>
      <c r="CJ63" s="108">
        <f t="shared" si="46"/>
        <v>0</v>
      </c>
      <c r="CK63" s="108">
        <f t="shared" si="47"/>
        <v>0</v>
      </c>
      <c r="CL63" s="54"/>
      <c r="CM63" s="54"/>
      <c r="CN63" s="54"/>
      <c r="CO63" s="19"/>
      <c r="CP63" s="1" t="s">
        <v>11</v>
      </c>
      <c r="CQ63" s="4"/>
      <c r="CR63" s="1">
        <v>3390</v>
      </c>
      <c r="CS63" s="1" t="s">
        <v>327</v>
      </c>
      <c r="CT63" s="15" t="s">
        <v>15</v>
      </c>
    </row>
    <row r="64" spans="1:98" s="96" customFormat="1" x14ac:dyDescent="0.25">
      <c r="A64" s="80" t="s">
        <v>471</v>
      </c>
      <c r="B64" s="114">
        <v>53686214</v>
      </c>
      <c r="C64" s="5" t="s">
        <v>344</v>
      </c>
      <c r="D64"/>
      <c r="E64" s="115">
        <v>102010</v>
      </c>
      <c r="F64" s="106">
        <v>45391</v>
      </c>
      <c r="G64" s="107"/>
      <c r="H64" s="107" t="s">
        <v>21</v>
      </c>
      <c r="I64" s="107" t="s">
        <v>21</v>
      </c>
      <c r="J64" s="107"/>
      <c r="K64" s="87">
        <f t="shared" si="0"/>
        <v>-1</v>
      </c>
      <c r="L64" s="87">
        <f t="shared" si="1"/>
        <v>0.1993182730027292</v>
      </c>
      <c r="M64" s="87" t="e">
        <f t="shared" si="2"/>
        <v>#DIV/0!</v>
      </c>
      <c r="N64" s="108">
        <f t="shared" si="3"/>
        <v>-3237.3449999999998</v>
      </c>
      <c r="O64" s="108">
        <f t="shared" si="4"/>
        <v>538.02399999999989</v>
      </c>
      <c r="P64" s="108">
        <f t="shared" si="5"/>
        <v>2699.3209999999999</v>
      </c>
      <c r="Q64" s="109"/>
      <c r="R64" s="109">
        <v>3237.3449999999998</v>
      </c>
      <c r="S64" s="109">
        <v>2699.3209999999999</v>
      </c>
      <c r="T64" s="109"/>
      <c r="U64" s="87" t="e">
        <f t="shared" si="6"/>
        <v>#DIV/0!</v>
      </c>
      <c r="V64" s="87" t="e">
        <f t="shared" si="7"/>
        <v>#DIV/0!</v>
      </c>
      <c r="W64" s="87" t="e">
        <f t="shared" si="8"/>
        <v>#DIV/0!</v>
      </c>
      <c r="X64" s="108">
        <f t="shared" si="9"/>
        <v>0</v>
      </c>
      <c r="Y64" s="108">
        <f t="shared" si="10"/>
        <v>0</v>
      </c>
      <c r="Z64" s="108">
        <f t="shared" si="11"/>
        <v>0</v>
      </c>
      <c r="AA64" s="109"/>
      <c r="AB64" s="109"/>
      <c r="AC64" s="109"/>
      <c r="AD64" s="109"/>
      <c r="AE64" s="87" t="e">
        <f t="shared" si="12"/>
        <v>#DIV/0!</v>
      </c>
      <c r="AF64" s="87" t="e">
        <f t="shared" si="13"/>
        <v>#DIV/0!</v>
      </c>
      <c r="AG64" s="87" t="e">
        <f t="shared" si="14"/>
        <v>#DIV/0!</v>
      </c>
      <c r="AH64" s="108">
        <f t="shared" si="48"/>
        <v>0</v>
      </c>
      <c r="AI64" s="108">
        <f t="shared" si="49"/>
        <v>0</v>
      </c>
      <c r="AJ64" s="108">
        <f t="shared" si="50"/>
        <v>0</v>
      </c>
      <c r="AK64" s="109"/>
      <c r="AL64" s="109"/>
      <c r="AM64" s="109"/>
      <c r="AN64" s="109"/>
      <c r="AO64" s="87" t="e">
        <f t="shared" si="18"/>
        <v>#DIV/0!</v>
      </c>
      <c r="AP64" s="87" t="e">
        <f t="shared" si="19"/>
        <v>#DIV/0!</v>
      </c>
      <c r="AQ64" s="87" t="e">
        <f t="shared" si="20"/>
        <v>#DIV/0!</v>
      </c>
      <c r="AR64" s="108">
        <f t="shared" si="21"/>
        <v>0</v>
      </c>
      <c r="AS64" s="108">
        <f t="shared" si="22"/>
        <v>0</v>
      </c>
      <c r="AT64" s="108">
        <f t="shared" si="23"/>
        <v>0</v>
      </c>
      <c r="AU64" s="109"/>
      <c r="AV64" s="109"/>
      <c r="AW64" s="109"/>
      <c r="AX64" s="109"/>
      <c r="AY64" s="87" t="e">
        <f t="shared" si="24"/>
        <v>#DIV/0!</v>
      </c>
      <c r="AZ64" s="87" t="e">
        <f t="shared" si="25"/>
        <v>#DIV/0!</v>
      </c>
      <c r="BA64" s="87" t="e">
        <f t="shared" si="26"/>
        <v>#DIV/0!</v>
      </c>
      <c r="BB64" s="108">
        <f t="shared" si="27"/>
        <v>0</v>
      </c>
      <c r="BC64" s="108">
        <f t="shared" si="28"/>
        <v>0</v>
      </c>
      <c r="BD64" s="108">
        <f t="shared" si="29"/>
        <v>0</v>
      </c>
      <c r="BE64" s="109"/>
      <c r="BF64" s="109"/>
      <c r="BG64" s="109"/>
      <c r="BH64" s="109"/>
      <c r="BI64" s="87" t="e">
        <f t="shared" si="30"/>
        <v>#DIV/0!</v>
      </c>
      <c r="BJ64" s="87" t="e">
        <f t="shared" si="31"/>
        <v>#DIV/0!</v>
      </c>
      <c r="BK64" s="87" t="e">
        <f t="shared" si="32"/>
        <v>#DIV/0!</v>
      </c>
      <c r="BL64" s="108">
        <f t="shared" si="33"/>
        <v>0</v>
      </c>
      <c r="BM64" s="108">
        <f t="shared" si="34"/>
        <v>0</v>
      </c>
      <c r="BN64" s="108">
        <f t="shared" si="35"/>
        <v>0</v>
      </c>
      <c r="BO64" s="109"/>
      <c r="BP64" s="109"/>
      <c r="BQ64" s="109"/>
      <c r="BR64" s="109"/>
      <c r="BS64" s="87">
        <f t="shared" si="36"/>
        <v>-1</v>
      </c>
      <c r="BT64" s="87">
        <f t="shared" si="37"/>
        <v>-9.5092024539877307E-2</v>
      </c>
      <c r="BU64" s="87" t="e">
        <f t="shared" si="38"/>
        <v>#DIV/0!</v>
      </c>
      <c r="BV64" s="108">
        <f t="shared" si="39"/>
        <v>-295</v>
      </c>
      <c r="BW64" s="108">
        <f t="shared" si="40"/>
        <v>-31</v>
      </c>
      <c r="BX64" s="108">
        <f t="shared" si="41"/>
        <v>326</v>
      </c>
      <c r="BY64" s="54"/>
      <c r="BZ64" s="54">
        <v>295</v>
      </c>
      <c r="CA64" s="54">
        <v>326</v>
      </c>
      <c r="CB64" s="54"/>
      <c r="CC64" s="108">
        <f t="shared" si="42"/>
        <v>0</v>
      </c>
      <c r="CD64" s="108">
        <f t="shared" si="43"/>
        <v>0</v>
      </c>
      <c r="CE64" s="5"/>
      <c r="CF64" s="5"/>
      <c r="CG64" s="5"/>
      <c r="CH64" s="87" t="e">
        <f t="shared" si="44"/>
        <v>#DIV/0!</v>
      </c>
      <c r="CI64" s="87" t="e">
        <f t="shared" si="45"/>
        <v>#DIV/0!</v>
      </c>
      <c r="CJ64" s="108">
        <f t="shared" si="46"/>
        <v>0</v>
      </c>
      <c r="CK64" s="108">
        <f t="shared" si="47"/>
        <v>0</v>
      </c>
      <c r="CL64" s="54"/>
      <c r="CM64" s="54"/>
      <c r="CN64" s="54"/>
      <c r="CO64" s="19"/>
      <c r="CP64" s="1"/>
      <c r="CQ64" s="4"/>
      <c r="CR64" s="1">
        <v>9990</v>
      </c>
      <c r="CS64" s="1" t="s">
        <v>381</v>
      </c>
      <c r="CT64" s="15" t="s">
        <v>14</v>
      </c>
    </row>
    <row r="65" spans="1:98" s="96" customFormat="1" x14ac:dyDescent="0.25">
      <c r="A65" s="80" t="s">
        <v>242</v>
      </c>
      <c r="B65" s="114">
        <v>28705506</v>
      </c>
      <c r="C65" s="5" t="s">
        <v>343</v>
      </c>
      <c r="D65"/>
      <c r="E65">
        <v>502000</v>
      </c>
      <c r="F65" s="106">
        <v>45352</v>
      </c>
      <c r="G65" s="107"/>
      <c r="H65" s="107" t="s">
        <v>21</v>
      </c>
      <c r="I65" s="107" t="s">
        <v>21</v>
      </c>
      <c r="J65" s="107" t="s">
        <v>21</v>
      </c>
      <c r="K65" s="87" t="e">
        <f t="shared" si="0"/>
        <v>#DIV/0!</v>
      </c>
      <c r="L65" s="87" t="e">
        <f t="shared" si="1"/>
        <v>#DIV/0!</v>
      </c>
      <c r="M65" s="87" t="e">
        <f t="shared" si="2"/>
        <v>#DIV/0!</v>
      </c>
      <c r="N65" s="108">
        <f t="shared" si="3"/>
        <v>0</v>
      </c>
      <c r="O65" s="108">
        <f t="shared" si="4"/>
        <v>0</v>
      </c>
      <c r="P65" s="108">
        <f t="shared" si="5"/>
        <v>0</v>
      </c>
      <c r="Q65" s="109"/>
      <c r="R65" s="109"/>
      <c r="S65" s="109"/>
      <c r="T65" s="109"/>
      <c r="U65" s="87">
        <f t="shared" si="6"/>
        <v>-1</v>
      </c>
      <c r="V65" s="87">
        <f t="shared" si="7"/>
        <v>-0.39727988546886189</v>
      </c>
      <c r="W65" s="87">
        <f t="shared" si="8"/>
        <v>-0.2828542094455852</v>
      </c>
      <c r="X65" s="108">
        <f t="shared" si="9"/>
        <v>-1.6839999999999999</v>
      </c>
      <c r="Y65" s="108">
        <f t="shared" si="10"/>
        <v>-1.1100000000000001</v>
      </c>
      <c r="Z65" s="108">
        <f t="shared" si="11"/>
        <v>-1.1019999999999999</v>
      </c>
      <c r="AA65" s="109"/>
      <c r="AB65" s="109">
        <v>1.6839999999999999</v>
      </c>
      <c r="AC65" s="109">
        <v>2.794</v>
      </c>
      <c r="AD65" s="109">
        <v>3.8959999999999999</v>
      </c>
      <c r="AE65" s="87">
        <f t="shared" si="12"/>
        <v>1</v>
      </c>
      <c r="AF65" s="87">
        <f t="shared" si="13"/>
        <v>-2.0532646048109964</v>
      </c>
      <c r="AG65" s="87">
        <f t="shared" si="14"/>
        <v>-0.69734789391575669</v>
      </c>
      <c r="AH65" s="108">
        <f t="shared" si="48"/>
        <v>0.61299999999999999</v>
      </c>
      <c r="AI65" s="108">
        <f t="shared" si="49"/>
        <v>-1.1949999999999998</v>
      </c>
      <c r="AJ65" s="108">
        <f t="shared" si="50"/>
        <v>-1.3410000000000002</v>
      </c>
      <c r="AK65" s="109"/>
      <c r="AL65" s="109">
        <v>-0.61299999999999999</v>
      </c>
      <c r="AM65" s="109">
        <v>0.58199999999999996</v>
      </c>
      <c r="AN65" s="109">
        <v>1.923</v>
      </c>
      <c r="AO65" s="87">
        <f t="shared" si="18"/>
        <v>1</v>
      </c>
      <c r="AP65" s="87">
        <f t="shared" si="19"/>
        <v>-1.8444444444444446</v>
      </c>
      <c r="AQ65" s="87">
        <f t="shared" si="20"/>
        <v>-0.69499478623566213</v>
      </c>
      <c r="AR65" s="108">
        <f t="shared" si="21"/>
        <v>0.49399999999999999</v>
      </c>
      <c r="AS65" s="108">
        <f t="shared" si="22"/>
        <v>-1.079</v>
      </c>
      <c r="AT65" s="108">
        <f t="shared" si="23"/>
        <v>-1.333</v>
      </c>
      <c r="AU65" s="109"/>
      <c r="AV65" s="109">
        <v>-0.49399999999999999</v>
      </c>
      <c r="AW65" s="109">
        <v>0.58499999999999996</v>
      </c>
      <c r="AX65" s="109">
        <v>1.9179999999999999</v>
      </c>
      <c r="AY65" s="87">
        <f t="shared" si="24"/>
        <v>-1</v>
      </c>
      <c r="AZ65" s="87">
        <f t="shared" si="25"/>
        <v>-9.6385542168674579E-2</v>
      </c>
      <c r="BA65" s="87">
        <f t="shared" si="26"/>
        <v>0.11836195508586513</v>
      </c>
      <c r="BB65" s="108">
        <f t="shared" si="27"/>
        <v>-3.8250000000000002</v>
      </c>
      <c r="BC65" s="108">
        <f t="shared" si="28"/>
        <v>-0.40799999999999947</v>
      </c>
      <c r="BD65" s="108">
        <f t="shared" si="29"/>
        <v>0.44799999999999951</v>
      </c>
      <c r="BE65" s="109"/>
      <c r="BF65" s="109">
        <v>3.8250000000000002</v>
      </c>
      <c r="BG65" s="109">
        <v>4.2329999999999997</v>
      </c>
      <c r="BH65" s="109">
        <v>3.7850000000000001</v>
      </c>
      <c r="BI65" s="87">
        <f t="shared" si="30"/>
        <v>-1</v>
      </c>
      <c r="BJ65" s="87">
        <f t="shared" si="31"/>
        <v>-0.11071049840933198</v>
      </c>
      <c r="BK65" s="87">
        <f t="shared" si="32"/>
        <v>-1.3804643380045983E-2</v>
      </c>
      <c r="BL65" s="108">
        <f t="shared" si="33"/>
        <v>-4.1929999999999996</v>
      </c>
      <c r="BM65" s="108">
        <f t="shared" si="34"/>
        <v>-0.52200000000000024</v>
      </c>
      <c r="BN65" s="108">
        <f t="shared" si="35"/>
        <v>-6.5999999999999837E-2</v>
      </c>
      <c r="BO65" s="109"/>
      <c r="BP65" s="109">
        <v>4.1929999999999996</v>
      </c>
      <c r="BQ65" s="109">
        <v>4.7149999999999999</v>
      </c>
      <c r="BR65" s="109">
        <v>4.7809999999999997</v>
      </c>
      <c r="BS65" s="87">
        <f t="shared" si="36"/>
        <v>-1</v>
      </c>
      <c r="BT65" s="87">
        <f t="shared" si="37"/>
        <v>0</v>
      </c>
      <c r="BU65" s="87">
        <f t="shared" si="38"/>
        <v>0.33333333333333331</v>
      </c>
      <c r="BV65" s="108">
        <f t="shared" si="39"/>
        <v>-4</v>
      </c>
      <c r="BW65" s="108">
        <f t="shared" si="40"/>
        <v>0</v>
      </c>
      <c r="BX65" s="108">
        <f t="shared" si="41"/>
        <v>1</v>
      </c>
      <c r="BY65" s="54"/>
      <c r="BZ65" s="54">
        <v>4</v>
      </c>
      <c r="CA65" s="54">
        <v>4</v>
      </c>
      <c r="CB65" s="54">
        <v>3</v>
      </c>
      <c r="CC65" s="108">
        <f t="shared" si="42"/>
        <v>0</v>
      </c>
      <c r="CD65" s="108">
        <f t="shared" si="43"/>
        <v>0</v>
      </c>
      <c r="CE65" s="5"/>
      <c r="CF65" s="5"/>
      <c r="CG65" s="5"/>
      <c r="CH65" s="87" t="e">
        <f t="shared" si="44"/>
        <v>#DIV/0!</v>
      </c>
      <c r="CI65" s="87" t="e">
        <f t="shared" si="45"/>
        <v>#DIV/0!</v>
      </c>
      <c r="CJ65" s="108">
        <f t="shared" si="46"/>
        <v>0</v>
      </c>
      <c r="CK65" s="108">
        <f t="shared" si="47"/>
        <v>0</v>
      </c>
      <c r="CL65" s="54"/>
      <c r="CM65" s="54"/>
      <c r="CN65" s="54"/>
      <c r="CO65" s="19"/>
      <c r="CP65" s="1" t="s">
        <v>11</v>
      </c>
      <c r="CQ65" s="4"/>
      <c r="CR65" s="1">
        <v>8000</v>
      </c>
      <c r="CS65" s="1" t="s">
        <v>330</v>
      </c>
      <c r="CT65" s="15" t="s">
        <v>335</v>
      </c>
    </row>
    <row r="66" spans="1:98" s="96" customFormat="1" x14ac:dyDescent="0.25">
      <c r="A66" s="80" t="s">
        <v>122</v>
      </c>
      <c r="B66" s="114">
        <v>28870515</v>
      </c>
      <c r="C66" s="5" t="s">
        <v>112</v>
      </c>
      <c r="D66"/>
      <c r="E66">
        <v>501000</v>
      </c>
      <c r="F66" s="106">
        <v>45476</v>
      </c>
      <c r="G66" s="107"/>
      <c r="H66" s="107" t="s">
        <v>21</v>
      </c>
      <c r="I66" s="107" t="s">
        <v>21</v>
      </c>
      <c r="J66" s="107" t="s">
        <v>21</v>
      </c>
      <c r="K66" s="87" t="e">
        <f t="shared" ref="K66:K129" si="51">Q66/R66-1</f>
        <v>#DIV/0!</v>
      </c>
      <c r="L66" s="87" t="e">
        <f t="shared" ref="L66:L129" si="52">R66/S66-1</f>
        <v>#DIV/0!</v>
      </c>
      <c r="M66" s="87" t="e">
        <f t="shared" ref="M66:M129" si="53">S66/T66-1</f>
        <v>#DIV/0!</v>
      </c>
      <c r="N66" s="108">
        <f t="shared" ref="N66:N129" si="54">Q66-R66</f>
        <v>0</v>
      </c>
      <c r="O66" s="108">
        <f t="shared" ref="O66:O129" si="55">R66-S66</f>
        <v>0</v>
      </c>
      <c r="P66" s="108">
        <f t="shared" ref="P66:P129" si="56">S66-T66</f>
        <v>0</v>
      </c>
      <c r="Q66" s="109"/>
      <c r="R66" s="109"/>
      <c r="S66" s="109"/>
      <c r="T66" s="109"/>
      <c r="U66" s="87">
        <f t="shared" ref="U66:U129" si="57">(AA66-AB66)/ABS(AB66)</f>
        <v>-1</v>
      </c>
      <c r="V66" s="87">
        <f t="shared" ref="V66:V129" si="58">(AB66-AC66)/ABS(AC66)</f>
        <v>-2.0547292410676699E-2</v>
      </c>
      <c r="W66" s="87">
        <f t="shared" ref="W66:W129" si="59">(AC66-AD66)/ABS(AD66)</f>
        <v>0.25987271943889195</v>
      </c>
      <c r="X66" s="108">
        <f t="shared" ref="X66:X129" si="60">AA66-AB66</f>
        <v>-174.70400000000001</v>
      </c>
      <c r="Y66" s="108">
        <f t="shared" ref="Y66:Y129" si="61">AB66-AC66</f>
        <v>-3.664999999999992</v>
      </c>
      <c r="Z66" s="108">
        <f t="shared" ref="Z66:Z129" si="62">AC66-AD66</f>
        <v>36.792000000000002</v>
      </c>
      <c r="AA66" s="109"/>
      <c r="AB66" s="109">
        <v>174.70400000000001</v>
      </c>
      <c r="AC66" s="109">
        <v>178.369</v>
      </c>
      <c r="AD66" s="109">
        <v>141.577</v>
      </c>
      <c r="AE66" s="87">
        <f t="shared" ref="AE66:AE129" si="63">(AK66-AL66)/ABS(AL66)</f>
        <v>-1</v>
      </c>
      <c r="AF66" s="87">
        <f t="shared" ref="AF66:AF129" si="64">(AL66-AM66)/ABS(AM66)</f>
        <v>1.3590425531914894</v>
      </c>
      <c r="AG66" s="87">
        <f t="shared" ref="AG66:AG129" si="65">(AM66-AN66)/ABS(AN66)</f>
        <v>-0.82866256550467088</v>
      </c>
      <c r="AH66" s="108">
        <f t="shared" ref="AH66:AH97" si="66">AK66-AL66</f>
        <v>-1.774</v>
      </c>
      <c r="AI66" s="108">
        <f t="shared" ref="AI66:AI97" si="67">AL66-AM66</f>
        <v>1.022</v>
      </c>
      <c r="AJ66" s="108">
        <f t="shared" ref="AJ66:AJ97" si="68">AM66-AN66</f>
        <v>-3.6370000000000005</v>
      </c>
      <c r="AK66" s="109"/>
      <c r="AL66" s="109">
        <v>1.774</v>
      </c>
      <c r="AM66" s="109">
        <v>0.752</v>
      </c>
      <c r="AN66" s="109">
        <v>4.3890000000000002</v>
      </c>
      <c r="AO66" s="87">
        <f t="shared" ref="AO66:AO129" si="69">(AU66-AV66)/ABS(AV66)</f>
        <v>1</v>
      </c>
      <c r="AP66" s="87">
        <f t="shared" ref="AP66:AP129" si="70">(AV66-AW66)/ABS(AW66)</f>
        <v>-11.899749373433584</v>
      </c>
      <c r="AQ66" s="87">
        <f t="shared" ref="AQ66:AQ129" si="71">(AW66-AX66)/ABS(AX66)</f>
        <v>-0.35489086499595796</v>
      </c>
      <c r="AR66" s="108">
        <f t="shared" ref="AR66:AR129" si="72">AU66-AV66</f>
        <v>8.6980000000000004</v>
      </c>
      <c r="AS66" s="108">
        <f t="shared" ref="AS66:AS129" si="73">AV66-AW66</f>
        <v>-9.4960000000000004</v>
      </c>
      <c r="AT66" s="108">
        <f t="shared" ref="AT66:AT129" si="74">AW66-AX66</f>
        <v>-0.43900000000000006</v>
      </c>
      <c r="AU66" s="109"/>
      <c r="AV66" s="109">
        <v>-8.6980000000000004</v>
      </c>
      <c r="AW66" s="109">
        <v>0.79800000000000004</v>
      </c>
      <c r="AX66" s="109">
        <v>1.2370000000000001</v>
      </c>
      <c r="AY66" s="87">
        <f t="shared" ref="AY66:AY129" si="75">(BE66-BF66)/ABS(BF66)</f>
        <v>-1</v>
      </c>
      <c r="AZ66" s="87">
        <f t="shared" ref="AZ66:AZ129" si="76">(BF66-BG66)/ABS(BG66)</f>
        <v>-0.53649328859060408</v>
      </c>
      <c r="BA66" s="87">
        <f t="shared" ref="BA66:BA129" si="77">(BG66-BH66)/ABS(BH66)</f>
        <v>4.5537606900080491E-2</v>
      </c>
      <c r="BB66" s="108">
        <f t="shared" ref="BB66:BB129" si="78">BE66-BF66</f>
        <v>-6.63</v>
      </c>
      <c r="BC66" s="108">
        <f t="shared" ref="BC66:BC129" si="79">BF66-BG66</f>
        <v>-7.6740000000000004</v>
      </c>
      <c r="BD66" s="108">
        <f t="shared" ref="BD66:BD129" si="80">BG66-BH66</f>
        <v>0.62300000000000111</v>
      </c>
      <c r="BE66" s="109"/>
      <c r="BF66" s="109">
        <v>6.63</v>
      </c>
      <c r="BG66" s="109">
        <v>14.304</v>
      </c>
      <c r="BH66" s="109">
        <v>13.680999999999999</v>
      </c>
      <c r="BI66" s="87">
        <f t="shared" ref="BI66:BI129" si="81">(BO66-BP66)/ABS(BP66)</f>
        <v>-1</v>
      </c>
      <c r="BJ66" s="87">
        <f t="shared" ref="BJ66:BJ129" si="82">(BP66-BQ66)/ABS(BQ66)</f>
        <v>-0.11048142992863617</v>
      </c>
      <c r="BK66" s="87">
        <f t="shared" ref="BK66:BK129" si="83">(BQ66-BR66)/ABS(BR66)</f>
        <v>4.6098020408399158E-2</v>
      </c>
      <c r="BL66" s="108">
        <f t="shared" ref="BL66:BL129" si="84">BO66-BP66</f>
        <v>-80.521000000000001</v>
      </c>
      <c r="BM66" s="108">
        <f t="shared" ref="BM66:BM129" si="85">BP66-BQ66</f>
        <v>-10.001000000000005</v>
      </c>
      <c r="BN66" s="108">
        <f t="shared" ref="BN66:BN129" si="86">BQ66-BR66</f>
        <v>3.9890000000000043</v>
      </c>
      <c r="BO66" s="109"/>
      <c r="BP66" s="109">
        <v>80.521000000000001</v>
      </c>
      <c r="BQ66" s="109">
        <v>90.522000000000006</v>
      </c>
      <c r="BR66" s="109">
        <v>86.533000000000001</v>
      </c>
      <c r="BS66" s="87">
        <f t="shared" ref="BS66:BS129" si="87">(BY66-BZ66)/ABS(BZ66)</f>
        <v>-1</v>
      </c>
      <c r="BT66" s="87">
        <f t="shared" ref="BT66:BT129" si="88">(BZ66-CA66)/ABS(CA66)</f>
        <v>1.8867924528301886E-2</v>
      </c>
      <c r="BU66" s="87">
        <f t="shared" ref="BU66:BU129" si="89">(CA66-CB66)/ABS(CB66)</f>
        <v>0.21639344262295082</v>
      </c>
      <c r="BV66" s="108">
        <f t="shared" ref="BV66:BV129" si="90">BY66-BZ66</f>
        <v>-378</v>
      </c>
      <c r="BW66" s="108">
        <f t="shared" ref="BW66:BW129" si="91">BZ66-CA66</f>
        <v>7</v>
      </c>
      <c r="BX66" s="108">
        <f t="shared" ref="BX66:BX129" si="92">CA66-CB66</f>
        <v>66</v>
      </c>
      <c r="BY66" s="54"/>
      <c r="BZ66" s="54">
        <v>378</v>
      </c>
      <c r="CA66" s="54">
        <v>371</v>
      </c>
      <c r="CB66" s="54">
        <v>305</v>
      </c>
      <c r="CC66" s="108">
        <f t="shared" ref="CC66:CC129" si="93">CE66-CF66</f>
        <v>0</v>
      </c>
      <c r="CD66" s="108">
        <f t="shared" ref="CD66:CD129" si="94">CF66-CG66</f>
        <v>0</v>
      </c>
      <c r="CE66" s="5"/>
      <c r="CF66" s="5"/>
      <c r="CG66" s="5"/>
      <c r="CH66" s="87" t="e">
        <f t="shared" ref="CH66:CH129" si="95">(CL66-CM66)/ABS(CM66)</f>
        <v>#DIV/0!</v>
      </c>
      <c r="CI66" s="87" t="e">
        <f t="shared" ref="CI66:CI129" si="96">(CM66-CN66)/ABS(CN66)</f>
        <v>#DIV/0!</v>
      </c>
      <c r="CJ66" s="108">
        <f t="shared" ref="CJ66:CJ129" si="97">CL66-CM66</f>
        <v>0</v>
      </c>
      <c r="CK66" s="108">
        <f t="shared" ref="CK66:CK129" si="98">CM66-CN66</f>
        <v>0</v>
      </c>
      <c r="CL66" s="54"/>
      <c r="CM66" s="54"/>
      <c r="CN66" s="54"/>
      <c r="CO66" s="19"/>
      <c r="CP66" s="1" t="s">
        <v>9</v>
      </c>
      <c r="CQ66" s="4" t="s">
        <v>13</v>
      </c>
      <c r="CR66" s="1">
        <v>9850</v>
      </c>
      <c r="CS66" s="1" t="s">
        <v>384</v>
      </c>
      <c r="CT66" s="15" t="s">
        <v>14</v>
      </c>
    </row>
    <row r="67" spans="1:98" s="96" customFormat="1" x14ac:dyDescent="0.25">
      <c r="A67" s="80" t="s">
        <v>228</v>
      </c>
      <c r="B67" s="114">
        <v>10096421</v>
      </c>
      <c r="C67" s="5" t="s">
        <v>344</v>
      </c>
      <c r="D67"/>
      <c r="E67" s="115" t="s">
        <v>336</v>
      </c>
      <c r="F67" s="106">
        <v>45464</v>
      </c>
      <c r="G67" s="107"/>
      <c r="H67" s="107" t="s">
        <v>21</v>
      </c>
      <c r="I67" s="107" t="s">
        <v>21</v>
      </c>
      <c r="J67" s="107" t="s">
        <v>21</v>
      </c>
      <c r="K67" s="87" t="e">
        <f t="shared" si="51"/>
        <v>#DIV/0!</v>
      </c>
      <c r="L67" s="87" t="e">
        <f t="shared" si="52"/>
        <v>#DIV/0!</v>
      </c>
      <c r="M67" s="87" t="e">
        <f t="shared" si="53"/>
        <v>#DIV/0!</v>
      </c>
      <c r="N67" s="108">
        <f t="shared" si="54"/>
        <v>0</v>
      </c>
      <c r="O67" s="108">
        <f t="shared" si="55"/>
        <v>0</v>
      </c>
      <c r="P67" s="108">
        <f t="shared" si="56"/>
        <v>0</v>
      </c>
      <c r="Q67" s="109"/>
      <c r="R67" s="109"/>
      <c r="S67" s="109"/>
      <c r="T67" s="109"/>
      <c r="U67" s="87">
        <f t="shared" si="57"/>
        <v>-1</v>
      </c>
      <c r="V67" s="87">
        <f t="shared" si="58"/>
        <v>5.4004011726585628E-3</v>
      </c>
      <c r="W67" s="87">
        <f t="shared" si="59"/>
        <v>2.9629041226467496E-2</v>
      </c>
      <c r="X67" s="108">
        <f t="shared" si="60"/>
        <v>-13.032</v>
      </c>
      <c r="Y67" s="108">
        <f t="shared" si="61"/>
        <v>7.0000000000000284E-2</v>
      </c>
      <c r="Z67" s="108">
        <f t="shared" si="62"/>
        <v>0.37299999999999933</v>
      </c>
      <c r="AA67" s="109"/>
      <c r="AB67" s="109">
        <v>13.032</v>
      </c>
      <c r="AC67" s="109">
        <v>12.962</v>
      </c>
      <c r="AD67" s="109">
        <v>12.589</v>
      </c>
      <c r="AE67" s="87">
        <f t="shared" si="63"/>
        <v>-1</v>
      </c>
      <c r="AF67" s="87">
        <f t="shared" si="64"/>
        <v>1.0678690080683418E-2</v>
      </c>
      <c r="AG67" s="87">
        <f t="shared" si="65"/>
        <v>0.30343334364367469</v>
      </c>
      <c r="AH67" s="108">
        <f t="shared" si="66"/>
        <v>-4.2590000000000003</v>
      </c>
      <c r="AI67" s="108">
        <f t="shared" si="67"/>
        <v>4.4999999999999929E-2</v>
      </c>
      <c r="AJ67" s="108">
        <f t="shared" si="68"/>
        <v>0.98100000000000032</v>
      </c>
      <c r="AK67" s="109"/>
      <c r="AL67" s="109">
        <v>4.2590000000000003</v>
      </c>
      <c r="AM67" s="109">
        <v>4.2140000000000004</v>
      </c>
      <c r="AN67" s="109">
        <v>3.2330000000000001</v>
      </c>
      <c r="AO67" s="87">
        <f t="shared" si="69"/>
        <v>-1</v>
      </c>
      <c r="AP67" s="87">
        <f t="shared" si="70"/>
        <v>5.1700046576618641E-2</v>
      </c>
      <c r="AQ67" s="87">
        <f t="shared" si="71"/>
        <v>0.31920122887864816</v>
      </c>
      <c r="AR67" s="108">
        <f t="shared" si="72"/>
        <v>-4.516</v>
      </c>
      <c r="AS67" s="108">
        <f t="shared" si="73"/>
        <v>0.22200000000000042</v>
      </c>
      <c r="AT67" s="108">
        <f t="shared" si="74"/>
        <v>1.0389999999999997</v>
      </c>
      <c r="AU67" s="109"/>
      <c r="AV67" s="109">
        <v>4.516</v>
      </c>
      <c r="AW67" s="109">
        <v>4.2939999999999996</v>
      </c>
      <c r="AX67" s="109">
        <v>3.2549999999999999</v>
      </c>
      <c r="AY67" s="87">
        <f t="shared" si="75"/>
        <v>-1</v>
      </c>
      <c r="AZ67" s="87">
        <f t="shared" si="76"/>
        <v>-6.8150496141124631E-2</v>
      </c>
      <c r="BA67" s="87">
        <f t="shared" si="77"/>
        <v>0.10181459266570504</v>
      </c>
      <c r="BB67" s="108">
        <f t="shared" si="78"/>
        <v>-13.523</v>
      </c>
      <c r="BC67" s="108">
        <f t="shared" si="79"/>
        <v>-0.98900000000000077</v>
      </c>
      <c r="BD67" s="108">
        <f t="shared" si="80"/>
        <v>1.3410000000000011</v>
      </c>
      <c r="BE67" s="109"/>
      <c r="BF67" s="109">
        <v>13.523</v>
      </c>
      <c r="BG67" s="109">
        <v>14.512</v>
      </c>
      <c r="BH67" s="109">
        <v>13.170999999999999</v>
      </c>
      <c r="BI67" s="87">
        <f t="shared" si="81"/>
        <v>-1</v>
      </c>
      <c r="BJ67" s="87">
        <f t="shared" si="82"/>
        <v>-5.1540165089591174E-2</v>
      </c>
      <c r="BK67" s="87">
        <f t="shared" si="83"/>
        <v>2.0598962346535153E-2</v>
      </c>
      <c r="BL67" s="108">
        <f t="shared" si="84"/>
        <v>-18.844000000000001</v>
      </c>
      <c r="BM67" s="108">
        <f t="shared" si="85"/>
        <v>-1.0239999999999974</v>
      </c>
      <c r="BN67" s="108">
        <f t="shared" si="86"/>
        <v>0.4009999999999998</v>
      </c>
      <c r="BO67" s="109"/>
      <c r="BP67" s="109">
        <v>18.844000000000001</v>
      </c>
      <c r="BQ67" s="109">
        <v>19.867999999999999</v>
      </c>
      <c r="BR67" s="109">
        <v>19.466999999999999</v>
      </c>
      <c r="BS67" s="87">
        <f t="shared" si="87"/>
        <v>-1</v>
      </c>
      <c r="BT67" s="87">
        <f t="shared" si="88"/>
        <v>0</v>
      </c>
      <c r="BU67" s="87">
        <f t="shared" si="89"/>
        <v>0</v>
      </c>
      <c r="BV67" s="108">
        <f t="shared" si="90"/>
        <v>-12</v>
      </c>
      <c r="BW67" s="108">
        <f t="shared" si="91"/>
        <v>0</v>
      </c>
      <c r="BX67" s="108">
        <f t="shared" si="92"/>
        <v>0</v>
      </c>
      <c r="BY67" s="54"/>
      <c r="BZ67" s="54">
        <v>12</v>
      </c>
      <c r="CA67" s="54">
        <v>12</v>
      </c>
      <c r="CB67" s="54">
        <v>12</v>
      </c>
      <c r="CC67" s="108">
        <f t="shared" si="93"/>
        <v>0</v>
      </c>
      <c r="CD67" s="108">
        <f t="shared" si="94"/>
        <v>0</v>
      </c>
      <c r="CE67" s="5"/>
      <c r="CF67" s="5"/>
      <c r="CG67" s="5"/>
      <c r="CH67" s="87" t="e">
        <f t="shared" si="95"/>
        <v>#DIV/0!</v>
      </c>
      <c r="CI67" s="87" t="e">
        <f t="shared" si="96"/>
        <v>#DIV/0!</v>
      </c>
      <c r="CJ67" s="108">
        <f t="shared" si="97"/>
        <v>0</v>
      </c>
      <c r="CK67" s="108">
        <f t="shared" si="98"/>
        <v>0</v>
      </c>
      <c r="CL67" s="54"/>
      <c r="CM67" s="54"/>
      <c r="CN67" s="54"/>
      <c r="CO67" s="19"/>
      <c r="CP67" s="1" t="s">
        <v>11</v>
      </c>
      <c r="CQ67" s="4"/>
      <c r="CR67" s="1">
        <v>5700</v>
      </c>
      <c r="CS67" s="1" t="s">
        <v>306</v>
      </c>
      <c r="CT67" s="15" t="s">
        <v>12</v>
      </c>
    </row>
    <row r="68" spans="1:98" s="96" customFormat="1" x14ac:dyDescent="0.25">
      <c r="A68" s="80" t="s">
        <v>154</v>
      </c>
      <c r="B68" s="114">
        <v>55117314</v>
      </c>
      <c r="C68" s="5" t="s">
        <v>163</v>
      </c>
      <c r="D68" t="s">
        <v>164</v>
      </c>
      <c r="E68">
        <v>712020</v>
      </c>
      <c r="F68" s="106" t="s">
        <v>388</v>
      </c>
      <c r="G68" s="107"/>
      <c r="H68" s="107"/>
      <c r="I68" s="107" t="s">
        <v>21</v>
      </c>
      <c r="J68" s="107" t="s">
        <v>21</v>
      </c>
      <c r="K68" s="87" t="e">
        <f t="shared" si="51"/>
        <v>#DIV/0!</v>
      </c>
      <c r="L68" s="87" t="e">
        <f t="shared" si="52"/>
        <v>#DIV/0!</v>
      </c>
      <c r="M68" s="87">
        <f t="shared" si="53"/>
        <v>-1</v>
      </c>
      <c r="N68" s="108">
        <f t="shared" si="54"/>
        <v>0</v>
      </c>
      <c r="O68" s="108">
        <f t="shared" si="55"/>
        <v>0</v>
      </c>
      <c r="P68" s="108">
        <f t="shared" si="56"/>
        <v>-1018.672</v>
      </c>
      <c r="Q68" s="109"/>
      <c r="R68" s="109"/>
      <c r="S68" s="109"/>
      <c r="T68" s="109">
        <v>1018.672</v>
      </c>
      <c r="U68" s="87" t="e">
        <f t="shared" si="57"/>
        <v>#DIV/0!</v>
      </c>
      <c r="V68" s="87" t="e">
        <f t="shared" si="58"/>
        <v>#DIV/0!</v>
      </c>
      <c r="W68" s="87">
        <f t="shared" si="59"/>
        <v>-1</v>
      </c>
      <c r="X68" s="108">
        <f t="shared" si="60"/>
        <v>0</v>
      </c>
      <c r="Y68" s="108">
        <f t="shared" si="61"/>
        <v>0</v>
      </c>
      <c r="Z68" s="108">
        <f t="shared" si="62"/>
        <v>-77.531000000000006</v>
      </c>
      <c r="AA68" s="109"/>
      <c r="AB68" s="109"/>
      <c r="AC68" s="109"/>
      <c r="AD68" s="109">
        <v>77.531000000000006</v>
      </c>
      <c r="AE68" s="87" t="e">
        <f t="shared" si="63"/>
        <v>#DIV/0!</v>
      </c>
      <c r="AF68" s="87" t="e">
        <f t="shared" si="64"/>
        <v>#DIV/0!</v>
      </c>
      <c r="AG68" s="87">
        <f t="shared" si="65"/>
        <v>-1</v>
      </c>
      <c r="AH68" s="108">
        <f t="shared" si="66"/>
        <v>0</v>
      </c>
      <c r="AI68" s="108">
        <f t="shared" si="67"/>
        <v>0</v>
      </c>
      <c r="AJ68" s="108">
        <f t="shared" si="68"/>
        <v>-16.253</v>
      </c>
      <c r="AK68" s="109"/>
      <c r="AL68" s="109"/>
      <c r="AM68" s="109"/>
      <c r="AN68" s="109">
        <v>16.253</v>
      </c>
      <c r="AO68" s="87" t="e">
        <f t="shared" si="69"/>
        <v>#DIV/0!</v>
      </c>
      <c r="AP68" s="87" t="e">
        <f t="shared" si="70"/>
        <v>#DIV/0!</v>
      </c>
      <c r="AQ68" s="87">
        <f t="shared" si="71"/>
        <v>-1</v>
      </c>
      <c r="AR68" s="108">
        <f t="shared" si="72"/>
        <v>0</v>
      </c>
      <c r="AS68" s="108">
        <f t="shared" si="73"/>
        <v>0</v>
      </c>
      <c r="AT68" s="108">
        <f t="shared" si="74"/>
        <v>-16.274999999999999</v>
      </c>
      <c r="AU68" s="109"/>
      <c r="AV68" s="109"/>
      <c r="AW68" s="109"/>
      <c r="AX68" s="109">
        <v>16.274999999999999</v>
      </c>
      <c r="AY68" s="87" t="e">
        <f t="shared" si="75"/>
        <v>#DIV/0!</v>
      </c>
      <c r="AZ68" s="87" t="e">
        <f t="shared" si="76"/>
        <v>#DIV/0!</v>
      </c>
      <c r="BA68" s="87">
        <f t="shared" si="77"/>
        <v>-1</v>
      </c>
      <c r="BB68" s="108">
        <f t="shared" si="78"/>
        <v>0</v>
      </c>
      <c r="BC68" s="108">
        <f t="shared" si="79"/>
        <v>0</v>
      </c>
      <c r="BD68" s="108">
        <f t="shared" si="80"/>
        <v>-405.22800000000001</v>
      </c>
      <c r="BE68" s="109"/>
      <c r="BF68" s="109"/>
      <c r="BG68" s="109"/>
      <c r="BH68" s="109">
        <v>405.22800000000001</v>
      </c>
      <c r="BI68" s="87" t="e">
        <f t="shared" si="81"/>
        <v>#DIV/0!</v>
      </c>
      <c r="BJ68" s="87" t="e">
        <f t="shared" si="82"/>
        <v>#DIV/0!</v>
      </c>
      <c r="BK68" s="87">
        <f t="shared" si="83"/>
        <v>-1</v>
      </c>
      <c r="BL68" s="108">
        <f t="shared" si="84"/>
        <v>0</v>
      </c>
      <c r="BM68" s="108">
        <f t="shared" si="85"/>
        <v>0</v>
      </c>
      <c r="BN68" s="108">
        <f t="shared" si="86"/>
        <v>-875.31799999999998</v>
      </c>
      <c r="BO68" s="109"/>
      <c r="BP68" s="109"/>
      <c r="BQ68" s="109"/>
      <c r="BR68" s="109">
        <v>875.31799999999998</v>
      </c>
      <c r="BS68" s="87" t="e">
        <f t="shared" si="87"/>
        <v>#DIV/0!</v>
      </c>
      <c r="BT68" s="87" t="e">
        <f t="shared" si="88"/>
        <v>#DIV/0!</v>
      </c>
      <c r="BU68" s="87">
        <f t="shared" si="89"/>
        <v>-1</v>
      </c>
      <c r="BV68" s="108">
        <f t="shared" si="90"/>
        <v>0</v>
      </c>
      <c r="BW68" s="108">
        <f t="shared" si="91"/>
        <v>0</v>
      </c>
      <c r="BX68" s="108">
        <f t="shared" si="92"/>
        <v>-1000</v>
      </c>
      <c r="BY68" s="54"/>
      <c r="BZ68" s="54"/>
      <c r="CA68" s="54"/>
      <c r="CB68" s="54">
        <v>1000</v>
      </c>
      <c r="CC68" s="108">
        <f t="shared" si="93"/>
        <v>0</v>
      </c>
      <c r="CD68" s="108">
        <f t="shared" si="94"/>
        <v>0</v>
      </c>
      <c r="CE68" s="5"/>
      <c r="CF68" s="5"/>
      <c r="CG68" s="5"/>
      <c r="CH68" s="87" t="e">
        <f t="shared" si="95"/>
        <v>#DIV/0!</v>
      </c>
      <c r="CI68" s="87" t="e">
        <f t="shared" si="96"/>
        <v>#DIV/0!</v>
      </c>
      <c r="CJ68" s="108">
        <f t="shared" si="97"/>
        <v>0</v>
      </c>
      <c r="CK68" s="108">
        <f t="shared" si="98"/>
        <v>0</v>
      </c>
      <c r="CL68" s="54"/>
      <c r="CM68" s="54"/>
      <c r="CN68" s="54"/>
      <c r="CO68" s="19"/>
      <c r="CP68" s="1" t="s">
        <v>11</v>
      </c>
      <c r="CQ68" s="4" t="s">
        <v>13</v>
      </c>
      <c r="CR68" s="1">
        <v>2605</v>
      </c>
      <c r="CS68" s="1" t="s">
        <v>329</v>
      </c>
      <c r="CT68" s="15" t="s">
        <v>15</v>
      </c>
    </row>
    <row r="69" spans="1:98" s="96" customFormat="1" x14ac:dyDescent="0.25">
      <c r="A69" s="80" t="s">
        <v>211</v>
      </c>
      <c r="B69" s="114">
        <v>12376936</v>
      </c>
      <c r="C69" s="5" t="s">
        <v>343</v>
      </c>
      <c r="D69"/>
      <c r="E69">
        <v>522920</v>
      </c>
      <c r="F69" s="106">
        <v>45408</v>
      </c>
      <c r="G69" s="107"/>
      <c r="H69" s="107" t="s">
        <v>21</v>
      </c>
      <c r="I69" s="107" t="s">
        <v>21</v>
      </c>
      <c r="J69" s="107" t="s">
        <v>21</v>
      </c>
      <c r="K69" s="87" t="e">
        <f t="shared" si="51"/>
        <v>#DIV/0!</v>
      </c>
      <c r="L69" s="87" t="e">
        <f t="shared" si="52"/>
        <v>#DIV/0!</v>
      </c>
      <c r="M69" s="87" t="e">
        <f t="shared" si="53"/>
        <v>#DIV/0!</v>
      </c>
      <c r="N69" s="108">
        <f t="shared" si="54"/>
        <v>0</v>
      </c>
      <c r="O69" s="108">
        <f t="shared" si="55"/>
        <v>0</v>
      </c>
      <c r="P69" s="108">
        <f t="shared" si="56"/>
        <v>0</v>
      </c>
      <c r="Q69" s="109"/>
      <c r="R69" s="109"/>
      <c r="S69" s="109"/>
      <c r="T69" s="109"/>
      <c r="U69" s="87">
        <f t="shared" si="57"/>
        <v>-1</v>
      </c>
      <c r="V69" s="87">
        <f t="shared" si="58"/>
        <v>-2.8620148927601216E-2</v>
      </c>
      <c r="W69" s="87">
        <f t="shared" si="59"/>
        <v>0.15105635886611563</v>
      </c>
      <c r="X69" s="108">
        <f t="shared" si="60"/>
        <v>-113.361</v>
      </c>
      <c r="Y69" s="108">
        <f t="shared" si="61"/>
        <v>-3.3399999999999892</v>
      </c>
      <c r="Z69" s="108">
        <f t="shared" si="62"/>
        <v>15.314999999999998</v>
      </c>
      <c r="AA69" s="109"/>
      <c r="AB69" s="109">
        <v>113.361</v>
      </c>
      <c r="AC69" s="109">
        <v>116.70099999999999</v>
      </c>
      <c r="AD69" s="109">
        <v>101.386</v>
      </c>
      <c r="AE69" s="87">
        <f t="shared" si="63"/>
        <v>-1</v>
      </c>
      <c r="AF69" s="87">
        <f t="shared" si="64"/>
        <v>-0.17172278027358542</v>
      </c>
      <c r="AG69" s="87">
        <f t="shared" si="65"/>
        <v>7.8384410211746844E-2</v>
      </c>
      <c r="AH69" s="108">
        <f t="shared" si="66"/>
        <v>-16.408999999999999</v>
      </c>
      <c r="AI69" s="108">
        <f t="shared" si="67"/>
        <v>-3.402000000000001</v>
      </c>
      <c r="AJ69" s="108">
        <f t="shared" si="68"/>
        <v>1.4400000000000013</v>
      </c>
      <c r="AK69" s="109"/>
      <c r="AL69" s="109">
        <v>16.408999999999999</v>
      </c>
      <c r="AM69" s="109">
        <v>19.811</v>
      </c>
      <c r="AN69" s="109">
        <v>18.370999999999999</v>
      </c>
      <c r="AO69" s="87">
        <f t="shared" si="69"/>
        <v>-1</v>
      </c>
      <c r="AP69" s="87">
        <f t="shared" si="70"/>
        <v>-1.3438670793289318E-3</v>
      </c>
      <c r="AQ69" s="87">
        <f t="shared" si="71"/>
        <v>8.4676885021423287E-2</v>
      </c>
      <c r="AR69" s="108">
        <f t="shared" si="72"/>
        <v>-24.523</v>
      </c>
      <c r="AS69" s="108">
        <f t="shared" si="73"/>
        <v>-3.3000000000001251E-2</v>
      </c>
      <c r="AT69" s="108">
        <f t="shared" si="74"/>
        <v>1.9170000000000016</v>
      </c>
      <c r="AU69" s="109"/>
      <c r="AV69" s="109">
        <v>24.523</v>
      </c>
      <c r="AW69" s="109">
        <v>24.556000000000001</v>
      </c>
      <c r="AX69" s="109">
        <v>22.638999999999999</v>
      </c>
      <c r="AY69" s="87">
        <f t="shared" si="75"/>
        <v>-1</v>
      </c>
      <c r="AZ69" s="87">
        <f t="shared" si="76"/>
        <v>0.11580446131941137</v>
      </c>
      <c r="BA69" s="87">
        <f t="shared" si="77"/>
        <v>0.14183663415114783</v>
      </c>
      <c r="BB69" s="108">
        <f t="shared" si="78"/>
        <v>-181.02699999999999</v>
      </c>
      <c r="BC69" s="108">
        <f t="shared" si="79"/>
        <v>18.787999999999982</v>
      </c>
      <c r="BD69" s="108">
        <f t="shared" si="80"/>
        <v>20.152999999999992</v>
      </c>
      <c r="BE69" s="109"/>
      <c r="BF69" s="109">
        <v>181.02699999999999</v>
      </c>
      <c r="BG69" s="109">
        <v>162.239</v>
      </c>
      <c r="BH69" s="109">
        <v>142.08600000000001</v>
      </c>
      <c r="BI69" s="87">
        <f t="shared" si="81"/>
        <v>-1</v>
      </c>
      <c r="BJ69" s="87">
        <f t="shared" si="82"/>
        <v>6.9905061261145707E-2</v>
      </c>
      <c r="BK69" s="87">
        <f t="shared" si="83"/>
        <v>0.19040891909434546</v>
      </c>
      <c r="BL69" s="108">
        <f t="shared" si="84"/>
        <v>-266.86</v>
      </c>
      <c r="BM69" s="108">
        <f t="shared" si="85"/>
        <v>17.436000000000007</v>
      </c>
      <c r="BN69" s="108">
        <f t="shared" si="86"/>
        <v>39.896000000000015</v>
      </c>
      <c r="BO69" s="109"/>
      <c r="BP69" s="109">
        <v>266.86</v>
      </c>
      <c r="BQ69" s="109">
        <v>249.42400000000001</v>
      </c>
      <c r="BR69" s="109">
        <v>209.52799999999999</v>
      </c>
      <c r="BS69" s="87">
        <f t="shared" si="87"/>
        <v>-1</v>
      </c>
      <c r="BT69" s="87">
        <f t="shared" si="88"/>
        <v>-1.5151515151515152E-2</v>
      </c>
      <c r="BU69" s="87">
        <f t="shared" si="89"/>
        <v>0.11864406779661017</v>
      </c>
      <c r="BV69" s="108">
        <f t="shared" si="90"/>
        <v>-130</v>
      </c>
      <c r="BW69" s="108">
        <f t="shared" si="91"/>
        <v>-2</v>
      </c>
      <c r="BX69" s="108">
        <f t="shared" si="92"/>
        <v>14</v>
      </c>
      <c r="BY69" s="54"/>
      <c r="BZ69" s="54">
        <v>130</v>
      </c>
      <c r="CA69" s="54">
        <v>132</v>
      </c>
      <c r="CB69" s="54">
        <v>118</v>
      </c>
      <c r="CC69" s="108">
        <f t="shared" si="93"/>
        <v>0</v>
      </c>
      <c r="CD69" s="108">
        <f t="shared" si="94"/>
        <v>0</v>
      </c>
      <c r="CE69" s="5"/>
      <c r="CF69" s="5"/>
      <c r="CG69" s="5"/>
      <c r="CH69" s="87" t="e">
        <f t="shared" si="95"/>
        <v>#DIV/0!</v>
      </c>
      <c r="CI69" s="87" t="e">
        <f t="shared" si="96"/>
        <v>#DIV/0!</v>
      </c>
      <c r="CJ69" s="108">
        <f t="shared" si="97"/>
        <v>0</v>
      </c>
      <c r="CK69" s="108">
        <f t="shared" si="98"/>
        <v>0</v>
      </c>
      <c r="CL69" s="54"/>
      <c r="CM69" s="54"/>
      <c r="CN69" s="54"/>
      <c r="CO69" s="19"/>
      <c r="CP69" s="1" t="s">
        <v>11</v>
      </c>
      <c r="CQ69" s="4" t="s">
        <v>13</v>
      </c>
      <c r="CR69" s="1">
        <v>7000</v>
      </c>
      <c r="CS69" s="1" t="s">
        <v>296</v>
      </c>
      <c r="CT69" s="15" t="s">
        <v>12</v>
      </c>
    </row>
    <row r="70" spans="1:98" s="96" customFormat="1" x14ac:dyDescent="0.25">
      <c r="A70" s="80" t="s">
        <v>149</v>
      </c>
      <c r="B70" s="114">
        <v>35431926</v>
      </c>
      <c r="C70" s="5" t="s">
        <v>153</v>
      </c>
      <c r="D70"/>
      <c r="E70">
        <v>522210</v>
      </c>
      <c r="F70" s="106" t="s">
        <v>337</v>
      </c>
      <c r="G70" s="107"/>
      <c r="H70" s="107"/>
      <c r="I70" s="107"/>
      <c r="J70" s="107"/>
      <c r="K70" s="87" t="e">
        <f t="shared" si="51"/>
        <v>#DIV/0!</v>
      </c>
      <c r="L70" s="87" t="e">
        <f t="shared" si="52"/>
        <v>#DIV/0!</v>
      </c>
      <c r="M70" s="87" t="e">
        <f t="shared" si="53"/>
        <v>#DIV/0!</v>
      </c>
      <c r="N70" s="108">
        <f t="shared" si="54"/>
        <v>0</v>
      </c>
      <c r="O70" s="108">
        <f t="shared" si="55"/>
        <v>0</v>
      </c>
      <c r="P70" s="108">
        <f t="shared" si="56"/>
        <v>0</v>
      </c>
      <c r="Q70" s="109"/>
      <c r="R70" s="109"/>
      <c r="S70" s="109"/>
      <c r="T70" s="109"/>
      <c r="U70" s="87" t="e">
        <f t="shared" si="57"/>
        <v>#DIV/0!</v>
      </c>
      <c r="V70" s="87" t="e">
        <f t="shared" si="58"/>
        <v>#DIV/0!</v>
      </c>
      <c r="W70" s="87" t="e">
        <f t="shared" si="59"/>
        <v>#DIV/0!</v>
      </c>
      <c r="X70" s="108">
        <f t="shared" si="60"/>
        <v>0</v>
      </c>
      <c r="Y70" s="108">
        <f t="shared" si="61"/>
        <v>0</v>
      </c>
      <c r="Z70" s="108">
        <f t="shared" si="62"/>
        <v>0</v>
      </c>
      <c r="AA70" s="109"/>
      <c r="AB70" s="109"/>
      <c r="AC70" s="109"/>
      <c r="AD70" s="109"/>
      <c r="AE70" s="87" t="e">
        <f t="shared" si="63"/>
        <v>#DIV/0!</v>
      </c>
      <c r="AF70" s="87" t="e">
        <f t="shared" si="64"/>
        <v>#DIV/0!</v>
      </c>
      <c r="AG70" s="87" t="e">
        <f t="shared" si="65"/>
        <v>#DIV/0!</v>
      </c>
      <c r="AH70" s="108">
        <f t="shared" si="66"/>
        <v>0</v>
      </c>
      <c r="AI70" s="108">
        <f t="shared" si="67"/>
        <v>0</v>
      </c>
      <c r="AJ70" s="108">
        <f t="shared" si="68"/>
        <v>0</v>
      </c>
      <c r="AK70" s="109"/>
      <c r="AL70" s="109"/>
      <c r="AM70" s="109"/>
      <c r="AN70" s="109"/>
      <c r="AO70" s="87" t="e">
        <f t="shared" si="69"/>
        <v>#DIV/0!</v>
      </c>
      <c r="AP70" s="87" t="e">
        <f t="shared" si="70"/>
        <v>#DIV/0!</v>
      </c>
      <c r="AQ70" s="87" t="e">
        <f t="shared" si="71"/>
        <v>#DIV/0!</v>
      </c>
      <c r="AR70" s="108">
        <f t="shared" si="72"/>
        <v>0</v>
      </c>
      <c r="AS70" s="108">
        <f t="shared" si="73"/>
        <v>0</v>
      </c>
      <c r="AT70" s="108">
        <f t="shared" si="74"/>
        <v>0</v>
      </c>
      <c r="AU70" s="109"/>
      <c r="AV70" s="109"/>
      <c r="AW70" s="109"/>
      <c r="AX70" s="109"/>
      <c r="AY70" s="87" t="e">
        <f t="shared" si="75"/>
        <v>#DIV/0!</v>
      </c>
      <c r="AZ70" s="87" t="e">
        <f t="shared" si="76"/>
        <v>#DIV/0!</v>
      </c>
      <c r="BA70" s="87" t="e">
        <f t="shared" si="77"/>
        <v>#DIV/0!</v>
      </c>
      <c r="BB70" s="108">
        <f t="shared" si="78"/>
        <v>0</v>
      </c>
      <c r="BC70" s="108">
        <f t="shared" si="79"/>
        <v>0</v>
      </c>
      <c r="BD70" s="108">
        <f t="shared" si="80"/>
        <v>0</v>
      </c>
      <c r="BE70" s="109"/>
      <c r="BF70" s="109"/>
      <c r="BG70" s="109"/>
      <c r="BH70" s="109"/>
      <c r="BI70" s="87" t="e">
        <f t="shared" si="81"/>
        <v>#DIV/0!</v>
      </c>
      <c r="BJ70" s="87" t="e">
        <f t="shared" si="82"/>
        <v>#DIV/0!</v>
      </c>
      <c r="BK70" s="87" t="e">
        <f t="shared" si="83"/>
        <v>#DIV/0!</v>
      </c>
      <c r="BL70" s="108">
        <f t="shared" si="84"/>
        <v>0</v>
      </c>
      <c r="BM70" s="108">
        <f t="shared" si="85"/>
        <v>0</v>
      </c>
      <c r="BN70" s="108">
        <f t="shared" si="86"/>
        <v>0</v>
      </c>
      <c r="BO70" s="109"/>
      <c r="BP70" s="109"/>
      <c r="BQ70" s="109"/>
      <c r="BR70" s="109"/>
      <c r="BS70" s="87" t="e">
        <f t="shared" si="87"/>
        <v>#DIV/0!</v>
      </c>
      <c r="BT70" s="87" t="e">
        <f t="shared" si="88"/>
        <v>#DIV/0!</v>
      </c>
      <c r="BU70" s="87" t="e">
        <f t="shared" si="89"/>
        <v>#DIV/0!</v>
      </c>
      <c r="BV70" s="108">
        <f t="shared" si="90"/>
        <v>0</v>
      </c>
      <c r="BW70" s="108">
        <f t="shared" si="91"/>
        <v>0</v>
      </c>
      <c r="BX70" s="108">
        <f t="shared" si="92"/>
        <v>0</v>
      </c>
      <c r="BY70" s="54"/>
      <c r="BZ70" s="54"/>
      <c r="CA70" s="54"/>
      <c r="CB70" s="54"/>
      <c r="CC70" s="108">
        <f t="shared" si="93"/>
        <v>0</v>
      </c>
      <c r="CD70" s="108">
        <f t="shared" si="94"/>
        <v>0</v>
      </c>
      <c r="CE70" s="5"/>
      <c r="CF70" s="5"/>
      <c r="CG70" s="5"/>
      <c r="CH70" s="87">
        <f t="shared" si="95"/>
        <v>-1</v>
      </c>
      <c r="CI70" s="87">
        <f t="shared" si="96"/>
        <v>-5.7858022158391462E-2</v>
      </c>
      <c r="CJ70" s="108">
        <f t="shared" si="97"/>
        <v>-2296000</v>
      </c>
      <c r="CK70" s="108">
        <f t="shared" si="98"/>
        <v>-141000</v>
      </c>
      <c r="CL70" s="54"/>
      <c r="CM70" s="54">
        <v>2296000</v>
      </c>
      <c r="CN70" s="54">
        <v>2437000</v>
      </c>
      <c r="CO70" s="19"/>
      <c r="CP70" s="1"/>
      <c r="CQ70" s="4"/>
      <c r="CR70" s="1"/>
      <c r="CS70" s="1"/>
      <c r="CT70" s="15"/>
    </row>
    <row r="71" spans="1:98" s="96" customFormat="1" x14ac:dyDescent="0.25">
      <c r="A71" s="80" t="s">
        <v>180</v>
      </c>
      <c r="B71" s="114">
        <v>12375344</v>
      </c>
      <c r="C71" s="5" t="s">
        <v>163</v>
      </c>
      <c r="D71" t="s">
        <v>200</v>
      </c>
      <c r="E71">
        <v>281200</v>
      </c>
      <c r="F71" s="106">
        <v>45376</v>
      </c>
      <c r="G71" s="107"/>
      <c r="H71" s="107" t="s">
        <v>21</v>
      </c>
      <c r="I71" s="107" t="s">
        <v>21</v>
      </c>
      <c r="J71" s="107" t="s">
        <v>21</v>
      </c>
      <c r="K71" s="87" t="e">
        <f t="shared" si="51"/>
        <v>#DIV/0!</v>
      </c>
      <c r="L71" s="87" t="e">
        <f t="shared" si="52"/>
        <v>#DIV/0!</v>
      </c>
      <c r="M71" s="87" t="e">
        <f t="shared" si="53"/>
        <v>#DIV/0!</v>
      </c>
      <c r="N71" s="108">
        <f t="shared" si="54"/>
        <v>0</v>
      </c>
      <c r="O71" s="108">
        <f t="shared" si="55"/>
        <v>0</v>
      </c>
      <c r="P71" s="108">
        <f t="shared" si="56"/>
        <v>0</v>
      </c>
      <c r="Q71" s="109"/>
      <c r="R71" s="109"/>
      <c r="S71" s="109"/>
      <c r="T71" s="109"/>
      <c r="U71" s="87">
        <f t="shared" si="57"/>
        <v>-1</v>
      </c>
      <c r="V71" s="87">
        <f t="shared" si="58"/>
        <v>4.8220805508787191E-2</v>
      </c>
      <c r="W71" s="87">
        <f t="shared" si="59"/>
        <v>0.11099201345102983</v>
      </c>
      <c r="X71" s="108">
        <f t="shared" si="60"/>
        <v>-110.82</v>
      </c>
      <c r="Y71" s="108">
        <f t="shared" si="61"/>
        <v>5.097999999999999</v>
      </c>
      <c r="Z71" s="108">
        <f t="shared" si="62"/>
        <v>10.561999999999998</v>
      </c>
      <c r="AA71" s="109"/>
      <c r="AB71" s="109">
        <v>110.82</v>
      </c>
      <c r="AC71" s="109">
        <v>105.72199999999999</v>
      </c>
      <c r="AD71" s="109">
        <v>95.16</v>
      </c>
      <c r="AE71" s="87">
        <f t="shared" si="63"/>
        <v>-1</v>
      </c>
      <c r="AF71" s="87">
        <f t="shared" si="64"/>
        <v>-6.7389464350489731E-2</v>
      </c>
      <c r="AG71" s="87">
        <f t="shared" si="65"/>
        <v>-0.21632975363234366</v>
      </c>
      <c r="AH71" s="108">
        <f t="shared" si="66"/>
        <v>-23.138999999999999</v>
      </c>
      <c r="AI71" s="108">
        <f t="shared" si="67"/>
        <v>-1.6720000000000006</v>
      </c>
      <c r="AJ71" s="108">
        <f t="shared" si="68"/>
        <v>-6.8490000000000002</v>
      </c>
      <c r="AK71" s="109"/>
      <c r="AL71" s="109">
        <v>23.138999999999999</v>
      </c>
      <c r="AM71" s="109">
        <v>24.811</v>
      </c>
      <c r="AN71" s="109">
        <v>31.66</v>
      </c>
      <c r="AO71" s="87">
        <f t="shared" si="69"/>
        <v>-1</v>
      </c>
      <c r="AP71" s="87">
        <f t="shared" si="70"/>
        <v>-0.28526249209361171</v>
      </c>
      <c r="AQ71" s="87">
        <f t="shared" si="71"/>
        <v>-0.14987972265459173</v>
      </c>
      <c r="AR71" s="108">
        <f t="shared" si="72"/>
        <v>-21.47</v>
      </c>
      <c r="AS71" s="108">
        <f t="shared" si="73"/>
        <v>-8.5690000000000026</v>
      </c>
      <c r="AT71" s="108">
        <f t="shared" si="74"/>
        <v>-5.2959999999999994</v>
      </c>
      <c r="AU71" s="109"/>
      <c r="AV71" s="109">
        <v>21.47</v>
      </c>
      <c r="AW71" s="109">
        <v>30.039000000000001</v>
      </c>
      <c r="AX71" s="109">
        <v>35.335000000000001</v>
      </c>
      <c r="AY71" s="87">
        <f t="shared" si="75"/>
        <v>-1</v>
      </c>
      <c r="AZ71" s="87">
        <f t="shared" si="76"/>
        <v>7.8208921256258598E-2</v>
      </c>
      <c r="BA71" s="87">
        <f t="shared" si="77"/>
        <v>0.11090042600528394</v>
      </c>
      <c r="BB71" s="108">
        <f t="shared" si="78"/>
        <v>-189.506</v>
      </c>
      <c r="BC71" s="108">
        <f t="shared" si="79"/>
        <v>13.746000000000009</v>
      </c>
      <c r="BD71" s="108">
        <f t="shared" si="80"/>
        <v>17.545999999999992</v>
      </c>
      <c r="BE71" s="109"/>
      <c r="BF71" s="109">
        <v>189.506</v>
      </c>
      <c r="BG71" s="109">
        <v>175.76</v>
      </c>
      <c r="BH71" s="109">
        <v>158.214</v>
      </c>
      <c r="BI71" s="87">
        <f t="shared" si="81"/>
        <v>-1</v>
      </c>
      <c r="BJ71" s="87">
        <f t="shared" si="82"/>
        <v>1.7946858458685919E-2</v>
      </c>
      <c r="BK71" s="87">
        <f t="shared" si="83"/>
        <v>7.9291048539693904E-2</v>
      </c>
      <c r="BL71" s="108">
        <f t="shared" si="84"/>
        <v>-272.31299999999999</v>
      </c>
      <c r="BM71" s="108">
        <f t="shared" si="85"/>
        <v>4.8009999999999877</v>
      </c>
      <c r="BN71" s="108">
        <f t="shared" si="86"/>
        <v>19.652999999999992</v>
      </c>
      <c r="BO71" s="109"/>
      <c r="BP71" s="109">
        <v>272.31299999999999</v>
      </c>
      <c r="BQ71" s="109">
        <v>267.512</v>
      </c>
      <c r="BR71" s="109">
        <v>247.85900000000001</v>
      </c>
      <c r="BS71" s="87">
        <f t="shared" si="87"/>
        <v>-1</v>
      </c>
      <c r="BT71" s="87">
        <f t="shared" si="88"/>
        <v>6.6666666666666666E-2</v>
      </c>
      <c r="BU71" s="87">
        <f t="shared" si="89"/>
        <v>0.25</v>
      </c>
      <c r="BV71" s="108">
        <f t="shared" si="90"/>
        <v>-112</v>
      </c>
      <c r="BW71" s="108">
        <f t="shared" si="91"/>
        <v>7</v>
      </c>
      <c r="BX71" s="108">
        <f t="shared" si="92"/>
        <v>21</v>
      </c>
      <c r="BY71" s="54"/>
      <c r="BZ71" s="54">
        <v>112</v>
      </c>
      <c r="CA71" s="54">
        <v>105</v>
      </c>
      <c r="CB71" s="54">
        <v>84</v>
      </c>
      <c r="CC71" s="108">
        <f t="shared" si="93"/>
        <v>0</v>
      </c>
      <c r="CD71" s="108">
        <f t="shared" si="94"/>
        <v>0</v>
      </c>
      <c r="CE71" s="5"/>
      <c r="CF71" s="5"/>
      <c r="CG71" s="5"/>
      <c r="CH71" s="87" t="e">
        <f t="shared" si="95"/>
        <v>#DIV/0!</v>
      </c>
      <c r="CI71" s="87" t="e">
        <f t="shared" si="96"/>
        <v>#DIV/0!</v>
      </c>
      <c r="CJ71" s="108">
        <f t="shared" si="97"/>
        <v>0</v>
      </c>
      <c r="CK71" s="108">
        <f t="shared" si="98"/>
        <v>0</v>
      </c>
      <c r="CL71" s="54"/>
      <c r="CM71" s="54"/>
      <c r="CN71" s="54"/>
      <c r="CO71" s="19"/>
      <c r="CP71" s="1" t="s">
        <v>9</v>
      </c>
      <c r="CQ71" s="4" t="s">
        <v>13</v>
      </c>
      <c r="CR71" s="1">
        <v>4200</v>
      </c>
      <c r="CS71" s="1" t="s">
        <v>386</v>
      </c>
      <c r="CT71" s="15" t="s">
        <v>317</v>
      </c>
    </row>
    <row r="72" spans="1:98" s="96" customFormat="1" x14ac:dyDescent="0.25">
      <c r="A72" s="80" t="s">
        <v>261</v>
      </c>
      <c r="B72" s="114">
        <v>82735615</v>
      </c>
      <c r="C72" s="5" t="s">
        <v>111</v>
      </c>
      <c r="D72"/>
      <c r="E72">
        <v>301100</v>
      </c>
      <c r="F72" s="106">
        <v>45624</v>
      </c>
      <c r="G72" s="107" t="s">
        <v>303</v>
      </c>
      <c r="H72" s="107" t="s">
        <v>303</v>
      </c>
      <c r="I72" s="107" t="s">
        <v>303</v>
      </c>
      <c r="J72" s="107" t="s">
        <v>303</v>
      </c>
      <c r="K72" s="87" t="e">
        <f t="shared" si="51"/>
        <v>#DIV/0!</v>
      </c>
      <c r="L72" s="87" t="e">
        <f t="shared" si="52"/>
        <v>#DIV/0!</v>
      </c>
      <c r="M72" s="87" t="e">
        <f t="shared" si="53"/>
        <v>#DIV/0!</v>
      </c>
      <c r="N72" s="108">
        <f t="shared" si="54"/>
        <v>0</v>
      </c>
      <c r="O72" s="108">
        <f t="shared" si="55"/>
        <v>0</v>
      </c>
      <c r="P72" s="108">
        <f t="shared" si="56"/>
        <v>0</v>
      </c>
      <c r="Q72" s="109"/>
      <c r="R72" s="109"/>
      <c r="S72" s="109"/>
      <c r="T72" s="109"/>
      <c r="U72" s="87">
        <f t="shared" si="57"/>
        <v>-0.33228734730471815</v>
      </c>
      <c r="V72" s="87">
        <f t="shared" si="58"/>
        <v>0.23844552394170715</v>
      </c>
      <c r="W72" s="87">
        <f t="shared" si="59"/>
        <v>-0.31560199477558776</v>
      </c>
      <c r="X72" s="108">
        <f t="shared" si="60"/>
        <v>-5.93</v>
      </c>
      <c r="Y72" s="108">
        <f t="shared" si="61"/>
        <v>3.4359999999999999</v>
      </c>
      <c r="Z72" s="108">
        <f t="shared" si="62"/>
        <v>-6.6449999999999996</v>
      </c>
      <c r="AA72" s="109">
        <v>11.916</v>
      </c>
      <c r="AB72" s="109">
        <v>17.846</v>
      </c>
      <c r="AC72" s="109">
        <v>14.41</v>
      </c>
      <c r="AD72" s="109">
        <v>21.055</v>
      </c>
      <c r="AE72" s="87">
        <f t="shared" si="63"/>
        <v>-0.59633027522935778</v>
      </c>
      <c r="AF72" s="87">
        <f t="shared" si="64"/>
        <v>0.36203566965807099</v>
      </c>
      <c r="AG72" s="87">
        <f t="shared" si="65"/>
        <v>-0.37452039221259054</v>
      </c>
      <c r="AH72" s="108">
        <f t="shared" si="66"/>
        <v>-7.15</v>
      </c>
      <c r="AI72" s="108">
        <f t="shared" si="67"/>
        <v>3.1869999999999994</v>
      </c>
      <c r="AJ72" s="108">
        <f t="shared" si="68"/>
        <v>-5.270999999999999</v>
      </c>
      <c r="AK72" s="109">
        <v>4.84</v>
      </c>
      <c r="AL72" s="109">
        <v>11.99</v>
      </c>
      <c r="AM72" s="109">
        <v>8.8030000000000008</v>
      </c>
      <c r="AN72" s="109">
        <v>14.074</v>
      </c>
      <c r="AO72" s="87">
        <f t="shared" si="69"/>
        <v>-0.56843610667115341</v>
      </c>
      <c r="AP72" s="87">
        <f t="shared" si="70"/>
        <v>0.37772369031061664</v>
      </c>
      <c r="AQ72" s="87">
        <f t="shared" si="71"/>
        <v>-0.37401146339693825</v>
      </c>
      <c r="AR72" s="108">
        <f t="shared" si="72"/>
        <v>-6.7570000000000006</v>
      </c>
      <c r="AS72" s="108">
        <f t="shared" si="73"/>
        <v>3.2590000000000003</v>
      </c>
      <c r="AT72" s="108">
        <f t="shared" si="74"/>
        <v>-5.1549999999999994</v>
      </c>
      <c r="AU72" s="109">
        <v>5.13</v>
      </c>
      <c r="AV72" s="109">
        <v>11.887</v>
      </c>
      <c r="AW72" s="109">
        <v>8.6280000000000001</v>
      </c>
      <c r="AX72" s="109">
        <v>13.782999999999999</v>
      </c>
      <c r="AY72" s="87">
        <f t="shared" si="75"/>
        <v>-1.8649617963511587E-2</v>
      </c>
      <c r="AZ72" s="87">
        <f t="shared" si="76"/>
        <v>0.22675797689188137</v>
      </c>
      <c r="BA72" s="87">
        <f t="shared" si="77"/>
        <v>2.8528705780506095E-2</v>
      </c>
      <c r="BB72" s="108">
        <f t="shared" si="78"/>
        <v>-0.59799999999999898</v>
      </c>
      <c r="BC72" s="108">
        <f t="shared" si="79"/>
        <v>5.926999999999996</v>
      </c>
      <c r="BD72" s="108">
        <f t="shared" si="80"/>
        <v>0.72500000000000142</v>
      </c>
      <c r="BE72" s="109">
        <v>31.466999999999999</v>
      </c>
      <c r="BF72" s="109">
        <v>32.064999999999998</v>
      </c>
      <c r="BG72" s="109">
        <v>26.138000000000002</v>
      </c>
      <c r="BH72" s="109">
        <v>25.413</v>
      </c>
      <c r="BI72" s="87">
        <f t="shared" si="81"/>
        <v>-7.4898087492648202E-2</v>
      </c>
      <c r="BJ72" s="87">
        <f t="shared" si="82"/>
        <v>0.3252432403375799</v>
      </c>
      <c r="BK72" s="87">
        <f t="shared" si="83"/>
        <v>-0.18718049547778209</v>
      </c>
      <c r="BL72" s="108">
        <f t="shared" si="84"/>
        <v>-3.6930000000000049</v>
      </c>
      <c r="BM72" s="108">
        <f t="shared" si="85"/>
        <v>12.100999999999999</v>
      </c>
      <c r="BN72" s="108">
        <f t="shared" si="86"/>
        <v>-8.5679999999999978</v>
      </c>
      <c r="BO72" s="109">
        <v>45.613999999999997</v>
      </c>
      <c r="BP72" s="109">
        <v>49.307000000000002</v>
      </c>
      <c r="BQ72" s="109">
        <v>37.206000000000003</v>
      </c>
      <c r="BR72" s="109">
        <v>45.774000000000001</v>
      </c>
      <c r="BS72" s="87">
        <f t="shared" si="87"/>
        <v>0</v>
      </c>
      <c r="BT72" s="87">
        <f t="shared" si="88"/>
        <v>-9.375E-2</v>
      </c>
      <c r="BU72" s="87">
        <f t="shared" si="89"/>
        <v>-0.17948717948717949</v>
      </c>
      <c r="BV72" s="108">
        <f t="shared" si="90"/>
        <v>0</v>
      </c>
      <c r="BW72" s="108">
        <f t="shared" si="91"/>
        <v>-3</v>
      </c>
      <c r="BX72" s="108">
        <f t="shared" si="92"/>
        <v>-7</v>
      </c>
      <c r="BY72" s="54">
        <v>29</v>
      </c>
      <c r="BZ72" s="54">
        <v>29</v>
      </c>
      <c r="CA72" s="54">
        <v>32</v>
      </c>
      <c r="CB72" s="54">
        <v>39</v>
      </c>
      <c r="CC72" s="108">
        <f t="shared" si="93"/>
        <v>0</v>
      </c>
      <c r="CD72" s="108">
        <f t="shared" si="94"/>
        <v>0</v>
      </c>
      <c r="CE72" s="5"/>
      <c r="CF72" s="5"/>
      <c r="CG72" s="5"/>
      <c r="CH72" s="87" t="e">
        <f t="shared" si="95"/>
        <v>#DIV/0!</v>
      </c>
      <c r="CI72" s="87" t="e">
        <f t="shared" si="96"/>
        <v>#DIV/0!</v>
      </c>
      <c r="CJ72" s="108">
        <f t="shared" si="97"/>
        <v>0</v>
      </c>
      <c r="CK72" s="108">
        <f t="shared" si="98"/>
        <v>0</v>
      </c>
      <c r="CL72" s="54"/>
      <c r="CM72" s="54"/>
      <c r="CN72" s="54"/>
      <c r="CO72" s="19"/>
      <c r="CP72" s="1" t="s">
        <v>9</v>
      </c>
      <c r="CQ72" s="4"/>
      <c r="CR72" s="1">
        <v>5600</v>
      </c>
      <c r="CS72" s="1" t="s">
        <v>313</v>
      </c>
      <c r="CT72" s="15" t="s">
        <v>12</v>
      </c>
    </row>
    <row r="73" spans="1:98" s="96" customFormat="1" x14ac:dyDescent="0.25">
      <c r="A73" s="80" t="s">
        <v>385</v>
      </c>
      <c r="B73" s="114">
        <v>12948700</v>
      </c>
      <c r="C73" s="5" t="s">
        <v>163</v>
      </c>
      <c r="D73" t="s">
        <v>200</v>
      </c>
      <c r="E73">
        <v>702200</v>
      </c>
      <c r="F73" s="106">
        <v>45665</v>
      </c>
      <c r="G73" s="107" t="s">
        <v>297</v>
      </c>
      <c r="H73" s="107" t="s">
        <v>297</v>
      </c>
      <c r="I73" s="107" t="s">
        <v>297</v>
      </c>
      <c r="J73" s="107" t="s">
        <v>297</v>
      </c>
      <c r="K73" s="87" t="e">
        <f t="shared" si="51"/>
        <v>#DIV/0!</v>
      </c>
      <c r="L73" s="87" t="e">
        <f t="shared" si="52"/>
        <v>#DIV/0!</v>
      </c>
      <c r="M73" s="87" t="e">
        <f t="shared" si="53"/>
        <v>#DIV/0!</v>
      </c>
      <c r="N73" s="108">
        <f t="shared" si="54"/>
        <v>0</v>
      </c>
      <c r="O73" s="108">
        <f t="shared" si="55"/>
        <v>0</v>
      </c>
      <c r="P73" s="108">
        <f t="shared" si="56"/>
        <v>0</v>
      </c>
      <c r="Q73" s="109"/>
      <c r="R73" s="109"/>
      <c r="S73" s="109"/>
      <c r="T73" s="109"/>
      <c r="U73" s="87">
        <f t="shared" si="57"/>
        <v>-0.11224489795918369</v>
      </c>
      <c r="V73" s="87">
        <f t="shared" si="58"/>
        <v>0.49741212475808988</v>
      </c>
      <c r="W73" s="87">
        <f t="shared" si="59"/>
        <v>0.20542520005425199</v>
      </c>
      <c r="X73" s="108">
        <f t="shared" si="60"/>
        <v>-7.4690000000000012</v>
      </c>
      <c r="Y73" s="108">
        <f t="shared" si="61"/>
        <v>22.103999999999999</v>
      </c>
      <c r="Z73" s="108">
        <f t="shared" si="62"/>
        <v>7.5730000000000004</v>
      </c>
      <c r="AA73" s="109">
        <v>59.073</v>
      </c>
      <c r="AB73" s="109">
        <v>66.542000000000002</v>
      </c>
      <c r="AC73" s="109">
        <v>44.438000000000002</v>
      </c>
      <c r="AD73" s="109">
        <v>36.865000000000002</v>
      </c>
      <c r="AE73" s="87">
        <f t="shared" si="63"/>
        <v>-0.84410511363636365</v>
      </c>
      <c r="AF73" s="87">
        <f t="shared" si="64"/>
        <v>1.7847289954019785</v>
      </c>
      <c r="AG73" s="87">
        <f t="shared" si="65"/>
        <v>-1.0216901408450705</v>
      </c>
      <c r="AH73" s="108">
        <f t="shared" si="66"/>
        <v>-4.7539999999999996</v>
      </c>
      <c r="AI73" s="108">
        <f t="shared" si="67"/>
        <v>12.808999999999999</v>
      </c>
      <c r="AJ73" s="108">
        <f t="shared" si="68"/>
        <v>-3.6269999999999998</v>
      </c>
      <c r="AK73" s="109">
        <v>0.878</v>
      </c>
      <c r="AL73" s="109">
        <v>5.6319999999999997</v>
      </c>
      <c r="AM73" s="109">
        <v>-7.1769999999999996</v>
      </c>
      <c r="AN73" s="109">
        <v>-3.55</v>
      </c>
      <c r="AO73" s="87">
        <f t="shared" si="69"/>
        <v>-2.5230192719486082</v>
      </c>
      <c r="AP73" s="87">
        <f t="shared" si="70"/>
        <v>1.2139012939425169</v>
      </c>
      <c r="AQ73" s="87">
        <f t="shared" si="71"/>
        <v>-1.6476084538375975</v>
      </c>
      <c r="AR73" s="108">
        <f t="shared" si="72"/>
        <v>-4.7130000000000001</v>
      </c>
      <c r="AS73" s="108">
        <f t="shared" si="73"/>
        <v>10.601000000000001</v>
      </c>
      <c r="AT73" s="108">
        <f t="shared" si="74"/>
        <v>-22.218</v>
      </c>
      <c r="AU73" s="109">
        <v>-2.8450000000000002</v>
      </c>
      <c r="AV73" s="109">
        <v>1.8680000000000001</v>
      </c>
      <c r="AW73" s="109">
        <v>-8.7330000000000005</v>
      </c>
      <c r="AX73" s="109">
        <v>13.484999999999999</v>
      </c>
      <c r="AY73" s="87">
        <f t="shared" si="75"/>
        <v>-3.3202655376091184E-2</v>
      </c>
      <c r="AZ73" s="87">
        <f t="shared" si="76"/>
        <v>9.7006417834824867E-3</v>
      </c>
      <c r="BA73" s="87">
        <f t="shared" si="77"/>
        <v>-3.2634889515173772E-2</v>
      </c>
      <c r="BB73" s="108">
        <f t="shared" si="78"/>
        <v>-3.1760000000000019</v>
      </c>
      <c r="BC73" s="108">
        <f t="shared" si="79"/>
        <v>0.91899999999999693</v>
      </c>
      <c r="BD73" s="108">
        <f t="shared" si="80"/>
        <v>-3.195999999999998</v>
      </c>
      <c r="BE73" s="109">
        <v>92.478999999999999</v>
      </c>
      <c r="BF73" s="109">
        <v>95.655000000000001</v>
      </c>
      <c r="BG73" s="109">
        <v>94.736000000000004</v>
      </c>
      <c r="BH73" s="109">
        <v>97.932000000000002</v>
      </c>
      <c r="BI73" s="87">
        <f t="shared" si="81"/>
        <v>-5.7164767201176983E-2</v>
      </c>
      <c r="BJ73" s="87">
        <f t="shared" si="82"/>
        <v>4.8634583575776151E-2</v>
      </c>
      <c r="BK73" s="87">
        <f t="shared" si="83"/>
        <v>4.9289301100348508E-2</v>
      </c>
      <c r="BL73" s="108">
        <f t="shared" si="84"/>
        <v>-9.1689999999999827</v>
      </c>
      <c r="BM73" s="108">
        <f t="shared" si="85"/>
        <v>7.438999999999993</v>
      </c>
      <c r="BN73" s="108">
        <f t="shared" si="86"/>
        <v>7.1850000000000023</v>
      </c>
      <c r="BO73" s="109">
        <v>151.227</v>
      </c>
      <c r="BP73" s="109">
        <v>160.39599999999999</v>
      </c>
      <c r="BQ73" s="109">
        <v>152.95699999999999</v>
      </c>
      <c r="BR73" s="109">
        <v>145.77199999999999</v>
      </c>
      <c r="BS73" s="87">
        <f t="shared" si="87"/>
        <v>-0.15</v>
      </c>
      <c r="BT73" s="87">
        <f t="shared" si="88"/>
        <v>0.1111111111111111</v>
      </c>
      <c r="BU73" s="87">
        <f t="shared" si="89"/>
        <v>0.30909090909090908</v>
      </c>
      <c r="BV73" s="108">
        <f t="shared" si="90"/>
        <v>-12</v>
      </c>
      <c r="BW73" s="108">
        <f t="shared" si="91"/>
        <v>8</v>
      </c>
      <c r="BX73" s="108">
        <f t="shared" si="92"/>
        <v>17</v>
      </c>
      <c r="BY73" s="54">
        <v>68</v>
      </c>
      <c r="BZ73" s="54">
        <v>80</v>
      </c>
      <c r="CA73" s="54">
        <v>72</v>
      </c>
      <c r="CB73" s="54">
        <v>55</v>
      </c>
      <c r="CC73" s="108">
        <f t="shared" si="93"/>
        <v>0</v>
      </c>
      <c r="CD73" s="108">
        <f t="shared" si="94"/>
        <v>0</v>
      </c>
      <c r="CE73" s="5"/>
      <c r="CF73" s="5"/>
      <c r="CG73" s="5"/>
      <c r="CH73" s="87" t="e">
        <f t="shared" si="95"/>
        <v>#DIV/0!</v>
      </c>
      <c r="CI73" s="87" t="e">
        <f t="shared" si="96"/>
        <v>#DIV/0!</v>
      </c>
      <c r="CJ73" s="108">
        <f t="shared" si="97"/>
        <v>0</v>
      </c>
      <c r="CK73" s="108">
        <f t="shared" si="98"/>
        <v>0</v>
      </c>
      <c r="CL73" s="54"/>
      <c r="CM73" s="54"/>
      <c r="CN73" s="54"/>
      <c r="CO73" s="19"/>
      <c r="CP73" s="1" t="s">
        <v>19</v>
      </c>
      <c r="CQ73" s="4" t="s">
        <v>13</v>
      </c>
      <c r="CR73" s="1">
        <v>9400</v>
      </c>
      <c r="CS73" s="1" t="s">
        <v>322</v>
      </c>
      <c r="CT73" s="15" t="s">
        <v>14</v>
      </c>
    </row>
    <row r="74" spans="1:98" s="96" customFormat="1" x14ac:dyDescent="0.25">
      <c r="A74" s="80" t="s">
        <v>387</v>
      </c>
      <c r="B74" s="114">
        <v>16314897</v>
      </c>
      <c r="C74" s="5" t="s">
        <v>163</v>
      </c>
      <c r="D74"/>
      <c r="E74">
        <v>466900</v>
      </c>
      <c r="F74" s="106">
        <v>45472</v>
      </c>
      <c r="G74" s="107"/>
      <c r="H74" s="107" t="s">
        <v>21</v>
      </c>
      <c r="I74" s="107" t="s">
        <v>21</v>
      </c>
      <c r="J74" s="107" t="s">
        <v>303</v>
      </c>
      <c r="K74" s="87" t="e">
        <f t="shared" si="51"/>
        <v>#DIV/0!</v>
      </c>
      <c r="L74" s="87" t="e">
        <f t="shared" si="52"/>
        <v>#DIV/0!</v>
      </c>
      <c r="M74" s="87" t="e">
        <f t="shared" si="53"/>
        <v>#DIV/0!</v>
      </c>
      <c r="N74" s="108">
        <f t="shared" si="54"/>
        <v>0</v>
      </c>
      <c r="O74" s="108">
        <f t="shared" si="55"/>
        <v>0</v>
      </c>
      <c r="P74" s="108">
        <f t="shared" si="56"/>
        <v>0</v>
      </c>
      <c r="Q74" s="109"/>
      <c r="R74" s="109"/>
      <c r="S74" s="109"/>
      <c r="T74" s="109"/>
      <c r="U74" s="87">
        <f t="shared" si="57"/>
        <v>-1</v>
      </c>
      <c r="V74" s="87">
        <f t="shared" si="58"/>
        <v>-5.8726162971136919E-2</v>
      </c>
      <c r="W74" s="87">
        <f t="shared" si="59"/>
        <v>0.12942047047826766</v>
      </c>
      <c r="X74" s="108">
        <f t="shared" si="60"/>
        <v>-27.295999999999999</v>
      </c>
      <c r="Y74" s="108">
        <f t="shared" si="61"/>
        <v>-1.7029999999999994</v>
      </c>
      <c r="Z74" s="108">
        <f t="shared" si="62"/>
        <v>3.3230000000000004</v>
      </c>
      <c r="AA74" s="109"/>
      <c r="AB74" s="109">
        <v>27.295999999999999</v>
      </c>
      <c r="AC74" s="109">
        <v>28.998999999999999</v>
      </c>
      <c r="AD74" s="109">
        <v>25.675999999999998</v>
      </c>
      <c r="AE74" s="87">
        <f t="shared" si="63"/>
        <v>1</v>
      </c>
      <c r="AF74" s="87">
        <f t="shared" si="64"/>
        <v>-0.19841840402588073</v>
      </c>
      <c r="AG74" s="87">
        <f t="shared" si="65"/>
        <v>-7.5996908809891801</v>
      </c>
      <c r="AH74" s="108">
        <f t="shared" si="66"/>
        <v>20.004000000000001</v>
      </c>
      <c r="AI74" s="108">
        <f t="shared" si="67"/>
        <v>-3.3120000000000012</v>
      </c>
      <c r="AJ74" s="108">
        <f t="shared" si="68"/>
        <v>-14.750999999999999</v>
      </c>
      <c r="AK74" s="109"/>
      <c r="AL74" s="109">
        <v>-20.004000000000001</v>
      </c>
      <c r="AM74" s="109">
        <v>-16.692</v>
      </c>
      <c r="AN74" s="109">
        <v>-1.9410000000000001</v>
      </c>
      <c r="AO74" s="87">
        <f t="shared" si="69"/>
        <v>-1</v>
      </c>
      <c r="AP74" s="87">
        <f t="shared" si="70"/>
        <v>1.221592412047009</v>
      </c>
      <c r="AQ74" s="87">
        <f t="shared" si="71"/>
        <v>-4.1837414299706168</v>
      </c>
      <c r="AR74" s="108">
        <f t="shared" si="72"/>
        <v>-5.8639999999999999</v>
      </c>
      <c r="AS74" s="108">
        <f t="shared" si="73"/>
        <v>32.326999999999998</v>
      </c>
      <c r="AT74" s="108">
        <f t="shared" si="74"/>
        <v>-21.358000000000001</v>
      </c>
      <c r="AU74" s="109"/>
      <c r="AV74" s="109">
        <v>5.8639999999999999</v>
      </c>
      <c r="AW74" s="109">
        <v>-26.463000000000001</v>
      </c>
      <c r="AX74" s="109">
        <v>-5.1050000000000004</v>
      </c>
      <c r="AY74" s="87">
        <f t="shared" si="75"/>
        <v>-1</v>
      </c>
      <c r="AZ74" s="87">
        <f t="shared" si="76"/>
        <v>8.1618834314287014E-2</v>
      </c>
      <c r="BA74" s="87">
        <f t="shared" si="77"/>
        <v>1.1658910793355333</v>
      </c>
      <c r="BB74" s="108">
        <f t="shared" si="78"/>
        <v>-166.12799999999999</v>
      </c>
      <c r="BC74" s="108">
        <f t="shared" si="79"/>
        <v>12.535999999999973</v>
      </c>
      <c r="BD74" s="108">
        <f t="shared" si="80"/>
        <v>82.678000000000011</v>
      </c>
      <c r="BE74" s="109"/>
      <c r="BF74" s="109">
        <v>166.12799999999999</v>
      </c>
      <c r="BG74" s="109">
        <v>153.59200000000001</v>
      </c>
      <c r="BH74" s="109">
        <v>70.914000000000001</v>
      </c>
      <c r="BI74" s="87">
        <f t="shared" si="81"/>
        <v>-1</v>
      </c>
      <c r="BJ74" s="87">
        <f t="shared" si="82"/>
        <v>1.0690670775712407E-2</v>
      </c>
      <c r="BK74" s="87">
        <f t="shared" si="83"/>
        <v>1.2773873721804179</v>
      </c>
      <c r="BL74" s="108">
        <f t="shared" si="84"/>
        <v>-518.17100000000005</v>
      </c>
      <c r="BM74" s="108">
        <f t="shared" si="85"/>
        <v>5.4809999999999945</v>
      </c>
      <c r="BN74" s="108">
        <f t="shared" si="86"/>
        <v>287.56800000000004</v>
      </c>
      <c r="BO74" s="109"/>
      <c r="BP74" s="109">
        <v>518.17100000000005</v>
      </c>
      <c r="BQ74" s="109">
        <v>512.69000000000005</v>
      </c>
      <c r="BR74" s="109">
        <v>225.12200000000001</v>
      </c>
      <c r="BS74" s="87">
        <f t="shared" si="87"/>
        <v>-1</v>
      </c>
      <c r="BT74" s="87">
        <f t="shared" si="88"/>
        <v>0</v>
      </c>
      <c r="BU74" s="87">
        <f t="shared" si="89"/>
        <v>0.25714285714285712</v>
      </c>
      <c r="BV74" s="108">
        <f t="shared" si="90"/>
        <v>-44</v>
      </c>
      <c r="BW74" s="108">
        <f t="shared" si="91"/>
        <v>0</v>
      </c>
      <c r="BX74" s="108">
        <f t="shared" si="92"/>
        <v>9</v>
      </c>
      <c r="BY74" s="54"/>
      <c r="BZ74" s="54">
        <v>44</v>
      </c>
      <c r="CA74" s="54">
        <v>44</v>
      </c>
      <c r="CB74" s="54">
        <v>35</v>
      </c>
      <c r="CC74" s="108">
        <f t="shared" si="93"/>
        <v>0</v>
      </c>
      <c r="CD74" s="108">
        <f t="shared" si="94"/>
        <v>0</v>
      </c>
      <c r="CE74" s="5"/>
      <c r="CF74" s="5"/>
      <c r="CG74" s="5"/>
      <c r="CH74" s="87" t="e">
        <f t="shared" si="95"/>
        <v>#DIV/0!</v>
      </c>
      <c r="CI74" s="87" t="e">
        <f t="shared" si="96"/>
        <v>#DIV/0!</v>
      </c>
      <c r="CJ74" s="108">
        <f t="shared" si="97"/>
        <v>0</v>
      </c>
      <c r="CK74" s="108">
        <f t="shared" si="98"/>
        <v>0</v>
      </c>
      <c r="CL74" s="54"/>
      <c r="CM74" s="54"/>
      <c r="CN74" s="54"/>
      <c r="CO74" s="19"/>
      <c r="CP74" s="1" t="s">
        <v>9</v>
      </c>
      <c r="CQ74" s="4" t="s">
        <v>13</v>
      </c>
      <c r="CR74" s="1">
        <v>3450</v>
      </c>
      <c r="CS74" s="1" t="s">
        <v>364</v>
      </c>
      <c r="CT74" s="15" t="s">
        <v>15</v>
      </c>
    </row>
    <row r="75" spans="1:98" s="96" customFormat="1" x14ac:dyDescent="0.25">
      <c r="A75" s="80" t="s">
        <v>280</v>
      </c>
      <c r="B75" s="114">
        <v>11402305</v>
      </c>
      <c r="C75" s="5" t="s">
        <v>163</v>
      </c>
      <c r="D75" t="s">
        <v>164</v>
      </c>
      <c r="E75">
        <v>642020</v>
      </c>
      <c r="F75" s="106">
        <v>45370</v>
      </c>
      <c r="G75" s="107"/>
      <c r="H75" s="107" t="s">
        <v>21</v>
      </c>
      <c r="I75" s="107" t="s">
        <v>21</v>
      </c>
      <c r="J75" s="107" t="s">
        <v>21</v>
      </c>
      <c r="K75" s="87">
        <f t="shared" si="51"/>
        <v>-1</v>
      </c>
      <c r="L75" s="87">
        <f t="shared" si="52"/>
        <v>0.22548609567302313</v>
      </c>
      <c r="M75" s="87">
        <f t="shared" si="53"/>
        <v>-3.697096002815814E-2</v>
      </c>
      <c r="N75" s="108">
        <f t="shared" si="54"/>
        <v>-975.721</v>
      </c>
      <c r="O75" s="108">
        <f t="shared" si="55"/>
        <v>179.52999999999997</v>
      </c>
      <c r="P75" s="108">
        <f t="shared" si="56"/>
        <v>-30.565999999999917</v>
      </c>
      <c r="Q75" s="109"/>
      <c r="R75" s="109">
        <v>975.721</v>
      </c>
      <c r="S75" s="109">
        <v>796.19100000000003</v>
      </c>
      <c r="T75" s="109">
        <v>826.75699999999995</v>
      </c>
      <c r="U75" s="87">
        <f t="shared" si="57"/>
        <v>-1</v>
      </c>
      <c r="V75" s="87">
        <f t="shared" si="58"/>
        <v>0.4371158533849766</v>
      </c>
      <c r="W75" s="87">
        <f t="shared" si="59"/>
        <v>2.3310620813136347E-2</v>
      </c>
      <c r="X75" s="108">
        <f t="shared" si="60"/>
        <v>-384.39400000000001</v>
      </c>
      <c r="Y75" s="108">
        <f t="shared" si="61"/>
        <v>116.91800000000001</v>
      </c>
      <c r="Z75" s="108">
        <f t="shared" si="62"/>
        <v>6.0930000000000177</v>
      </c>
      <c r="AA75" s="109"/>
      <c r="AB75" s="109">
        <v>384.39400000000001</v>
      </c>
      <c r="AC75" s="109">
        <v>267.476</v>
      </c>
      <c r="AD75" s="109">
        <v>261.38299999999998</v>
      </c>
      <c r="AE75" s="87">
        <f t="shared" si="63"/>
        <v>-1</v>
      </c>
      <c r="AF75" s="87">
        <f t="shared" si="64"/>
        <v>1.5279056555723158</v>
      </c>
      <c r="AG75" s="87">
        <f t="shared" si="65"/>
        <v>0.10709405972803564</v>
      </c>
      <c r="AH75" s="108">
        <f t="shared" si="66"/>
        <v>-129.042</v>
      </c>
      <c r="AI75" s="108">
        <f t="shared" si="67"/>
        <v>77.995000000000005</v>
      </c>
      <c r="AJ75" s="108">
        <f t="shared" si="68"/>
        <v>4.9379999999999953</v>
      </c>
      <c r="AK75" s="109"/>
      <c r="AL75" s="109">
        <v>129.042</v>
      </c>
      <c r="AM75" s="109">
        <v>51.046999999999997</v>
      </c>
      <c r="AN75" s="109">
        <v>46.109000000000002</v>
      </c>
      <c r="AO75" s="87">
        <f t="shared" si="69"/>
        <v>-1</v>
      </c>
      <c r="AP75" s="87">
        <f t="shared" si="70"/>
        <v>1.5944185694270896</v>
      </c>
      <c r="AQ75" s="87">
        <f t="shared" si="71"/>
        <v>0.11034497256616693</v>
      </c>
      <c r="AR75" s="108">
        <f t="shared" si="72"/>
        <v>-137.03200000000001</v>
      </c>
      <c r="AS75" s="108">
        <f t="shared" si="73"/>
        <v>84.214000000000013</v>
      </c>
      <c r="AT75" s="108">
        <f t="shared" si="74"/>
        <v>5.2489999999999952</v>
      </c>
      <c r="AU75" s="109"/>
      <c r="AV75" s="109">
        <v>137.03200000000001</v>
      </c>
      <c r="AW75" s="109">
        <v>52.817999999999998</v>
      </c>
      <c r="AX75" s="109">
        <v>47.569000000000003</v>
      </c>
      <c r="AY75" s="87">
        <f t="shared" si="75"/>
        <v>-1</v>
      </c>
      <c r="AZ75" s="87">
        <f t="shared" si="76"/>
        <v>0.22659316453619843</v>
      </c>
      <c r="BA75" s="87">
        <f t="shared" si="77"/>
        <v>8.8565780243606951E-2</v>
      </c>
      <c r="BB75" s="108">
        <f t="shared" si="78"/>
        <v>-418.75400000000002</v>
      </c>
      <c r="BC75" s="108">
        <f t="shared" si="79"/>
        <v>77.358000000000004</v>
      </c>
      <c r="BD75" s="108">
        <f t="shared" si="80"/>
        <v>27.77600000000001</v>
      </c>
      <c r="BE75" s="109"/>
      <c r="BF75" s="109">
        <v>418.75400000000002</v>
      </c>
      <c r="BG75" s="109">
        <v>341.39600000000002</v>
      </c>
      <c r="BH75" s="109">
        <v>313.62</v>
      </c>
      <c r="BI75" s="87">
        <f t="shared" si="81"/>
        <v>-1</v>
      </c>
      <c r="BJ75" s="87">
        <f t="shared" si="82"/>
        <v>0.24747966812639083</v>
      </c>
      <c r="BK75" s="87">
        <f t="shared" si="83"/>
        <v>0.17057095751832774</v>
      </c>
      <c r="BL75" s="108">
        <f t="shared" si="84"/>
        <v>-729.82799999999997</v>
      </c>
      <c r="BM75" s="108">
        <f t="shared" si="85"/>
        <v>144.78599999999994</v>
      </c>
      <c r="BN75" s="108">
        <f t="shared" si="86"/>
        <v>85.250000000000057</v>
      </c>
      <c r="BO75" s="109"/>
      <c r="BP75" s="109">
        <v>729.82799999999997</v>
      </c>
      <c r="BQ75" s="109">
        <v>585.04200000000003</v>
      </c>
      <c r="BR75" s="109">
        <v>499.79199999999997</v>
      </c>
      <c r="BS75" s="87">
        <f t="shared" si="87"/>
        <v>-1</v>
      </c>
      <c r="BT75" s="87">
        <f t="shared" si="88"/>
        <v>1.6363636363636365E-2</v>
      </c>
      <c r="BU75" s="87">
        <f t="shared" si="89"/>
        <v>-5.4982817869415807E-2</v>
      </c>
      <c r="BV75" s="108">
        <f t="shared" si="90"/>
        <v>-559</v>
      </c>
      <c r="BW75" s="108">
        <f t="shared" si="91"/>
        <v>9</v>
      </c>
      <c r="BX75" s="108">
        <f t="shared" si="92"/>
        <v>-32</v>
      </c>
      <c r="BY75" s="54"/>
      <c r="BZ75" s="54">
        <v>559</v>
      </c>
      <c r="CA75" s="54">
        <v>550</v>
      </c>
      <c r="CB75" s="54">
        <v>582</v>
      </c>
      <c r="CC75" s="108">
        <f t="shared" si="93"/>
        <v>0</v>
      </c>
      <c r="CD75" s="108">
        <f t="shared" si="94"/>
        <v>0</v>
      </c>
      <c r="CE75" s="5"/>
      <c r="CF75" s="5"/>
      <c r="CG75" s="5"/>
      <c r="CH75" s="87" t="e">
        <f t="shared" si="95"/>
        <v>#DIV/0!</v>
      </c>
      <c r="CI75" s="87" t="e">
        <f t="shared" si="96"/>
        <v>#DIV/0!</v>
      </c>
      <c r="CJ75" s="108">
        <f t="shared" si="97"/>
        <v>0</v>
      </c>
      <c r="CK75" s="108">
        <f t="shared" si="98"/>
        <v>0</v>
      </c>
      <c r="CL75" s="54"/>
      <c r="CM75" s="54"/>
      <c r="CN75" s="54"/>
      <c r="CO75" s="19"/>
      <c r="CP75" s="1" t="s">
        <v>18</v>
      </c>
      <c r="CQ75" s="4" t="s">
        <v>13</v>
      </c>
      <c r="CR75" s="1">
        <v>6700</v>
      </c>
      <c r="CS75" s="1" t="s">
        <v>339</v>
      </c>
      <c r="CT75" s="15" t="s">
        <v>12</v>
      </c>
    </row>
    <row r="76" spans="1:98" s="96" customFormat="1" x14ac:dyDescent="0.25">
      <c r="A76" s="80" t="s">
        <v>181</v>
      </c>
      <c r="B76" s="114">
        <v>21459437</v>
      </c>
      <c r="C76" s="5" t="s">
        <v>163</v>
      </c>
      <c r="D76" t="s">
        <v>200</v>
      </c>
      <c r="E76">
        <v>265100</v>
      </c>
      <c r="F76" s="106">
        <v>45387</v>
      </c>
      <c r="G76" s="107"/>
      <c r="H76" s="107" t="s">
        <v>21</v>
      </c>
      <c r="I76" s="107" t="s">
        <v>21</v>
      </c>
      <c r="J76" s="107" t="s">
        <v>21</v>
      </c>
      <c r="K76" s="87" t="e">
        <f t="shared" si="51"/>
        <v>#DIV/0!</v>
      </c>
      <c r="L76" s="87" t="e">
        <f t="shared" si="52"/>
        <v>#DIV/0!</v>
      </c>
      <c r="M76" s="87" t="e">
        <f t="shared" si="53"/>
        <v>#DIV/0!</v>
      </c>
      <c r="N76" s="108">
        <f t="shared" si="54"/>
        <v>0</v>
      </c>
      <c r="O76" s="108">
        <f t="shared" si="55"/>
        <v>0</v>
      </c>
      <c r="P76" s="108">
        <f t="shared" si="56"/>
        <v>0</v>
      </c>
      <c r="Q76" s="109"/>
      <c r="R76" s="109"/>
      <c r="S76" s="109"/>
      <c r="T76" s="109"/>
      <c r="U76" s="87">
        <f t="shared" si="57"/>
        <v>-1</v>
      </c>
      <c r="V76" s="87">
        <f t="shared" si="58"/>
        <v>4.4923519774616789E-2</v>
      </c>
      <c r="W76" s="87">
        <f t="shared" si="59"/>
        <v>0.13712892835379131</v>
      </c>
      <c r="X76" s="108">
        <f t="shared" si="60"/>
        <v>-68.245000000000005</v>
      </c>
      <c r="Y76" s="108">
        <f t="shared" si="61"/>
        <v>2.9339999999999975</v>
      </c>
      <c r="Z76" s="108">
        <f t="shared" si="62"/>
        <v>7.8760000000000048</v>
      </c>
      <c r="AA76" s="109"/>
      <c r="AB76" s="109">
        <v>68.245000000000005</v>
      </c>
      <c r="AC76" s="109">
        <v>65.311000000000007</v>
      </c>
      <c r="AD76" s="109">
        <v>57.435000000000002</v>
      </c>
      <c r="AE76" s="87">
        <f t="shared" si="63"/>
        <v>-1</v>
      </c>
      <c r="AF76" s="87">
        <f t="shared" si="64"/>
        <v>-0.24178013948854207</v>
      </c>
      <c r="AG76" s="87">
        <f t="shared" si="65"/>
        <v>4.6831804281345564</v>
      </c>
      <c r="AH76" s="108">
        <f t="shared" si="66"/>
        <v>-18.263999999999999</v>
      </c>
      <c r="AI76" s="108">
        <f t="shared" si="67"/>
        <v>-5.8240000000000016</v>
      </c>
      <c r="AJ76" s="108">
        <f t="shared" si="68"/>
        <v>30.628</v>
      </c>
      <c r="AK76" s="109"/>
      <c r="AL76" s="109">
        <v>18.263999999999999</v>
      </c>
      <c r="AM76" s="109">
        <v>24.088000000000001</v>
      </c>
      <c r="AN76" s="109">
        <v>-6.54</v>
      </c>
      <c r="AO76" s="87">
        <f t="shared" si="69"/>
        <v>-1</v>
      </c>
      <c r="AP76" s="87">
        <f t="shared" si="70"/>
        <v>-0.27245071793623749</v>
      </c>
      <c r="AQ76" s="87">
        <f t="shared" si="71"/>
        <v>4.3195098963242229</v>
      </c>
      <c r="AR76" s="108">
        <f t="shared" si="72"/>
        <v>-17.937000000000001</v>
      </c>
      <c r="AS76" s="108">
        <f t="shared" si="73"/>
        <v>-6.7169999999999987</v>
      </c>
      <c r="AT76" s="108">
        <f t="shared" si="74"/>
        <v>32.081000000000003</v>
      </c>
      <c r="AU76" s="109"/>
      <c r="AV76" s="109">
        <v>17.937000000000001</v>
      </c>
      <c r="AW76" s="109">
        <v>24.654</v>
      </c>
      <c r="AX76" s="109">
        <v>-7.4269999999999996</v>
      </c>
      <c r="AY76" s="87">
        <f t="shared" si="75"/>
        <v>-1</v>
      </c>
      <c r="AZ76" s="87">
        <f t="shared" si="76"/>
        <v>-0.25946436243853532</v>
      </c>
      <c r="BA76" s="87">
        <f t="shared" si="77"/>
        <v>-0.18693475138764903</v>
      </c>
      <c r="BB76" s="108">
        <f t="shared" si="78"/>
        <v>-62.048000000000002</v>
      </c>
      <c r="BC76" s="108">
        <f t="shared" si="79"/>
        <v>-21.739999999999995</v>
      </c>
      <c r="BD76" s="108">
        <f t="shared" si="80"/>
        <v>-19.26400000000001</v>
      </c>
      <c r="BE76" s="109"/>
      <c r="BF76" s="109">
        <v>62.048000000000002</v>
      </c>
      <c r="BG76" s="109">
        <v>83.787999999999997</v>
      </c>
      <c r="BH76" s="109">
        <v>103.05200000000001</v>
      </c>
      <c r="BI76" s="87">
        <f t="shared" si="81"/>
        <v>-1</v>
      </c>
      <c r="BJ76" s="87">
        <f t="shared" si="82"/>
        <v>-0.1867725723019045</v>
      </c>
      <c r="BK76" s="87">
        <f t="shared" si="83"/>
        <v>-8.5542273915351352E-2</v>
      </c>
      <c r="BL76" s="108">
        <f t="shared" si="84"/>
        <v>-110.67700000000001</v>
      </c>
      <c r="BM76" s="108">
        <f t="shared" si="85"/>
        <v>-25.418999999999997</v>
      </c>
      <c r="BN76" s="108">
        <f t="shared" si="86"/>
        <v>-12.730999999999995</v>
      </c>
      <c r="BO76" s="109"/>
      <c r="BP76" s="109">
        <v>110.67700000000001</v>
      </c>
      <c r="BQ76" s="109">
        <v>136.096</v>
      </c>
      <c r="BR76" s="109">
        <v>148.827</v>
      </c>
      <c r="BS76" s="87">
        <f t="shared" si="87"/>
        <v>-1</v>
      </c>
      <c r="BT76" s="87">
        <f t="shared" si="88"/>
        <v>4.8387096774193547E-2</v>
      </c>
      <c r="BU76" s="87">
        <f t="shared" si="89"/>
        <v>-0.24390243902439024</v>
      </c>
      <c r="BV76" s="108">
        <f t="shared" si="90"/>
        <v>-65</v>
      </c>
      <c r="BW76" s="108">
        <f t="shared" si="91"/>
        <v>3</v>
      </c>
      <c r="BX76" s="108">
        <f t="shared" si="92"/>
        <v>-20</v>
      </c>
      <c r="BY76" s="54"/>
      <c r="BZ76" s="54">
        <v>65</v>
      </c>
      <c r="CA76" s="54">
        <v>62</v>
      </c>
      <c r="CB76" s="54">
        <v>82</v>
      </c>
      <c r="CC76" s="108">
        <f t="shared" si="93"/>
        <v>0</v>
      </c>
      <c r="CD76" s="108">
        <f t="shared" si="94"/>
        <v>0</v>
      </c>
      <c r="CE76" s="5"/>
      <c r="CF76" s="5"/>
      <c r="CG76" s="5"/>
      <c r="CH76" s="87" t="e">
        <f t="shared" si="95"/>
        <v>#DIV/0!</v>
      </c>
      <c r="CI76" s="87" t="e">
        <f t="shared" si="96"/>
        <v>#DIV/0!</v>
      </c>
      <c r="CJ76" s="108">
        <f t="shared" si="97"/>
        <v>0</v>
      </c>
      <c r="CK76" s="108">
        <f t="shared" si="98"/>
        <v>0</v>
      </c>
      <c r="CL76" s="54"/>
      <c r="CM76" s="54"/>
      <c r="CN76" s="54"/>
      <c r="CO76" s="19"/>
      <c r="CP76" s="1" t="s">
        <v>11</v>
      </c>
      <c r="CQ76" s="4" t="s">
        <v>13</v>
      </c>
      <c r="CR76" s="1">
        <v>9700</v>
      </c>
      <c r="CS76" s="1" t="s">
        <v>382</v>
      </c>
      <c r="CT76" s="15" t="s">
        <v>14</v>
      </c>
    </row>
    <row r="77" spans="1:98" s="96" customFormat="1" x14ac:dyDescent="0.25">
      <c r="A77" s="80" t="s">
        <v>284</v>
      </c>
      <c r="B77" s="114">
        <v>25137736</v>
      </c>
      <c r="C77" s="5" t="s">
        <v>153</v>
      </c>
      <c r="D77"/>
      <c r="E77">
        <v>522210</v>
      </c>
      <c r="F77" s="106">
        <v>45422</v>
      </c>
      <c r="G77" s="107"/>
      <c r="H77" s="107" t="s">
        <v>21</v>
      </c>
      <c r="I77" s="107" t="s">
        <v>21</v>
      </c>
      <c r="J77" s="107" t="s">
        <v>21</v>
      </c>
      <c r="K77" s="87">
        <f t="shared" si="51"/>
        <v>-1</v>
      </c>
      <c r="L77" s="87">
        <f t="shared" si="52"/>
        <v>0.10531412996859402</v>
      </c>
      <c r="M77" s="87">
        <f t="shared" si="53"/>
        <v>5.952974288310986E-2</v>
      </c>
      <c r="N77" s="108">
        <f t="shared" si="54"/>
        <v>-79.891000000000005</v>
      </c>
      <c r="O77" s="108">
        <f t="shared" si="55"/>
        <v>7.612000000000009</v>
      </c>
      <c r="P77" s="108">
        <f t="shared" si="56"/>
        <v>4.0609999999999928</v>
      </c>
      <c r="Q77" s="109"/>
      <c r="R77" s="109">
        <v>79.891000000000005</v>
      </c>
      <c r="S77" s="109">
        <v>72.278999999999996</v>
      </c>
      <c r="T77" s="109">
        <v>68.218000000000004</v>
      </c>
      <c r="U77" s="87">
        <f t="shared" si="57"/>
        <v>-1</v>
      </c>
      <c r="V77" s="87">
        <f t="shared" si="58"/>
        <v>7.8039884974165794E-2</v>
      </c>
      <c r="W77" s="87">
        <f t="shared" si="59"/>
        <v>5.1889924501389635E-2</v>
      </c>
      <c r="X77" s="108">
        <f t="shared" si="60"/>
        <v>-46.110999999999997</v>
      </c>
      <c r="Y77" s="108">
        <f t="shared" si="61"/>
        <v>3.3379999999999939</v>
      </c>
      <c r="Z77" s="108">
        <f t="shared" si="62"/>
        <v>2.1100000000000065</v>
      </c>
      <c r="AA77" s="109"/>
      <c r="AB77" s="109">
        <v>46.110999999999997</v>
      </c>
      <c r="AC77" s="109">
        <v>42.773000000000003</v>
      </c>
      <c r="AD77" s="109">
        <v>40.662999999999997</v>
      </c>
      <c r="AE77" s="87">
        <f t="shared" si="63"/>
        <v>-1</v>
      </c>
      <c r="AF77" s="87">
        <f t="shared" si="64"/>
        <v>0.31185567010309273</v>
      </c>
      <c r="AG77" s="87">
        <f t="shared" si="65"/>
        <v>-7.2800204830588008E-2</v>
      </c>
      <c r="AH77" s="108">
        <f t="shared" si="66"/>
        <v>-14.252000000000001</v>
      </c>
      <c r="AI77" s="108">
        <f t="shared" si="67"/>
        <v>3.3879999999999999</v>
      </c>
      <c r="AJ77" s="108">
        <f t="shared" si="68"/>
        <v>-0.85299999999999976</v>
      </c>
      <c r="AK77" s="109"/>
      <c r="AL77" s="109">
        <v>14.252000000000001</v>
      </c>
      <c r="AM77" s="109">
        <v>10.864000000000001</v>
      </c>
      <c r="AN77" s="109">
        <v>11.717000000000001</v>
      </c>
      <c r="AO77" s="87">
        <f t="shared" si="69"/>
        <v>-1</v>
      </c>
      <c r="AP77" s="87">
        <f t="shared" si="70"/>
        <v>4.0619120916709391E-2</v>
      </c>
      <c r="AQ77" s="87">
        <f t="shared" si="71"/>
        <v>0.16811507341923901</v>
      </c>
      <c r="AR77" s="108">
        <f t="shared" si="72"/>
        <v>-12.169</v>
      </c>
      <c r="AS77" s="108">
        <f t="shared" si="73"/>
        <v>0.47499999999999964</v>
      </c>
      <c r="AT77" s="108">
        <f t="shared" si="74"/>
        <v>1.6830000000000016</v>
      </c>
      <c r="AU77" s="109"/>
      <c r="AV77" s="109">
        <v>12.169</v>
      </c>
      <c r="AW77" s="109">
        <v>11.694000000000001</v>
      </c>
      <c r="AX77" s="109">
        <v>10.010999999999999</v>
      </c>
      <c r="AY77" s="87">
        <f t="shared" si="75"/>
        <v>-1</v>
      </c>
      <c r="AZ77" s="87">
        <f t="shared" si="76"/>
        <v>5.110109465550558E-2</v>
      </c>
      <c r="BA77" s="87">
        <f t="shared" si="77"/>
        <v>4.7470019290175448E-2</v>
      </c>
      <c r="BB77" s="108">
        <f t="shared" si="78"/>
        <v>-244.85400000000001</v>
      </c>
      <c r="BC77" s="108">
        <f t="shared" si="79"/>
        <v>11.904000000000025</v>
      </c>
      <c r="BD77" s="108">
        <f t="shared" si="80"/>
        <v>10.556999999999988</v>
      </c>
      <c r="BE77" s="109"/>
      <c r="BF77" s="109">
        <v>244.85400000000001</v>
      </c>
      <c r="BG77" s="109">
        <v>232.95</v>
      </c>
      <c r="BH77" s="109">
        <v>222.393</v>
      </c>
      <c r="BI77" s="87">
        <f t="shared" si="81"/>
        <v>-1</v>
      </c>
      <c r="BJ77" s="87">
        <f t="shared" si="82"/>
        <v>2.6547095556492577E-2</v>
      </c>
      <c r="BK77" s="87">
        <f t="shared" si="83"/>
        <v>-8.3380208774087496E-3</v>
      </c>
      <c r="BL77" s="108">
        <f t="shared" si="84"/>
        <v>-409.00099999999998</v>
      </c>
      <c r="BM77" s="108">
        <f t="shared" si="85"/>
        <v>10.576999999999998</v>
      </c>
      <c r="BN77" s="108">
        <f t="shared" si="86"/>
        <v>-3.3500000000000227</v>
      </c>
      <c r="BO77" s="109"/>
      <c r="BP77" s="109">
        <v>409.00099999999998</v>
      </c>
      <c r="BQ77" s="109">
        <v>398.42399999999998</v>
      </c>
      <c r="BR77" s="109">
        <v>401.774</v>
      </c>
      <c r="BS77" s="87">
        <f t="shared" si="87"/>
        <v>-1</v>
      </c>
      <c r="BT77" s="87">
        <f t="shared" si="88"/>
        <v>4.5454545454545456E-2</v>
      </c>
      <c r="BU77" s="87">
        <f t="shared" si="89"/>
        <v>0</v>
      </c>
      <c r="BV77" s="108">
        <f t="shared" si="90"/>
        <v>-23</v>
      </c>
      <c r="BW77" s="108">
        <f t="shared" si="91"/>
        <v>1</v>
      </c>
      <c r="BX77" s="108">
        <f t="shared" si="92"/>
        <v>0</v>
      </c>
      <c r="BY77" s="54"/>
      <c r="BZ77" s="54">
        <v>23</v>
      </c>
      <c r="CA77" s="54">
        <v>22</v>
      </c>
      <c r="CB77" s="54">
        <v>22</v>
      </c>
      <c r="CC77" s="108">
        <f t="shared" si="93"/>
        <v>0</v>
      </c>
      <c r="CD77" s="108">
        <f t="shared" si="94"/>
        <v>0</v>
      </c>
      <c r="CE77" s="5"/>
      <c r="CF77" s="5"/>
      <c r="CG77" s="5"/>
      <c r="CH77" s="87">
        <f t="shared" si="95"/>
        <v>-1</v>
      </c>
      <c r="CI77" s="87">
        <f t="shared" si="96"/>
        <v>9.7826086956521743E-2</v>
      </c>
      <c r="CJ77" s="108">
        <f t="shared" si="97"/>
        <v>-1515000</v>
      </c>
      <c r="CK77" s="108">
        <f t="shared" si="98"/>
        <v>135000</v>
      </c>
      <c r="CL77" s="54"/>
      <c r="CM77" s="54">
        <v>1515000</v>
      </c>
      <c r="CN77" s="54">
        <v>1380000</v>
      </c>
      <c r="CO77" s="19"/>
      <c r="CP77" s="1" t="s">
        <v>9</v>
      </c>
      <c r="CQ77" s="4"/>
      <c r="CR77" s="1">
        <v>8500</v>
      </c>
      <c r="CS77" s="1" t="s">
        <v>310</v>
      </c>
      <c r="CT77" s="15" t="s">
        <v>10</v>
      </c>
    </row>
    <row r="78" spans="1:98" s="96" customFormat="1" x14ac:dyDescent="0.25">
      <c r="A78" s="80" t="s">
        <v>210</v>
      </c>
      <c r="B78" s="114">
        <v>27460313</v>
      </c>
      <c r="C78" s="5" t="s">
        <v>343</v>
      </c>
      <c r="D78"/>
      <c r="E78">
        <v>522920</v>
      </c>
      <c r="F78" s="106">
        <v>45427</v>
      </c>
      <c r="G78" s="107"/>
      <c r="H78" s="107" t="s">
        <v>21</v>
      </c>
      <c r="I78" s="107" t="s">
        <v>21</v>
      </c>
      <c r="J78" s="107" t="s">
        <v>21</v>
      </c>
      <c r="K78" s="87">
        <f t="shared" si="51"/>
        <v>-1</v>
      </c>
      <c r="L78" s="87">
        <f t="shared" si="52"/>
        <v>-8.4798056686344769E-2</v>
      </c>
      <c r="M78" s="87">
        <f t="shared" si="53"/>
        <v>0.30546573712377501</v>
      </c>
      <c r="N78" s="108">
        <f t="shared" si="54"/>
        <v>-383.541</v>
      </c>
      <c r="O78" s="108">
        <f t="shared" si="55"/>
        <v>-35.536999999999978</v>
      </c>
      <c r="P78" s="108">
        <f t="shared" si="56"/>
        <v>98.06</v>
      </c>
      <c r="Q78" s="109"/>
      <c r="R78" s="109">
        <v>383.541</v>
      </c>
      <c r="S78" s="109">
        <v>419.07799999999997</v>
      </c>
      <c r="T78" s="109">
        <v>321.01799999999997</v>
      </c>
      <c r="U78" s="87">
        <f t="shared" si="57"/>
        <v>-1</v>
      </c>
      <c r="V78" s="87">
        <f t="shared" si="58"/>
        <v>-8.0010154646808621E-2</v>
      </c>
      <c r="W78" s="87">
        <f t="shared" si="59"/>
        <v>0.3395584776263213</v>
      </c>
      <c r="X78" s="108">
        <f t="shared" si="60"/>
        <v>-43.487000000000002</v>
      </c>
      <c r="Y78" s="108">
        <f t="shared" si="61"/>
        <v>-3.7819999999999965</v>
      </c>
      <c r="Z78" s="108">
        <f t="shared" si="62"/>
        <v>11.981999999999999</v>
      </c>
      <c r="AA78" s="109"/>
      <c r="AB78" s="109">
        <v>43.487000000000002</v>
      </c>
      <c r="AC78" s="109">
        <v>47.268999999999998</v>
      </c>
      <c r="AD78" s="109">
        <v>35.286999999999999</v>
      </c>
      <c r="AE78" s="87">
        <f t="shared" si="63"/>
        <v>-1</v>
      </c>
      <c r="AF78" s="87">
        <f t="shared" si="64"/>
        <v>-0.14500029186854241</v>
      </c>
      <c r="AG78" s="87">
        <f t="shared" si="65"/>
        <v>0.83947170621711575</v>
      </c>
      <c r="AH78" s="108">
        <f t="shared" si="66"/>
        <v>-14.647</v>
      </c>
      <c r="AI78" s="108">
        <f t="shared" si="67"/>
        <v>-2.484</v>
      </c>
      <c r="AJ78" s="108">
        <f t="shared" si="68"/>
        <v>7.8179999999999996</v>
      </c>
      <c r="AK78" s="109"/>
      <c r="AL78" s="109">
        <v>14.647</v>
      </c>
      <c r="AM78" s="109">
        <v>17.131</v>
      </c>
      <c r="AN78" s="109">
        <v>9.3130000000000006</v>
      </c>
      <c r="AO78" s="87">
        <f t="shared" si="69"/>
        <v>-1</v>
      </c>
      <c r="AP78" s="87">
        <f t="shared" si="70"/>
        <v>-0.24357078104871419</v>
      </c>
      <c r="AQ78" s="87">
        <f t="shared" si="71"/>
        <v>0.75022964509394574</v>
      </c>
      <c r="AR78" s="108">
        <f t="shared" si="72"/>
        <v>-15.853999999999999</v>
      </c>
      <c r="AS78" s="108">
        <f t="shared" si="73"/>
        <v>-5.1050000000000004</v>
      </c>
      <c r="AT78" s="108">
        <f t="shared" si="74"/>
        <v>8.984</v>
      </c>
      <c r="AU78" s="109"/>
      <c r="AV78" s="109">
        <v>15.853999999999999</v>
      </c>
      <c r="AW78" s="109">
        <v>20.959</v>
      </c>
      <c r="AX78" s="109">
        <v>11.975</v>
      </c>
      <c r="AY78" s="87">
        <f t="shared" si="75"/>
        <v>-1</v>
      </c>
      <c r="AZ78" s="87">
        <f t="shared" si="76"/>
        <v>0.19443641048563079</v>
      </c>
      <c r="BA78" s="87">
        <f t="shared" si="77"/>
        <v>0.60700553513330791</v>
      </c>
      <c r="BB78" s="108">
        <f t="shared" si="78"/>
        <v>-45.427999999999997</v>
      </c>
      <c r="BC78" s="108">
        <f t="shared" si="79"/>
        <v>7.394999999999996</v>
      </c>
      <c r="BD78" s="108">
        <f t="shared" si="80"/>
        <v>14.366</v>
      </c>
      <c r="BE78" s="109"/>
      <c r="BF78" s="109">
        <v>45.427999999999997</v>
      </c>
      <c r="BG78" s="109">
        <v>38.033000000000001</v>
      </c>
      <c r="BH78" s="109">
        <v>23.667000000000002</v>
      </c>
      <c r="BI78" s="87">
        <f t="shared" si="81"/>
        <v>-1</v>
      </c>
      <c r="BJ78" s="87">
        <f t="shared" si="82"/>
        <v>-5.2921795949876602E-2</v>
      </c>
      <c r="BK78" s="87">
        <f t="shared" si="83"/>
        <v>6.4540745197599114E-2</v>
      </c>
      <c r="BL78" s="108">
        <f t="shared" si="84"/>
        <v>-137.404</v>
      </c>
      <c r="BM78" s="108">
        <f t="shared" si="85"/>
        <v>-7.6779999999999973</v>
      </c>
      <c r="BN78" s="108">
        <f t="shared" si="86"/>
        <v>8.7959999999999923</v>
      </c>
      <c r="BO78" s="109"/>
      <c r="BP78" s="109">
        <v>137.404</v>
      </c>
      <c r="BQ78" s="109">
        <v>145.08199999999999</v>
      </c>
      <c r="BR78" s="109">
        <v>136.286</v>
      </c>
      <c r="BS78" s="87">
        <f t="shared" si="87"/>
        <v>-1</v>
      </c>
      <c r="BT78" s="87">
        <f t="shared" si="88"/>
        <v>-3.0303030303030304E-2</v>
      </c>
      <c r="BU78" s="87">
        <f t="shared" si="89"/>
        <v>0.18705035971223022</v>
      </c>
      <c r="BV78" s="108">
        <f t="shared" si="90"/>
        <v>-160</v>
      </c>
      <c r="BW78" s="108">
        <f t="shared" si="91"/>
        <v>-5</v>
      </c>
      <c r="BX78" s="108">
        <f t="shared" si="92"/>
        <v>26</v>
      </c>
      <c r="BY78" s="54"/>
      <c r="BZ78" s="54">
        <v>160</v>
      </c>
      <c r="CA78" s="54">
        <v>165</v>
      </c>
      <c r="CB78" s="54">
        <v>139</v>
      </c>
      <c r="CC78" s="108">
        <f t="shared" si="93"/>
        <v>0</v>
      </c>
      <c r="CD78" s="108">
        <f t="shared" si="94"/>
        <v>0</v>
      </c>
      <c r="CE78" s="5"/>
      <c r="CF78" s="5"/>
      <c r="CG78" s="5"/>
      <c r="CH78" s="87" t="e">
        <f t="shared" si="95"/>
        <v>#DIV/0!</v>
      </c>
      <c r="CI78" s="87" t="e">
        <f t="shared" si="96"/>
        <v>#DIV/0!</v>
      </c>
      <c r="CJ78" s="108">
        <f t="shared" si="97"/>
        <v>0</v>
      </c>
      <c r="CK78" s="108">
        <f t="shared" si="98"/>
        <v>0</v>
      </c>
      <c r="CL78" s="54"/>
      <c r="CM78" s="54"/>
      <c r="CN78" s="54"/>
      <c r="CO78" s="19"/>
      <c r="CP78" s="1" t="s">
        <v>11</v>
      </c>
      <c r="CQ78" s="4" t="s">
        <v>13</v>
      </c>
      <c r="CR78" s="1">
        <v>6000</v>
      </c>
      <c r="CS78" s="1" t="s">
        <v>338</v>
      </c>
      <c r="CT78" s="15" t="s">
        <v>295</v>
      </c>
    </row>
    <row r="79" spans="1:98" s="96" customFormat="1" x14ac:dyDescent="0.25">
      <c r="A79" s="80" t="s">
        <v>472</v>
      </c>
      <c r="B79" s="114">
        <v>24336212</v>
      </c>
      <c r="C79" s="5" t="s">
        <v>344</v>
      </c>
      <c r="D79"/>
      <c r="E79">
        <v>383200</v>
      </c>
      <c r="F79" s="106">
        <v>45648</v>
      </c>
      <c r="G79" s="107" t="s">
        <v>297</v>
      </c>
      <c r="H79" s="107" t="s">
        <v>297</v>
      </c>
      <c r="I79" s="107" t="s">
        <v>297</v>
      </c>
      <c r="J79" s="107" t="s">
        <v>297</v>
      </c>
      <c r="K79" s="87">
        <f t="shared" si="51"/>
        <v>-4.584426597426039E-2</v>
      </c>
      <c r="L79" s="87">
        <f t="shared" si="52"/>
        <v>-0.22263946351424935</v>
      </c>
      <c r="M79" s="87">
        <f t="shared" si="53"/>
        <v>0.52291565201352075</v>
      </c>
      <c r="N79" s="108">
        <f t="shared" si="54"/>
        <v>-130.93700000000035</v>
      </c>
      <c r="O79" s="108">
        <f t="shared" si="55"/>
        <v>-818.00699999999961</v>
      </c>
      <c r="P79" s="108">
        <f t="shared" si="56"/>
        <v>1261.5679999999998</v>
      </c>
      <c r="Q79" s="109">
        <v>2725.1889999999999</v>
      </c>
      <c r="R79" s="109">
        <v>2856.1260000000002</v>
      </c>
      <c r="S79" s="109">
        <v>3674.1329999999998</v>
      </c>
      <c r="T79" s="109">
        <v>2412.5650000000001</v>
      </c>
      <c r="U79" s="87">
        <f t="shared" si="57"/>
        <v>-0.21335619541503739</v>
      </c>
      <c r="V79" s="87">
        <f t="shared" si="58"/>
        <v>-0.17795998349834982</v>
      </c>
      <c r="W79" s="87">
        <f t="shared" si="59"/>
        <v>0.28464488395886844</v>
      </c>
      <c r="X79" s="108">
        <f t="shared" si="60"/>
        <v>-30.61</v>
      </c>
      <c r="Y79" s="108">
        <f t="shared" si="61"/>
        <v>-31.058999999999997</v>
      </c>
      <c r="Z79" s="108">
        <f t="shared" si="62"/>
        <v>38.670999999999992</v>
      </c>
      <c r="AA79" s="109">
        <v>112.85899999999999</v>
      </c>
      <c r="AB79" s="109">
        <v>143.46899999999999</v>
      </c>
      <c r="AC79" s="109">
        <v>174.52799999999999</v>
      </c>
      <c r="AD79" s="109">
        <v>135.857</v>
      </c>
      <c r="AE79" s="87">
        <f t="shared" si="63"/>
        <v>-0.37138744962579162</v>
      </c>
      <c r="AF79" s="87">
        <f t="shared" si="64"/>
        <v>-0.32246362678940593</v>
      </c>
      <c r="AG79" s="87">
        <f t="shared" si="65"/>
        <v>0.39348561644766356</v>
      </c>
      <c r="AH79" s="108">
        <f t="shared" si="66"/>
        <v>-25.804000000000002</v>
      </c>
      <c r="AI79" s="108">
        <f t="shared" si="67"/>
        <v>-33.067999999999998</v>
      </c>
      <c r="AJ79" s="108">
        <f t="shared" si="68"/>
        <v>28.957000000000008</v>
      </c>
      <c r="AK79" s="109">
        <v>43.676000000000002</v>
      </c>
      <c r="AL79" s="109">
        <v>69.48</v>
      </c>
      <c r="AM79" s="109">
        <v>102.548</v>
      </c>
      <c r="AN79" s="109">
        <v>73.590999999999994</v>
      </c>
      <c r="AO79" s="87">
        <f t="shared" si="69"/>
        <v>-0.28846594489316607</v>
      </c>
      <c r="AP79" s="87">
        <f t="shared" si="70"/>
        <v>-0.40515721234527935</v>
      </c>
      <c r="AQ79" s="87">
        <f t="shared" si="71"/>
        <v>0.59037825827778678</v>
      </c>
      <c r="AR79" s="108">
        <f t="shared" si="72"/>
        <v>-20.143000000000001</v>
      </c>
      <c r="AS79" s="108">
        <f t="shared" si="73"/>
        <v>-47.560999999999993</v>
      </c>
      <c r="AT79" s="108">
        <f t="shared" si="74"/>
        <v>43.576999999999998</v>
      </c>
      <c r="AU79" s="109">
        <v>49.685000000000002</v>
      </c>
      <c r="AV79" s="109">
        <v>69.828000000000003</v>
      </c>
      <c r="AW79" s="109">
        <v>117.389</v>
      </c>
      <c r="AX79" s="109">
        <v>73.811999999999998</v>
      </c>
      <c r="AY79" s="87">
        <f t="shared" si="75"/>
        <v>6.2471996415541131E-2</v>
      </c>
      <c r="AZ79" s="87">
        <f t="shared" si="76"/>
        <v>8.6774190342744126E-2</v>
      </c>
      <c r="BA79" s="87">
        <f t="shared" si="77"/>
        <v>0.760140630739361</v>
      </c>
      <c r="BB79" s="108">
        <f t="shared" si="78"/>
        <v>13.663999999999987</v>
      </c>
      <c r="BC79" s="108">
        <f t="shared" si="79"/>
        <v>17.463999999999999</v>
      </c>
      <c r="BD79" s="108">
        <f t="shared" si="80"/>
        <v>86.916000000000011</v>
      </c>
      <c r="BE79" s="109">
        <v>232.386</v>
      </c>
      <c r="BF79" s="109">
        <v>218.72200000000001</v>
      </c>
      <c r="BG79" s="109">
        <v>201.25800000000001</v>
      </c>
      <c r="BH79" s="109">
        <v>114.342</v>
      </c>
      <c r="BI79" s="87">
        <f t="shared" si="81"/>
        <v>-2.9861239024989352E-2</v>
      </c>
      <c r="BJ79" s="87">
        <f t="shared" si="82"/>
        <v>0.10292661207449685</v>
      </c>
      <c r="BK79" s="87">
        <f t="shared" si="83"/>
        <v>0.20897165885837199</v>
      </c>
      <c r="BL79" s="108">
        <f t="shared" si="84"/>
        <v>-19.454000000000065</v>
      </c>
      <c r="BM79" s="108">
        <f t="shared" si="85"/>
        <v>60.797000000000025</v>
      </c>
      <c r="BN79" s="108">
        <f t="shared" si="86"/>
        <v>102.09999999999997</v>
      </c>
      <c r="BO79" s="109">
        <v>632.02599999999995</v>
      </c>
      <c r="BP79" s="109">
        <v>651.48</v>
      </c>
      <c r="BQ79" s="109">
        <v>590.68299999999999</v>
      </c>
      <c r="BR79" s="109">
        <v>488.58300000000003</v>
      </c>
      <c r="BS79" s="87">
        <f t="shared" si="87"/>
        <v>-7.4257425742574254E-2</v>
      </c>
      <c r="BT79" s="87">
        <f t="shared" si="88"/>
        <v>2.0202020202020204E-2</v>
      </c>
      <c r="BU79" s="87">
        <f t="shared" si="89"/>
        <v>0.17857142857142858</v>
      </c>
      <c r="BV79" s="108">
        <f t="shared" si="90"/>
        <v>-15</v>
      </c>
      <c r="BW79" s="108">
        <f t="shared" si="91"/>
        <v>4</v>
      </c>
      <c r="BX79" s="108">
        <f t="shared" si="92"/>
        <v>30</v>
      </c>
      <c r="BY79" s="54">
        <v>187</v>
      </c>
      <c r="BZ79" s="54">
        <v>202</v>
      </c>
      <c r="CA79" s="54">
        <v>198</v>
      </c>
      <c r="CB79" s="54">
        <v>168</v>
      </c>
      <c r="CC79" s="108">
        <f t="shared" si="93"/>
        <v>0</v>
      </c>
      <c r="CD79" s="108">
        <f t="shared" si="94"/>
        <v>0</v>
      </c>
      <c r="CE79" s="5"/>
      <c r="CF79" s="5"/>
      <c r="CG79" s="5"/>
      <c r="CH79" s="87" t="e">
        <f t="shared" si="95"/>
        <v>#DIV/0!</v>
      </c>
      <c r="CI79" s="87" t="e">
        <f t="shared" si="96"/>
        <v>#DIV/0!</v>
      </c>
      <c r="CJ79" s="108">
        <f t="shared" si="97"/>
        <v>0</v>
      </c>
      <c r="CK79" s="108">
        <f t="shared" si="98"/>
        <v>0</v>
      </c>
      <c r="CL79" s="54"/>
      <c r="CM79" s="54"/>
      <c r="CN79" s="54"/>
      <c r="CO79" s="19"/>
      <c r="CP79" s="1" t="s">
        <v>11</v>
      </c>
      <c r="CQ79" s="4" t="s">
        <v>13</v>
      </c>
      <c r="CR79" s="1">
        <v>5000</v>
      </c>
      <c r="CS79" s="1" t="s">
        <v>314</v>
      </c>
      <c r="CT79" s="15" t="s">
        <v>12</v>
      </c>
    </row>
    <row r="80" spans="1:98" s="96" customFormat="1" x14ac:dyDescent="0.25">
      <c r="A80" s="80" t="s">
        <v>358</v>
      </c>
      <c r="B80" s="114">
        <v>33082231</v>
      </c>
      <c r="C80" s="5" t="s">
        <v>112</v>
      </c>
      <c r="D80"/>
      <c r="E80">
        <v>502000</v>
      </c>
      <c r="F80" s="106">
        <v>45478</v>
      </c>
      <c r="G80" s="107"/>
      <c r="H80" s="107" t="s">
        <v>21</v>
      </c>
      <c r="I80" s="107" t="s">
        <v>21</v>
      </c>
      <c r="J80" s="107" t="s">
        <v>21</v>
      </c>
      <c r="K80" s="87">
        <f t="shared" si="51"/>
        <v>-1</v>
      </c>
      <c r="L80" s="87">
        <f t="shared" si="52"/>
        <v>4.7284085389087238E-2</v>
      </c>
      <c r="M80" s="87">
        <f t="shared" si="53"/>
        <v>1.2590059615863001</v>
      </c>
      <c r="N80" s="108">
        <f t="shared" si="54"/>
        <v>-13599.851000000001</v>
      </c>
      <c r="O80" s="108">
        <f t="shared" si="55"/>
        <v>614.02300000000105</v>
      </c>
      <c r="P80" s="108">
        <f t="shared" si="56"/>
        <v>7237.3579999999993</v>
      </c>
      <c r="Q80" s="109"/>
      <c r="R80" s="109">
        <v>13599.851000000001</v>
      </c>
      <c r="S80" s="109">
        <v>12985.828</v>
      </c>
      <c r="T80" s="109">
        <v>5748.47</v>
      </c>
      <c r="U80" s="87">
        <f t="shared" si="57"/>
        <v>-1</v>
      </c>
      <c r="V80" s="87">
        <f t="shared" si="58"/>
        <v>1.6757104712492362E-2</v>
      </c>
      <c r="W80" s="87">
        <f t="shared" si="59"/>
        <v>2.3422163773206921</v>
      </c>
      <c r="X80" s="108">
        <f t="shared" si="60"/>
        <v>-9702.91</v>
      </c>
      <c r="Y80" s="108">
        <f t="shared" si="61"/>
        <v>159.91300000000047</v>
      </c>
      <c r="Z80" s="108">
        <f t="shared" si="62"/>
        <v>6687.7069999999994</v>
      </c>
      <c r="AA80" s="109"/>
      <c r="AB80" s="109">
        <v>9702.91</v>
      </c>
      <c r="AC80" s="109">
        <v>9542.9969999999994</v>
      </c>
      <c r="AD80" s="109">
        <v>2855.29</v>
      </c>
      <c r="AE80" s="87">
        <f t="shared" si="63"/>
        <v>-1</v>
      </c>
      <c r="AF80" s="87">
        <f t="shared" si="64"/>
        <v>4.4219775653486865E-2</v>
      </c>
      <c r="AG80" s="87">
        <f t="shared" si="65"/>
        <v>170.49402911351947</v>
      </c>
      <c r="AH80" s="108">
        <f t="shared" si="66"/>
        <v>-6091.4309999999996</v>
      </c>
      <c r="AI80" s="108">
        <f t="shared" si="67"/>
        <v>257.95499999999993</v>
      </c>
      <c r="AJ80" s="108">
        <f t="shared" si="68"/>
        <v>5867.893</v>
      </c>
      <c r="AK80" s="109"/>
      <c r="AL80" s="109">
        <v>6091.4309999999996</v>
      </c>
      <c r="AM80" s="109">
        <v>5833.4759999999997</v>
      </c>
      <c r="AN80" s="109">
        <v>-34.417000000000002</v>
      </c>
      <c r="AO80" s="87">
        <f t="shared" si="69"/>
        <v>-1</v>
      </c>
      <c r="AP80" s="87">
        <f t="shared" si="70"/>
        <v>5.6461317480990161E-2</v>
      </c>
      <c r="AQ80" s="87">
        <f t="shared" si="71"/>
        <v>14.664196563895473</v>
      </c>
      <c r="AR80" s="108">
        <f t="shared" si="72"/>
        <v>-5676.6350000000002</v>
      </c>
      <c r="AS80" s="108">
        <f t="shared" si="73"/>
        <v>303.38100000000031</v>
      </c>
      <c r="AT80" s="108">
        <f t="shared" si="74"/>
        <v>5766.49</v>
      </c>
      <c r="AU80" s="109"/>
      <c r="AV80" s="109">
        <v>5676.6350000000002</v>
      </c>
      <c r="AW80" s="109">
        <v>5373.2539999999999</v>
      </c>
      <c r="AX80" s="109">
        <v>-393.23599999999999</v>
      </c>
      <c r="AY80" s="87">
        <f t="shared" si="75"/>
        <v>-1</v>
      </c>
      <c r="AZ80" s="87">
        <f t="shared" si="76"/>
        <v>0.11102458716593394</v>
      </c>
      <c r="BA80" s="87">
        <f t="shared" si="77"/>
        <v>0.80663898298115788</v>
      </c>
      <c r="BB80" s="108">
        <f t="shared" si="78"/>
        <v>-15816.84</v>
      </c>
      <c r="BC80" s="108">
        <f t="shared" si="79"/>
        <v>1580.5753999999997</v>
      </c>
      <c r="BD80" s="108">
        <f t="shared" si="80"/>
        <v>6356.2926000000007</v>
      </c>
      <c r="BE80" s="109"/>
      <c r="BF80" s="109">
        <v>15816.84</v>
      </c>
      <c r="BG80" s="109">
        <v>14236.2646</v>
      </c>
      <c r="BH80" s="109">
        <v>7879.9719999999998</v>
      </c>
      <c r="BI80" s="87">
        <f t="shared" si="81"/>
        <v>-1</v>
      </c>
      <c r="BJ80" s="87">
        <f t="shared" si="82"/>
        <v>-2.8513970982386934E-4</v>
      </c>
      <c r="BK80" s="87">
        <f t="shared" si="83"/>
        <v>0.56222312056947243</v>
      </c>
      <c r="BL80" s="108">
        <f t="shared" si="84"/>
        <v>-27788.973999999998</v>
      </c>
      <c r="BM80" s="108">
        <f t="shared" si="85"/>
        <v>-7.9260000000031141</v>
      </c>
      <c r="BN80" s="108">
        <f t="shared" si="86"/>
        <v>10003.731</v>
      </c>
      <c r="BO80" s="109"/>
      <c r="BP80" s="109">
        <v>27788.973999999998</v>
      </c>
      <c r="BQ80" s="109">
        <v>27796.9</v>
      </c>
      <c r="BR80" s="109">
        <v>17793.169000000002</v>
      </c>
      <c r="BS80" s="87" t="e">
        <f t="shared" si="87"/>
        <v>#DIV/0!</v>
      </c>
      <c r="BT80" s="87" t="e">
        <f t="shared" si="88"/>
        <v>#DIV/0!</v>
      </c>
      <c r="BU80" s="87" t="e">
        <f t="shared" si="89"/>
        <v>#DIV/0!</v>
      </c>
      <c r="BV80" s="108">
        <f t="shared" si="90"/>
        <v>0</v>
      </c>
      <c r="BW80" s="108">
        <f t="shared" si="91"/>
        <v>0</v>
      </c>
      <c r="BX80" s="108">
        <f t="shared" si="92"/>
        <v>0</v>
      </c>
      <c r="BY80" s="54"/>
      <c r="BZ80" s="54"/>
      <c r="CA80" s="54"/>
      <c r="CB80" s="54"/>
      <c r="CC80" s="108">
        <f t="shared" si="93"/>
        <v>0</v>
      </c>
      <c r="CD80" s="108">
        <f t="shared" si="94"/>
        <v>-123</v>
      </c>
      <c r="CE80" s="5"/>
      <c r="CF80" s="5"/>
      <c r="CG80" s="5">
        <v>123</v>
      </c>
      <c r="CH80" s="87" t="e">
        <f t="shared" si="95"/>
        <v>#DIV/0!</v>
      </c>
      <c r="CI80" s="87" t="e">
        <f t="shared" si="96"/>
        <v>#DIV/0!</v>
      </c>
      <c r="CJ80" s="108">
        <f t="shared" si="97"/>
        <v>0</v>
      </c>
      <c r="CK80" s="108">
        <f t="shared" si="98"/>
        <v>0</v>
      </c>
      <c r="CL80" s="54"/>
      <c r="CM80" s="54"/>
      <c r="CN80" s="54"/>
      <c r="CO80" s="19"/>
      <c r="CP80" s="1" t="s">
        <v>9</v>
      </c>
      <c r="CQ80" s="4" t="s">
        <v>13</v>
      </c>
      <c r="CR80" s="1">
        <v>2900</v>
      </c>
      <c r="CS80" s="1" t="s">
        <v>350</v>
      </c>
      <c r="CT80" s="15" t="s">
        <v>15</v>
      </c>
    </row>
    <row r="81" spans="1:98" s="96" customFormat="1" x14ac:dyDescent="0.25">
      <c r="A81" s="80" t="s">
        <v>233</v>
      </c>
      <c r="B81" s="114">
        <v>30703030</v>
      </c>
      <c r="C81" s="5" t="s">
        <v>343</v>
      </c>
      <c r="D81"/>
      <c r="E81">
        <v>522910</v>
      </c>
      <c r="F81" s="106">
        <v>45440</v>
      </c>
      <c r="G81" s="107"/>
      <c r="H81" s="107" t="s">
        <v>21</v>
      </c>
      <c r="I81" s="107" t="s">
        <v>21</v>
      </c>
      <c r="J81" s="107" t="s">
        <v>21</v>
      </c>
      <c r="K81" s="87" t="e">
        <f t="shared" si="51"/>
        <v>#DIV/0!</v>
      </c>
      <c r="L81" s="87" t="e">
        <f t="shared" si="52"/>
        <v>#DIV/0!</v>
      </c>
      <c r="M81" s="87" t="e">
        <f t="shared" si="53"/>
        <v>#DIV/0!</v>
      </c>
      <c r="N81" s="108">
        <f t="shared" si="54"/>
        <v>0</v>
      </c>
      <c r="O81" s="108">
        <f t="shared" si="55"/>
        <v>0</v>
      </c>
      <c r="P81" s="108">
        <f t="shared" si="56"/>
        <v>0</v>
      </c>
      <c r="Q81" s="109"/>
      <c r="R81" s="109"/>
      <c r="S81" s="109"/>
      <c r="T81" s="109"/>
      <c r="U81" s="87">
        <f t="shared" si="57"/>
        <v>-1</v>
      </c>
      <c r="V81" s="87">
        <f t="shared" si="58"/>
        <v>-0.19289215686274508</v>
      </c>
      <c r="W81" s="87">
        <f t="shared" si="59"/>
        <v>4.5617631983598139E-2</v>
      </c>
      <c r="X81" s="108">
        <f t="shared" si="60"/>
        <v>-3.2930000000000001</v>
      </c>
      <c r="Y81" s="108">
        <f t="shared" si="61"/>
        <v>-0.78699999999999992</v>
      </c>
      <c r="Z81" s="108">
        <f t="shared" si="62"/>
        <v>0.17799999999999994</v>
      </c>
      <c r="AA81" s="109"/>
      <c r="AB81" s="109">
        <v>3.2930000000000001</v>
      </c>
      <c r="AC81" s="109">
        <v>4.08</v>
      </c>
      <c r="AD81" s="109">
        <v>3.9020000000000001</v>
      </c>
      <c r="AE81" s="87">
        <f t="shared" si="63"/>
        <v>-1</v>
      </c>
      <c r="AF81" s="87">
        <f t="shared" si="64"/>
        <v>9.7847358121330805E-3</v>
      </c>
      <c r="AG81" s="87">
        <f t="shared" si="65"/>
        <v>0.60188087774294674</v>
      </c>
      <c r="AH81" s="108">
        <f t="shared" si="66"/>
        <v>-0.51600000000000001</v>
      </c>
      <c r="AI81" s="108">
        <f t="shared" si="67"/>
        <v>5.0000000000000044E-3</v>
      </c>
      <c r="AJ81" s="108">
        <f t="shared" si="68"/>
        <v>0.192</v>
      </c>
      <c r="AK81" s="109"/>
      <c r="AL81" s="109">
        <v>0.51600000000000001</v>
      </c>
      <c r="AM81" s="109">
        <v>0.51100000000000001</v>
      </c>
      <c r="AN81" s="109">
        <v>0.31900000000000001</v>
      </c>
      <c r="AO81" s="87">
        <f t="shared" si="69"/>
        <v>-1</v>
      </c>
      <c r="AP81" s="87">
        <f t="shared" si="70"/>
        <v>-0.63738920225624507</v>
      </c>
      <c r="AQ81" s="87">
        <f t="shared" si="71"/>
        <v>0.13540713632204954</v>
      </c>
      <c r="AR81" s="108">
        <f t="shared" si="72"/>
        <v>-0.45</v>
      </c>
      <c r="AS81" s="108">
        <f t="shared" si="73"/>
        <v>-0.79100000000000015</v>
      </c>
      <c r="AT81" s="108">
        <f t="shared" si="74"/>
        <v>0.14800000000000013</v>
      </c>
      <c r="AU81" s="109"/>
      <c r="AV81" s="109">
        <v>0.45</v>
      </c>
      <c r="AW81" s="109">
        <v>1.2410000000000001</v>
      </c>
      <c r="AX81" s="109">
        <v>1.093</v>
      </c>
      <c r="AY81" s="87">
        <f t="shared" si="75"/>
        <v>-1</v>
      </c>
      <c r="AZ81" s="87">
        <f t="shared" si="76"/>
        <v>-0.12538275584206293</v>
      </c>
      <c r="BA81" s="87">
        <f t="shared" si="77"/>
        <v>1.854891661195017E-2</v>
      </c>
      <c r="BB81" s="108">
        <f t="shared" si="78"/>
        <v>-5.4269999999999996</v>
      </c>
      <c r="BC81" s="108">
        <f t="shared" si="79"/>
        <v>-0.77800000000000047</v>
      </c>
      <c r="BD81" s="108">
        <f t="shared" si="80"/>
        <v>0.11300000000000043</v>
      </c>
      <c r="BE81" s="109"/>
      <c r="BF81" s="109">
        <v>5.4269999999999996</v>
      </c>
      <c r="BG81" s="109">
        <v>6.2050000000000001</v>
      </c>
      <c r="BH81" s="109">
        <v>6.0919999999999996</v>
      </c>
      <c r="BI81" s="87">
        <f t="shared" si="81"/>
        <v>-1</v>
      </c>
      <c r="BJ81" s="87">
        <f t="shared" si="82"/>
        <v>0.12103746397694522</v>
      </c>
      <c r="BK81" s="87">
        <f t="shared" si="83"/>
        <v>7.4031064015096758E-3</v>
      </c>
      <c r="BL81" s="108">
        <f t="shared" si="84"/>
        <v>-7.78</v>
      </c>
      <c r="BM81" s="108">
        <f t="shared" si="85"/>
        <v>0.83999999999999986</v>
      </c>
      <c r="BN81" s="108">
        <f t="shared" si="86"/>
        <v>5.1000000000000156E-2</v>
      </c>
      <c r="BO81" s="109"/>
      <c r="BP81" s="109">
        <v>7.78</v>
      </c>
      <c r="BQ81" s="109">
        <v>6.94</v>
      </c>
      <c r="BR81" s="109">
        <v>6.8890000000000002</v>
      </c>
      <c r="BS81" s="87">
        <f t="shared" si="87"/>
        <v>-1</v>
      </c>
      <c r="BT81" s="87">
        <f t="shared" si="88"/>
        <v>-0.33333333333333331</v>
      </c>
      <c r="BU81" s="87">
        <f t="shared" si="89"/>
        <v>0</v>
      </c>
      <c r="BV81" s="108">
        <f t="shared" si="90"/>
        <v>-4</v>
      </c>
      <c r="BW81" s="108">
        <f t="shared" si="91"/>
        <v>-2</v>
      </c>
      <c r="BX81" s="108">
        <f t="shared" si="92"/>
        <v>0</v>
      </c>
      <c r="BY81" s="54"/>
      <c r="BZ81" s="54">
        <v>4</v>
      </c>
      <c r="CA81" s="54">
        <v>6</v>
      </c>
      <c r="CB81" s="54">
        <v>6</v>
      </c>
      <c r="CC81" s="108">
        <f t="shared" si="93"/>
        <v>0</v>
      </c>
      <c r="CD81" s="108">
        <f t="shared" si="94"/>
        <v>0</v>
      </c>
      <c r="CE81" s="5"/>
      <c r="CF81" s="5"/>
      <c r="CG81" s="5"/>
      <c r="CH81" s="87" t="e">
        <f t="shared" si="95"/>
        <v>#DIV/0!</v>
      </c>
      <c r="CI81" s="87" t="e">
        <f t="shared" si="96"/>
        <v>#DIV/0!</v>
      </c>
      <c r="CJ81" s="108">
        <f t="shared" si="97"/>
        <v>0</v>
      </c>
      <c r="CK81" s="108">
        <f t="shared" si="98"/>
        <v>0</v>
      </c>
      <c r="CL81" s="54"/>
      <c r="CM81" s="54"/>
      <c r="CN81" s="54"/>
      <c r="CO81" s="19"/>
      <c r="CP81" s="1" t="s">
        <v>9</v>
      </c>
      <c r="CQ81" s="4"/>
      <c r="CR81" s="1">
        <v>6700</v>
      </c>
      <c r="CS81" s="1" t="s">
        <v>339</v>
      </c>
      <c r="CT81" s="15" t="s">
        <v>12</v>
      </c>
    </row>
    <row r="82" spans="1:98" s="96" customFormat="1" x14ac:dyDescent="0.25">
      <c r="A82" s="80" t="s">
        <v>267</v>
      </c>
      <c r="B82" s="114">
        <v>20830786</v>
      </c>
      <c r="C82" s="5" t="s">
        <v>111</v>
      </c>
      <c r="D82"/>
      <c r="E82">
        <v>331500</v>
      </c>
      <c r="F82" s="106">
        <v>45615</v>
      </c>
      <c r="G82" s="107" t="s">
        <v>303</v>
      </c>
      <c r="H82" s="107" t="s">
        <v>303</v>
      </c>
      <c r="I82" s="107" t="s">
        <v>303</v>
      </c>
      <c r="J82" s="107" t="s">
        <v>303</v>
      </c>
      <c r="K82" s="87" t="e">
        <f t="shared" si="51"/>
        <v>#DIV/0!</v>
      </c>
      <c r="L82" s="87" t="e">
        <f t="shared" si="52"/>
        <v>#DIV/0!</v>
      </c>
      <c r="M82" s="87" t="e">
        <f t="shared" si="53"/>
        <v>#DIV/0!</v>
      </c>
      <c r="N82" s="108">
        <f t="shared" si="54"/>
        <v>0</v>
      </c>
      <c r="O82" s="108">
        <f t="shared" si="55"/>
        <v>0</v>
      </c>
      <c r="P82" s="108">
        <f t="shared" si="56"/>
        <v>0</v>
      </c>
      <c r="Q82" s="109"/>
      <c r="R82" s="109"/>
      <c r="S82" s="109"/>
      <c r="T82" s="109"/>
      <c r="U82" s="87">
        <f t="shared" si="57"/>
        <v>0.12657636618402612</v>
      </c>
      <c r="V82" s="87">
        <f t="shared" si="58"/>
        <v>3.5800677310111197E-2</v>
      </c>
      <c r="W82" s="87">
        <f t="shared" si="59"/>
        <v>7.2621641249094972E-4</v>
      </c>
      <c r="X82" s="108">
        <f t="shared" si="60"/>
        <v>0.54199999999999982</v>
      </c>
      <c r="Y82" s="108">
        <f t="shared" si="61"/>
        <v>0.14799999999999969</v>
      </c>
      <c r="Z82" s="108">
        <f t="shared" si="62"/>
        <v>3.0000000000001137E-3</v>
      </c>
      <c r="AA82" s="109">
        <v>4.8239999999999998</v>
      </c>
      <c r="AB82" s="109">
        <v>4.282</v>
      </c>
      <c r="AC82" s="109">
        <v>4.1340000000000003</v>
      </c>
      <c r="AD82" s="109">
        <v>4.1310000000000002</v>
      </c>
      <c r="AE82" s="87">
        <f t="shared" si="63"/>
        <v>0.23945335710041579</v>
      </c>
      <c r="AF82" s="87">
        <f t="shared" si="64"/>
        <v>0.32938388625592419</v>
      </c>
      <c r="AG82" s="87">
        <f t="shared" si="65"/>
        <v>-1.9364833462432157E-2</v>
      </c>
      <c r="AH82" s="108">
        <f t="shared" si="66"/>
        <v>0.4029999999999998</v>
      </c>
      <c r="AI82" s="108">
        <f t="shared" si="67"/>
        <v>0.41700000000000004</v>
      </c>
      <c r="AJ82" s="108">
        <f t="shared" si="68"/>
        <v>-2.4999999999999911E-2</v>
      </c>
      <c r="AK82" s="109">
        <v>2.0859999999999999</v>
      </c>
      <c r="AL82" s="109">
        <v>1.6830000000000001</v>
      </c>
      <c r="AM82" s="109">
        <v>1.266</v>
      </c>
      <c r="AN82" s="109">
        <v>1.2909999999999999</v>
      </c>
      <c r="AO82" s="87">
        <f t="shared" si="69"/>
        <v>0.2278708133971292</v>
      </c>
      <c r="AP82" s="87">
        <f t="shared" si="70"/>
        <v>0.33439744612928979</v>
      </c>
      <c r="AQ82" s="87">
        <f t="shared" si="71"/>
        <v>-1.6483516483516585E-2</v>
      </c>
      <c r="AR82" s="108">
        <f t="shared" si="72"/>
        <v>0.38100000000000001</v>
      </c>
      <c r="AS82" s="108">
        <f t="shared" si="73"/>
        <v>0.41900000000000004</v>
      </c>
      <c r="AT82" s="108">
        <f t="shared" si="74"/>
        <v>-2.100000000000013E-2</v>
      </c>
      <c r="AU82" s="109">
        <v>2.0529999999999999</v>
      </c>
      <c r="AV82" s="109">
        <v>1.6719999999999999</v>
      </c>
      <c r="AW82" s="109">
        <v>1.2529999999999999</v>
      </c>
      <c r="AX82" s="109">
        <v>1.274</v>
      </c>
      <c r="AY82" s="87">
        <f t="shared" si="75"/>
        <v>0.12896222318714726</v>
      </c>
      <c r="AZ82" s="87">
        <f t="shared" si="76"/>
        <v>0.16548582995951416</v>
      </c>
      <c r="BA82" s="87">
        <f t="shared" si="77"/>
        <v>-8.5298544907175741E-3</v>
      </c>
      <c r="BB82" s="108">
        <f t="shared" si="78"/>
        <v>0.29700000000000015</v>
      </c>
      <c r="BC82" s="108">
        <f t="shared" si="79"/>
        <v>0.32699999999999996</v>
      </c>
      <c r="BD82" s="108">
        <f t="shared" si="80"/>
        <v>-1.7000000000000126E-2</v>
      </c>
      <c r="BE82" s="109">
        <v>2.6</v>
      </c>
      <c r="BF82" s="109">
        <v>2.3029999999999999</v>
      </c>
      <c r="BG82" s="109">
        <v>1.976</v>
      </c>
      <c r="BH82" s="109">
        <v>1.9930000000000001</v>
      </c>
      <c r="BI82" s="87">
        <f t="shared" si="81"/>
        <v>0.23266932270916332</v>
      </c>
      <c r="BJ82" s="87">
        <f t="shared" si="82"/>
        <v>0.13883847549909259</v>
      </c>
      <c r="BK82" s="87">
        <f t="shared" si="83"/>
        <v>-1.8699910952805036E-2</v>
      </c>
      <c r="BL82" s="108">
        <f t="shared" si="84"/>
        <v>0.87599999999999989</v>
      </c>
      <c r="BM82" s="108">
        <f t="shared" si="85"/>
        <v>0.45900000000000007</v>
      </c>
      <c r="BN82" s="108">
        <f t="shared" si="86"/>
        <v>-6.3000000000000167E-2</v>
      </c>
      <c r="BO82" s="109">
        <v>4.641</v>
      </c>
      <c r="BP82" s="109">
        <v>3.7650000000000001</v>
      </c>
      <c r="BQ82" s="109">
        <v>3.306</v>
      </c>
      <c r="BR82" s="109">
        <v>3.3690000000000002</v>
      </c>
      <c r="BS82" s="87">
        <f t="shared" si="87"/>
        <v>0</v>
      </c>
      <c r="BT82" s="87">
        <f t="shared" si="88"/>
        <v>0</v>
      </c>
      <c r="BU82" s="87">
        <f t="shared" si="89"/>
        <v>-0.14285714285714285</v>
      </c>
      <c r="BV82" s="108">
        <f t="shared" si="90"/>
        <v>0</v>
      </c>
      <c r="BW82" s="108">
        <f t="shared" si="91"/>
        <v>0</v>
      </c>
      <c r="BX82" s="108">
        <f t="shared" si="92"/>
        <v>-1</v>
      </c>
      <c r="BY82" s="54">
        <v>6</v>
      </c>
      <c r="BZ82" s="54">
        <v>6</v>
      </c>
      <c r="CA82" s="54">
        <v>6</v>
      </c>
      <c r="CB82" s="54">
        <v>7</v>
      </c>
      <c r="CC82" s="108">
        <f t="shared" si="93"/>
        <v>0</v>
      </c>
      <c r="CD82" s="108">
        <f t="shared" si="94"/>
        <v>0</v>
      </c>
      <c r="CE82" s="5"/>
      <c r="CF82" s="5"/>
      <c r="CG82" s="5"/>
      <c r="CH82" s="87" t="e">
        <f t="shared" si="95"/>
        <v>#DIV/0!</v>
      </c>
      <c r="CI82" s="87" t="e">
        <f t="shared" si="96"/>
        <v>#DIV/0!</v>
      </c>
      <c r="CJ82" s="108">
        <f t="shared" si="97"/>
        <v>0</v>
      </c>
      <c r="CK82" s="108">
        <f t="shared" si="98"/>
        <v>0</v>
      </c>
      <c r="CL82" s="54"/>
      <c r="CM82" s="54"/>
      <c r="CN82" s="54"/>
      <c r="CO82" s="19"/>
      <c r="CP82" s="1" t="s">
        <v>11</v>
      </c>
      <c r="CQ82" s="4"/>
      <c r="CR82" s="1">
        <v>9370</v>
      </c>
      <c r="CS82" s="1" t="s">
        <v>305</v>
      </c>
      <c r="CT82" s="15" t="s">
        <v>14</v>
      </c>
    </row>
    <row r="83" spans="1:98" s="96" customFormat="1" x14ac:dyDescent="0.25">
      <c r="A83" s="80" t="s">
        <v>459</v>
      </c>
      <c r="B83" s="114">
        <v>11221033</v>
      </c>
      <c r="C83" s="5" t="s">
        <v>163</v>
      </c>
      <c r="D83"/>
      <c r="E83">
        <v>281300</v>
      </c>
      <c r="F83" s="106">
        <v>45471</v>
      </c>
      <c r="G83" s="117"/>
      <c r="H83" s="118" t="s">
        <v>21</v>
      </c>
      <c r="I83" s="119" t="s">
        <v>21</v>
      </c>
      <c r="J83" s="119"/>
      <c r="K83" s="87" t="e">
        <f t="shared" si="51"/>
        <v>#DIV/0!</v>
      </c>
      <c r="L83" s="87" t="e">
        <f t="shared" si="52"/>
        <v>#DIV/0!</v>
      </c>
      <c r="M83" s="87" t="e">
        <f t="shared" si="53"/>
        <v>#DIV/0!</v>
      </c>
      <c r="N83" s="108">
        <f t="shared" si="54"/>
        <v>0</v>
      </c>
      <c r="O83" s="108">
        <f t="shared" si="55"/>
        <v>0</v>
      </c>
      <c r="P83" s="108">
        <f t="shared" si="56"/>
        <v>0</v>
      </c>
      <c r="Q83" s="109"/>
      <c r="R83" s="109"/>
      <c r="S83" s="109"/>
      <c r="T83" s="109"/>
      <c r="U83" s="87" t="e">
        <f t="shared" si="57"/>
        <v>#DIV/0!</v>
      </c>
      <c r="V83" s="87" t="e">
        <f t="shared" si="58"/>
        <v>#DIV/0!</v>
      </c>
      <c r="W83" s="87" t="e">
        <f t="shared" si="59"/>
        <v>#DIV/0!</v>
      </c>
      <c r="X83" s="108">
        <f t="shared" si="60"/>
        <v>0</v>
      </c>
      <c r="Y83" s="108">
        <f t="shared" si="61"/>
        <v>0</v>
      </c>
      <c r="Z83" s="108">
        <f t="shared" si="62"/>
        <v>0</v>
      </c>
      <c r="AA83" s="109"/>
      <c r="AB83" s="109"/>
      <c r="AC83" s="109"/>
      <c r="AD83" s="109"/>
      <c r="AE83" s="87" t="e">
        <f t="shared" si="63"/>
        <v>#DIV/0!</v>
      </c>
      <c r="AF83" s="87" t="e">
        <f t="shared" si="64"/>
        <v>#DIV/0!</v>
      </c>
      <c r="AG83" s="87" t="e">
        <f t="shared" si="65"/>
        <v>#DIV/0!</v>
      </c>
      <c r="AH83" s="108">
        <f t="shared" si="66"/>
        <v>0</v>
      </c>
      <c r="AI83" s="108">
        <f t="shared" si="67"/>
        <v>0</v>
      </c>
      <c r="AJ83" s="108">
        <f t="shared" si="68"/>
        <v>0</v>
      </c>
      <c r="AK83" s="109"/>
      <c r="AL83" s="109"/>
      <c r="AM83" s="109"/>
      <c r="AN83" s="109"/>
      <c r="AO83" s="87" t="e">
        <f t="shared" si="69"/>
        <v>#DIV/0!</v>
      </c>
      <c r="AP83" s="87" t="e">
        <f t="shared" si="70"/>
        <v>#DIV/0!</v>
      </c>
      <c r="AQ83" s="87" t="e">
        <f t="shared" si="71"/>
        <v>#DIV/0!</v>
      </c>
      <c r="AR83" s="108">
        <f t="shared" si="72"/>
        <v>0</v>
      </c>
      <c r="AS83" s="108">
        <f t="shared" si="73"/>
        <v>0</v>
      </c>
      <c r="AT83" s="108">
        <f t="shared" si="74"/>
        <v>0</v>
      </c>
      <c r="AU83" s="109"/>
      <c r="AV83" s="109"/>
      <c r="AW83" s="109"/>
      <c r="AX83" s="109"/>
      <c r="AY83" s="87" t="e">
        <f t="shared" si="75"/>
        <v>#DIV/0!</v>
      </c>
      <c r="AZ83" s="87" t="e">
        <f t="shared" si="76"/>
        <v>#DIV/0!</v>
      </c>
      <c r="BA83" s="87" t="e">
        <f t="shared" si="77"/>
        <v>#DIV/0!</v>
      </c>
      <c r="BB83" s="108">
        <f t="shared" si="78"/>
        <v>0</v>
      </c>
      <c r="BC83" s="108">
        <f t="shared" si="79"/>
        <v>0</v>
      </c>
      <c r="BD83" s="108">
        <f t="shared" si="80"/>
        <v>0</v>
      </c>
      <c r="BE83" s="109"/>
      <c r="BF83" s="109"/>
      <c r="BG83" s="109"/>
      <c r="BH83" s="109"/>
      <c r="BI83" s="87" t="e">
        <f t="shared" si="81"/>
        <v>#DIV/0!</v>
      </c>
      <c r="BJ83" s="87" t="e">
        <f t="shared" si="82"/>
        <v>#DIV/0!</v>
      </c>
      <c r="BK83" s="87" t="e">
        <f t="shared" si="83"/>
        <v>#DIV/0!</v>
      </c>
      <c r="BL83" s="108">
        <f t="shared" si="84"/>
        <v>0</v>
      </c>
      <c r="BM83" s="108">
        <f t="shared" si="85"/>
        <v>0</v>
      </c>
      <c r="BN83" s="108">
        <f t="shared" si="86"/>
        <v>0</v>
      </c>
      <c r="BO83" s="109"/>
      <c r="BP83" s="109"/>
      <c r="BQ83" s="109"/>
      <c r="BR83" s="109"/>
      <c r="BS83" s="87">
        <f t="shared" si="87"/>
        <v>-1</v>
      </c>
      <c r="BT83" s="87">
        <f t="shared" si="88"/>
        <v>-3.7974683544303799E-2</v>
      </c>
      <c r="BU83" s="87" t="e">
        <f t="shared" si="89"/>
        <v>#DIV/0!</v>
      </c>
      <c r="BV83" s="108">
        <f t="shared" si="90"/>
        <v>-76</v>
      </c>
      <c r="BW83" s="108">
        <f t="shared" si="91"/>
        <v>-3</v>
      </c>
      <c r="BX83" s="108">
        <f t="shared" si="92"/>
        <v>79</v>
      </c>
      <c r="BY83" s="123"/>
      <c r="BZ83" s="123">
        <v>76</v>
      </c>
      <c r="CA83" s="54">
        <v>79</v>
      </c>
      <c r="CB83" s="54"/>
      <c r="CC83" s="108">
        <f t="shared" si="93"/>
        <v>0</v>
      </c>
      <c r="CD83" s="108">
        <f t="shared" si="94"/>
        <v>0</v>
      </c>
      <c r="CE83" s="54"/>
      <c r="CF83" s="54"/>
      <c r="CG83" s="54"/>
      <c r="CH83" s="87" t="e">
        <f t="shared" si="95"/>
        <v>#DIV/0!</v>
      </c>
      <c r="CI83" s="87" t="e">
        <f t="shared" si="96"/>
        <v>#DIV/0!</v>
      </c>
      <c r="CJ83" s="108">
        <f t="shared" si="97"/>
        <v>0</v>
      </c>
      <c r="CK83" s="108">
        <f t="shared" si="98"/>
        <v>0</v>
      </c>
      <c r="CL83" s="54"/>
      <c r="CM83" s="54"/>
      <c r="CN83" s="54"/>
      <c r="CO83" s="19"/>
      <c r="CP83" s="1" t="s">
        <v>11</v>
      </c>
      <c r="CQ83" s="4"/>
      <c r="CR83" s="1">
        <v>9560</v>
      </c>
      <c r="CS83" s="1" t="s">
        <v>365</v>
      </c>
      <c r="CT83" s="15" t="s">
        <v>14</v>
      </c>
    </row>
    <row r="84" spans="1:98" s="96" customFormat="1" x14ac:dyDescent="0.25">
      <c r="A84" s="80" t="s">
        <v>264</v>
      </c>
      <c r="B84" s="114">
        <v>49255616</v>
      </c>
      <c r="C84" s="5" t="s">
        <v>111</v>
      </c>
      <c r="D84"/>
      <c r="E84">
        <v>331500</v>
      </c>
      <c r="F84" s="106">
        <v>45644</v>
      </c>
      <c r="G84" s="107" t="s">
        <v>297</v>
      </c>
      <c r="H84" s="107" t="s">
        <v>297</v>
      </c>
      <c r="I84" s="107" t="s">
        <v>297</v>
      </c>
      <c r="J84" s="107" t="s">
        <v>297</v>
      </c>
      <c r="K84" s="87" t="e">
        <f t="shared" si="51"/>
        <v>#DIV/0!</v>
      </c>
      <c r="L84" s="87" t="e">
        <f t="shared" si="52"/>
        <v>#DIV/0!</v>
      </c>
      <c r="M84" s="87" t="e">
        <f t="shared" si="53"/>
        <v>#DIV/0!</v>
      </c>
      <c r="N84" s="108">
        <f t="shared" si="54"/>
        <v>0</v>
      </c>
      <c r="O84" s="108">
        <f t="shared" si="55"/>
        <v>0</v>
      </c>
      <c r="P84" s="108">
        <f t="shared" si="56"/>
        <v>0</v>
      </c>
      <c r="Q84" s="109"/>
      <c r="R84" s="109"/>
      <c r="S84" s="109"/>
      <c r="T84" s="109"/>
      <c r="U84" s="87">
        <f t="shared" si="57"/>
        <v>0.20510464522715674</v>
      </c>
      <c r="V84" s="87">
        <f t="shared" si="58"/>
        <v>0.15937740427294797</v>
      </c>
      <c r="W84" s="87">
        <f t="shared" si="59"/>
        <v>8.8794381081255133E-2</v>
      </c>
      <c r="X84" s="108">
        <f t="shared" si="60"/>
        <v>4.0180000000000007</v>
      </c>
      <c r="Y84" s="108">
        <f t="shared" si="61"/>
        <v>2.6930000000000014</v>
      </c>
      <c r="Z84" s="108">
        <f t="shared" si="62"/>
        <v>1.3779999999999983</v>
      </c>
      <c r="AA84" s="109">
        <v>23.608000000000001</v>
      </c>
      <c r="AB84" s="109">
        <v>19.59</v>
      </c>
      <c r="AC84" s="109">
        <v>16.896999999999998</v>
      </c>
      <c r="AD84" s="109">
        <v>15.519</v>
      </c>
      <c r="AE84" s="87">
        <f t="shared" si="63"/>
        <v>0.23764441591784335</v>
      </c>
      <c r="AF84" s="87">
        <f t="shared" si="64"/>
        <v>0.43561391384473624</v>
      </c>
      <c r="AG84" s="87">
        <f t="shared" si="65"/>
        <v>1.2387828777720475</v>
      </c>
      <c r="AH84" s="108">
        <f t="shared" si="66"/>
        <v>1.4809999999999999</v>
      </c>
      <c r="AI84" s="108">
        <f t="shared" si="67"/>
        <v>1.891</v>
      </c>
      <c r="AJ84" s="108">
        <f t="shared" si="68"/>
        <v>2.4020000000000001</v>
      </c>
      <c r="AK84" s="109">
        <v>7.7130000000000001</v>
      </c>
      <c r="AL84" s="109">
        <v>6.2320000000000002</v>
      </c>
      <c r="AM84" s="109">
        <v>4.3410000000000002</v>
      </c>
      <c r="AN84" s="109">
        <v>1.9390000000000001</v>
      </c>
      <c r="AO84" s="87">
        <f t="shared" si="69"/>
        <v>-7.4782119763845939E-2</v>
      </c>
      <c r="AP84" s="87">
        <f t="shared" si="70"/>
        <v>0.71752776436504084</v>
      </c>
      <c r="AQ84" s="87">
        <f t="shared" si="71"/>
        <v>1.2921970116214723</v>
      </c>
      <c r="AR84" s="108">
        <f t="shared" si="72"/>
        <v>-0.53200000000000003</v>
      </c>
      <c r="AS84" s="108">
        <f t="shared" si="73"/>
        <v>2.9719999999999995</v>
      </c>
      <c r="AT84" s="108">
        <f t="shared" si="74"/>
        <v>2.3350000000000004</v>
      </c>
      <c r="AU84" s="109">
        <v>6.5819999999999999</v>
      </c>
      <c r="AV84" s="109">
        <v>7.1139999999999999</v>
      </c>
      <c r="AW84" s="109">
        <v>4.1420000000000003</v>
      </c>
      <c r="AX84" s="109">
        <v>1.8069999999999999</v>
      </c>
      <c r="AY84" s="87">
        <f t="shared" si="75"/>
        <v>1.7057440781146266E-2</v>
      </c>
      <c r="AZ84" s="87">
        <f t="shared" si="76"/>
        <v>0.17884041494955247</v>
      </c>
      <c r="BA84" s="87">
        <f t="shared" si="77"/>
        <v>0.18637781336929954</v>
      </c>
      <c r="BB84" s="108">
        <f t="shared" si="78"/>
        <v>0.2829999999999977</v>
      </c>
      <c r="BC84" s="108">
        <f t="shared" si="79"/>
        <v>2.5170000000000012</v>
      </c>
      <c r="BD84" s="108">
        <f t="shared" si="80"/>
        <v>2.2110000000000003</v>
      </c>
      <c r="BE84" s="109">
        <v>16.873999999999999</v>
      </c>
      <c r="BF84" s="109">
        <v>16.591000000000001</v>
      </c>
      <c r="BG84" s="109">
        <v>14.074</v>
      </c>
      <c r="BH84" s="109">
        <v>11.863</v>
      </c>
      <c r="BI84" s="87">
        <f t="shared" si="81"/>
        <v>3.2472464868970777E-2</v>
      </c>
      <c r="BJ84" s="87">
        <f t="shared" si="82"/>
        <v>0.10218092008874373</v>
      </c>
      <c r="BK84" s="87">
        <f t="shared" si="83"/>
        <v>0.20317300428103746</v>
      </c>
      <c r="BL84" s="108">
        <f t="shared" si="84"/>
        <v>0.85500000000000043</v>
      </c>
      <c r="BM84" s="108">
        <f t="shared" si="85"/>
        <v>2.4409999999999989</v>
      </c>
      <c r="BN84" s="108">
        <f t="shared" si="86"/>
        <v>4.0339999999999989</v>
      </c>
      <c r="BO84" s="109">
        <v>27.184999999999999</v>
      </c>
      <c r="BP84" s="109">
        <v>26.33</v>
      </c>
      <c r="BQ84" s="109">
        <v>23.888999999999999</v>
      </c>
      <c r="BR84" s="109">
        <v>19.855</v>
      </c>
      <c r="BS84" s="87">
        <f t="shared" si="87"/>
        <v>-0.10344827586206896</v>
      </c>
      <c r="BT84" s="87">
        <f t="shared" si="88"/>
        <v>0.11538461538461539</v>
      </c>
      <c r="BU84" s="87">
        <f t="shared" si="89"/>
        <v>0</v>
      </c>
      <c r="BV84" s="108">
        <f t="shared" si="90"/>
        <v>-3</v>
      </c>
      <c r="BW84" s="108">
        <f t="shared" si="91"/>
        <v>3</v>
      </c>
      <c r="BX84" s="108">
        <f t="shared" si="92"/>
        <v>0</v>
      </c>
      <c r="BY84" s="54">
        <v>26</v>
      </c>
      <c r="BZ84" s="54">
        <v>29</v>
      </c>
      <c r="CA84" s="54">
        <v>26</v>
      </c>
      <c r="CB84" s="54">
        <v>26</v>
      </c>
      <c r="CC84" s="108">
        <f t="shared" si="93"/>
        <v>0</v>
      </c>
      <c r="CD84" s="108">
        <f t="shared" si="94"/>
        <v>0</v>
      </c>
      <c r="CE84" s="5"/>
      <c r="CF84" s="5"/>
      <c r="CG84" s="5"/>
      <c r="CH84" s="87" t="e">
        <f t="shared" si="95"/>
        <v>#DIV/0!</v>
      </c>
      <c r="CI84" s="87" t="e">
        <f t="shared" si="96"/>
        <v>#DIV/0!</v>
      </c>
      <c r="CJ84" s="108">
        <f t="shared" si="97"/>
        <v>0</v>
      </c>
      <c r="CK84" s="108">
        <f t="shared" si="98"/>
        <v>0</v>
      </c>
      <c r="CL84" s="54"/>
      <c r="CM84" s="54"/>
      <c r="CN84" s="54"/>
      <c r="CO84" s="19"/>
      <c r="CP84" s="1" t="s">
        <v>9</v>
      </c>
      <c r="CQ84" s="4"/>
      <c r="CR84" s="1">
        <v>7730</v>
      </c>
      <c r="CS84" s="1" t="s">
        <v>299</v>
      </c>
      <c r="CT84" s="15" t="s">
        <v>14</v>
      </c>
    </row>
    <row r="85" spans="1:98" s="96" customFormat="1" x14ac:dyDescent="0.25">
      <c r="A85" s="80" t="s">
        <v>355</v>
      </c>
      <c r="B85" s="114">
        <v>36943378</v>
      </c>
      <c r="C85" s="5" t="s">
        <v>163</v>
      </c>
      <c r="D85"/>
      <c r="E85">
        <v>522920</v>
      </c>
      <c r="F85" s="106">
        <v>45447</v>
      </c>
      <c r="G85" s="107"/>
      <c r="H85" s="107" t="s">
        <v>21</v>
      </c>
      <c r="I85" s="107" t="s">
        <v>21</v>
      </c>
      <c r="J85" s="107" t="s">
        <v>21</v>
      </c>
      <c r="K85" s="87" t="e">
        <f t="shared" si="51"/>
        <v>#DIV/0!</v>
      </c>
      <c r="L85" s="87" t="e">
        <f t="shared" si="52"/>
        <v>#DIV/0!</v>
      </c>
      <c r="M85" s="87" t="e">
        <f t="shared" si="53"/>
        <v>#DIV/0!</v>
      </c>
      <c r="N85" s="108">
        <f t="shared" si="54"/>
        <v>0</v>
      </c>
      <c r="O85" s="108">
        <f t="shared" si="55"/>
        <v>0</v>
      </c>
      <c r="P85" s="108">
        <f t="shared" si="56"/>
        <v>0</v>
      </c>
      <c r="Q85" s="109"/>
      <c r="R85" s="109"/>
      <c r="S85" s="109"/>
      <c r="T85" s="109"/>
      <c r="U85" s="87">
        <f t="shared" si="57"/>
        <v>-1</v>
      </c>
      <c r="V85" s="87">
        <f t="shared" si="58"/>
        <v>7.4229842526460671E-2</v>
      </c>
      <c r="W85" s="87">
        <f t="shared" si="59"/>
        <v>2.5125357200625879E-3</v>
      </c>
      <c r="X85" s="108">
        <f t="shared" si="60"/>
        <v>-99.869</v>
      </c>
      <c r="Y85" s="108">
        <f t="shared" si="61"/>
        <v>6.9009999999999962</v>
      </c>
      <c r="Z85" s="108">
        <f t="shared" si="62"/>
        <v>0.23300000000000409</v>
      </c>
      <c r="AA85" s="109"/>
      <c r="AB85" s="109">
        <v>99.869</v>
      </c>
      <c r="AC85" s="109">
        <v>92.968000000000004</v>
      </c>
      <c r="AD85" s="109">
        <v>92.734999999999999</v>
      </c>
      <c r="AE85" s="87">
        <f t="shared" si="63"/>
        <v>-1</v>
      </c>
      <c r="AF85" s="87">
        <f t="shared" si="64"/>
        <v>-6.1913300284780058E-2</v>
      </c>
      <c r="AG85" s="87">
        <f t="shared" si="65"/>
        <v>0.20332529508820921</v>
      </c>
      <c r="AH85" s="108">
        <f t="shared" si="66"/>
        <v>-17.788</v>
      </c>
      <c r="AI85" s="108">
        <f t="shared" si="67"/>
        <v>-1.1739999999999995</v>
      </c>
      <c r="AJ85" s="108">
        <f t="shared" si="68"/>
        <v>3.2040000000000006</v>
      </c>
      <c r="AK85" s="109"/>
      <c r="AL85" s="109">
        <v>17.788</v>
      </c>
      <c r="AM85" s="109">
        <v>18.962</v>
      </c>
      <c r="AN85" s="109">
        <v>15.757999999999999</v>
      </c>
      <c r="AO85" s="87">
        <f t="shared" si="69"/>
        <v>-1</v>
      </c>
      <c r="AP85" s="87">
        <f t="shared" si="70"/>
        <v>-0.15546904433002642</v>
      </c>
      <c r="AQ85" s="87">
        <f t="shared" si="71"/>
        <v>0.1219443466009158</v>
      </c>
      <c r="AR85" s="108">
        <f t="shared" si="72"/>
        <v>-13.45</v>
      </c>
      <c r="AS85" s="108">
        <f t="shared" si="73"/>
        <v>-2.4760000000000009</v>
      </c>
      <c r="AT85" s="108">
        <f t="shared" si="74"/>
        <v>1.7309999999999999</v>
      </c>
      <c r="AU85" s="109"/>
      <c r="AV85" s="109">
        <v>13.45</v>
      </c>
      <c r="AW85" s="109">
        <v>15.926</v>
      </c>
      <c r="AX85" s="109">
        <v>14.195</v>
      </c>
      <c r="AY85" s="87">
        <f t="shared" si="75"/>
        <v>-1</v>
      </c>
      <c r="AZ85" s="87">
        <f t="shared" si="76"/>
        <v>9.559194443366574E-2</v>
      </c>
      <c r="BA85" s="87">
        <f t="shared" si="77"/>
        <v>0.27959285004965245</v>
      </c>
      <c r="BB85" s="108">
        <f t="shared" si="78"/>
        <v>-56.469000000000001</v>
      </c>
      <c r="BC85" s="108">
        <f t="shared" si="79"/>
        <v>4.9269999999999996</v>
      </c>
      <c r="BD85" s="108">
        <f t="shared" si="80"/>
        <v>11.262</v>
      </c>
      <c r="BE85" s="109"/>
      <c r="BF85" s="109">
        <v>56.469000000000001</v>
      </c>
      <c r="BG85" s="109">
        <v>51.542000000000002</v>
      </c>
      <c r="BH85" s="109">
        <v>40.28</v>
      </c>
      <c r="BI85" s="87">
        <f t="shared" si="81"/>
        <v>-1</v>
      </c>
      <c r="BJ85" s="87">
        <f t="shared" si="82"/>
        <v>0.10054081618959432</v>
      </c>
      <c r="BK85" s="87">
        <f t="shared" si="83"/>
        <v>1.6792580699448185E-2</v>
      </c>
      <c r="BL85" s="108">
        <f t="shared" si="84"/>
        <v>-246.02699999999999</v>
      </c>
      <c r="BM85" s="108">
        <f t="shared" si="85"/>
        <v>22.475999999999999</v>
      </c>
      <c r="BN85" s="108">
        <f t="shared" si="86"/>
        <v>3.6919999999999789</v>
      </c>
      <c r="BO85" s="109"/>
      <c r="BP85" s="109">
        <v>246.02699999999999</v>
      </c>
      <c r="BQ85" s="109">
        <v>223.55099999999999</v>
      </c>
      <c r="BR85" s="109">
        <v>219.85900000000001</v>
      </c>
      <c r="BS85" s="87">
        <f t="shared" si="87"/>
        <v>-1</v>
      </c>
      <c r="BT85" s="87">
        <f t="shared" si="88"/>
        <v>6.097560975609756E-2</v>
      </c>
      <c r="BU85" s="87">
        <f t="shared" si="89"/>
        <v>-0.34920634920634919</v>
      </c>
      <c r="BV85" s="108">
        <f t="shared" si="90"/>
        <v>-87</v>
      </c>
      <c r="BW85" s="108">
        <f t="shared" si="91"/>
        <v>5</v>
      </c>
      <c r="BX85" s="108">
        <f t="shared" si="92"/>
        <v>-44</v>
      </c>
      <c r="BY85" s="54"/>
      <c r="BZ85" s="54">
        <v>87</v>
      </c>
      <c r="CA85" s="54">
        <v>82</v>
      </c>
      <c r="CB85" s="54">
        <v>126</v>
      </c>
      <c r="CC85" s="108">
        <f t="shared" si="93"/>
        <v>0</v>
      </c>
      <c r="CD85" s="108">
        <f t="shared" si="94"/>
        <v>0</v>
      </c>
      <c r="CE85" s="5"/>
      <c r="CF85" s="5"/>
      <c r="CG85" s="5"/>
      <c r="CH85" s="87" t="e">
        <f t="shared" si="95"/>
        <v>#DIV/0!</v>
      </c>
      <c r="CI85" s="87" t="e">
        <f t="shared" si="96"/>
        <v>#DIV/0!</v>
      </c>
      <c r="CJ85" s="108">
        <f t="shared" si="97"/>
        <v>0</v>
      </c>
      <c r="CK85" s="108">
        <f t="shared" si="98"/>
        <v>0</v>
      </c>
      <c r="CL85" s="54"/>
      <c r="CM85" s="54"/>
      <c r="CN85" s="54"/>
      <c r="CO85" s="19"/>
      <c r="CP85" s="1" t="s">
        <v>11</v>
      </c>
      <c r="CQ85" s="4"/>
      <c r="CR85" s="1">
        <v>6700</v>
      </c>
      <c r="CS85" s="1" t="s">
        <v>339</v>
      </c>
      <c r="CT85" s="15" t="s">
        <v>12</v>
      </c>
    </row>
    <row r="86" spans="1:98" s="96" customFormat="1" x14ac:dyDescent="0.25">
      <c r="A86" s="80" t="s">
        <v>160</v>
      </c>
      <c r="B86" s="114">
        <v>25980956</v>
      </c>
      <c r="C86" s="5" t="s">
        <v>163</v>
      </c>
      <c r="D86" t="s">
        <v>164</v>
      </c>
      <c r="E86">
        <v>711220</v>
      </c>
      <c r="F86" s="106">
        <v>45697</v>
      </c>
      <c r="G86" s="107" t="s">
        <v>21</v>
      </c>
      <c r="H86" s="107" t="s">
        <v>21</v>
      </c>
      <c r="I86" s="107" t="s">
        <v>21</v>
      </c>
      <c r="J86" s="107" t="s">
        <v>21</v>
      </c>
      <c r="K86" s="87" t="e">
        <f t="shared" si="51"/>
        <v>#DIV/0!</v>
      </c>
      <c r="L86" s="87" t="e">
        <f t="shared" si="52"/>
        <v>#DIV/0!</v>
      </c>
      <c r="M86" s="87" t="e">
        <f t="shared" si="53"/>
        <v>#DIV/0!</v>
      </c>
      <c r="N86" s="108">
        <f t="shared" si="54"/>
        <v>0</v>
      </c>
      <c r="O86" s="108">
        <f t="shared" si="55"/>
        <v>0</v>
      </c>
      <c r="P86" s="108">
        <f t="shared" si="56"/>
        <v>0</v>
      </c>
      <c r="Q86" s="109"/>
      <c r="R86" s="109"/>
      <c r="S86" s="109"/>
      <c r="T86" s="109"/>
      <c r="U86" s="87">
        <f t="shared" si="57"/>
        <v>0.6836644741303316</v>
      </c>
      <c r="V86" s="87">
        <f t="shared" si="58"/>
        <v>-5.7820086889854294E-2</v>
      </c>
      <c r="W86" s="87">
        <f t="shared" si="59"/>
        <v>0.15020576131687233</v>
      </c>
      <c r="X86" s="108">
        <f t="shared" si="60"/>
        <v>10.082000000000001</v>
      </c>
      <c r="Y86" s="108">
        <f t="shared" si="61"/>
        <v>-0.90499999999999936</v>
      </c>
      <c r="Z86" s="108">
        <f t="shared" si="62"/>
        <v>2.0439999999999987</v>
      </c>
      <c r="AA86" s="109">
        <v>24.829000000000001</v>
      </c>
      <c r="AB86" s="109">
        <v>14.747</v>
      </c>
      <c r="AC86" s="109">
        <v>15.651999999999999</v>
      </c>
      <c r="AD86" s="109">
        <v>13.608000000000001</v>
      </c>
      <c r="AE86" s="87">
        <f t="shared" si="63"/>
        <v>1.3078131134668236</v>
      </c>
      <c r="AF86" s="87">
        <f t="shared" si="64"/>
        <v>-4.2661153918436279E-2</v>
      </c>
      <c r="AG86" s="87">
        <f t="shared" si="65"/>
        <v>0.2896267571497817</v>
      </c>
      <c r="AH86" s="108">
        <f t="shared" si="66"/>
        <v>6.6619999999999999</v>
      </c>
      <c r="AI86" s="108">
        <f t="shared" si="67"/>
        <v>-0.22699999999999942</v>
      </c>
      <c r="AJ86" s="108">
        <f t="shared" si="68"/>
        <v>1.1949999999999994</v>
      </c>
      <c r="AK86" s="109">
        <v>11.756</v>
      </c>
      <c r="AL86" s="109">
        <v>5.0940000000000003</v>
      </c>
      <c r="AM86" s="109">
        <v>5.3209999999999997</v>
      </c>
      <c r="AN86" s="109">
        <v>4.1260000000000003</v>
      </c>
      <c r="AO86" s="87">
        <f t="shared" si="69"/>
        <v>1.3077673692427791</v>
      </c>
      <c r="AP86" s="87">
        <f t="shared" si="70"/>
        <v>-3.3572236891738959E-2</v>
      </c>
      <c r="AQ86" s="87">
        <f t="shared" si="71"/>
        <v>0.29887310142087209</v>
      </c>
      <c r="AR86" s="108">
        <f t="shared" si="72"/>
        <v>6.7009999999999996</v>
      </c>
      <c r="AS86" s="108">
        <f t="shared" si="73"/>
        <v>-0.17799999999999994</v>
      </c>
      <c r="AT86" s="108">
        <f t="shared" si="74"/>
        <v>1.2199999999999998</v>
      </c>
      <c r="AU86" s="109">
        <v>11.824999999999999</v>
      </c>
      <c r="AV86" s="109">
        <v>5.1239999999999997</v>
      </c>
      <c r="AW86" s="109">
        <v>5.3019999999999996</v>
      </c>
      <c r="AX86" s="109">
        <v>4.0819999999999999</v>
      </c>
      <c r="AY86" s="87">
        <f t="shared" si="75"/>
        <v>0.78597230583985545</v>
      </c>
      <c r="AZ86" s="87">
        <f t="shared" si="76"/>
        <v>-1.0524733122838179E-3</v>
      </c>
      <c r="BA86" s="87">
        <f t="shared" si="77"/>
        <v>0.20510962130820795</v>
      </c>
      <c r="BB86" s="108">
        <f t="shared" si="78"/>
        <v>5.2219999999999995</v>
      </c>
      <c r="BC86" s="108">
        <f t="shared" si="79"/>
        <v>-6.9999999999996732E-3</v>
      </c>
      <c r="BD86" s="108">
        <f t="shared" si="80"/>
        <v>1.1319999999999997</v>
      </c>
      <c r="BE86" s="109">
        <v>11.866</v>
      </c>
      <c r="BF86" s="109">
        <v>6.6440000000000001</v>
      </c>
      <c r="BG86" s="109">
        <v>6.6509999999999998</v>
      </c>
      <c r="BH86" s="109">
        <v>5.5190000000000001</v>
      </c>
      <c r="BI86" s="87">
        <f t="shared" si="81"/>
        <v>0.60134809821858448</v>
      </c>
      <c r="BJ86" s="87">
        <f t="shared" si="82"/>
        <v>0.30252100840336132</v>
      </c>
      <c r="BK86" s="87">
        <f t="shared" si="83"/>
        <v>0.14802015838732896</v>
      </c>
      <c r="BL86" s="108">
        <f t="shared" si="84"/>
        <v>6.2449999999999992</v>
      </c>
      <c r="BM86" s="108">
        <f t="shared" si="85"/>
        <v>2.4119999999999999</v>
      </c>
      <c r="BN86" s="108">
        <f t="shared" si="86"/>
        <v>1.0279999999999996</v>
      </c>
      <c r="BO86" s="109">
        <v>16.63</v>
      </c>
      <c r="BP86" s="109">
        <v>10.385</v>
      </c>
      <c r="BQ86" s="109">
        <v>7.9729999999999999</v>
      </c>
      <c r="BR86" s="109">
        <v>6.9450000000000003</v>
      </c>
      <c r="BS86" s="87">
        <f t="shared" si="87"/>
        <v>6.6666666666666666E-2</v>
      </c>
      <c r="BT86" s="87">
        <f t="shared" si="88"/>
        <v>0</v>
      </c>
      <c r="BU86" s="87">
        <f t="shared" si="89"/>
        <v>0</v>
      </c>
      <c r="BV86" s="108">
        <f t="shared" si="90"/>
        <v>1</v>
      </c>
      <c r="BW86" s="108">
        <f t="shared" si="91"/>
        <v>0</v>
      </c>
      <c r="BX86" s="108">
        <f t="shared" si="92"/>
        <v>0</v>
      </c>
      <c r="BY86" s="54">
        <v>16</v>
      </c>
      <c r="BZ86" s="54">
        <v>15</v>
      </c>
      <c r="CA86" s="54">
        <v>15</v>
      </c>
      <c r="CB86" s="54">
        <v>15</v>
      </c>
      <c r="CC86" s="108">
        <f t="shared" si="93"/>
        <v>0</v>
      </c>
      <c r="CD86" s="108">
        <f t="shared" si="94"/>
        <v>0</v>
      </c>
      <c r="CE86" s="5"/>
      <c r="CF86" s="5"/>
      <c r="CG86" s="5"/>
      <c r="CH86" s="87" t="e">
        <f t="shared" si="95"/>
        <v>#DIV/0!</v>
      </c>
      <c r="CI86" s="87" t="e">
        <f t="shared" si="96"/>
        <v>#DIV/0!</v>
      </c>
      <c r="CJ86" s="108">
        <f t="shared" si="97"/>
        <v>0</v>
      </c>
      <c r="CK86" s="108">
        <f t="shared" si="98"/>
        <v>0</v>
      </c>
      <c r="CL86" s="54"/>
      <c r="CM86" s="54"/>
      <c r="CN86" s="54"/>
      <c r="CO86" s="19"/>
      <c r="CP86" s="1" t="s">
        <v>9</v>
      </c>
      <c r="CQ86" s="4"/>
      <c r="CR86" s="1">
        <v>9990</v>
      </c>
      <c r="CS86" s="1" t="s">
        <v>381</v>
      </c>
      <c r="CT86" s="15" t="s">
        <v>14</v>
      </c>
    </row>
    <row r="87" spans="1:98" s="96" customFormat="1" x14ac:dyDescent="0.25">
      <c r="A87" s="80" t="s">
        <v>147</v>
      </c>
      <c r="B87" s="80"/>
      <c r="C87" s="5" t="s">
        <v>153</v>
      </c>
      <c r="D87"/>
      <c r="E87"/>
      <c r="F87" s="106" t="s">
        <v>337</v>
      </c>
      <c r="G87" s="107"/>
      <c r="H87" s="107"/>
      <c r="I87" s="107"/>
      <c r="J87" s="107"/>
      <c r="K87" s="87" t="e">
        <f t="shared" si="51"/>
        <v>#DIV/0!</v>
      </c>
      <c r="L87" s="87" t="e">
        <f t="shared" si="52"/>
        <v>#DIV/0!</v>
      </c>
      <c r="M87" s="87" t="e">
        <f t="shared" si="53"/>
        <v>#DIV/0!</v>
      </c>
      <c r="N87" s="108">
        <f t="shared" si="54"/>
        <v>0</v>
      </c>
      <c r="O87" s="108">
        <f t="shared" si="55"/>
        <v>0</v>
      </c>
      <c r="P87" s="108">
        <f t="shared" si="56"/>
        <v>0</v>
      </c>
      <c r="Q87" s="109"/>
      <c r="R87" s="109"/>
      <c r="S87" s="109"/>
      <c r="T87" s="109"/>
      <c r="U87" s="87" t="e">
        <f t="shared" si="57"/>
        <v>#DIV/0!</v>
      </c>
      <c r="V87" s="87" t="e">
        <f t="shared" si="58"/>
        <v>#DIV/0!</v>
      </c>
      <c r="W87" s="87" t="e">
        <f t="shared" si="59"/>
        <v>#DIV/0!</v>
      </c>
      <c r="X87" s="108">
        <f t="shared" si="60"/>
        <v>0</v>
      </c>
      <c r="Y87" s="108">
        <f t="shared" si="61"/>
        <v>0</v>
      </c>
      <c r="Z87" s="108">
        <f t="shared" si="62"/>
        <v>0</v>
      </c>
      <c r="AA87" s="109"/>
      <c r="AB87" s="109"/>
      <c r="AC87" s="109"/>
      <c r="AD87" s="109"/>
      <c r="AE87" s="87" t="e">
        <f t="shared" si="63"/>
        <v>#DIV/0!</v>
      </c>
      <c r="AF87" s="87" t="e">
        <f t="shared" si="64"/>
        <v>#DIV/0!</v>
      </c>
      <c r="AG87" s="87" t="e">
        <f t="shared" si="65"/>
        <v>#DIV/0!</v>
      </c>
      <c r="AH87" s="108">
        <f t="shared" si="66"/>
        <v>0</v>
      </c>
      <c r="AI87" s="108">
        <f t="shared" si="67"/>
        <v>0</v>
      </c>
      <c r="AJ87" s="108">
        <f t="shared" si="68"/>
        <v>0</v>
      </c>
      <c r="AK87" s="109"/>
      <c r="AL87" s="109"/>
      <c r="AM87" s="109"/>
      <c r="AN87" s="109"/>
      <c r="AO87" s="87" t="e">
        <f t="shared" si="69"/>
        <v>#DIV/0!</v>
      </c>
      <c r="AP87" s="87" t="e">
        <f t="shared" si="70"/>
        <v>#DIV/0!</v>
      </c>
      <c r="AQ87" s="87" t="e">
        <f t="shared" si="71"/>
        <v>#DIV/0!</v>
      </c>
      <c r="AR87" s="108">
        <f t="shared" si="72"/>
        <v>0</v>
      </c>
      <c r="AS87" s="108">
        <f t="shared" si="73"/>
        <v>0</v>
      </c>
      <c r="AT87" s="108">
        <f t="shared" si="74"/>
        <v>0</v>
      </c>
      <c r="AU87" s="109"/>
      <c r="AV87" s="109"/>
      <c r="AW87" s="109"/>
      <c r="AX87" s="109"/>
      <c r="AY87" s="87" t="e">
        <f t="shared" si="75"/>
        <v>#DIV/0!</v>
      </c>
      <c r="AZ87" s="87" t="e">
        <f t="shared" si="76"/>
        <v>#DIV/0!</v>
      </c>
      <c r="BA87" s="87" t="e">
        <f t="shared" si="77"/>
        <v>#DIV/0!</v>
      </c>
      <c r="BB87" s="108">
        <f t="shared" si="78"/>
        <v>0</v>
      </c>
      <c r="BC87" s="108">
        <f t="shared" si="79"/>
        <v>0</v>
      </c>
      <c r="BD87" s="108">
        <f t="shared" si="80"/>
        <v>0</v>
      </c>
      <c r="BE87" s="109"/>
      <c r="BF87" s="109"/>
      <c r="BG87" s="109"/>
      <c r="BH87" s="109"/>
      <c r="BI87" s="87" t="e">
        <f t="shared" si="81"/>
        <v>#DIV/0!</v>
      </c>
      <c r="BJ87" s="87" t="e">
        <f t="shared" si="82"/>
        <v>#DIV/0!</v>
      </c>
      <c r="BK87" s="87" t="e">
        <f t="shared" si="83"/>
        <v>#DIV/0!</v>
      </c>
      <c r="BL87" s="108">
        <f t="shared" si="84"/>
        <v>0</v>
      </c>
      <c r="BM87" s="108">
        <f t="shared" si="85"/>
        <v>0</v>
      </c>
      <c r="BN87" s="108">
        <f t="shared" si="86"/>
        <v>0</v>
      </c>
      <c r="BO87" s="109"/>
      <c r="BP87" s="109"/>
      <c r="BQ87" s="109"/>
      <c r="BR87" s="109"/>
      <c r="BS87" s="87" t="e">
        <f t="shared" si="87"/>
        <v>#DIV/0!</v>
      </c>
      <c r="BT87" s="87" t="e">
        <f t="shared" si="88"/>
        <v>#DIV/0!</v>
      </c>
      <c r="BU87" s="87" t="e">
        <f t="shared" si="89"/>
        <v>#DIV/0!</v>
      </c>
      <c r="BV87" s="108">
        <f t="shared" si="90"/>
        <v>0</v>
      </c>
      <c r="BW87" s="108">
        <f t="shared" si="91"/>
        <v>0</v>
      </c>
      <c r="BX87" s="108">
        <f t="shared" si="92"/>
        <v>0</v>
      </c>
      <c r="BY87" s="54"/>
      <c r="BZ87" s="54"/>
      <c r="CA87" s="54"/>
      <c r="CB87" s="54"/>
      <c r="CC87" s="108">
        <f t="shared" si="93"/>
        <v>0</v>
      </c>
      <c r="CD87" s="108">
        <f t="shared" si="94"/>
        <v>0</v>
      </c>
      <c r="CE87" s="5"/>
      <c r="CF87" s="5"/>
      <c r="CG87" s="5"/>
      <c r="CH87" s="87">
        <f t="shared" si="95"/>
        <v>-1</v>
      </c>
      <c r="CI87" s="87">
        <f t="shared" si="96"/>
        <v>2.2153057488099596E-2</v>
      </c>
      <c r="CJ87" s="108">
        <f t="shared" si="97"/>
        <v>-5583000</v>
      </c>
      <c r="CK87" s="108">
        <f t="shared" si="98"/>
        <v>121000</v>
      </c>
      <c r="CL87" s="54"/>
      <c r="CM87" s="54">
        <v>5583000</v>
      </c>
      <c r="CN87" s="54">
        <v>5462000</v>
      </c>
      <c r="CO87" s="19"/>
      <c r="CP87" s="1"/>
      <c r="CQ87" s="4"/>
      <c r="CR87" s="1"/>
      <c r="CS87" s="1"/>
      <c r="CT87" s="15"/>
    </row>
    <row r="88" spans="1:98" s="96" customFormat="1" x14ac:dyDescent="0.25">
      <c r="A88" s="80" t="s">
        <v>248</v>
      </c>
      <c r="B88" s="114">
        <v>10151627</v>
      </c>
      <c r="C88" s="5" t="s">
        <v>343</v>
      </c>
      <c r="D88"/>
      <c r="E88">
        <v>522910</v>
      </c>
      <c r="F88" s="106">
        <v>45474</v>
      </c>
      <c r="G88" s="107"/>
      <c r="H88" s="107" t="s">
        <v>21</v>
      </c>
      <c r="I88" s="107" t="s">
        <v>21</v>
      </c>
      <c r="J88" s="107" t="s">
        <v>21</v>
      </c>
      <c r="K88" s="87" t="e">
        <f t="shared" si="51"/>
        <v>#DIV/0!</v>
      </c>
      <c r="L88" s="87" t="e">
        <f t="shared" si="52"/>
        <v>#DIV/0!</v>
      </c>
      <c r="M88" s="87" t="e">
        <f t="shared" si="53"/>
        <v>#DIV/0!</v>
      </c>
      <c r="N88" s="108">
        <f t="shared" si="54"/>
        <v>0</v>
      </c>
      <c r="O88" s="108">
        <f t="shared" si="55"/>
        <v>0</v>
      </c>
      <c r="P88" s="108">
        <f t="shared" si="56"/>
        <v>0</v>
      </c>
      <c r="Q88" s="109"/>
      <c r="R88" s="109"/>
      <c r="S88" s="109"/>
      <c r="T88" s="109"/>
      <c r="U88" s="87">
        <f t="shared" si="57"/>
        <v>-1</v>
      </c>
      <c r="V88" s="87">
        <f t="shared" si="58"/>
        <v>-0.10421940928270038</v>
      </c>
      <c r="W88" s="87">
        <f t="shared" si="59"/>
        <v>0.3612866168868466</v>
      </c>
      <c r="X88" s="108">
        <f t="shared" si="60"/>
        <v>-2.1230000000000002</v>
      </c>
      <c r="Y88" s="108">
        <f t="shared" si="61"/>
        <v>-0.24699999999999989</v>
      </c>
      <c r="Z88" s="108">
        <f t="shared" si="62"/>
        <v>0.629</v>
      </c>
      <c r="AA88" s="109"/>
      <c r="AB88" s="109">
        <v>2.1230000000000002</v>
      </c>
      <c r="AC88" s="109">
        <v>2.37</v>
      </c>
      <c r="AD88" s="109">
        <v>1.7410000000000001</v>
      </c>
      <c r="AE88" s="87">
        <f t="shared" si="63"/>
        <v>-1</v>
      </c>
      <c r="AF88" s="87">
        <f t="shared" si="64"/>
        <v>-0.22426265998887035</v>
      </c>
      <c r="AG88" s="87">
        <f t="shared" si="65"/>
        <v>0.41607565011820336</v>
      </c>
      <c r="AH88" s="108">
        <f t="shared" si="66"/>
        <v>-1.3939999999999999</v>
      </c>
      <c r="AI88" s="108">
        <f t="shared" si="67"/>
        <v>-0.40300000000000002</v>
      </c>
      <c r="AJ88" s="108">
        <f t="shared" si="68"/>
        <v>0.52800000000000002</v>
      </c>
      <c r="AK88" s="109"/>
      <c r="AL88" s="109">
        <v>1.3939999999999999</v>
      </c>
      <c r="AM88" s="109">
        <v>1.7969999999999999</v>
      </c>
      <c r="AN88" s="109">
        <v>1.2689999999999999</v>
      </c>
      <c r="AO88" s="87">
        <f t="shared" si="69"/>
        <v>-1</v>
      </c>
      <c r="AP88" s="87">
        <f t="shared" si="70"/>
        <v>-0.22247317899491809</v>
      </c>
      <c r="AQ88" s="87">
        <f t="shared" si="71"/>
        <v>0.39558707643814028</v>
      </c>
      <c r="AR88" s="108">
        <f t="shared" si="72"/>
        <v>-1.377</v>
      </c>
      <c r="AS88" s="108">
        <f t="shared" si="73"/>
        <v>-0.39399999999999991</v>
      </c>
      <c r="AT88" s="108">
        <f t="shared" si="74"/>
        <v>0.502</v>
      </c>
      <c r="AU88" s="109"/>
      <c r="AV88" s="109">
        <v>1.377</v>
      </c>
      <c r="AW88" s="109">
        <v>1.7709999999999999</v>
      </c>
      <c r="AX88" s="109">
        <v>1.2689999999999999</v>
      </c>
      <c r="AY88" s="87">
        <f t="shared" si="75"/>
        <v>-1</v>
      </c>
      <c r="AZ88" s="87">
        <f t="shared" si="76"/>
        <v>-0.11070110701107021</v>
      </c>
      <c r="BA88" s="87">
        <f t="shared" si="77"/>
        <v>0.23744292237442929</v>
      </c>
      <c r="BB88" s="108">
        <f t="shared" si="78"/>
        <v>-1.9279999999999999</v>
      </c>
      <c r="BC88" s="108">
        <f t="shared" si="79"/>
        <v>-0.24000000000000021</v>
      </c>
      <c r="BD88" s="108">
        <f t="shared" si="80"/>
        <v>0.41600000000000015</v>
      </c>
      <c r="BE88" s="109"/>
      <c r="BF88" s="109">
        <v>1.9279999999999999</v>
      </c>
      <c r="BG88" s="109">
        <v>2.1680000000000001</v>
      </c>
      <c r="BH88" s="109">
        <v>1.752</v>
      </c>
      <c r="BI88" s="87">
        <f t="shared" si="81"/>
        <v>-1</v>
      </c>
      <c r="BJ88" s="87">
        <f t="shared" si="82"/>
        <v>-4.3375563667597157E-2</v>
      </c>
      <c r="BK88" s="87">
        <f t="shared" si="83"/>
        <v>6.9591180523656399E-2</v>
      </c>
      <c r="BL88" s="108">
        <f t="shared" si="84"/>
        <v>-4.4550000000000001</v>
      </c>
      <c r="BM88" s="108">
        <f t="shared" si="85"/>
        <v>-0.20199999999999996</v>
      </c>
      <c r="BN88" s="108">
        <f t="shared" si="86"/>
        <v>0.30299999999999994</v>
      </c>
      <c r="BO88" s="109"/>
      <c r="BP88" s="109">
        <v>4.4550000000000001</v>
      </c>
      <c r="BQ88" s="109">
        <v>4.657</v>
      </c>
      <c r="BR88" s="109">
        <v>4.3540000000000001</v>
      </c>
      <c r="BS88" s="87">
        <f t="shared" si="87"/>
        <v>-1</v>
      </c>
      <c r="BT88" s="87">
        <f t="shared" si="88"/>
        <v>0</v>
      </c>
      <c r="BU88" s="87">
        <f t="shared" si="89"/>
        <v>0</v>
      </c>
      <c r="BV88" s="108">
        <f t="shared" si="90"/>
        <v>-2</v>
      </c>
      <c r="BW88" s="108">
        <f t="shared" si="91"/>
        <v>0</v>
      </c>
      <c r="BX88" s="108">
        <f t="shared" si="92"/>
        <v>0</v>
      </c>
      <c r="BY88" s="54"/>
      <c r="BZ88" s="54">
        <v>2</v>
      </c>
      <c r="CA88" s="54">
        <v>2</v>
      </c>
      <c r="CB88" s="54">
        <v>2</v>
      </c>
      <c r="CC88" s="108">
        <f t="shared" si="93"/>
        <v>0</v>
      </c>
      <c r="CD88" s="108">
        <f t="shared" si="94"/>
        <v>0</v>
      </c>
      <c r="CE88" s="5"/>
      <c r="CF88" s="5"/>
      <c r="CG88" s="5"/>
      <c r="CH88" s="87" t="e">
        <f t="shared" si="95"/>
        <v>#DIV/0!</v>
      </c>
      <c r="CI88" s="87" t="e">
        <f t="shared" si="96"/>
        <v>#DIV/0!</v>
      </c>
      <c r="CJ88" s="108">
        <f t="shared" si="97"/>
        <v>0</v>
      </c>
      <c r="CK88" s="108">
        <f t="shared" si="98"/>
        <v>0</v>
      </c>
      <c r="CL88" s="54"/>
      <c r="CM88" s="54"/>
      <c r="CN88" s="54"/>
      <c r="CO88" s="19"/>
      <c r="CP88" s="1" t="s">
        <v>9</v>
      </c>
      <c r="CQ88" s="4"/>
      <c r="CR88" s="1">
        <v>9900</v>
      </c>
      <c r="CS88" s="1" t="s">
        <v>340</v>
      </c>
      <c r="CT88" s="15" t="s">
        <v>14</v>
      </c>
    </row>
    <row r="89" spans="1:98" s="96" customFormat="1" x14ac:dyDescent="0.25">
      <c r="A89" s="80" t="s">
        <v>150</v>
      </c>
      <c r="B89" s="114">
        <v>25868455</v>
      </c>
      <c r="C89" s="5" t="s">
        <v>153</v>
      </c>
      <c r="D89"/>
      <c r="E89">
        <v>522210</v>
      </c>
      <c r="F89" s="106" t="s">
        <v>337</v>
      </c>
      <c r="G89" s="107"/>
      <c r="H89" s="107"/>
      <c r="I89" s="107"/>
      <c r="J89" s="107"/>
      <c r="K89" s="87" t="e">
        <f t="shared" si="51"/>
        <v>#DIV/0!</v>
      </c>
      <c r="L89" s="87" t="e">
        <f t="shared" si="52"/>
        <v>#DIV/0!</v>
      </c>
      <c r="M89" s="87" t="e">
        <f t="shared" si="53"/>
        <v>#DIV/0!</v>
      </c>
      <c r="N89" s="108">
        <f t="shared" si="54"/>
        <v>0</v>
      </c>
      <c r="O89" s="108">
        <f t="shared" si="55"/>
        <v>0</v>
      </c>
      <c r="P89" s="108">
        <f t="shared" si="56"/>
        <v>0</v>
      </c>
      <c r="Q89" s="109"/>
      <c r="R89" s="109"/>
      <c r="S89" s="109"/>
      <c r="T89" s="109"/>
      <c r="U89" s="87" t="e">
        <f t="shared" si="57"/>
        <v>#DIV/0!</v>
      </c>
      <c r="V89" s="87" t="e">
        <f t="shared" si="58"/>
        <v>#DIV/0!</v>
      </c>
      <c r="W89" s="87" t="e">
        <f t="shared" si="59"/>
        <v>#DIV/0!</v>
      </c>
      <c r="X89" s="108">
        <f t="shared" si="60"/>
        <v>0</v>
      </c>
      <c r="Y89" s="108">
        <f t="shared" si="61"/>
        <v>0</v>
      </c>
      <c r="Z89" s="108">
        <f t="shared" si="62"/>
        <v>0</v>
      </c>
      <c r="AA89" s="109"/>
      <c r="AB89" s="109"/>
      <c r="AC89" s="109"/>
      <c r="AD89" s="109"/>
      <c r="AE89" s="87" t="e">
        <f t="shared" si="63"/>
        <v>#DIV/0!</v>
      </c>
      <c r="AF89" s="87" t="e">
        <f t="shared" si="64"/>
        <v>#DIV/0!</v>
      </c>
      <c r="AG89" s="87" t="e">
        <f t="shared" si="65"/>
        <v>#DIV/0!</v>
      </c>
      <c r="AH89" s="108">
        <f t="shared" si="66"/>
        <v>0</v>
      </c>
      <c r="AI89" s="108">
        <f t="shared" si="67"/>
        <v>0</v>
      </c>
      <c r="AJ89" s="108">
        <f t="shared" si="68"/>
        <v>0</v>
      </c>
      <c r="AK89" s="109"/>
      <c r="AL89" s="109"/>
      <c r="AM89" s="109"/>
      <c r="AN89" s="109"/>
      <c r="AO89" s="87" t="e">
        <f t="shared" si="69"/>
        <v>#DIV/0!</v>
      </c>
      <c r="AP89" s="87" t="e">
        <f t="shared" si="70"/>
        <v>#DIV/0!</v>
      </c>
      <c r="AQ89" s="87" t="e">
        <f t="shared" si="71"/>
        <v>#DIV/0!</v>
      </c>
      <c r="AR89" s="108">
        <f t="shared" si="72"/>
        <v>0</v>
      </c>
      <c r="AS89" s="108">
        <f t="shared" si="73"/>
        <v>0</v>
      </c>
      <c r="AT89" s="108">
        <f t="shared" si="74"/>
        <v>0</v>
      </c>
      <c r="AU89" s="109"/>
      <c r="AV89" s="109"/>
      <c r="AW89" s="109"/>
      <c r="AX89" s="109"/>
      <c r="AY89" s="87" t="e">
        <f t="shared" si="75"/>
        <v>#DIV/0!</v>
      </c>
      <c r="AZ89" s="87" t="e">
        <f t="shared" si="76"/>
        <v>#DIV/0!</v>
      </c>
      <c r="BA89" s="87" t="e">
        <f t="shared" si="77"/>
        <v>#DIV/0!</v>
      </c>
      <c r="BB89" s="108">
        <f t="shared" si="78"/>
        <v>0</v>
      </c>
      <c r="BC89" s="108">
        <f t="shared" si="79"/>
        <v>0</v>
      </c>
      <c r="BD89" s="108">
        <f t="shared" si="80"/>
        <v>0</v>
      </c>
      <c r="BE89" s="109"/>
      <c r="BF89" s="109"/>
      <c r="BG89" s="109"/>
      <c r="BH89" s="109"/>
      <c r="BI89" s="87" t="e">
        <f t="shared" si="81"/>
        <v>#DIV/0!</v>
      </c>
      <c r="BJ89" s="87" t="e">
        <f t="shared" si="82"/>
        <v>#DIV/0!</v>
      </c>
      <c r="BK89" s="87" t="e">
        <f t="shared" si="83"/>
        <v>#DIV/0!</v>
      </c>
      <c r="BL89" s="108">
        <f t="shared" si="84"/>
        <v>0</v>
      </c>
      <c r="BM89" s="108">
        <f t="shared" si="85"/>
        <v>0</v>
      </c>
      <c r="BN89" s="108">
        <f t="shared" si="86"/>
        <v>0</v>
      </c>
      <c r="BO89" s="109"/>
      <c r="BP89" s="109"/>
      <c r="BQ89" s="109"/>
      <c r="BR89" s="109"/>
      <c r="BS89" s="87" t="e">
        <f t="shared" si="87"/>
        <v>#DIV/0!</v>
      </c>
      <c r="BT89" s="87" t="e">
        <f t="shared" si="88"/>
        <v>#DIV/0!</v>
      </c>
      <c r="BU89" s="87" t="e">
        <f t="shared" si="89"/>
        <v>#DIV/0!</v>
      </c>
      <c r="BV89" s="108">
        <f t="shared" si="90"/>
        <v>0</v>
      </c>
      <c r="BW89" s="108">
        <f t="shared" si="91"/>
        <v>0</v>
      </c>
      <c r="BX89" s="108">
        <f t="shared" si="92"/>
        <v>0</v>
      </c>
      <c r="BY89" s="54"/>
      <c r="BZ89" s="54"/>
      <c r="CA89" s="54"/>
      <c r="CB89" s="54"/>
      <c r="CC89" s="108">
        <f t="shared" si="93"/>
        <v>0</v>
      </c>
      <c r="CD89" s="108">
        <f t="shared" si="94"/>
        <v>0</v>
      </c>
      <c r="CE89" s="5"/>
      <c r="CF89" s="5"/>
      <c r="CG89" s="5"/>
      <c r="CH89" s="87">
        <f t="shared" si="95"/>
        <v>-1</v>
      </c>
      <c r="CI89" s="87">
        <f t="shared" si="96"/>
        <v>-4.6567450792126742E-2</v>
      </c>
      <c r="CJ89" s="108">
        <f t="shared" si="97"/>
        <v>-1986000</v>
      </c>
      <c r="CK89" s="108">
        <f t="shared" si="98"/>
        <v>-97000</v>
      </c>
      <c r="CL89" s="54"/>
      <c r="CM89" s="54">
        <v>1986000</v>
      </c>
      <c r="CN89" s="54">
        <v>2083000</v>
      </c>
      <c r="CO89" s="19"/>
      <c r="CP89" s="1"/>
      <c r="CQ89" s="4" t="s">
        <v>13</v>
      </c>
      <c r="CR89" s="1"/>
      <c r="CS89" s="1"/>
      <c r="CT89" s="15"/>
    </row>
    <row r="90" spans="1:98" s="96" customFormat="1" x14ac:dyDescent="0.25">
      <c r="A90" s="80" t="s">
        <v>222</v>
      </c>
      <c r="B90" s="114">
        <v>31850746</v>
      </c>
      <c r="C90" s="5" t="s">
        <v>344</v>
      </c>
      <c r="D90"/>
      <c r="E90">
        <v>522220</v>
      </c>
      <c r="F90" s="106">
        <v>45623</v>
      </c>
      <c r="G90" s="107"/>
      <c r="H90" s="107" t="s">
        <v>292</v>
      </c>
      <c r="I90" s="107" t="s">
        <v>292</v>
      </c>
      <c r="J90" s="107" t="s">
        <v>292</v>
      </c>
      <c r="K90" s="87" t="e">
        <f t="shared" si="51"/>
        <v>#DIV/0!</v>
      </c>
      <c r="L90" s="87" t="e">
        <f t="shared" si="52"/>
        <v>#DIV/0!</v>
      </c>
      <c r="M90" s="87" t="e">
        <f t="shared" si="53"/>
        <v>#DIV/0!</v>
      </c>
      <c r="N90" s="108">
        <f t="shared" si="54"/>
        <v>0</v>
      </c>
      <c r="O90" s="108">
        <f t="shared" si="55"/>
        <v>0</v>
      </c>
      <c r="P90" s="108">
        <f t="shared" si="56"/>
        <v>0</v>
      </c>
      <c r="Q90" s="109"/>
      <c r="R90" s="109"/>
      <c r="S90" s="109"/>
      <c r="T90" s="109"/>
      <c r="U90" s="87">
        <f t="shared" si="57"/>
        <v>-1</v>
      </c>
      <c r="V90" s="87">
        <f t="shared" si="58"/>
        <v>-0.31014652591775649</v>
      </c>
      <c r="W90" s="87">
        <f t="shared" si="59"/>
        <v>0.17060125414976038</v>
      </c>
      <c r="X90" s="108">
        <f t="shared" si="60"/>
        <v>-8.7569999999999997</v>
      </c>
      <c r="Y90" s="108">
        <f t="shared" si="61"/>
        <v>-3.9370000000000012</v>
      </c>
      <c r="Z90" s="108">
        <f t="shared" si="62"/>
        <v>1.8500000000000014</v>
      </c>
      <c r="AA90" s="109"/>
      <c r="AB90" s="109">
        <v>8.7569999999999997</v>
      </c>
      <c r="AC90" s="109">
        <v>12.694000000000001</v>
      </c>
      <c r="AD90" s="109">
        <v>10.843999999999999</v>
      </c>
      <c r="AE90" s="87">
        <f t="shared" si="63"/>
        <v>-1</v>
      </c>
      <c r="AF90" s="87">
        <f t="shared" si="64"/>
        <v>-0.99857346647646217</v>
      </c>
      <c r="AG90" s="87">
        <f t="shared" si="65"/>
        <v>0.37181996086105662</v>
      </c>
      <c r="AH90" s="108">
        <f t="shared" si="66"/>
        <v>-1E-3</v>
      </c>
      <c r="AI90" s="108">
        <f t="shared" si="67"/>
        <v>-0.7</v>
      </c>
      <c r="AJ90" s="108">
        <f t="shared" si="68"/>
        <v>0.18999999999999995</v>
      </c>
      <c r="AK90" s="109"/>
      <c r="AL90" s="109">
        <v>1E-3</v>
      </c>
      <c r="AM90" s="109">
        <v>0.70099999999999996</v>
      </c>
      <c r="AN90" s="109">
        <v>0.51100000000000001</v>
      </c>
      <c r="AO90" s="87">
        <f t="shared" si="69"/>
        <v>1</v>
      </c>
      <c r="AP90" s="87">
        <f t="shared" si="70"/>
        <v>-1.4385633270321361</v>
      </c>
      <c r="AQ90" s="87">
        <f t="shared" si="71"/>
        <v>0.33249370277078083</v>
      </c>
      <c r="AR90" s="108">
        <f t="shared" si="72"/>
        <v>0.23200000000000001</v>
      </c>
      <c r="AS90" s="108">
        <f t="shared" si="73"/>
        <v>-0.76100000000000001</v>
      </c>
      <c r="AT90" s="108">
        <f t="shared" si="74"/>
        <v>0.13200000000000001</v>
      </c>
      <c r="AU90" s="109"/>
      <c r="AV90" s="109">
        <v>-0.23200000000000001</v>
      </c>
      <c r="AW90" s="109">
        <v>0.52900000000000003</v>
      </c>
      <c r="AX90" s="109">
        <v>0.39700000000000002</v>
      </c>
      <c r="AY90" s="87">
        <f t="shared" si="75"/>
        <v>-1</v>
      </c>
      <c r="AZ90" s="87">
        <f t="shared" si="76"/>
        <v>-0.24141519250780435</v>
      </c>
      <c r="BA90" s="87">
        <f t="shared" si="77"/>
        <v>0.74727272727272709</v>
      </c>
      <c r="BB90" s="108">
        <f t="shared" si="78"/>
        <v>-0.72899999999999998</v>
      </c>
      <c r="BC90" s="108">
        <f t="shared" si="79"/>
        <v>-0.23199999999999998</v>
      </c>
      <c r="BD90" s="108">
        <f t="shared" si="80"/>
        <v>0.41099999999999992</v>
      </c>
      <c r="BE90" s="109"/>
      <c r="BF90" s="109">
        <v>0.72899999999999998</v>
      </c>
      <c r="BG90" s="109">
        <v>0.96099999999999997</v>
      </c>
      <c r="BH90" s="109">
        <v>0.55000000000000004</v>
      </c>
      <c r="BI90" s="87">
        <f t="shared" si="81"/>
        <v>-1</v>
      </c>
      <c r="BJ90" s="87">
        <f t="shared" si="82"/>
        <v>4.854499128335793E-2</v>
      </c>
      <c r="BK90" s="87">
        <f t="shared" si="83"/>
        <v>0.17377616873917837</v>
      </c>
      <c r="BL90" s="108">
        <f t="shared" si="84"/>
        <v>-7.819</v>
      </c>
      <c r="BM90" s="108">
        <f t="shared" si="85"/>
        <v>0.3620000000000001</v>
      </c>
      <c r="BN90" s="108">
        <f t="shared" si="86"/>
        <v>1.1040000000000001</v>
      </c>
      <c r="BO90" s="109"/>
      <c r="BP90" s="109">
        <v>7.819</v>
      </c>
      <c r="BQ90" s="109">
        <v>7.4569999999999999</v>
      </c>
      <c r="BR90" s="109">
        <v>6.3529999999999998</v>
      </c>
      <c r="BS90" s="87">
        <f t="shared" si="87"/>
        <v>-1</v>
      </c>
      <c r="BT90" s="87">
        <f t="shared" si="88"/>
        <v>-0.27272727272727271</v>
      </c>
      <c r="BU90" s="87">
        <f t="shared" si="89"/>
        <v>4.7619047619047616E-2</v>
      </c>
      <c r="BV90" s="108">
        <f t="shared" si="90"/>
        <v>-16</v>
      </c>
      <c r="BW90" s="108">
        <f t="shared" si="91"/>
        <v>-6</v>
      </c>
      <c r="BX90" s="108">
        <f t="shared" si="92"/>
        <v>1</v>
      </c>
      <c r="BY90" s="54"/>
      <c r="BZ90" s="54">
        <v>16</v>
      </c>
      <c r="CA90" s="54">
        <v>22</v>
      </c>
      <c r="CB90" s="54">
        <v>21</v>
      </c>
      <c r="CC90" s="108">
        <f t="shared" si="93"/>
        <v>0</v>
      </c>
      <c r="CD90" s="108">
        <f t="shared" si="94"/>
        <v>0</v>
      </c>
      <c r="CE90" s="5"/>
      <c r="CF90" s="5"/>
      <c r="CG90" s="5"/>
      <c r="CH90" s="87" t="e">
        <f t="shared" si="95"/>
        <v>#DIV/0!</v>
      </c>
      <c r="CI90" s="87" t="e">
        <f t="shared" si="96"/>
        <v>#DIV/0!</v>
      </c>
      <c r="CJ90" s="108">
        <f t="shared" si="97"/>
        <v>0</v>
      </c>
      <c r="CK90" s="108">
        <f t="shared" si="98"/>
        <v>0</v>
      </c>
      <c r="CL90" s="54"/>
      <c r="CM90" s="54"/>
      <c r="CN90" s="54"/>
      <c r="CO90" s="19"/>
      <c r="CP90" s="1" t="s">
        <v>19</v>
      </c>
      <c r="CQ90" s="4"/>
      <c r="CR90" s="1">
        <v>9850</v>
      </c>
      <c r="CS90" s="1" t="s">
        <v>311</v>
      </c>
      <c r="CT90" s="15" t="s">
        <v>14</v>
      </c>
    </row>
    <row r="91" spans="1:98" s="96" customFormat="1" x14ac:dyDescent="0.25">
      <c r="A91" s="80" t="s">
        <v>266</v>
      </c>
      <c r="B91" s="114">
        <v>42233269</v>
      </c>
      <c r="C91" s="5" t="s">
        <v>111</v>
      </c>
      <c r="D91"/>
      <c r="E91">
        <v>331500</v>
      </c>
      <c r="F91" s="106">
        <v>45350</v>
      </c>
      <c r="G91" s="107"/>
      <c r="H91" s="107" t="s">
        <v>297</v>
      </c>
      <c r="I91" s="107" t="s">
        <v>297</v>
      </c>
      <c r="J91" s="107" t="s">
        <v>297</v>
      </c>
      <c r="K91" s="87" t="e">
        <f t="shared" si="51"/>
        <v>#DIV/0!</v>
      </c>
      <c r="L91" s="87" t="e">
        <f t="shared" si="52"/>
        <v>#DIV/0!</v>
      </c>
      <c r="M91" s="87" t="e">
        <f t="shared" si="53"/>
        <v>#DIV/0!</v>
      </c>
      <c r="N91" s="108">
        <f t="shared" si="54"/>
        <v>0</v>
      </c>
      <c r="O91" s="108">
        <f t="shared" si="55"/>
        <v>0</v>
      </c>
      <c r="P91" s="108">
        <f t="shared" si="56"/>
        <v>0</v>
      </c>
      <c r="Q91" s="109"/>
      <c r="R91" s="109"/>
      <c r="S91" s="109"/>
      <c r="T91" s="109"/>
      <c r="U91" s="87">
        <f t="shared" si="57"/>
        <v>-1</v>
      </c>
      <c r="V91" s="87">
        <f t="shared" si="58"/>
        <v>0.27923547968083134</v>
      </c>
      <c r="W91" s="87">
        <f t="shared" si="59"/>
        <v>0.75755006196595143</v>
      </c>
      <c r="X91" s="108">
        <f t="shared" si="60"/>
        <v>-34.469000000000001</v>
      </c>
      <c r="Y91" s="108">
        <f t="shared" si="61"/>
        <v>7.5240000000000009</v>
      </c>
      <c r="Z91" s="108">
        <f t="shared" si="62"/>
        <v>11.614000000000001</v>
      </c>
      <c r="AA91" s="109"/>
      <c r="AB91" s="109">
        <v>34.469000000000001</v>
      </c>
      <c r="AC91" s="109">
        <v>26.945</v>
      </c>
      <c r="AD91" s="109">
        <v>15.331</v>
      </c>
      <c r="AE91" s="87">
        <f t="shared" si="63"/>
        <v>-1</v>
      </c>
      <c r="AF91" s="87">
        <f t="shared" si="64"/>
        <v>18.876086956521743</v>
      </c>
      <c r="AG91" s="87">
        <f t="shared" si="65"/>
        <v>-1.7796610169491527</v>
      </c>
      <c r="AH91" s="108">
        <f t="shared" si="66"/>
        <v>-8.2230000000000008</v>
      </c>
      <c r="AI91" s="108">
        <f t="shared" si="67"/>
        <v>8.6830000000000016</v>
      </c>
      <c r="AJ91" s="108">
        <f t="shared" si="68"/>
        <v>-1.05</v>
      </c>
      <c r="AK91" s="109"/>
      <c r="AL91" s="109">
        <v>8.2230000000000008</v>
      </c>
      <c r="AM91" s="109">
        <v>-0.46</v>
      </c>
      <c r="AN91" s="109">
        <v>0.59</v>
      </c>
      <c r="AO91" s="87">
        <f t="shared" si="69"/>
        <v>-1</v>
      </c>
      <c r="AP91" s="87">
        <f t="shared" si="70"/>
        <v>13.140060240963853</v>
      </c>
      <c r="AQ91" s="87">
        <f t="shared" si="71"/>
        <v>-3.0121212121212118</v>
      </c>
      <c r="AR91" s="108">
        <f t="shared" si="72"/>
        <v>-8.0609999999999999</v>
      </c>
      <c r="AS91" s="108">
        <f t="shared" si="73"/>
        <v>8.7249999999999996</v>
      </c>
      <c r="AT91" s="108">
        <f t="shared" si="74"/>
        <v>-0.99399999999999999</v>
      </c>
      <c r="AU91" s="109"/>
      <c r="AV91" s="109">
        <v>8.0609999999999999</v>
      </c>
      <c r="AW91" s="109">
        <v>-0.66400000000000003</v>
      </c>
      <c r="AX91" s="109">
        <v>0.33</v>
      </c>
      <c r="AY91" s="87">
        <f t="shared" si="75"/>
        <v>-1</v>
      </c>
      <c r="AZ91" s="87">
        <f t="shared" si="76"/>
        <v>10.405629139072849</v>
      </c>
      <c r="BA91" s="87">
        <f t="shared" si="77"/>
        <v>-0.49029535864978907</v>
      </c>
      <c r="BB91" s="108">
        <f t="shared" si="78"/>
        <v>-6.8890000000000002</v>
      </c>
      <c r="BC91" s="108">
        <f t="shared" si="79"/>
        <v>6.2850000000000001</v>
      </c>
      <c r="BD91" s="108">
        <f t="shared" si="80"/>
        <v>-0.58100000000000007</v>
      </c>
      <c r="BE91" s="109"/>
      <c r="BF91" s="109">
        <v>6.8890000000000002</v>
      </c>
      <c r="BG91" s="109">
        <v>0.60399999999999998</v>
      </c>
      <c r="BH91" s="109">
        <v>1.1850000000000001</v>
      </c>
      <c r="BI91" s="87">
        <f t="shared" si="81"/>
        <v>-1</v>
      </c>
      <c r="BJ91" s="87">
        <f t="shared" si="82"/>
        <v>-7.6518183400034814E-2</v>
      </c>
      <c r="BK91" s="87">
        <f t="shared" si="83"/>
        <v>3.667481662591671E-3</v>
      </c>
      <c r="BL91" s="108">
        <f t="shared" si="84"/>
        <v>-21.228999999999999</v>
      </c>
      <c r="BM91" s="108">
        <f t="shared" si="85"/>
        <v>-1.7590000000000003</v>
      </c>
      <c r="BN91" s="108">
        <f t="shared" si="86"/>
        <v>8.3999999999999631E-2</v>
      </c>
      <c r="BO91" s="109"/>
      <c r="BP91" s="109">
        <v>21.228999999999999</v>
      </c>
      <c r="BQ91" s="109">
        <v>22.988</v>
      </c>
      <c r="BR91" s="109">
        <v>22.904</v>
      </c>
      <c r="BS91" s="87">
        <f t="shared" si="87"/>
        <v>-1</v>
      </c>
      <c r="BT91" s="87">
        <f t="shared" si="88"/>
        <v>-9.3023255813953487E-2</v>
      </c>
      <c r="BU91" s="87">
        <f t="shared" si="89"/>
        <v>0.86956521739130432</v>
      </c>
      <c r="BV91" s="108">
        <f t="shared" si="90"/>
        <v>-39</v>
      </c>
      <c r="BW91" s="108">
        <f t="shared" si="91"/>
        <v>-4</v>
      </c>
      <c r="BX91" s="108">
        <f t="shared" si="92"/>
        <v>20</v>
      </c>
      <c r="BY91" s="54"/>
      <c r="BZ91" s="54">
        <v>39</v>
      </c>
      <c r="CA91" s="54">
        <v>43</v>
      </c>
      <c r="CB91" s="54">
        <v>23</v>
      </c>
      <c r="CC91" s="108">
        <f t="shared" si="93"/>
        <v>0</v>
      </c>
      <c r="CD91" s="108">
        <f t="shared" si="94"/>
        <v>0</v>
      </c>
      <c r="CE91" s="5"/>
      <c r="CF91" s="5"/>
      <c r="CG91" s="5"/>
      <c r="CH91" s="87" t="e">
        <f t="shared" si="95"/>
        <v>#DIV/0!</v>
      </c>
      <c r="CI91" s="87" t="e">
        <f t="shared" si="96"/>
        <v>#DIV/0!</v>
      </c>
      <c r="CJ91" s="108">
        <f t="shared" si="97"/>
        <v>0</v>
      </c>
      <c r="CK91" s="108">
        <f t="shared" si="98"/>
        <v>0</v>
      </c>
      <c r="CL91" s="54"/>
      <c r="CM91" s="54"/>
      <c r="CN91" s="54"/>
      <c r="CO91" s="19"/>
      <c r="CP91" s="1" t="s">
        <v>18</v>
      </c>
      <c r="CQ91" s="4"/>
      <c r="CR91" s="1">
        <v>9850</v>
      </c>
      <c r="CS91" s="1" t="s">
        <v>311</v>
      </c>
      <c r="CT91" s="15" t="s">
        <v>14</v>
      </c>
    </row>
    <row r="92" spans="1:98" s="96" customFormat="1" x14ac:dyDescent="0.25">
      <c r="A92" s="80" t="s">
        <v>418</v>
      </c>
      <c r="B92" s="114">
        <v>31474701</v>
      </c>
      <c r="C92" s="5" t="s">
        <v>112</v>
      </c>
      <c r="D92"/>
      <c r="E92">
        <v>502000</v>
      </c>
      <c r="F92" s="106">
        <v>45436</v>
      </c>
      <c r="G92" s="107"/>
      <c r="H92" s="107" t="s">
        <v>21</v>
      </c>
      <c r="I92" s="107" t="s">
        <v>21</v>
      </c>
      <c r="J92" s="107" t="s">
        <v>21</v>
      </c>
      <c r="K92" s="87" t="e">
        <f t="shared" si="51"/>
        <v>#DIV/0!</v>
      </c>
      <c r="L92" s="87" t="e">
        <f t="shared" si="52"/>
        <v>#DIV/0!</v>
      </c>
      <c r="M92" s="87" t="e">
        <f t="shared" si="53"/>
        <v>#DIV/0!</v>
      </c>
      <c r="N92" s="108">
        <f t="shared" si="54"/>
        <v>0</v>
      </c>
      <c r="O92" s="108">
        <f t="shared" si="55"/>
        <v>0</v>
      </c>
      <c r="P92" s="108">
        <f t="shared" si="56"/>
        <v>0</v>
      </c>
      <c r="Q92" s="109"/>
      <c r="R92" s="109"/>
      <c r="S92" s="109"/>
      <c r="T92" s="109"/>
      <c r="U92" s="87">
        <f t="shared" si="57"/>
        <v>-1</v>
      </c>
      <c r="V92" s="87">
        <f t="shared" si="58"/>
        <v>0.46140382211109116</v>
      </c>
      <c r="W92" s="87">
        <f t="shared" si="59"/>
        <v>-0.16693944353518811</v>
      </c>
      <c r="X92" s="108">
        <f t="shared" si="60"/>
        <v>-40.911999999999999</v>
      </c>
      <c r="Y92" s="108">
        <f t="shared" si="61"/>
        <v>12.916999999999998</v>
      </c>
      <c r="Z92" s="108">
        <f t="shared" si="62"/>
        <v>-5.6099999999999959</v>
      </c>
      <c r="AA92" s="109"/>
      <c r="AB92" s="109">
        <v>40.911999999999999</v>
      </c>
      <c r="AC92" s="109">
        <v>27.995000000000001</v>
      </c>
      <c r="AD92" s="109">
        <v>33.604999999999997</v>
      </c>
      <c r="AE92" s="87">
        <f t="shared" si="63"/>
        <v>-1</v>
      </c>
      <c r="AF92" s="87">
        <f t="shared" si="64"/>
        <v>6.4235897435897442</v>
      </c>
      <c r="AG92" s="87">
        <f t="shared" si="65"/>
        <v>-0.756857855361596</v>
      </c>
      <c r="AH92" s="108">
        <f t="shared" si="66"/>
        <v>-7.2380000000000004</v>
      </c>
      <c r="AI92" s="108">
        <f t="shared" si="67"/>
        <v>6.2630000000000008</v>
      </c>
      <c r="AJ92" s="108">
        <f t="shared" si="68"/>
        <v>-3.0349999999999997</v>
      </c>
      <c r="AK92" s="109"/>
      <c r="AL92" s="109">
        <v>7.2380000000000004</v>
      </c>
      <c r="AM92" s="109">
        <v>0.97499999999999998</v>
      </c>
      <c r="AN92" s="109">
        <v>4.01</v>
      </c>
      <c r="AO92" s="87">
        <f t="shared" si="69"/>
        <v>-1</v>
      </c>
      <c r="AP92" s="87">
        <f t="shared" si="70"/>
        <v>102.51162790697674</v>
      </c>
      <c r="AQ92" s="87">
        <f t="shared" si="71"/>
        <v>-0.98825778263244124</v>
      </c>
      <c r="AR92" s="108">
        <f t="shared" si="72"/>
        <v>-4.4509999999999996</v>
      </c>
      <c r="AS92" s="108">
        <f t="shared" si="73"/>
        <v>4.4079999999999995</v>
      </c>
      <c r="AT92" s="108">
        <f t="shared" si="74"/>
        <v>-3.6189999999999998</v>
      </c>
      <c r="AU92" s="109"/>
      <c r="AV92" s="109">
        <v>4.4509999999999996</v>
      </c>
      <c r="AW92" s="109">
        <v>4.2999999999999997E-2</v>
      </c>
      <c r="AX92" s="109">
        <v>3.6619999999999999</v>
      </c>
      <c r="AY92" s="87">
        <f t="shared" si="75"/>
        <v>-1</v>
      </c>
      <c r="AZ92" s="87">
        <f t="shared" si="76"/>
        <v>0.12339854099372113</v>
      </c>
      <c r="BA92" s="87">
        <f t="shared" si="77"/>
        <v>-3.4041508904781942E-2</v>
      </c>
      <c r="BB92" s="108">
        <f t="shared" si="78"/>
        <v>-30.952999999999999</v>
      </c>
      <c r="BC92" s="108">
        <f t="shared" si="79"/>
        <v>3.3999999999999986</v>
      </c>
      <c r="BD92" s="108">
        <f t="shared" si="80"/>
        <v>-0.97100000000000009</v>
      </c>
      <c r="BE92" s="109"/>
      <c r="BF92" s="109">
        <v>30.952999999999999</v>
      </c>
      <c r="BG92" s="109">
        <v>27.553000000000001</v>
      </c>
      <c r="BH92" s="109">
        <v>28.524000000000001</v>
      </c>
      <c r="BI92" s="87">
        <f t="shared" si="81"/>
        <v>-1</v>
      </c>
      <c r="BJ92" s="87">
        <f t="shared" si="82"/>
        <v>-5.8712169664100287E-3</v>
      </c>
      <c r="BK92" s="87">
        <f t="shared" si="83"/>
        <v>0.25277225818857751</v>
      </c>
      <c r="BL92" s="108">
        <f t="shared" si="84"/>
        <v>-77.718999999999994</v>
      </c>
      <c r="BM92" s="108">
        <f t="shared" si="85"/>
        <v>-0.45900000000000318</v>
      </c>
      <c r="BN92" s="108">
        <f t="shared" si="86"/>
        <v>15.773999999999994</v>
      </c>
      <c r="BO92" s="109"/>
      <c r="BP92" s="109">
        <v>77.718999999999994</v>
      </c>
      <c r="BQ92" s="109">
        <v>78.177999999999997</v>
      </c>
      <c r="BR92" s="109">
        <v>62.404000000000003</v>
      </c>
      <c r="BS92" s="87">
        <f t="shared" si="87"/>
        <v>-1</v>
      </c>
      <c r="BT92" s="87">
        <f t="shared" si="88"/>
        <v>1.0869565217391304</v>
      </c>
      <c r="BU92" s="87">
        <f t="shared" si="89"/>
        <v>-0.20689655172413793</v>
      </c>
      <c r="BV92" s="108">
        <f t="shared" si="90"/>
        <v>-48</v>
      </c>
      <c r="BW92" s="108">
        <f t="shared" si="91"/>
        <v>25</v>
      </c>
      <c r="BX92" s="108">
        <f t="shared" si="92"/>
        <v>-6</v>
      </c>
      <c r="BY92" s="54"/>
      <c r="BZ92" s="54">
        <v>48</v>
      </c>
      <c r="CA92" s="54">
        <v>23</v>
      </c>
      <c r="CB92" s="54">
        <v>29</v>
      </c>
      <c r="CC92" s="108">
        <f t="shared" si="93"/>
        <v>0</v>
      </c>
      <c r="CD92" s="108">
        <f t="shared" si="94"/>
        <v>0</v>
      </c>
      <c r="CE92" s="5"/>
      <c r="CF92" s="5"/>
      <c r="CG92" s="5"/>
      <c r="CH92" s="87" t="e">
        <f t="shared" si="95"/>
        <v>#DIV/0!</v>
      </c>
      <c r="CI92" s="87" t="e">
        <f t="shared" si="96"/>
        <v>#DIV/0!</v>
      </c>
      <c r="CJ92" s="108">
        <f t="shared" si="97"/>
        <v>0</v>
      </c>
      <c r="CK92" s="108">
        <f t="shared" si="98"/>
        <v>0</v>
      </c>
      <c r="CL92" s="54"/>
      <c r="CM92" s="54"/>
      <c r="CN92" s="54"/>
      <c r="CO92" s="19"/>
      <c r="CP92" s="1" t="s">
        <v>11</v>
      </c>
      <c r="CQ92" s="4"/>
      <c r="CR92" s="1">
        <v>8700</v>
      </c>
      <c r="CS92" s="1" t="s">
        <v>331</v>
      </c>
      <c r="CT92" s="15" t="s">
        <v>10</v>
      </c>
    </row>
    <row r="93" spans="1:98" s="96" customFormat="1" x14ac:dyDescent="0.25">
      <c r="A93" s="80" t="s">
        <v>418</v>
      </c>
      <c r="B93" s="114">
        <v>31474701</v>
      </c>
      <c r="C93" s="5" t="s">
        <v>112</v>
      </c>
      <c r="D93"/>
      <c r="E93">
        <v>502000</v>
      </c>
      <c r="F93" s="106">
        <v>45436</v>
      </c>
      <c r="G93" s="107"/>
      <c r="H93" s="107" t="s">
        <v>21</v>
      </c>
      <c r="I93" s="107" t="s">
        <v>21</v>
      </c>
      <c r="J93" s="107" t="s">
        <v>21</v>
      </c>
      <c r="K93" s="87" t="e">
        <f t="shared" si="51"/>
        <v>#DIV/0!</v>
      </c>
      <c r="L93" s="87" t="e">
        <f t="shared" si="52"/>
        <v>#DIV/0!</v>
      </c>
      <c r="M93" s="87" t="e">
        <f t="shared" si="53"/>
        <v>#DIV/0!</v>
      </c>
      <c r="N93" s="108">
        <f t="shared" si="54"/>
        <v>0</v>
      </c>
      <c r="O93" s="108">
        <f t="shared" si="55"/>
        <v>0</v>
      </c>
      <c r="P93" s="108">
        <f t="shared" si="56"/>
        <v>0</v>
      </c>
      <c r="Q93" s="109"/>
      <c r="R93" s="109"/>
      <c r="S93" s="109"/>
      <c r="T93" s="109"/>
      <c r="U93" s="87">
        <f t="shared" si="57"/>
        <v>-1</v>
      </c>
      <c r="V93" s="87">
        <f t="shared" si="58"/>
        <v>0.46140382211109116</v>
      </c>
      <c r="W93" s="87">
        <f t="shared" si="59"/>
        <v>-0.16693944353518811</v>
      </c>
      <c r="X93" s="108">
        <f t="shared" si="60"/>
        <v>-40.911999999999999</v>
      </c>
      <c r="Y93" s="108">
        <f t="shared" si="61"/>
        <v>12.916999999999998</v>
      </c>
      <c r="Z93" s="108">
        <f t="shared" si="62"/>
        <v>-5.6099999999999959</v>
      </c>
      <c r="AA93" s="109"/>
      <c r="AB93" s="109">
        <v>40.911999999999999</v>
      </c>
      <c r="AC93" s="109">
        <v>27.995000000000001</v>
      </c>
      <c r="AD93" s="109">
        <v>33.604999999999997</v>
      </c>
      <c r="AE93" s="87">
        <f t="shared" si="63"/>
        <v>-1</v>
      </c>
      <c r="AF93" s="87">
        <f t="shared" si="64"/>
        <v>6.4235897435897442</v>
      </c>
      <c r="AG93" s="87">
        <f t="shared" si="65"/>
        <v>-0.756857855361596</v>
      </c>
      <c r="AH93" s="108">
        <f t="shared" si="66"/>
        <v>-7.2380000000000004</v>
      </c>
      <c r="AI93" s="108">
        <f t="shared" si="67"/>
        <v>6.2630000000000008</v>
      </c>
      <c r="AJ93" s="108">
        <f t="shared" si="68"/>
        <v>-3.0349999999999997</v>
      </c>
      <c r="AK93" s="109"/>
      <c r="AL93" s="109">
        <v>7.2380000000000004</v>
      </c>
      <c r="AM93" s="109">
        <v>0.97499999999999998</v>
      </c>
      <c r="AN93" s="109">
        <v>4.01</v>
      </c>
      <c r="AO93" s="87">
        <f t="shared" si="69"/>
        <v>-1</v>
      </c>
      <c r="AP93" s="87">
        <f t="shared" si="70"/>
        <v>102.51162790697674</v>
      </c>
      <c r="AQ93" s="87">
        <f t="shared" si="71"/>
        <v>-0.98825778263244124</v>
      </c>
      <c r="AR93" s="108">
        <f t="shared" si="72"/>
        <v>-4.4509999999999996</v>
      </c>
      <c r="AS93" s="108">
        <f t="shared" si="73"/>
        <v>4.4079999999999995</v>
      </c>
      <c r="AT93" s="108">
        <f t="shared" si="74"/>
        <v>-3.6189999999999998</v>
      </c>
      <c r="AU93" s="109"/>
      <c r="AV93" s="109">
        <v>4.4509999999999996</v>
      </c>
      <c r="AW93" s="109">
        <v>4.2999999999999997E-2</v>
      </c>
      <c r="AX93" s="109">
        <v>3.6619999999999999</v>
      </c>
      <c r="AY93" s="87">
        <f t="shared" si="75"/>
        <v>-1</v>
      </c>
      <c r="AZ93" s="87">
        <f t="shared" si="76"/>
        <v>0.12339854099372113</v>
      </c>
      <c r="BA93" s="87">
        <f t="shared" si="77"/>
        <v>-3.4041508904781942E-2</v>
      </c>
      <c r="BB93" s="108">
        <f t="shared" si="78"/>
        <v>-30.952999999999999</v>
      </c>
      <c r="BC93" s="108">
        <f t="shared" si="79"/>
        <v>3.3999999999999986</v>
      </c>
      <c r="BD93" s="108">
        <f t="shared" si="80"/>
        <v>-0.97100000000000009</v>
      </c>
      <c r="BE93" s="109"/>
      <c r="BF93" s="109">
        <v>30.952999999999999</v>
      </c>
      <c r="BG93" s="109">
        <v>27.553000000000001</v>
      </c>
      <c r="BH93" s="109">
        <v>28.524000000000001</v>
      </c>
      <c r="BI93" s="87">
        <f t="shared" si="81"/>
        <v>-1</v>
      </c>
      <c r="BJ93" s="87">
        <f t="shared" si="82"/>
        <v>-5.8712169664100287E-3</v>
      </c>
      <c r="BK93" s="87">
        <f t="shared" si="83"/>
        <v>0.25277225818857751</v>
      </c>
      <c r="BL93" s="108">
        <f t="shared" si="84"/>
        <v>-77.718999999999994</v>
      </c>
      <c r="BM93" s="108">
        <f t="shared" si="85"/>
        <v>-0.45900000000000318</v>
      </c>
      <c r="BN93" s="108">
        <f t="shared" si="86"/>
        <v>15.773999999999994</v>
      </c>
      <c r="BO93" s="109"/>
      <c r="BP93" s="109">
        <v>77.718999999999994</v>
      </c>
      <c r="BQ93" s="109">
        <v>78.177999999999997</v>
      </c>
      <c r="BR93" s="109">
        <v>62.404000000000003</v>
      </c>
      <c r="BS93" s="87">
        <f t="shared" si="87"/>
        <v>-1</v>
      </c>
      <c r="BT93" s="87">
        <f t="shared" si="88"/>
        <v>1.0869565217391304</v>
      </c>
      <c r="BU93" s="87">
        <f t="shared" si="89"/>
        <v>-0.20689655172413793</v>
      </c>
      <c r="BV93" s="108">
        <f t="shared" si="90"/>
        <v>-48</v>
      </c>
      <c r="BW93" s="108">
        <f t="shared" si="91"/>
        <v>25</v>
      </c>
      <c r="BX93" s="108">
        <f t="shared" si="92"/>
        <v>-6</v>
      </c>
      <c r="BY93" s="54"/>
      <c r="BZ93" s="54">
        <v>48</v>
      </c>
      <c r="CA93" s="54">
        <v>23</v>
      </c>
      <c r="CB93" s="54">
        <v>29</v>
      </c>
      <c r="CC93" s="108">
        <f t="shared" si="93"/>
        <v>0</v>
      </c>
      <c r="CD93" s="108">
        <f t="shared" si="94"/>
        <v>0</v>
      </c>
      <c r="CE93" s="5"/>
      <c r="CF93" s="5"/>
      <c r="CG93" s="5"/>
      <c r="CH93" s="87" t="e">
        <f t="shared" si="95"/>
        <v>#DIV/0!</v>
      </c>
      <c r="CI93" s="87" t="e">
        <f t="shared" si="96"/>
        <v>#DIV/0!</v>
      </c>
      <c r="CJ93" s="108">
        <f t="shared" si="97"/>
        <v>0</v>
      </c>
      <c r="CK93" s="108">
        <f t="shared" si="98"/>
        <v>0</v>
      </c>
      <c r="CL93" s="54"/>
      <c r="CM93" s="54"/>
      <c r="CN93" s="54"/>
      <c r="CO93" s="19"/>
      <c r="CP93" s="1" t="s">
        <v>11</v>
      </c>
      <c r="CQ93" s="4"/>
      <c r="CR93" s="1">
        <v>8700</v>
      </c>
      <c r="CS93" s="1" t="s">
        <v>331</v>
      </c>
      <c r="CT93" s="15" t="s">
        <v>10</v>
      </c>
    </row>
    <row r="94" spans="1:98" s="96" customFormat="1" x14ac:dyDescent="0.25">
      <c r="A94" s="80" t="s">
        <v>217</v>
      </c>
      <c r="B94" s="114">
        <v>51391713</v>
      </c>
      <c r="C94" s="5" t="s">
        <v>343</v>
      </c>
      <c r="D94"/>
      <c r="E94">
        <v>522920</v>
      </c>
      <c r="F94" s="106">
        <v>45470</v>
      </c>
      <c r="G94" s="107"/>
      <c r="H94" s="107" t="s">
        <v>21</v>
      </c>
      <c r="I94" s="107" t="s">
        <v>21</v>
      </c>
      <c r="J94" s="107" t="s">
        <v>21</v>
      </c>
      <c r="K94" s="87" t="e">
        <f t="shared" si="51"/>
        <v>#DIV/0!</v>
      </c>
      <c r="L94" s="87" t="e">
        <f t="shared" si="52"/>
        <v>#DIV/0!</v>
      </c>
      <c r="M94" s="87" t="e">
        <f t="shared" si="53"/>
        <v>#DIV/0!</v>
      </c>
      <c r="N94" s="108">
        <f t="shared" si="54"/>
        <v>0</v>
      </c>
      <c r="O94" s="108">
        <f t="shared" si="55"/>
        <v>0</v>
      </c>
      <c r="P94" s="108">
        <f t="shared" si="56"/>
        <v>0</v>
      </c>
      <c r="Q94" s="109"/>
      <c r="R94" s="109"/>
      <c r="S94" s="109"/>
      <c r="T94" s="109"/>
      <c r="U94" s="87">
        <f t="shared" si="57"/>
        <v>-1</v>
      </c>
      <c r="V94" s="87">
        <f t="shared" si="58"/>
        <v>-2.2354454808620174E-2</v>
      </c>
      <c r="W94" s="87">
        <f t="shared" si="59"/>
        <v>0.22221130221130211</v>
      </c>
      <c r="X94" s="108">
        <f t="shared" si="60"/>
        <v>-24.315999999999999</v>
      </c>
      <c r="Y94" s="108">
        <f t="shared" si="61"/>
        <v>-0.55600000000000094</v>
      </c>
      <c r="Z94" s="108">
        <f t="shared" si="62"/>
        <v>4.5219999999999985</v>
      </c>
      <c r="AA94" s="109"/>
      <c r="AB94" s="109">
        <v>24.315999999999999</v>
      </c>
      <c r="AC94" s="109">
        <v>24.872</v>
      </c>
      <c r="AD94" s="109">
        <v>20.350000000000001</v>
      </c>
      <c r="AE94" s="87">
        <f t="shared" si="63"/>
        <v>-1</v>
      </c>
      <c r="AF94" s="87">
        <f t="shared" si="64"/>
        <v>-0.18055045871559641</v>
      </c>
      <c r="AG94" s="87">
        <f t="shared" si="65"/>
        <v>0.65285078851597278</v>
      </c>
      <c r="AH94" s="108">
        <f t="shared" si="66"/>
        <v>-6.6989999999999998</v>
      </c>
      <c r="AI94" s="108">
        <f t="shared" si="67"/>
        <v>-1.4760000000000009</v>
      </c>
      <c r="AJ94" s="108">
        <f t="shared" si="68"/>
        <v>3.229000000000001</v>
      </c>
      <c r="AK94" s="109"/>
      <c r="AL94" s="109">
        <v>6.6989999999999998</v>
      </c>
      <c r="AM94" s="109">
        <v>8.1750000000000007</v>
      </c>
      <c r="AN94" s="109">
        <v>4.9459999999999997</v>
      </c>
      <c r="AO94" s="87">
        <f t="shared" si="69"/>
        <v>-1</v>
      </c>
      <c r="AP94" s="87">
        <f t="shared" si="70"/>
        <v>-0.25614535090844309</v>
      </c>
      <c r="AQ94" s="87">
        <f t="shared" si="71"/>
        <v>0.69096385542168648</v>
      </c>
      <c r="AR94" s="108">
        <f t="shared" si="72"/>
        <v>-6.2640000000000002</v>
      </c>
      <c r="AS94" s="108">
        <f t="shared" si="73"/>
        <v>-2.1569999999999991</v>
      </c>
      <c r="AT94" s="108">
        <f t="shared" si="74"/>
        <v>3.4409999999999989</v>
      </c>
      <c r="AU94" s="109"/>
      <c r="AV94" s="109">
        <v>6.2640000000000002</v>
      </c>
      <c r="AW94" s="109">
        <v>8.4209999999999994</v>
      </c>
      <c r="AX94" s="109">
        <v>4.9800000000000004</v>
      </c>
      <c r="AY94" s="87">
        <f t="shared" si="75"/>
        <v>-1</v>
      </c>
      <c r="AZ94" s="87">
        <f t="shared" si="76"/>
        <v>4.3787348032145137E-2</v>
      </c>
      <c r="BA94" s="87">
        <f t="shared" si="77"/>
        <v>4.0394600207684315</v>
      </c>
      <c r="BB94" s="108">
        <f t="shared" si="78"/>
        <v>-20.262</v>
      </c>
      <c r="BC94" s="108">
        <f t="shared" si="79"/>
        <v>0.85000000000000142</v>
      </c>
      <c r="BD94" s="108">
        <f t="shared" si="80"/>
        <v>15.559999999999999</v>
      </c>
      <c r="BE94" s="109"/>
      <c r="BF94" s="109">
        <v>20.262</v>
      </c>
      <c r="BG94" s="109">
        <v>19.411999999999999</v>
      </c>
      <c r="BH94" s="109">
        <v>3.8519999999999999</v>
      </c>
      <c r="BI94" s="87">
        <f t="shared" si="81"/>
        <v>-1</v>
      </c>
      <c r="BJ94" s="87">
        <f t="shared" si="82"/>
        <v>3.4258798747842351E-2</v>
      </c>
      <c r="BK94" s="87">
        <f t="shared" si="83"/>
        <v>1.6552474170744971</v>
      </c>
      <c r="BL94" s="108">
        <f t="shared" si="84"/>
        <v>-35.351999999999997</v>
      </c>
      <c r="BM94" s="108">
        <f t="shared" si="85"/>
        <v>1.1709999999999994</v>
      </c>
      <c r="BN94" s="108">
        <f t="shared" si="86"/>
        <v>21.308</v>
      </c>
      <c r="BO94" s="109"/>
      <c r="BP94" s="109">
        <v>35.351999999999997</v>
      </c>
      <c r="BQ94" s="109">
        <v>34.180999999999997</v>
      </c>
      <c r="BR94" s="109">
        <v>12.872999999999999</v>
      </c>
      <c r="BS94" s="87">
        <f t="shared" si="87"/>
        <v>-1</v>
      </c>
      <c r="BT94" s="87">
        <f t="shared" si="88"/>
        <v>-3.2258064516129031E-2</v>
      </c>
      <c r="BU94" s="87">
        <f t="shared" si="89"/>
        <v>0.10714285714285714</v>
      </c>
      <c r="BV94" s="108">
        <f t="shared" si="90"/>
        <v>-30</v>
      </c>
      <c r="BW94" s="108">
        <f t="shared" si="91"/>
        <v>-1</v>
      </c>
      <c r="BX94" s="108">
        <f t="shared" si="92"/>
        <v>3</v>
      </c>
      <c r="BY94" s="54"/>
      <c r="BZ94" s="54">
        <v>30</v>
      </c>
      <c r="CA94" s="54">
        <v>31</v>
      </c>
      <c r="CB94" s="54">
        <v>28</v>
      </c>
      <c r="CC94" s="108">
        <f t="shared" si="93"/>
        <v>0</v>
      </c>
      <c r="CD94" s="108">
        <f t="shared" si="94"/>
        <v>0</v>
      </c>
      <c r="CE94" s="5"/>
      <c r="CF94" s="5"/>
      <c r="CG94" s="5"/>
      <c r="CH94" s="87" t="e">
        <f t="shared" si="95"/>
        <v>#DIV/0!</v>
      </c>
      <c r="CI94" s="87" t="e">
        <f t="shared" si="96"/>
        <v>#DIV/0!</v>
      </c>
      <c r="CJ94" s="108">
        <f t="shared" si="97"/>
        <v>0</v>
      </c>
      <c r="CK94" s="108">
        <f t="shared" si="98"/>
        <v>0</v>
      </c>
      <c r="CL94" s="54"/>
      <c r="CM94" s="54"/>
      <c r="CN94" s="54"/>
      <c r="CO94" s="19"/>
      <c r="CP94" s="1" t="s">
        <v>11</v>
      </c>
      <c r="CQ94" s="4"/>
      <c r="CR94" s="1">
        <v>4600</v>
      </c>
      <c r="CS94" s="1" t="s">
        <v>341</v>
      </c>
      <c r="CT94" s="15" t="s">
        <v>317</v>
      </c>
    </row>
    <row r="95" spans="1:98" s="96" customFormat="1" x14ac:dyDescent="0.25">
      <c r="A95" s="80" t="s">
        <v>441</v>
      </c>
      <c r="B95" s="114">
        <v>33649584</v>
      </c>
      <c r="C95" s="5" t="s">
        <v>344</v>
      </c>
      <c r="D95"/>
      <c r="E95">
        <v>522920</v>
      </c>
      <c r="F95" s="106">
        <v>45376</v>
      </c>
      <c r="G95" s="107"/>
      <c r="H95" s="107" t="s">
        <v>21</v>
      </c>
      <c r="I95" s="107" t="s">
        <v>21</v>
      </c>
      <c r="J95" s="107" t="s">
        <v>21</v>
      </c>
      <c r="K95" s="87" t="e">
        <f t="shared" si="51"/>
        <v>#DIV/0!</v>
      </c>
      <c r="L95" s="87" t="e">
        <f t="shared" si="52"/>
        <v>#DIV/0!</v>
      </c>
      <c r="M95" s="87" t="e">
        <f t="shared" si="53"/>
        <v>#DIV/0!</v>
      </c>
      <c r="N95" s="108">
        <f t="shared" si="54"/>
        <v>0</v>
      </c>
      <c r="O95" s="108">
        <f t="shared" si="55"/>
        <v>0</v>
      </c>
      <c r="P95" s="108">
        <f t="shared" si="56"/>
        <v>0</v>
      </c>
      <c r="Q95" s="109"/>
      <c r="R95" s="109"/>
      <c r="S95" s="109"/>
      <c r="T95" s="109"/>
      <c r="U95" s="87">
        <f t="shared" si="57"/>
        <v>-1</v>
      </c>
      <c r="V95" s="87">
        <f t="shared" si="58"/>
        <v>4.3506078055022435E-2</v>
      </c>
      <c r="W95" s="87">
        <f t="shared" si="59"/>
        <v>0.47592067988668557</v>
      </c>
      <c r="X95" s="108">
        <f t="shared" si="60"/>
        <v>-3.262</v>
      </c>
      <c r="Y95" s="108">
        <f t="shared" si="61"/>
        <v>0.13600000000000012</v>
      </c>
      <c r="Z95" s="108">
        <f t="shared" si="62"/>
        <v>1.008</v>
      </c>
      <c r="AA95" s="109"/>
      <c r="AB95" s="109">
        <v>3.262</v>
      </c>
      <c r="AC95" s="109">
        <v>3.1259999999999999</v>
      </c>
      <c r="AD95" s="109">
        <v>2.1179999999999999</v>
      </c>
      <c r="AE95" s="87">
        <f t="shared" si="63"/>
        <v>-1</v>
      </c>
      <c r="AF95" s="87">
        <f t="shared" si="64"/>
        <v>4.53246222948143E-2</v>
      </c>
      <c r="AG95" s="87">
        <f t="shared" si="65"/>
        <v>0.68896551724137922</v>
      </c>
      <c r="AH95" s="108">
        <f t="shared" si="66"/>
        <v>-2.56</v>
      </c>
      <c r="AI95" s="108">
        <f t="shared" si="67"/>
        <v>0.11100000000000021</v>
      </c>
      <c r="AJ95" s="108">
        <f t="shared" si="68"/>
        <v>0.99899999999999989</v>
      </c>
      <c r="AK95" s="109"/>
      <c r="AL95" s="109">
        <v>2.56</v>
      </c>
      <c r="AM95" s="109">
        <v>2.4489999999999998</v>
      </c>
      <c r="AN95" s="109">
        <v>1.45</v>
      </c>
      <c r="AO95" s="87">
        <f t="shared" si="69"/>
        <v>-1</v>
      </c>
      <c r="AP95" s="87">
        <f t="shared" si="70"/>
        <v>6.8504594820384165E-2</v>
      </c>
      <c r="AQ95" s="87">
        <f t="shared" si="71"/>
        <v>0.67062107466852761</v>
      </c>
      <c r="AR95" s="108">
        <f t="shared" si="72"/>
        <v>-2.5579999999999998</v>
      </c>
      <c r="AS95" s="108">
        <f t="shared" si="73"/>
        <v>0.1639999999999997</v>
      </c>
      <c r="AT95" s="108">
        <f t="shared" si="74"/>
        <v>0.96100000000000008</v>
      </c>
      <c r="AU95" s="109"/>
      <c r="AV95" s="109">
        <v>2.5579999999999998</v>
      </c>
      <c r="AW95" s="109">
        <v>2.3940000000000001</v>
      </c>
      <c r="AX95" s="109">
        <v>1.4330000000000001</v>
      </c>
      <c r="AY95" s="87">
        <f t="shared" si="75"/>
        <v>-1</v>
      </c>
      <c r="AZ95" s="87">
        <f t="shared" si="76"/>
        <v>6.5944881889763732E-2</v>
      </c>
      <c r="BA95" s="87">
        <f t="shared" si="77"/>
        <v>0.58874120406567643</v>
      </c>
      <c r="BB95" s="108">
        <f t="shared" si="78"/>
        <v>-2.1659999999999999</v>
      </c>
      <c r="BC95" s="108">
        <f t="shared" si="79"/>
        <v>0.1339999999999999</v>
      </c>
      <c r="BD95" s="108">
        <f t="shared" si="80"/>
        <v>0.75300000000000011</v>
      </c>
      <c r="BE95" s="109"/>
      <c r="BF95" s="109">
        <v>2.1659999999999999</v>
      </c>
      <c r="BG95" s="109">
        <v>2.032</v>
      </c>
      <c r="BH95" s="109">
        <v>1.2789999999999999</v>
      </c>
      <c r="BI95" s="87">
        <f t="shared" si="81"/>
        <v>-1</v>
      </c>
      <c r="BJ95" s="87">
        <f t="shared" si="82"/>
        <v>3.8931045859452285E-2</v>
      </c>
      <c r="BK95" s="87">
        <f t="shared" si="83"/>
        <v>0.55755395683453246</v>
      </c>
      <c r="BL95" s="108">
        <f t="shared" si="84"/>
        <v>-3.149</v>
      </c>
      <c r="BM95" s="108">
        <f t="shared" si="85"/>
        <v>0.11799999999999988</v>
      </c>
      <c r="BN95" s="108">
        <f t="shared" si="86"/>
        <v>1.0850000000000002</v>
      </c>
      <c r="BO95" s="109"/>
      <c r="BP95" s="109">
        <v>3.149</v>
      </c>
      <c r="BQ95" s="109">
        <v>3.0310000000000001</v>
      </c>
      <c r="BR95" s="109">
        <v>1.946</v>
      </c>
      <c r="BS95" s="87">
        <f t="shared" si="87"/>
        <v>-1</v>
      </c>
      <c r="BT95" s="87">
        <f t="shared" si="88"/>
        <v>0</v>
      </c>
      <c r="BU95" s="87">
        <f t="shared" si="89"/>
        <v>0</v>
      </c>
      <c r="BV95" s="108">
        <f t="shared" si="90"/>
        <v>-1</v>
      </c>
      <c r="BW95" s="108">
        <f t="shared" si="91"/>
        <v>0</v>
      </c>
      <c r="BX95" s="108">
        <f t="shared" si="92"/>
        <v>0</v>
      </c>
      <c r="BY95" s="54"/>
      <c r="BZ95" s="54">
        <v>1</v>
      </c>
      <c r="CA95" s="54">
        <v>1</v>
      </c>
      <c r="CB95" s="54">
        <v>1</v>
      </c>
      <c r="CC95" s="108">
        <f t="shared" si="93"/>
        <v>0</v>
      </c>
      <c r="CD95" s="108">
        <f t="shared" si="94"/>
        <v>0</v>
      </c>
      <c r="CE95" s="5"/>
      <c r="CF95" s="5"/>
      <c r="CG95" s="5"/>
      <c r="CH95" s="87" t="e">
        <f t="shared" si="95"/>
        <v>#DIV/0!</v>
      </c>
      <c r="CI95" s="87" t="e">
        <f t="shared" si="96"/>
        <v>#DIV/0!</v>
      </c>
      <c r="CJ95" s="108">
        <f t="shared" si="97"/>
        <v>0</v>
      </c>
      <c r="CK95" s="108">
        <f t="shared" si="98"/>
        <v>0</v>
      </c>
      <c r="CL95" s="54"/>
      <c r="CM95" s="54"/>
      <c r="CN95" s="54"/>
      <c r="CO95" s="19"/>
      <c r="CP95" s="1" t="s">
        <v>9</v>
      </c>
      <c r="CQ95" s="4"/>
      <c r="CR95" s="1">
        <v>6960</v>
      </c>
      <c r="CS95" s="1" t="s">
        <v>323</v>
      </c>
      <c r="CT95" s="15" t="s">
        <v>10</v>
      </c>
    </row>
    <row r="96" spans="1:98" s="96" customFormat="1" x14ac:dyDescent="0.25">
      <c r="A96" s="80" t="s">
        <v>460</v>
      </c>
      <c r="B96" s="114">
        <v>27912699</v>
      </c>
      <c r="C96" t="s">
        <v>163</v>
      </c>
      <c r="D96" t="s">
        <v>461</v>
      </c>
      <c r="E96">
        <v>331200</v>
      </c>
      <c r="F96" s="106">
        <v>45268</v>
      </c>
      <c r="G96" s="117"/>
      <c r="H96" s="118" t="s">
        <v>297</v>
      </c>
      <c r="I96" s="119" t="s">
        <v>297</v>
      </c>
      <c r="J96" s="119"/>
      <c r="K96" s="87" t="e">
        <f t="shared" si="51"/>
        <v>#DIV/0!</v>
      </c>
      <c r="L96" s="87" t="e">
        <f t="shared" si="52"/>
        <v>#DIV/0!</v>
      </c>
      <c r="M96" s="87" t="e">
        <f t="shared" si="53"/>
        <v>#DIV/0!</v>
      </c>
      <c r="N96" s="108">
        <f t="shared" si="54"/>
        <v>0</v>
      </c>
      <c r="O96" s="108">
        <f t="shared" si="55"/>
        <v>0</v>
      </c>
      <c r="P96" s="108">
        <f t="shared" si="56"/>
        <v>0</v>
      </c>
      <c r="Q96" s="109"/>
      <c r="R96" s="109"/>
      <c r="S96" s="109"/>
      <c r="T96" s="109"/>
      <c r="U96" s="87" t="e">
        <f t="shared" si="57"/>
        <v>#DIV/0!</v>
      </c>
      <c r="V96" s="87" t="e">
        <f t="shared" si="58"/>
        <v>#DIV/0!</v>
      </c>
      <c r="W96" s="87" t="e">
        <f t="shared" si="59"/>
        <v>#DIV/0!</v>
      </c>
      <c r="X96" s="108">
        <f t="shared" si="60"/>
        <v>0</v>
      </c>
      <c r="Y96" s="108">
        <f t="shared" si="61"/>
        <v>0</v>
      </c>
      <c r="Z96" s="108">
        <f t="shared" si="62"/>
        <v>0</v>
      </c>
      <c r="AA96" s="109"/>
      <c r="AB96" s="109"/>
      <c r="AC96" s="109"/>
      <c r="AD96" s="109"/>
      <c r="AE96" s="87" t="e">
        <f t="shared" si="63"/>
        <v>#DIV/0!</v>
      </c>
      <c r="AF96" s="87" t="e">
        <f t="shared" si="64"/>
        <v>#DIV/0!</v>
      </c>
      <c r="AG96" s="87" t="e">
        <f t="shared" si="65"/>
        <v>#DIV/0!</v>
      </c>
      <c r="AH96" s="108">
        <f t="shared" si="66"/>
        <v>0</v>
      </c>
      <c r="AI96" s="108">
        <f t="shared" si="67"/>
        <v>0</v>
      </c>
      <c r="AJ96" s="108">
        <f t="shared" si="68"/>
        <v>0</v>
      </c>
      <c r="AK96" s="109"/>
      <c r="AL96" s="109"/>
      <c r="AM96" s="109"/>
      <c r="AN96" s="109"/>
      <c r="AO96" s="87" t="e">
        <f t="shared" si="69"/>
        <v>#DIV/0!</v>
      </c>
      <c r="AP96" s="87" t="e">
        <f t="shared" si="70"/>
        <v>#DIV/0!</v>
      </c>
      <c r="AQ96" s="87" t="e">
        <f t="shared" si="71"/>
        <v>#DIV/0!</v>
      </c>
      <c r="AR96" s="108">
        <f t="shared" si="72"/>
        <v>0</v>
      </c>
      <c r="AS96" s="108">
        <f t="shared" si="73"/>
        <v>0</v>
      </c>
      <c r="AT96" s="108">
        <f t="shared" si="74"/>
        <v>0</v>
      </c>
      <c r="AU96" s="109"/>
      <c r="AV96" s="109"/>
      <c r="AW96" s="109"/>
      <c r="AX96" s="109"/>
      <c r="AY96" s="87" t="e">
        <f t="shared" si="75"/>
        <v>#DIV/0!</v>
      </c>
      <c r="AZ96" s="87" t="e">
        <f t="shared" si="76"/>
        <v>#DIV/0!</v>
      </c>
      <c r="BA96" s="87" t="e">
        <f t="shared" si="77"/>
        <v>#DIV/0!</v>
      </c>
      <c r="BB96" s="108">
        <f t="shared" si="78"/>
        <v>0</v>
      </c>
      <c r="BC96" s="108">
        <f t="shared" si="79"/>
        <v>0</v>
      </c>
      <c r="BD96" s="108">
        <f t="shared" si="80"/>
        <v>0</v>
      </c>
      <c r="BE96" s="109"/>
      <c r="BF96" s="109"/>
      <c r="BG96" s="109"/>
      <c r="BH96" s="109"/>
      <c r="BI96" s="87" t="e">
        <f t="shared" si="81"/>
        <v>#DIV/0!</v>
      </c>
      <c r="BJ96" s="87" t="e">
        <f t="shared" si="82"/>
        <v>#DIV/0!</v>
      </c>
      <c r="BK96" s="87" t="e">
        <f t="shared" si="83"/>
        <v>#DIV/0!</v>
      </c>
      <c r="BL96" s="108">
        <f t="shared" si="84"/>
        <v>0</v>
      </c>
      <c r="BM96" s="108">
        <f t="shared" si="85"/>
        <v>0</v>
      </c>
      <c r="BN96" s="108">
        <f t="shared" si="86"/>
        <v>0</v>
      </c>
      <c r="BO96" s="109"/>
      <c r="BP96" s="109"/>
      <c r="BQ96" s="109"/>
      <c r="BR96" s="109"/>
      <c r="BS96" s="87">
        <f t="shared" si="87"/>
        <v>-1</v>
      </c>
      <c r="BT96" s="87">
        <f t="shared" si="88"/>
        <v>0.20454545454545456</v>
      </c>
      <c r="BU96" s="87" t="e">
        <f t="shared" si="89"/>
        <v>#DIV/0!</v>
      </c>
      <c r="BV96" s="108">
        <f t="shared" si="90"/>
        <v>-53</v>
      </c>
      <c r="BW96" s="108">
        <f t="shared" si="91"/>
        <v>9</v>
      </c>
      <c r="BX96" s="108">
        <f t="shared" si="92"/>
        <v>44</v>
      </c>
      <c r="BY96" s="123"/>
      <c r="BZ96" s="123">
        <v>53</v>
      </c>
      <c r="CA96" s="54">
        <v>44</v>
      </c>
      <c r="CB96" s="54"/>
      <c r="CC96" s="108">
        <f t="shared" si="93"/>
        <v>0</v>
      </c>
      <c r="CD96" s="108">
        <f t="shared" si="94"/>
        <v>0</v>
      </c>
      <c r="CE96" s="54"/>
      <c r="CF96" s="54"/>
      <c r="CG96" s="54"/>
      <c r="CH96" s="87" t="e">
        <f t="shared" si="95"/>
        <v>#DIV/0!</v>
      </c>
      <c r="CI96" s="87" t="e">
        <f t="shared" si="96"/>
        <v>#DIV/0!</v>
      </c>
      <c r="CJ96" s="108">
        <f t="shared" si="97"/>
        <v>0</v>
      </c>
      <c r="CK96" s="108">
        <f t="shared" si="98"/>
        <v>0</v>
      </c>
      <c r="CL96" s="54"/>
      <c r="CM96" s="54"/>
      <c r="CN96" s="54"/>
      <c r="CO96" s="19"/>
      <c r="CP96" s="1"/>
      <c r="CQ96" s="4"/>
      <c r="CR96" s="1">
        <v>9870</v>
      </c>
      <c r="CS96" s="1" t="s">
        <v>462</v>
      </c>
      <c r="CT96" s="15" t="s">
        <v>14</v>
      </c>
    </row>
    <row r="97" spans="1:98" s="96" customFormat="1" x14ac:dyDescent="0.25">
      <c r="A97" s="80" t="s">
        <v>209</v>
      </c>
      <c r="B97" s="114">
        <v>13059136</v>
      </c>
      <c r="C97" s="5" t="s">
        <v>344</v>
      </c>
      <c r="D97"/>
      <c r="E97">
        <v>522920</v>
      </c>
      <c r="F97" s="106">
        <v>45457</v>
      </c>
      <c r="G97" s="107"/>
      <c r="H97" s="107" t="s">
        <v>21</v>
      </c>
      <c r="I97" s="107" t="s">
        <v>21</v>
      </c>
      <c r="J97" s="107" t="s">
        <v>21</v>
      </c>
      <c r="K97" s="87" t="e">
        <f t="shared" si="51"/>
        <v>#DIV/0!</v>
      </c>
      <c r="L97" s="87">
        <f t="shared" si="52"/>
        <v>-1</v>
      </c>
      <c r="M97" s="87">
        <f t="shared" si="53"/>
        <v>8.8499133492089266E-2</v>
      </c>
      <c r="N97" s="108">
        <f t="shared" si="54"/>
        <v>0</v>
      </c>
      <c r="O97" s="108">
        <f t="shared" si="55"/>
        <v>-349.221</v>
      </c>
      <c r="P97" s="108">
        <f t="shared" si="56"/>
        <v>28.393000000000029</v>
      </c>
      <c r="Q97" s="109"/>
      <c r="R97" s="109"/>
      <c r="S97" s="109">
        <v>349.221</v>
      </c>
      <c r="T97" s="109">
        <v>320.82799999999997</v>
      </c>
      <c r="U97" s="87">
        <f t="shared" si="57"/>
        <v>-1</v>
      </c>
      <c r="V97" s="87">
        <f t="shared" si="58"/>
        <v>-2.7192945266460405E-2</v>
      </c>
      <c r="W97" s="87">
        <f t="shared" si="59"/>
        <v>6.7333363500610866E-2</v>
      </c>
      <c r="X97" s="108">
        <f t="shared" si="60"/>
        <v>-114.72799999999999</v>
      </c>
      <c r="Y97" s="108">
        <f t="shared" si="61"/>
        <v>-3.2070000000000078</v>
      </c>
      <c r="Z97" s="108">
        <f t="shared" si="62"/>
        <v>7.4399999999999977</v>
      </c>
      <c r="AA97" s="109"/>
      <c r="AB97" s="109">
        <v>114.72799999999999</v>
      </c>
      <c r="AC97" s="109">
        <v>117.935</v>
      </c>
      <c r="AD97" s="109">
        <v>110.495</v>
      </c>
      <c r="AE97" s="87">
        <f t="shared" si="63"/>
        <v>-1</v>
      </c>
      <c r="AF97" s="87">
        <f t="shared" si="64"/>
        <v>-0.3457010069713401</v>
      </c>
      <c r="AG97" s="87">
        <f t="shared" si="65"/>
        <v>1.146657798470236</v>
      </c>
      <c r="AH97" s="108">
        <f t="shared" si="66"/>
        <v>-8.4469999999999992</v>
      </c>
      <c r="AI97" s="108">
        <f t="shared" si="67"/>
        <v>-4.463000000000001</v>
      </c>
      <c r="AJ97" s="108">
        <f t="shared" si="68"/>
        <v>6.8959999999999999</v>
      </c>
      <c r="AK97" s="109"/>
      <c r="AL97" s="109">
        <v>8.4469999999999992</v>
      </c>
      <c r="AM97" s="109">
        <v>12.91</v>
      </c>
      <c r="AN97" s="109">
        <v>6.0140000000000002</v>
      </c>
      <c r="AO97" s="87">
        <f t="shared" si="69"/>
        <v>-1</v>
      </c>
      <c r="AP97" s="87">
        <f t="shared" si="70"/>
        <v>-0.37159676232523919</v>
      </c>
      <c r="AQ97" s="87">
        <f t="shared" si="71"/>
        <v>1.1554321966693102</v>
      </c>
      <c r="AR97" s="108">
        <f t="shared" si="72"/>
        <v>-8.5399999999999991</v>
      </c>
      <c r="AS97" s="108">
        <f t="shared" si="73"/>
        <v>-5.0500000000000007</v>
      </c>
      <c r="AT97" s="108">
        <f t="shared" si="74"/>
        <v>7.2850000000000001</v>
      </c>
      <c r="AU97" s="109"/>
      <c r="AV97" s="109">
        <v>8.5399999999999991</v>
      </c>
      <c r="AW97" s="109">
        <v>13.59</v>
      </c>
      <c r="AX97" s="109">
        <v>6.3049999999999997</v>
      </c>
      <c r="AY97" s="87">
        <f t="shared" si="75"/>
        <v>-1</v>
      </c>
      <c r="AZ97" s="87">
        <f t="shared" si="76"/>
        <v>-0.29270430658917795</v>
      </c>
      <c r="BA97" s="87">
        <f t="shared" si="77"/>
        <v>2.2909456090956432E-2</v>
      </c>
      <c r="BB97" s="108">
        <f t="shared" si="78"/>
        <v>-80.688999999999993</v>
      </c>
      <c r="BC97" s="108">
        <f t="shared" si="79"/>
        <v>-33.39200000000001</v>
      </c>
      <c r="BD97" s="108">
        <f t="shared" si="80"/>
        <v>2.5550000000000068</v>
      </c>
      <c r="BE97" s="109"/>
      <c r="BF97" s="109">
        <v>80.688999999999993</v>
      </c>
      <c r="BG97" s="109">
        <v>114.081</v>
      </c>
      <c r="BH97" s="109">
        <v>111.526</v>
      </c>
      <c r="BI97" s="87">
        <f t="shared" si="81"/>
        <v>-1</v>
      </c>
      <c r="BJ97" s="87">
        <f t="shared" si="82"/>
        <v>-0.19065393764336083</v>
      </c>
      <c r="BK97" s="87">
        <f t="shared" si="83"/>
        <v>7.6236463898968584E-2</v>
      </c>
      <c r="BL97" s="108">
        <f t="shared" si="84"/>
        <v>-152.429</v>
      </c>
      <c r="BM97" s="108">
        <f t="shared" si="85"/>
        <v>-35.907000000000011</v>
      </c>
      <c r="BN97" s="108">
        <f t="shared" si="86"/>
        <v>13.341000000000008</v>
      </c>
      <c r="BO97" s="109"/>
      <c r="BP97" s="109">
        <v>152.429</v>
      </c>
      <c r="BQ97" s="109">
        <v>188.33600000000001</v>
      </c>
      <c r="BR97" s="109">
        <v>174.995</v>
      </c>
      <c r="BS97" s="87">
        <f t="shared" si="87"/>
        <v>-1</v>
      </c>
      <c r="BT97" s="87">
        <f t="shared" si="88"/>
        <v>-3.0674846625766871E-2</v>
      </c>
      <c r="BU97" s="87">
        <f t="shared" si="89"/>
        <v>-2.3952095808383235E-2</v>
      </c>
      <c r="BV97" s="108">
        <f t="shared" si="90"/>
        <v>-158</v>
      </c>
      <c r="BW97" s="108">
        <f t="shared" si="91"/>
        <v>-5</v>
      </c>
      <c r="BX97" s="108">
        <f t="shared" si="92"/>
        <v>-4</v>
      </c>
      <c r="BY97" s="54"/>
      <c r="BZ97" s="54">
        <v>158</v>
      </c>
      <c r="CA97" s="54">
        <v>163</v>
      </c>
      <c r="CB97" s="54">
        <v>167</v>
      </c>
      <c r="CC97" s="108">
        <f t="shared" si="93"/>
        <v>0</v>
      </c>
      <c r="CD97" s="108">
        <f t="shared" si="94"/>
        <v>0</v>
      </c>
      <c r="CE97" s="5"/>
      <c r="CF97" s="5"/>
      <c r="CG97" s="5"/>
      <c r="CH97" s="87" t="e">
        <f t="shared" si="95"/>
        <v>#DIV/0!</v>
      </c>
      <c r="CI97" s="87" t="e">
        <f t="shared" si="96"/>
        <v>#DIV/0!</v>
      </c>
      <c r="CJ97" s="108">
        <f t="shared" si="97"/>
        <v>0</v>
      </c>
      <c r="CK97" s="108">
        <f t="shared" si="98"/>
        <v>0</v>
      </c>
      <c r="CL97" s="54"/>
      <c r="CM97" s="54"/>
      <c r="CN97" s="54"/>
      <c r="CO97" s="19"/>
      <c r="CP97" s="1" t="s">
        <v>11</v>
      </c>
      <c r="CQ97" s="4" t="s">
        <v>13</v>
      </c>
      <c r="CR97" s="1">
        <v>6700</v>
      </c>
      <c r="CS97" s="1" t="s">
        <v>339</v>
      </c>
      <c r="CT97" s="15" t="s">
        <v>12</v>
      </c>
    </row>
    <row r="98" spans="1:98" s="96" customFormat="1" x14ac:dyDescent="0.25">
      <c r="A98" s="80" t="s">
        <v>412</v>
      </c>
      <c r="B98" s="114">
        <v>62749318</v>
      </c>
      <c r="C98" s="5" t="s">
        <v>163</v>
      </c>
      <c r="D98"/>
      <c r="E98">
        <v>281300</v>
      </c>
      <c r="F98" s="106">
        <v>45653</v>
      </c>
      <c r="G98" s="107" t="s">
        <v>297</v>
      </c>
      <c r="H98" s="107" t="s">
        <v>297</v>
      </c>
      <c r="I98" s="107" t="s">
        <v>297</v>
      </c>
      <c r="J98" s="107" t="s">
        <v>297</v>
      </c>
      <c r="K98" s="87" t="e">
        <f t="shared" si="51"/>
        <v>#DIV/0!</v>
      </c>
      <c r="L98" s="87" t="e">
        <f t="shared" si="52"/>
        <v>#DIV/0!</v>
      </c>
      <c r="M98" s="87" t="e">
        <f t="shared" si="53"/>
        <v>#DIV/0!</v>
      </c>
      <c r="N98" s="108">
        <f t="shared" si="54"/>
        <v>0</v>
      </c>
      <c r="O98" s="108">
        <f t="shared" si="55"/>
        <v>0</v>
      </c>
      <c r="P98" s="108">
        <f t="shared" si="56"/>
        <v>0</v>
      </c>
      <c r="Q98" s="109"/>
      <c r="R98" s="109"/>
      <c r="S98" s="109"/>
      <c r="T98" s="109"/>
      <c r="U98" s="87">
        <f t="shared" si="57"/>
        <v>7.1913035399052166E-2</v>
      </c>
      <c r="V98" s="87">
        <f t="shared" si="58"/>
        <v>0.18357098346834805</v>
      </c>
      <c r="W98" s="87">
        <f t="shared" si="59"/>
        <v>0.15399420486030327</v>
      </c>
      <c r="X98" s="108">
        <f t="shared" si="60"/>
        <v>4.6439999999999912</v>
      </c>
      <c r="Y98" s="108">
        <f t="shared" si="61"/>
        <v>10.016000000000005</v>
      </c>
      <c r="Z98" s="108">
        <f t="shared" si="62"/>
        <v>7.2809999999999988</v>
      </c>
      <c r="AA98" s="109">
        <v>69.221999999999994</v>
      </c>
      <c r="AB98" s="109">
        <v>64.578000000000003</v>
      </c>
      <c r="AC98" s="109">
        <v>54.561999999999998</v>
      </c>
      <c r="AD98" s="109">
        <v>47.280999999999999</v>
      </c>
      <c r="AE98" s="87">
        <f t="shared" si="63"/>
        <v>-0.17358145210494202</v>
      </c>
      <c r="AF98" s="87">
        <f t="shared" si="64"/>
        <v>0.39075095460330916</v>
      </c>
      <c r="AG98" s="87">
        <f t="shared" si="65"/>
        <v>1.5943863511282335</v>
      </c>
      <c r="AH98" s="108">
        <f t="shared" ref="AH98:AH107" si="99">AK98-AL98</f>
        <v>-1.1379999999999999</v>
      </c>
      <c r="AI98" s="108">
        <f t="shared" ref="AI98:AI107" si="100">AL98-AM98</f>
        <v>1.8419999999999996</v>
      </c>
      <c r="AJ98" s="108">
        <f t="shared" ref="AJ98:AJ107" si="101">AM98-AN98</f>
        <v>2.8970000000000002</v>
      </c>
      <c r="AK98" s="109">
        <v>5.4180000000000001</v>
      </c>
      <c r="AL98" s="109">
        <v>6.556</v>
      </c>
      <c r="AM98" s="109">
        <v>4.7140000000000004</v>
      </c>
      <c r="AN98" s="109">
        <v>1.8169999999999999</v>
      </c>
      <c r="AO98" s="87">
        <f t="shared" si="69"/>
        <v>-0.32646715895841427</v>
      </c>
      <c r="AP98" s="87">
        <f t="shared" si="70"/>
        <v>0.22845547863451893</v>
      </c>
      <c r="AQ98" s="87">
        <f t="shared" si="71"/>
        <v>1.5778461538461539</v>
      </c>
      <c r="AR98" s="108">
        <f t="shared" si="72"/>
        <v>-1.6799999999999997</v>
      </c>
      <c r="AS98" s="108">
        <f t="shared" si="73"/>
        <v>0.95699999999999985</v>
      </c>
      <c r="AT98" s="108">
        <f t="shared" si="74"/>
        <v>2.5640000000000001</v>
      </c>
      <c r="AU98" s="109">
        <v>3.4660000000000002</v>
      </c>
      <c r="AV98" s="109">
        <v>5.1459999999999999</v>
      </c>
      <c r="AW98" s="109">
        <v>4.1890000000000001</v>
      </c>
      <c r="AX98" s="109">
        <v>1.625</v>
      </c>
      <c r="AY98" s="87">
        <f t="shared" si="75"/>
        <v>2.2555058270926593E-2</v>
      </c>
      <c r="AZ98" s="87">
        <f t="shared" si="76"/>
        <v>5.698583940922064E-2</v>
      </c>
      <c r="BA98" s="87">
        <f t="shared" si="77"/>
        <v>4.4145216243092096E-2</v>
      </c>
      <c r="BB98" s="108">
        <f t="shared" si="78"/>
        <v>1.527000000000001</v>
      </c>
      <c r="BC98" s="108">
        <f t="shared" si="79"/>
        <v>3.6499999999999915</v>
      </c>
      <c r="BD98" s="108">
        <f t="shared" si="80"/>
        <v>2.7079999999999984</v>
      </c>
      <c r="BE98" s="109">
        <v>69.227999999999994</v>
      </c>
      <c r="BF98" s="109">
        <v>67.700999999999993</v>
      </c>
      <c r="BG98" s="109">
        <v>64.051000000000002</v>
      </c>
      <c r="BH98" s="109">
        <v>61.343000000000004</v>
      </c>
      <c r="BI98" s="87">
        <f t="shared" si="81"/>
        <v>9.6314278710432737E-3</v>
      </c>
      <c r="BJ98" s="87">
        <f t="shared" si="82"/>
        <v>0.13102467556859335</v>
      </c>
      <c r="BK98" s="87">
        <f t="shared" si="83"/>
        <v>0.25197070811125544</v>
      </c>
      <c r="BL98" s="108">
        <f t="shared" si="84"/>
        <v>1.2180000000000035</v>
      </c>
      <c r="BM98" s="108">
        <f t="shared" si="85"/>
        <v>14.649999999999991</v>
      </c>
      <c r="BN98" s="108">
        <f t="shared" si="86"/>
        <v>22.503</v>
      </c>
      <c r="BO98" s="109">
        <v>127.679</v>
      </c>
      <c r="BP98" s="109">
        <v>126.461</v>
      </c>
      <c r="BQ98" s="109">
        <v>111.81100000000001</v>
      </c>
      <c r="BR98" s="109">
        <v>89.308000000000007</v>
      </c>
      <c r="BS98" s="87">
        <f t="shared" si="87"/>
        <v>3.7499999999999999E-2</v>
      </c>
      <c r="BT98" s="87">
        <f t="shared" si="88"/>
        <v>9.5890410958904104E-2</v>
      </c>
      <c r="BU98" s="87">
        <f t="shared" si="89"/>
        <v>4.2857142857142858E-2</v>
      </c>
      <c r="BV98" s="108">
        <f t="shared" si="90"/>
        <v>3</v>
      </c>
      <c r="BW98" s="108">
        <f t="shared" si="91"/>
        <v>7</v>
      </c>
      <c r="BX98" s="108">
        <f t="shared" si="92"/>
        <v>3</v>
      </c>
      <c r="BY98" s="54">
        <v>83</v>
      </c>
      <c r="BZ98" s="54">
        <v>80</v>
      </c>
      <c r="CA98" s="54">
        <v>73</v>
      </c>
      <c r="CB98" s="54">
        <v>70</v>
      </c>
      <c r="CC98" s="108">
        <f t="shared" si="93"/>
        <v>0</v>
      </c>
      <c r="CD98" s="108">
        <f t="shared" si="94"/>
        <v>0</v>
      </c>
      <c r="CE98" s="5"/>
      <c r="CF98" s="5"/>
      <c r="CG98" s="5"/>
      <c r="CH98" s="87" t="e">
        <f t="shared" si="95"/>
        <v>#DIV/0!</v>
      </c>
      <c r="CI98" s="87" t="e">
        <f t="shared" si="96"/>
        <v>#DIV/0!</v>
      </c>
      <c r="CJ98" s="108">
        <f t="shared" si="97"/>
        <v>0</v>
      </c>
      <c r="CK98" s="108">
        <f t="shared" si="98"/>
        <v>0</v>
      </c>
      <c r="CL98" s="54"/>
      <c r="CM98" s="54"/>
      <c r="CN98" s="54"/>
      <c r="CO98" s="19"/>
      <c r="CP98" s="1" t="s">
        <v>11</v>
      </c>
      <c r="CQ98" s="4" t="s">
        <v>13</v>
      </c>
      <c r="CR98" s="1">
        <v>2860</v>
      </c>
      <c r="CS98" s="1" t="s">
        <v>473</v>
      </c>
      <c r="CT98" s="15"/>
    </row>
    <row r="99" spans="1:98" s="96" customFormat="1" x14ac:dyDescent="0.25">
      <c r="A99" s="80" t="s">
        <v>143</v>
      </c>
      <c r="B99" s="114">
        <v>16935697</v>
      </c>
      <c r="C99" s="5" t="s">
        <v>112</v>
      </c>
      <c r="D99"/>
      <c r="E99">
        <v>422100</v>
      </c>
      <c r="F99" s="106">
        <v>45653</v>
      </c>
      <c r="G99" s="107" t="s">
        <v>303</v>
      </c>
      <c r="H99" s="107" t="s">
        <v>303</v>
      </c>
      <c r="I99" s="107" t="s">
        <v>303</v>
      </c>
      <c r="J99" s="107" t="s">
        <v>303</v>
      </c>
      <c r="K99" s="87" t="e">
        <f t="shared" si="51"/>
        <v>#DIV/0!</v>
      </c>
      <c r="L99" s="87" t="e">
        <f t="shared" si="52"/>
        <v>#DIV/0!</v>
      </c>
      <c r="M99" s="87" t="e">
        <f t="shared" si="53"/>
        <v>#DIV/0!</v>
      </c>
      <c r="N99" s="108">
        <f t="shared" si="54"/>
        <v>0</v>
      </c>
      <c r="O99" s="108">
        <f t="shared" si="55"/>
        <v>0</v>
      </c>
      <c r="P99" s="108">
        <f t="shared" si="56"/>
        <v>0</v>
      </c>
      <c r="Q99" s="109"/>
      <c r="R99" s="109"/>
      <c r="S99" s="109"/>
      <c r="T99" s="109"/>
      <c r="U99" s="87">
        <f t="shared" si="57"/>
        <v>1.8047493403693933</v>
      </c>
      <c r="V99" s="87">
        <f t="shared" si="58"/>
        <v>-0.44310307402027094</v>
      </c>
      <c r="W99" s="87">
        <f t="shared" si="59"/>
        <v>0.54416769801980214</v>
      </c>
      <c r="X99" s="108">
        <f t="shared" si="60"/>
        <v>60.192</v>
      </c>
      <c r="Y99" s="108">
        <f t="shared" si="61"/>
        <v>-26.537000000000006</v>
      </c>
      <c r="Z99" s="108">
        <f t="shared" si="62"/>
        <v>21.105000000000004</v>
      </c>
      <c r="AA99" s="109">
        <v>93.543999999999997</v>
      </c>
      <c r="AB99" s="109">
        <v>33.351999999999997</v>
      </c>
      <c r="AC99" s="109">
        <v>59.889000000000003</v>
      </c>
      <c r="AD99" s="109">
        <v>38.783999999999999</v>
      </c>
      <c r="AE99" s="87">
        <f t="shared" si="63"/>
        <v>3.378452728497642</v>
      </c>
      <c r="AF99" s="87">
        <f t="shared" si="64"/>
        <v>-0.66883575651656568</v>
      </c>
      <c r="AG99" s="87">
        <f t="shared" si="65"/>
        <v>0.53784131522516077</v>
      </c>
      <c r="AH99" s="108">
        <f t="shared" si="99"/>
        <v>60.177000000000007</v>
      </c>
      <c r="AI99" s="108">
        <f t="shared" si="100"/>
        <v>-35.974000000000004</v>
      </c>
      <c r="AJ99" s="108">
        <f t="shared" si="101"/>
        <v>18.811</v>
      </c>
      <c r="AK99" s="109">
        <v>77.989000000000004</v>
      </c>
      <c r="AL99" s="109">
        <v>17.812000000000001</v>
      </c>
      <c r="AM99" s="109">
        <v>53.786000000000001</v>
      </c>
      <c r="AN99" s="109">
        <v>34.975000000000001</v>
      </c>
      <c r="AO99" s="87">
        <f t="shared" si="69"/>
        <v>3.5427071918795785</v>
      </c>
      <c r="AP99" s="87">
        <f t="shared" si="70"/>
        <v>-0.64250958723351614</v>
      </c>
      <c r="AQ99" s="87">
        <f t="shared" si="71"/>
        <v>0.39678608455247111</v>
      </c>
      <c r="AR99" s="108">
        <f t="shared" si="72"/>
        <v>61.427000000000007</v>
      </c>
      <c r="AS99" s="108">
        <f t="shared" si="73"/>
        <v>-31.163000000000004</v>
      </c>
      <c r="AT99" s="108">
        <f t="shared" si="74"/>
        <v>13.778000000000006</v>
      </c>
      <c r="AU99" s="109">
        <v>78.766000000000005</v>
      </c>
      <c r="AV99" s="109">
        <v>17.338999999999999</v>
      </c>
      <c r="AW99" s="109">
        <v>48.502000000000002</v>
      </c>
      <c r="AX99" s="109">
        <v>34.723999999999997</v>
      </c>
      <c r="AY99" s="87">
        <f t="shared" si="75"/>
        <v>0.35919787117252555</v>
      </c>
      <c r="AZ99" s="87">
        <f t="shared" si="76"/>
        <v>-0.15804808455487118</v>
      </c>
      <c r="BA99" s="87">
        <f t="shared" si="77"/>
        <v>1.2486585185976434E-2</v>
      </c>
      <c r="BB99" s="108">
        <f t="shared" si="78"/>
        <v>60.202999999999975</v>
      </c>
      <c r="BC99" s="108">
        <f t="shared" si="79"/>
        <v>-31.461999999999989</v>
      </c>
      <c r="BD99" s="108">
        <f t="shared" si="80"/>
        <v>2.4550000000000125</v>
      </c>
      <c r="BE99" s="109">
        <v>227.80699999999999</v>
      </c>
      <c r="BF99" s="109">
        <v>167.60400000000001</v>
      </c>
      <c r="BG99" s="109">
        <v>199.066</v>
      </c>
      <c r="BH99" s="109">
        <v>196.61099999999999</v>
      </c>
      <c r="BI99" s="87">
        <f t="shared" si="81"/>
        <v>0.38053883950753598</v>
      </c>
      <c r="BJ99" s="87">
        <f t="shared" si="82"/>
        <v>-0.26383684351706593</v>
      </c>
      <c r="BK99" s="87">
        <f t="shared" si="83"/>
        <v>2.6783180596591412E-2</v>
      </c>
      <c r="BL99" s="108">
        <f t="shared" si="84"/>
        <v>68.926999999999992</v>
      </c>
      <c r="BM99" s="108">
        <f t="shared" si="85"/>
        <v>-64.915999999999997</v>
      </c>
      <c r="BN99" s="108">
        <f t="shared" si="86"/>
        <v>6.4180000000000064</v>
      </c>
      <c r="BO99" s="109">
        <v>250.05699999999999</v>
      </c>
      <c r="BP99" s="109">
        <v>181.13</v>
      </c>
      <c r="BQ99" s="109">
        <v>246.04599999999999</v>
      </c>
      <c r="BR99" s="109">
        <v>239.62799999999999</v>
      </c>
      <c r="BS99" s="87">
        <f t="shared" si="87"/>
        <v>2.7027027027027029E-2</v>
      </c>
      <c r="BT99" s="87">
        <f t="shared" si="88"/>
        <v>8.8235294117647065E-2</v>
      </c>
      <c r="BU99" s="87">
        <f t="shared" si="89"/>
        <v>9.6774193548387094E-2</v>
      </c>
      <c r="BV99" s="108">
        <f t="shared" si="90"/>
        <v>1</v>
      </c>
      <c r="BW99" s="108">
        <f t="shared" si="91"/>
        <v>3</v>
      </c>
      <c r="BX99" s="108">
        <f t="shared" si="92"/>
        <v>3</v>
      </c>
      <c r="BY99" s="54">
        <v>38</v>
      </c>
      <c r="BZ99" s="54">
        <v>37</v>
      </c>
      <c r="CA99" s="54">
        <v>34</v>
      </c>
      <c r="CB99" s="54">
        <v>31</v>
      </c>
      <c r="CC99" s="108">
        <f t="shared" si="93"/>
        <v>0</v>
      </c>
      <c r="CD99" s="108">
        <f t="shared" si="94"/>
        <v>0</v>
      </c>
      <c r="CE99" s="5"/>
      <c r="CF99" s="5"/>
      <c r="CG99" s="5"/>
      <c r="CH99" s="87" t="e">
        <f t="shared" si="95"/>
        <v>#DIV/0!</v>
      </c>
      <c r="CI99" s="87" t="e">
        <f t="shared" si="96"/>
        <v>#DIV/0!</v>
      </c>
      <c r="CJ99" s="108">
        <f t="shared" si="97"/>
        <v>0</v>
      </c>
      <c r="CK99" s="108">
        <f t="shared" si="98"/>
        <v>0</v>
      </c>
      <c r="CL99" s="54"/>
      <c r="CM99" s="54"/>
      <c r="CN99" s="54"/>
      <c r="CO99" s="19"/>
      <c r="CP99" s="1" t="s">
        <v>11</v>
      </c>
      <c r="CQ99" s="4"/>
      <c r="CR99" s="1">
        <v>7500</v>
      </c>
      <c r="CS99" s="1" t="s">
        <v>398</v>
      </c>
      <c r="CT99" s="15" t="s">
        <v>10</v>
      </c>
    </row>
    <row r="100" spans="1:98" s="96" customFormat="1" x14ac:dyDescent="0.25">
      <c r="A100" s="80" t="s">
        <v>244</v>
      </c>
      <c r="B100" s="114">
        <v>32663621</v>
      </c>
      <c r="C100" s="5" t="s">
        <v>343</v>
      </c>
      <c r="D100"/>
      <c r="E100">
        <v>522920</v>
      </c>
      <c r="F100" s="106">
        <v>45705</v>
      </c>
      <c r="G100" s="107" t="s">
        <v>21</v>
      </c>
      <c r="H100" s="107" t="s">
        <v>21</v>
      </c>
      <c r="I100" s="107" t="s">
        <v>21</v>
      </c>
      <c r="J100" s="107" t="s">
        <v>21</v>
      </c>
      <c r="K100" s="87" t="e">
        <f t="shared" si="51"/>
        <v>#DIV/0!</v>
      </c>
      <c r="L100" s="87" t="e">
        <f t="shared" si="52"/>
        <v>#DIV/0!</v>
      </c>
      <c r="M100" s="87" t="e">
        <f t="shared" si="53"/>
        <v>#DIV/0!</v>
      </c>
      <c r="N100" s="108">
        <f t="shared" si="54"/>
        <v>0</v>
      </c>
      <c r="O100" s="108">
        <f t="shared" si="55"/>
        <v>0</v>
      </c>
      <c r="P100" s="108">
        <f t="shared" si="56"/>
        <v>0</v>
      </c>
      <c r="Q100" s="109"/>
      <c r="R100" s="109"/>
      <c r="S100" s="109"/>
      <c r="T100" s="109"/>
      <c r="U100" s="87">
        <f t="shared" si="57"/>
        <v>-0.27665317139001339</v>
      </c>
      <c r="V100" s="87">
        <f t="shared" si="58"/>
        <v>0.62026239067055366</v>
      </c>
      <c r="W100" s="87">
        <f t="shared" si="59"/>
        <v>-0.47911921032649957</v>
      </c>
      <c r="X100" s="108">
        <f t="shared" si="60"/>
        <v>-0.61499999999999977</v>
      </c>
      <c r="Y100" s="108">
        <f t="shared" si="61"/>
        <v>0.85099999999999976</v>
      </c>
      <c r="Z100" s="108">
        <f t="shared" si="62"/>
        <v>-1.2619999999999998</v>
      </c>
      <c r="AA100" s="109">
        <v>1.6080000000000001</v>
      </c>
      <c r="AB100" s="109">
        <v>2.2229999999999999</v>
      </c>
      <c r="AC100" s="109">
        <v>1.3720000000000001</v>
      </c>
      <c r="AD100" s="109">
        <v>2.6339999999999999</v>
      </c>
      <c r="AE100" s="87">
        <f t="shared" si="63"/>
        <v>-0.92016806722689082</v>
      </c>
      <c r="AF100" s="87">
        <f t="shared" si="64"/>
        <v>6.9333333333333336</v>
      </c>
      <c r="AG100" s="87">
        <f t="shared" si="65"/>
        <v>-0.95176848874598063</v>
      </c>
      <c r="AH100" s="108">
        <f t="shared" si="99"/>
        <v>-0.219</v>
      </c>
      <c r="AI100" s="108">
        <f t="shared" si="100"/>
        <v>0.20799999999999999</v>
      </c>
      <c r="AJ100" s="108">
        <f t="shared" si="101"/>
        <v>-0.59199999999999997</v>
      </c>
      <c r="AK100" s="109">
        <v>1.9E-2</v>
      </c>
      <c r="AL100" s="109">
        <v>0.23799999999999999</v>
      </c>
      <c r="AM100" s="109">
        <v>0.03</v>
      </c>
      <c r="AN100" s="109">
        <v>0.622</v>
      </c>
      <c r="AO100" s="87">
        <f t="shared" si="69"/>
        <v>-0.88340807174887892</v>
      </c>
      <c r="AP100" s="87">
        <f t="shared" si="70"/>
        <v>110.5</v>
      </c>
      <c r="AQ100" s="87">
        <f t="shared" si="71"/>
        <v>-0.99626865671641796</v>
      </c>
      <c r="AR100" s="108">
        <f t="shared" si="72"/>
        <v>-0.19700000000000001</v>
      </c>
      <c r="AS100" s="108">
        <f t="shared" si="73"/>
        <v>0.221</v>
      </c>
      <c r="AT100" s="108">
        <f t="shared" si="74"/>
        <v>-0.53400000000000003</v>
      </c>
      <c r="AU100" s="109">
        <v>2.5999999999999999E-2</v>
      </c>
      <c r="AV100" s="109">
        <v>0.223</v>
      </c>
      <c r="AW100" s="109">
        <v>2E-3</v>
      </c>
      <c r="AX100" s="109">
        <v>0.53600000000000003</v>
      </c>
      <c r="AY100" s="87">
        <f t="shared" si="75"/>
        <v>-8.1607030759573068E-2</v>
      </c>
      <c r="AZ100" s="87">
        <f t="shared" si="76"/>
        <v>0.12183098591549299</v>
      </c>
      <c r="BA100" s="87">
        <f t="shared" si="77"/>
        <v>-0.15976331360946747</v>
      </c>
      <c r="BB100" s="108">
        <f t="shared" si="78"/>
        <v>-0.12999999999999989</v>
      </c>
      <c r="BC100" s="108">
        <f t="shared" si="79"/>
        <v>0.17300000000000004</v>
      </c>
      <c r="BD100" s="108">
        <f t="shared" si="80"/>
        <v>-0.27</v>
      </c>
      <c r="BE100" s="109">
        <v>1.4630000000000001</v>
      </c>
      <c r="BF100" s="109">
        <v>1.593</v>
      </c>
      <c r="BG100" s="109">
        <v>1.42</v>
      </c>
      <c r="BH100" s="109">
        <v>1.69</v>
      </c>
      <c r="BI100" s="87">
        <f t="shared" si="81"/>
        <v>0.16244968372627944</v>
      </c>
      <c r="BJ100" s="87">
        <f t="shared" si="82"/>
        <v>0.26518734085121864</v>
      </c>
      <c r="BK100" s="87">
        <f t="shared" si="83"/>
        <v>-0.24478021978021977</v>
      </c>
      <c r="BL100" s="108">
        <f t="shared" si="84"/>
        <v>0.56499999999999995</v>
      </c>
      <c r="BM100" s="108">
        <f t="shared" si="85"/>
        <v>0.72900000000000009</v>
      </c>
      <c r="BN100" s="108">
        <f t="shared" si="86"/>
        <v>-0.89100000000000001</v>
      </c>
      <c r="BO100" s="109">
        <v>4.0430000000000001</v>
      </c>
      <c r="BP100" s="109">
        <v>3.4780000000000002</v>
      </c>
      <c r="BQ100" s="109">
        <v>2.7490000000000001</v>
      </c>
      <c r="BR100" s="109">
        <v>3.64</v>
      </c>
      <c r="BS100" s="87">
        <f t="shared" si="87"/>
        <v>0</v>
      </c>
      <c r="BT100" s="87">
        <f t="shared" si="88"/>
        <v>0</v>
      </c>
      <c r="BU100" s="87">
        <f t="shared" si="89"/>
        <v>0</v>
      </c>
      <c r="BV100" s="108">
        <f t="shared" si="90"/>
        <v>0</v>
      </c>
      <c r="BW100" s="108">
        <f t="shared" si="91"/>
        <v>0</v>
      </c>
      <c r="BX100" s="108">
        <f t="shared" si="92"/>
        <v>0</v>
      </c>
      <c r="BY100" s="54">
        <v>3</v>
      </c>
      <c r="BZ100" s="54">
        <v>3</v>
      </c>
      <c r="CA100" s="54">
        <v>3</v>
      </c>
      <c r="CB100" s="54">
        <v>3</v>
      </c>
      <c r="CC100" s="108">
        <f t="shared" si="93"/>
        <v>0</v>
      </c>
      <c r="CD100" s="108">
        <f t="shared" si="94"/>
        <v>0</v>
      </c>
      <c r="CE100" s="5"/>
      <c r="CF100" s="5"/>
      <c r="CG100" s="5"/>
      <c r="CH100" s="87" t="e">
        <f t="shared" si="95"/>
        <v>#DIV/0!</v>
      </c>
      <c r="CI100" s="87" t="e">
        <f t="shared" si="96"/>
        <v>#DIV/0!</v>
      </c>
      <c r="CJ100" s="108">
        <f t="shared" si="97"/>
        <v>0</v>
      </c>
      <c r="CK100" s="108">
        <f t="shared" si="98"/>
        <v>0</v>
      </c>
      <c r="CL100" s="54"/>
      <c r="CM100" s="54"/>
      <c r="CN100" s="54"/>
      <c r="CO100" s="19"/>
      <c r="CP100" s="1" t="s">
        <v>9</v>
      </c>
      <c r="CQ100" s="4"/>
      <c r="CR100" s="1">
        <v>9850</v>
      </c>
      <c r="CS100" s="1" t="s">
        <v>311</v>
      </c>
      <c r="CT100" s="15" t="s">
        <v>14</v>
      </c>
    </row>
    <row r="101" spans="1:98" s="96" customFormat="1" x14ac:dyDescent="0.25">
      <c r="A101" s="80" t="s">
        <v>237</v>
      </c>
      <c r="B101" s="114">
        <v>88185811</v>
      </c>
      <c r="C101" s="5" t="s">
        <v>343</v>
      </c>
      <c r="D101"/>
      <c r="E101">
        <v>522910</v>
      </c>
      <c r="F101" s="106">
        <v>45614</v>
      </c>
      <c r="G101" s="107" t="s">
        <v>303</v>
      </c>
      <c r="H101" s="107" t="s">
        <v>303</v>
      </c>
      <c r="I101" s="107" t="s">
        <v>303</v>
      </c>
      <c r="J101" s="107" t="s">
        <v>303</v>
      </c>
      <c r="K101" s="87" t="e">
        <f t="shared" si="51"/>
        <v>#DIV/0!</v>
      </c>
      <c r="L101" s="87" t="e">
        <f t="shared" si="52"/>
        <v>#DIV/0!</v>
      </c>
      <c r="M101" s="87" t="e">
        <f t="shared" si="53"/>
        <v>#DIV/0!</v>
      </c>
      <c r="N101" s="108">
        <f t="shared" si="54"/>
        <v>0</v>
      </c>
      <c r="O101" s="108">
        <f t="shared" si="55"/>
        <v>0</v>
      </c>
      <c r="P101" s="108">
        <f t="shared" si="56"/>
        <v>0</v>
      </c>
      <c r="Q101" s="109"/>
      <c r="R101" s="109"/>
      <c r="S101" s="109"/>
      <c r="T101" s="109"/>
      <c r="U101" s="87">
        <f t="shared" si="57"/>
        <v>2.514441046551133E-2</v>
      </c>
      <c r="V101" s="87">
        <f t="shared" si="58"/>
        <v>0.37394957983193289</v>
      </c>
      <c r="W101" s="87">
        <f t="shared" si="59"/>
        <v>-3.5135135135135262E-2</v>
      </c>
      <c r="X101" s="108">
        <f t="shared" si="60"/>
        <v>7.3999999999999844E-2</v>
      </c>
      <c r="Y101" s="108">
        <f t="shared" si="61"/>
        <v>0.80100000000000016</v>
      </c>
      <c r="Z101" s="108">
        <f t="shared" si="62"/>
        <v>-7.8000000000000291E-2</v>
      </c>
      <c r="AA101" s="109">
        <v>3.0169999999999999</v>
      </c>
      <c r="AB101" s="109">
        <v>2.9430000000000001</v>
      </c>
      <c r="AC101" s="109">
        <v>2.1419999999999999</v>
      </c>
      <c r="AD101" s="109">
        <v>2.2200000000000002</v>
      </c>
      <c r="AE101" s="87">
        <f t="shared" si="63"/>
        <v>-0.56733524355300857</v>
      </c>
      <c r="AF101" s="87">
        <f t="shared" si="64"/>
        <v>4.1160714285714279</v>
      </c>
      <c r="AG101" s="87">
        <f t="shared" si="65"/>
        <v>-1.5333333333333334</v>
      </c>
      <c r="AH101" s="108">
        <f t="shared" si="99"/>
        <v>-0.19799999999999998</v>
      </c>
      <c r="AI101" s="108">
        <f t="shared" si="100"/>
        <v>0.46099999999999997</v>
      </c>
      <c r="AJ101" s="108">
        <f t="shared" si="101"/>
        <v>-0.32200000000000001</v>
      </c>
      <c r="AK101" s="109">
        <v>0.151</v>
      </c>
      <c r="AL101" s="109">
        <v>0.34899999999999998</v>
      </c>
      <c r="AM101" s="109">
        <v>-0.112</v>
      </c>
      <c r="AN101" s="109">
        <v>0.21</v>
      </c>
      <c r="AO101" s="87">
        <f t="shared" si="69"/>
        <v>-0.57258064516129026</v>
      </c>
      <c r="AP101" s="87">
        <f t="shared" si="70"/>
        <v>9.8571428571428559</v>
      </c>
      <c r="AQ101" s="87">
        <f t="shared" si="71"/>
        <v>-1.1673306772908365</v>
      </c>
      <c r="AR101" s="108">
        <f t="shared" si="72"/>
        <v>-0.21299999999999999</v>
      </c>
      <c r="AS101" s="108">
        <f t="shared" si="73"/>
        <v>0.41399999999999998</v>
      </c>
      <c r="AT101" s="108">
        <f t="shared" si="74"/>
        <v>-0.29299999999999998</v>
      </c>
      <c r="AU101" s="109">
        <v>0.159</v>
      </c>
      <c r="AV101" s="109">
        <v>0.372</v>
      </c>
      <c r="AW101" s="109">
        <v>-4.2000000000000003E-2</v>
      </c>
      <c r="AX101" s="109">
        <v>0.251</v>
      </c>
      <c r="AY101" s="87">
        <f t="shared" si="75"/>
        <v>-6.6666666666666541E-2</v>
      </c>
      <c r="AZ101" s="87">
        <f t="shared" si="76"/>
        <v>0.23157894736842102</v>
      </c>
      <c r="BA101" s="87">
        <f t="shared" si="77"/>
        <v>-3.5532994923857898E-2</v>
      </c>
      <c r="BB101" s="108">
        <f t="shared" si="78"/>
        <v>-7.7999999999999847E-2</v>
      </c>
      <c r="BC101" s="108">
        <f t="shared" si="79"/>
        <v>0.21999999999999997</v>
      </c>
      <c r="BD101" s="108">
        <f t="shared" si="80"/>
        <v>-3.5000000000000031E-2</v>
      </c>
      <c r="BE101" s="109">
        <v>1.0920000000000001</v>
      </c>
      <c r="BF101" s="109">
        <v>1.17</v>
      </c>
      <c r="BG101" s="109">
        <v>0.95</v>
      </c>
      <c r="BH101" s="109">
        <v>0.98499999999999999</v>
      </c>
      <c r="BI101" s="87">
        <f t="shared" si="81"/>
        <v>-9.5084979329352351E-2</v>
      </c>
      <c r="BJ101" s="87">
        <f t="shared" si="82"/>
        <v>0.20609418282548483</v>
      </c>
      <c r="BK101" s="87">
        <f t="shared" si="83"/>
        <v>-0.13012048192771095</v>
      </c>
      <c r="BL101" s="108">
        <f t="shared" si="84"/>
        <v>-0.20700000000000007</v>
      </c>
      <c r="BM101" s="108">
        <f t="shared" si="85"/>
        <v>0.37200000000000011</v>
      </c>
      <c r="BN101" s="108">
        <f t="shared" si="86"/>
        <v>-0.27000000000000024</v>
      </c>
      <c r="BO101" s="109">
        <v>1.97</v>
      </c>
      <c r="BP101" s="109">
        <v>2.177</v>
      </c>
      <c r="BQ101" s="109">
        <v>1.8049999999999999</v>
      </c>
      <c r="BR101" s="109">
        <v>2.0750000000000002</v>
      </c>
      <c r="BS101" s="87">
        <f t="shared" si="87"/>
        <v>0.25</v>
      </c>
      <c r="BT101" s="87">
        <f t="shared" si="88"/>
        <v>0</v>
      </c>
      <c r="BU101" s="87">
        <f t="shared" si="89"/>
        <v>0</v>
      </c>
      <c r="BV101" s="108">
        <f t="shared" si="90"/>
        <v>1</v>
      </c>
      <c r="BW101" s="108">
        <f t="shared" si="91"/>
        <v>0</v>
      </c>
      <c r="BX101" s="108">
        <f t="shared" si="92"/>
        <v>0</v>
      </c>
      <c r="BY101" s="54">
        <v>5</v>
      </c>
      <c r="BZ101" s="54">
        <v>4</v>
      </c>
      <c r="CA101" s="54">
        <v>4</v>
      </c>
      <c r="CB101" s="54">
        <v>4</v>
      </c>
      <c r="CC101" s="108">
        <f t="shared" si="93"/>
        <v>0</v>
      </c>
      <c r="CD101" s="108">
        <f t="shared" si="94"/>
        <v>0</v>
      </c>
      <c r="CE101" s="5"/>
      <c r="CF101" s="5"/>
      <c r="CG101" s="5"/>
      <c r="CH101" s="87" t="e">
        <f t="shared" si="95"/>
        <v>#DIV/0!</v>
      </c>
      <c r="CI101" s="87" t="e">
        <f t="shared" si="96"/>
        <v>#DIV/0!</v>
      </c>
      <c r="CJ101" s="108">
        <f t="shared" si="97"/>
        <v>0</v>
      </c>
      <c r="CK101" s="108">
        <f t="shared" si="98"/>
        <v>0</v>
      </c>
      <c r="CL101" s="54"/>
      <c r="CM101" s="54"/>
      <c r="CN101" s="54"/>
      <c r="CO101" s="19"/>
      <c r="CP101" s="1" t="s">
        <v>11</v>
      </c>
      <c r="CQ101" s="4"/>
      <c r="CR101" s="1">
        <v>5700</v>
      </c>
      <c r="CS101" s="1" t="s">
        <v>306</v>
      </c>
      <c r="CT101" s="15" t="s">
        <v>12</v>
      </c>
    </row>
    <row r="102" spans="1:98" s="96" customFormat="1" x14ac:dyDescent="0.25">
      <c r="A102" s="80" t="s">
        <v>262</v>
      </c>
      <c r="B102" s="114">
        <v>29220611</v>
      </c>
      <c r="C102" s="5" t="s">
        <v>111</v>
      </c>
      <c r="D102"/>
      <c r="E102">
        <v>331500</v>
      </c>
      <c r="F102" s="106">
        <v>45708</v>
      </c>
      <c r="G102" s="107" t="s">
        <v>21</v>
      </c>
      <c r="H102" s="107" t="s">
        <v>21</v>
      </c>
      <c r="I102" s="107" t="s">
        <v>21</v>
      </c>
      <c r="J102" s="107" t="s">
        <v>21</v>
      </c>
      <c r="K102" s="87" t="e">
        <f t="shared" si="51"/>
        <v>#DIV/0!</v>
      </c>
      <c r="L102" s="87" t="e">
        <f t="shared" si="52"/>
        <v>#DIV/0!</v>
      </c>
      <c r="M102" s="87" t="e">
        <f t="shared" si="53"/>
        <v>#DIV/0!</v>
      </c>
      <c r="N102" s="108">
        <f t="shared" si="54"/>
        <v>0</v>
      </c>
      <c r="O102" s="108">
        <f t="shared" si="55"/>
        <v>0</v>
      </c>
      <c r="P102" s="108">
        <f t="shared" si="56"/>
        <v>0</v>
      </c>
      <c r="Q102" s="109"/>
      <c r="R102" s="109"/>
      <c r="S102" s="109"/>
      <c r="T102" s="109"/>
      <c r="U102" s="87">
        <f t="shared" si="57"/>
        <v>0.35029082385623755</v>
      </c>
      <c r="V102" s="87">
        <f t="shared" si="58"/>
        <v>0.40569894441393622</v>
      </c>
      <c r="W102" s="87">
        <f t="shared" si="59"/>
        <v>-4.258675078864349E-2</v>
      </c>
      <c r="X102" s="108">
        <f t="shared" si="60"/>
        <v>8.07</v>
      </c>
      <c r="Y102" s="108">
        <f t="shared" si="61"/>
        <v>6.6490000000000009</v>
      </c>
      <c r="Z102" s="108">
        <f t="shared" si="62"/>
        <v>-0.7289999999999992</v>
      </c>
      <c r="AA102" s="109">
        <v>31.108000000000001</v>
      </c>
      <c r="AB102" s="109">
        <v>23.038</v>
      </c>
      <c r="AC102" s="109">
        <v>16.388999999999999</v>
      </c>
      <c r="AD102" s="109">
        <v>17.117999999999999</v>
      </c>
      <c r="AE102" s="87">
        <f t="shared" si="63"/>
        <v>1.3058070214175315</v>
      </c>
      <c r="AF102" s="87">
        <f t="shared" si="64"/>
        <v>0.21780048400107557</v>
      </c>
      <c r="AG102" s="87">
        <f t="shared" si="65"/>
        <v>1.90546875</v>
      </c>
      <c r="AH102" s="108">
        <f t="shared" si="99"/>
        <v>5.9139999999999997</v>
      </c>
      <c r="AI102" s="108">
        <f t="shared" si="100"/>
        <v>0.81</v>
      </c>
      <c r="AJ102" s="108">
        <f t="shared" si="101"/>
        <v>2.4390000000000001</v>
      </c>
      <c r="AK102" s="109">
        <v>10.443</v>
      </c>
      <c r="AL102" s="109">
        <v>4.5289999999999999</v>
      </c>
      <c r="AM102" s="109">
        <v>3.7189999999999999</v>
      </c>
      <c r="AN102" s="109">
        <v>1.28</v>
      </c>
      <c r="AO102" s="87">
        <f t="shared" si="69"/>
        <v>1.8551983782218364</v>
      </c>
      <c r="AP102" s="87">
        <f t="shared" si="70"/>
        <v>-2.6501268677755936E-2</v>
      </c>
      <c r="AQ102" s="87">
        <f t="shared" si="71"/>
        <v>2.1361626878868263</v>
      </c>
      <c r="AR102" s="108">
        <f t="shared" si="72"/>
        <v>6.4060000000000006</v>
      </c>
      <c r="AS102" s="108">
        <f t="shared" si="73"/>
        <v>-9.4000000000000306E-2</v>
      </c>
      <c r="AT102" s="108">
        <f t="shared" si="74"/>
        <v>2.4160000000000004</v>
      </c>
      <c r="AU102" s="109">
        <v>9.859</v>
      </c>
      <c r="AV102" s="109">
        <v>3.4529999999999998</v>
      </c>
      <c r="AW102" s="109">
        <v>3.5470000000000002</v>
      </c>
      <c r="AX102" s="109">
        <v>1.131</v>
      </c>
      <c r="AY102" s="87">
        <f t="shared" si="75"/>
        <v>0.77509517130835526</v>
      </c>
      <c r="AZ102" s="87">
        <f t="shared" si="76"/>
        <v>0.36217248908296928</v>
      </c>
      <c r="BA102" s="87">
        <f t="shared" si="77"/>
        <v>0.60878155872667417</v>
      </c>
      <c r="BB102" s="108">
        <f t="shared" si="78"/>
        <v>7.7370000000000019</v>
      </c>
      <c r="BC102" s="108">
        <f t="shared" si="79"/>
        <v>2.653999999999999</v>
      </c>
      <c r="BD102" s="108">
        <f t="shared" si="80"/>
        <v>2.7730000000000006</v>
      </c>
      <c r="BE102" s="109">
        <v>17.719000000000001</v>
      </c>
      <c r="BF102" s="109">
        <v>9.9819999999999993</v>
      </c>
      <c r="BG102" s="109">
        <v>7.3280000000000003</v>
      </c>
      <c r="BH102" s="109">
        <v>4.5549999999999997</v>
      </c>
      <c r="BI102" s="87">
        <f t="shared" si="81"/>
        <v>-0.3132532784891307</v>
      </c>
      <c r="BJ102" s="87">
        <f t="shared" si="82"/>
        <v>1.0789388993609488</v>
      </c>
      <c r="BK102" s="87">
        <f t="shared" si="83"/>
        <v>0.35697797741593368</v>
      </c>
      <c r="BL102" s="108">
        <f t="shared" si="84"/>
        <v>-14.165000000000003</v>
      </c>
      <c r="BM102" s="108">
        <f t="shared" si="85"/>
        <v>23.468</v>
      </c>
      <c r="BN102" s="108">
        <f t="shared" si="86"/>
        <v>5.7220000000000013</v>
      </c>
      <c r="BO102" s="109">
        <v>31.053999999999998</v>
      </c>
      <c r="BP102" s="109">
        <v>45.219000000000001</v>
      </c>
      <c r="BQ102" s="109">
        <v>21.751000000000001</v>
      </c>
      <c r="BR102" s="109">
        <v>16.029</v>
      </c>
      <c r="BS102" s="87">
        <f t="shared" si="87"/>
        <v>0.13157894736842105</v>
      </c>
      <c r="BT102" s="87">
        <f t="shared" si="88"/>
        <v>0.22580645161290322</v>
      </c>
      <c r="BU102" s="87">
        <f t="shared" si="89"/>
        <v>-0.16216216216216217</v>
      </c>
      <c r="BV102" s="108">
        <f t="shared" si="90"/>
        <v>5</v>
      </c>
      <c r="BW102" s="108">
        <f t="shared" si="91"/>
        <v>7</v>
      </c>
      <c r="BX102" s="108">
        <f t="shared" si="92"/>
        <v>-6</v>
      </c>
      <c r="BY102" s="54">
        <v>43</v>
      </c>
      <c r="BZ102" s="54">
        <v>38</v>
      </c>
      <c r="CA102" s="54">
        <v>31</v>
      </c>
      <c r="CB102" s="54">
        <v>37</v>
      </c>
      <c r="CC102" s="108">
        <f t="shared" si="93"/>
        <v>0</v>
      </c>
      <c r="CD102" s="108">
        <f t="shared" si="94"/>
        <v>0</v>
      </c>
      <c r="CE102" s="5"/>
      <c r="CF102" s="5"/>
      <c r="CG102" s="5"/>
      <c r="CH102" s="87" t="e">
        <f t="shared" si="95"/>
        <v>#DIV/0!</v>
      </c>
      <c r="CI102" s="87" t="e">
        <f t="shared" si="96"/>
        <v>#DIV/0!</v>
      </c>
      <c r="CJ102" s="108">
        <f t="shared" si="97"/>
        <v>0</v>
      </c>
      <c r="CK102" s="108">
        <f t="shared" si="98"/>
        <v>0</v>
      </c>
      <c r="CL102" s="54"/>
      <c r="CM102" s="54"/>
      <c r="CN102" s="54"/>
      <c r="CO102" s="19"/>
      <c r="CP102" s="1" t="s">
        <v>11</v>
      </c>
      <c r="CQ102" s="4"/>
      <c r="CR102" s="1">
        <v>9970</v>
      </c>
      <c r="CS102" s="1" t="s">
        <v>321</v>
      </c>
      <c r="CT102" s="15" t="s">
        <v>14</v>
      </c>
    </row>
    <row r="103" spans="1:98" s="96" customFormat="1" x14ac:dyDescent="0.25">
      <c r="A103" s="80" t="s">
        <v>246</v>
      </c>
      <c r="B103" s="114">
        <v>35802169</v>
      </c>
      <c r="C103" s="5" t="s">
        <v>344</v>
      </c>
      <c r="D103"/>
      <c r="E103">
        <v>522220</v>
      </c>
      <c r="F103" s="106">
        <v>45686</v>
      </c>
      <c r="G103" s="107" t="s">
        <v>303</v>
      </c>
      <c r="H103" s="107" t="s">
        <v>303</v>
      </c>
      <c r="I103" s="107" t="s">
        <v>303</v>
      </c>
      <c r="J103" s="107" t="s">
        <v>303</v>
      </c>
      <c r="K103" s="87" t="e">
        <f t="shared" si="51"/>
        <v>#DIV/0!</v>
      </c>
      <c r="L103" s="87" t="e">
        <f t="shared" si="52"/>
        <v>#DIV/0!</v>
      </c>
      <c r="M103" s="87" t="e">
        <f t="shared" si="53"/>
        <v>#DIV/0!</v>
      </c>
      <c r="N103" s="108">
        <f t="shared" si="54"/>
        <v>0</v>
      </c>
      <c r="O103" s="108">
        <f t="shared" si="55"/>
        <v>0</v>
      </c>
      <c r="P103" s="108">
        <f t="shared" si="56"/>
        <v>0</v>
      </c>
      <c r="Q103" s="109"/>
      <c r="R103" s="109"/>
      <c r="S103" s="109"/>
      <c r="T103" s="109"/>
      <c r="U103" s="87">
        <f t="shared" si="57"/>
        <v>0.31037924151696616</v>
      </c>
      <c r="V103" s="87">
        <f t="shared" si="58"/>
        <v>0.59554140127388533</v>
      </c>
      <c r="W103" s="87">
        <f t="shared" si="59"/>
        <v>-0.25029844807003582</v>
      </c>
      <c r="X103" s="108">
        <f t="shared" si="60"/>
        <v>0.93300000000000027</v>
      </c>
      <c r="Y103" s="108">
        <f t="shared" si="61"/>
        <v>1.1219999999999999</v>
      </c>
      <c r="Z103" s="108">
        <f t="shared" si="62"/>
        <v>-0.629</v>
      </c>
      <c r="AA103" s="109">
        <v>3.9390000000000001</v>
      </c>
      <c r="AB103" s="109">
        <v>3.0059999999999998</v>
      </c>
      <c r="AC103" s="109">
        <v>1.8839999999999999</v>
      </c>
      <c r="AD103" s="109">
        <v>2.5129999999999999</v>
      </c>
      <c r="AE103" s="87">
        <f t="shared" si="63"/>
        <v>-6.8786982248520853E-2</v>
      </c>
      <c r="AF103" s="87">
        <f t="shared" si="64"/>
        <v>0.60189573459715651</v>
      </c>
      <c r="AG103" s="87">
        <f t="shared" si="65"/>
        <v>-0.37758112094395285</v>
      </c>
      <c r="AH103" s="108">
        <f t="shared" si="99"/>
        <v>-9.3000000000000194E-2</v>
      </c>
      <c r="AI103" s="108">
        <f t="shared" si="100"/>
        <v>0.50800000000000012</v>
      </c>
      <c r="AJ103" s="108">
        <f t="shared" si="101"/>
        <v>-0.51200000000000012</v>
      </c>
      <c r="AK103" s="109">
        <v>1.2589999999999999</v>
      </c>
      <c r="AL103" s="109">
        <v>1.3520000000000001</v>
      </c>
      <c r="AM103" s="109">
        <v>0.84399999999999997</v>
      </c>
      <c r="AN103" s="109">
        <v>1.3560000000000001</v>
      </c>
      <c r="AO103" s="87">
        <f t="shared" si="69"/>
        <v>-0.11519777931991682</v>
      </c>
      <c r="AP103" s="87">
        <f t="shared" si="70"/>
        <v>0.69330199764982381</v>
      </c>
      <c r="AQ103" s="87">
        <f t="shared" si="71"/>
        <v>-0.37149187592319061</v>
      </c>
      <c r="AR103" s="108">
        <f t="shared" si="72"/>
        <v>-0.16600000000000015</v>
      </c>
      <c r="AS103" s="108">
        <f t="shared" si="73"/>
        <v>0.59000000000000008</v>
      </c>
      <c r="AT103" s="108">
        <f t="shared" si="74"/>
        <v>-0.50300000000000011</v>
      </c>
      <c r="AU103" s="109">
        <v>1.2749999999999999</v>
      </c>
      <c r="AV103" s="109">
        <v>1.4410000000000001</v>
      </c>
      <c r="AW103" s="109">
        <v>0.85099999999999998</v>
      </c>
      <c r="AX103" s="109">
        <v>1.3540000000000001</v>
      </c>
      <c r="AY103" s="87">
        <f t="shared" si="75"/>
        <v>-5.4333764553686888E-2</v>
      </c>
      <c r="AZ103" s="87">
        <f t="shared" si="76"/>
        <v>0.2521598272138228</v>
      </c>
      <c r="BA103" s="87">
        <f t="shared" si="77"/>
        <v>-0.12227488151658758</v>
      </c>
      <c r="BB103" s="108">
        <f t="shared" si="78"/>
        <v>-0.12599999999999989</v>
      </c>
      <c r="BC103" s="108">
        <f t="shared" si="79"/>
        <v>0.46699999999999986</v>
      </c>
      <c r="BD103" s="108">
        <f t="shared" si="80"/>
        <v>-0.25799999999999979</v>
      </c>
      <c r="BE103" s="109">
        <v>2.1930000000000001</v>
      </c>
      <c r="BF103" s="109">
        <v>2.319</v>
      </c>
      <c r="BG103" s="109">
        <v>1.8520000000000001</v>
      </c>
      <c r="BH103" s="109">
        <v>2.11</v>
      </c>
      <c r="BI103" s="87">
        <f t="shared" si="81"/>
        <v>0.12419285406801549</v>
      </c>
      <c r="BJ103" s="87">
        <f t="shared" si="82"/>
        <v>0.7678843226788431</v>
      </c>
      <c r="BK103" s="87">
        <f t="shared" si="83"/>
        <v>-0.16571428571428565</v>
      </c>
      <c r="BL103" s="108">
        <f t="shared" si="84"/>
        <v>0.57699999999999996</v>
      </c>
      <c r="BM103" s="108">
        <f t="shared" si="85"/>
        <v>2.0179999999999998</v>
      </c>
      <c r="BN103" s="108">
        <f t="shared" si="86"/>
        <v>-0.5219999999999998</v>
      </c>
      <c r="BO103" s="109">
        <v>5.2229999999999999</v>
      </c>
      <c r="BP103" s="109">
        <v>4.6459999999999999</v>
      </c>
      <c r="BQ103" s="109">
        <v>2.6280000000000001</v>
      </c>
      <c r="BR103" s="109">
        <v>3.15</v>
      </c>
      <c r="BS103" s="87">
        <f t="shared" si="87"/>
        <v>0.66666666666666663</v>
      </c>
      <c r="BT103" s="87">
        <f t="shared" si="88"/>
        <v>0.5</v>
      </c>
      <c r="BU103" s="87">
        <f t="shared" si="89"/>
        <v>0</v>
      </c>
      <c r="BV103" s="108">
        <f t="shared" si="90"/>
        <v>2</v>
      </c>
      <c r="BW103" s="108">
        <f t="shared" si="91"/>
        <v>1</v>
      </c>
      <c r="BX103" s="108">
        <f t="shared" si="92"/>
        <v>0</v>
      </c>
      <c r="BY103" s="54">
        <v>5</v>
      </c>
      <c r="BZ103" s="54">
        <v>3</v>
      </c>
      <c r="CA103" s="54">
        <v>2</v>
      </c>
      <c r="CB103" s="54">
        <v>2</v>
      </c>
      <c r="CC103" s="108">
        <f t="shared" si="93"/>
        <v>0</v>
      </c>
      <c r="CD103" s="108">
        <f t="shared" si="94"/>
        <v>0</v>
      </c>
      <c r="CE103" s="5"/>
      <c r="CF103" s="5"/>
      <c r="CG103" s="5"/>
      <c r="CH103" s="87" t="e">
        <f t="shared" si="95"/>
        <v>#DIV/0!</v>
      </c>
      <c r="CI103" s="87" t="e">
        <f t="shared" si="96"/>
        <v>#DIV/0!</v>
      </c>
      <c r="CJ103" s="108">
        <f t="shared" si="97"/>
        <v>0</v>
      </c>
      <c r="CK103" s="108">
        <f t="shared" si="98"/>
        <v>0</v>
      </c>
      <c r="CL103" s="54"/>
      <c r="CM103" s="54"/>
      <c r="CN103" s="54"/>
      <c r="CO103" s="19"/>
      <c r="CP103" s="1" t="s">
        <v>9</v>
      </c>
      <c r="CQ103" s="4"/>
      <c r="CR103" s="1">
        <v>6710</v>
      </c>
      <c r="CS103" s="1" t="s">
        <v>345</v>
      </c>
      <c r="CT103" s="15" t="s">
        <v>12</v>
      </c>
    </row>
    <row r="104" spans="1:98" s="96" customFormat="1" x14ac:dyDescent="0.25">
      <c r="A104" s="80" t="s">
        <v>212</v>
      </c>
      <c r="B104" s="114">
        <v>13835233</v>
      </c>
      <c r="C104" s="5" t="s">
        <v>344</v>
      </c>
      <c r="D104"/>
      <c r="E104">
        <v>521000</v>
      </c>
      <c r="F104" s="106">
        <v>45447</v>
      </c>
      <c r="G104" s="107"/>
      <c r="H104" s="107" t="s">
        <v>21</v>
      </c>
      <c r="I104" s="107" t="s">
        <v>21</v>
      </c>
      <c r="J104" s="107" t="s">
        <v>21</v>
      </c>
      <c r="K104" s="87" t="e">
        <f t="shared" si="51"/>
        <v>#DIV/0!</v>
      </c>
      <c r="L104" s="87" t="e">
        <f t="shared" si="52"/>
        <v>#DIV/0!</v>
      </c>
      <c r="M104" s="87" t="e">
        <f t="shared" si="53"/>
        <v>#DIV/0!</v>
      </c>
      <c r="N104" s="108">
        <f t="shared" si="54"/>
        <v>0</v>
      </c>
      <c r="O104" s="108">
        <f t="shared" si="55"/>
        <v>0</v>
      </c>
      <c r="P104" s="108">
        <f t="shared" si="56"/>
        <v>0</v>
      </c>
      <c r="Q104" s="109"/>
      <c r="R104" s="109"/>
      <c r="S104" s="109"/>
      <c r="T104" s="109"/>
      <c r="U104" s="87">
        <f t="shared" si="57"/>
        <v>-1</v>
      </c>
      <c r="V104" s="87">
        <f t="shared" si="58"/>
        <v>0.27046424414845466</v>
      </c>
      <c r="W104" s="87">
        <f t="shared" si="59"/>
        <v>-0.25615621392843391</v>
      </c>
      <c r="X104" s="108">
        <f t="shared" si="60"/>
        <v>-58.947000000000003</v>
      </c>
      <c r="Y104" s="108">
        <f t="shared" si="61"/>
        <v>12.548999999999999</v>
      </c>
      <c r="Z104" s="108">
        <f t="shared" si="62"/>
        <v>-15.977999999999994</v>
      </c>
      <c r="AA104" s="109"/>
      <c r="AB104" s="109">
        <v>58.947000000000003</v>
      </c>
      <c r="AC104" s="109">
        <v>46.398000000000003</v>
      </c>
      <c r="AD104" s="109">
        <v>62.375999999999998</v>
      </c>
      <c r="AE104" s="87">
        <f t="shared" si="63"/>
        <v>-1</v>
      </c>
      <c r="AF104" s="87">
        <f t="shared" si="64"/>
        <v>1.5753424657534247</v>
      </c>
      <c r="AG104" s="87">
        <f t="shared" si="65"/>
        <v>-0.61588574292157361</v>
      </c>
      <c r="AH104" s="108">
        <f t="shared" si="99"/>
        <v>-7.8959999999999999</v>
      </c>
      <c r="AI104" s="108">
        <f t="shared" si="100"/>
        <v>4.83</v>
      </c>
      <c r="AJ104" s="108">
        <f t="shared" si="101"/>
        <v>-4.9160000000000004</v>
      </c>
      <c r="AK104" s="109"/>
      <c r="AL104" s="109">
        <v>7.8959999999999999</v>
      </c>
      <c r="AM104" s="109">
        <v>3.0659999999999998</v>
      </c>
      <c r="AN104" s="109">
        <v>7.9820000000000002</v>
      </c>
      <c r="AO104" s="87">
        <f t="shared" si="69"/>
        <v>-1</v>
      </c>
      <c r="AP104" s="87">
        <f t="shared" si="70"/>
        <v>1.4501915708812259</v>
      </c>
      <c r="AQ104" s="87">
        <f t="shared" si="71"/>
        <v>-0.60908637044433356</v>
      </c>
      <c r="AR104" s="108">
        <f t="shared" si="72"/>
        <v>-7.6740000000000004</v>
      </c>
      <c r="AS104" s="108">
        <f t="shared" si="73"/>
        <v>4.5419999999999998</v>
      </c>
      <c r="AT104" s="108">
        <f t="shared" si="74"/>
        <v>-4.8800000000000008</v>
      </c>
      <c r="AU104" s="109"/>
      <c r="AV104" s="109">
        <v>7.6740000000000004</v>
      </c>
      <c r="AW104" s="109">
        <v>3.1320000000000001</v>
      </c>
      <c r="AX104" s="109">
        <v>8.0120000000000005</v>
      </c>
      <c r="AY104" s="87">
        <f t="shared" si="75"/>
        <v>-1</v>
      </c>
      <c r="AZ104" s="87">
        <f t="shared" si="76"/>
        <v>-5.1954732510288142E-2</v>
      </c>
      <c r="BA104" s="87">
        <f t="shared" si="77"/>
        <v>-0.16206896551724129</v>
      </c>
      <c r="BB104" s="108">
        <f t="shared" si="78"/>
        <v>-18.43</v>
      </c>
      <c r="BC104" s="108">
        <f t="shared" si="79"/>
        <v>-1.0100000000000016</v>
      </c>
      <c r="BD104" s="108">
        <f t="shared" si="80"/>
        <v>-3.759999999999998</v>
      </c>
      <c r="BE104" s="109"/>
      <c r="BF104" s="109">
        <v>18.43</v>
      </c>
      <c r="BG104" s="109">
        <v>19.440000000000001</v>
      </c>
      <c r="BH104" s="109">
        <v>23.2</v>
      </c>
      <c r="BI104" s="87">
        <f t="shared" si="81"/>
        <v>-1</v>
      </c>
      <c r="BJ104" s="87">
        <f t="shared" si="82"/>
        <v>0.25500529465363125</v>
      </c>
      <c r="BK104" s="87">
        <f t="shared" si="83"/>
        <v>-0.14421496311907278</v>
      </c>
      <c r="BL104" s="108">
        <f t="shared" si="84"/>
        <v>-50.962000000000003</v>
      </c>
      <c r="BM104" s="108">
        <f t="shared" si="85"/>
        <v>10.355000000000004</v>
      </c>
      <c r="BN104" s="108">
        <f t="shared" si="86"/>
        <v>-6.8430000000000035</v>
      </c>
      <c r="BO104" s="109"/>
      <c r="BP104" s="109">
        <v>50.962000000000003</v>
      </c>
      <c r="BQ104" s="109">
        <v>40.606999999999999</v>
      </c>
      <c r="BR104" s="109">
        <v>47.45</v>
      </c>
      <c r="BS104" s="87">
        <f t="shared" si="87"/>
        <v>-1</v>
      </c>
      <c r="BT104" s="87">
        <f t="shared" si="88"/>
        <v>0.11320754716981132</v>
      </c>
      <c r="BU104" s="87">
        <f t="shared" si="89"/>
        <v>-0.171875</v>
      </c>
      <c r="BV104" s="108">
        <f t="shared" si="90"/>
        <v>-59</v>
      </c>
      <c r="BW104" s="108">
        <f t="shared" si="91"/>
        <v>6</v>
      </c>
      <c r="BX104" s="108">
        <f t="shared" si="92"/>
        <v>-11</v>
      </c>
      <c r="BY104" s="54"/>
      <c r="BZ104" s="54">
        <v>59</v>
      </c>
      <c r="CA104" s="54">
        <v>53</v>
      </c>
      <c r="CB104" s="54">
        <v>64</v>
      </c>
      <c r="CC104" s="108">
        <f t="shared" si="93"/>
        <v>0</v>
      </c>
      <c r="CD104" s="108">
        <f t="shared" si="94"/>
        <v>0</v>
      </c>
      <c r="CE104" s="5"/>
      <c r="CF104" s="5"/>
      <c r="CG104" s="5"/>
      <c r="CH104" s="87" t="e">
        <f t="shared" si="95"/>
        <v>#DIV/0!</v>
      </c>
      <c r="CI104" s="87" t="e">
        <f t="shared" si="96"/>
        <v>#DIV/0!</v>
      </c>
      <c r="CJ104" s="108">
        <f t="shared" si="97"/>
        <v>0</v>
      </c>
      <c r="CK104" s="108">
        <f t="shared" si="98"/>
        <v>0</v>
      </c>
      <c r="CL104" s="54"/>
      <c r="CM104" s="54"/>
      <c r="CN104" s="54"/>
      <c r="CO104" s="19"/>
      <c r="CP104" s="1" t="s">
        <v>11</v>
      </c>
      <c r="CQ104" s="4" t="s">
        <v>13</v>
      </c>
      <c r="CR104" s="1">
        <v>6700</v>
      </c>
      <c r="CS104" s="1" t="s">
        <v>339</v>
      </c>
      <c r="CT104" s="15" t="s">
        <v>12</v>
      </c>
    </row>
    <row r="105" spans="1:98" s="96" customFormat="1" x14ac:dyDescent="0.25">
      <c r="A105" s="80" t="s">
        <v>219</v>
      </c>
      <c r="B105" s="114">
        <v>61232915</v>
      </c>
      <c r="C105" s="5" t="s">
        <v>344</v>
      </c>
      <c r="D105"/>
      <c r="E105">
        <v>467200</v>
      </c>
      <c r="F105" s="106">
        <v>45406</v>
      </c>
      <c r="G105" s="107"/>
      <c r="H105" s="107" t="s">
        <v>21</v>
      </c>
      <c r="I105" s="107" t="s">
        <v>21</v>
      </c>
      <c r="J105" s="107" t="s">
        <v>21</v>
      </c>
      <c r="K105" s="87">
        <f t="shared" si="51"/>
        <v>-1</v>
      </c>
      <c r="L105" s="87">
        <f t="shared" si="52"/>
        <v>-0.20815848353200372</v>
      </c>
      <c r="M105" s="87">
        <f t="shared" si="53"/>
        <v>0.41977062225666106</v>
      </c>
      <c r="N105" s="108">
        <f t="shared" si="54"/>
        <v>-1851.2929999999999</v>
      </c>
      <c r="O105" s="108">
        <f t="shared" si="55"/>
        <v>-486.66599999999994</v>
      </c>
      <c r="P105" s="108">
        <f t="shared" si="56"/>
        <v>691.24299999999994</v>
      </c>
      <c r="Q105" s="109"/>
      <c r="R105" s="109">
        <v>1851.2929999999999</v>
      </c>
      <c r="S105" s="109">
        <v>2337.9589999999998</v>
      </c>
      <c r="T105" s="109">
        <v>1646.7159999999999</v>
      </c>
      <c r="U105" s="87">
        <f t="shared" si="57"/>
        <v>-1</v>
      </c>
      <c r="V105" s="87">
        <f t="shared" si="58"/>
        <v>-0.19352786110353609</v>
      </c>
      <c r="W105" s="87">
        <f t="shared" si="59"/>
        <v>-0.30749004910078737</v>
      </c>
      <c r="X105" s="108">
        <f t="shared" si="60"/>
        <v>-115.336</v>
      </c>
      <c r="Y105" s="108">
        <f t="shared" si="61"/>
        <v>-27.677000000000007</v>
      </c>
      <c r="Z105" s="108">
        <f t="shared" si="62"/>
        <v>-63.501000000000005</v>
      </c>
      <c r="AA105" s="109"/>
      <c r="AB105" s="109">
        <v>115.336</v>
      </c>
      <c r="AC105" s="109">
        <v>143.01300000000001</v>
      </c>
      <c r="AD105" s="109">
        <v>206.51400000000001</v>
      </c>
      <c r="AE105" s="87">
        <f t="shared" si="63"/>
        <v>-1</v>
      </c>
      <c r="AF105" s="87">
        <f t="shared" si="64"/>
        <v>-0.21689452411041596</v>
      </c>
      <c r="AG105" s="87">
        <f t="shared" si="65"/>
        <v>-0.33173503074464145</v>
      </c>
      <c r="AH105" s="108">
        <f t="shared" si="99"/>
        <v>-74.98</v>
      </c>
      <c r="AI105" s="108">
        <f t="shared" si="100"/>
        <v>-20.766999999999996</v>
      </c>
      <c r="AJ105" s="108">
        <f t="shared" si="101"/>
        <v>-47.529999999999987</v>
      </c>
      <c r="AK105" s="109"/>
      <c r="AL105" s="109">
        <v>74.98</v>
      </c>
      <c r="AM105" s="109">
        <v>95.747</v>
      </c>
      <c r="AN105" s="109">
        <v>143.27699999999999</v>
      </c>
      <c r="AO105" s="87">
        <f t="shared" si="69"/>
        <v>-1</v>
      </c>
      <c r="AP105" s="87">
        <f t="shared" si="70"/>
        <v>-0.26143063616967582</v>
      </c>
      <c r="AQ105" s="87">
        <f t="shared" si="71"/>
        <v>-0.37538152898187288</v>
      </c>
      <c r="AR105" s="108">
        <f t="shared" si="72"/>
        <v>-64.387</v>
      </c>
      <c r="AS105" s="108">
        <f t="shared" si="73"/>
        <v>-22.790999999999997</v>
      </c>
      <c r="AT105" s="108">
        <f t="shared" si="74"/>
        <v>-52.391999999999996</v>
      </c>
      <c r="AU105" s="109"/>
      <c r="AV105" s="109">
        <v>64.387</v>
      </c>
      <c r="AW105" s="109">
        <v>87.177999999999997</v>
      </c>
      <c r="AX105" s="109">
        <v>139.57</v>
      </c>
      <c r="AY105" s="87">
        <f t="shared" si="75"/>
        <v>-1</v>
      </c>
      <c r="AZ105" s="87">
        <f t="shared" si="76"/>
        <v>-0.18302913592331144</v>
      </c>
      <c r="BA105" s="87">
        <f t="shared" si="77"/>
        <v>7.2657034602392062E-2</v>
      </c>
      <c r="BB105" s="108">
        <f t="shared" si="78"/>
        <v>-153.57499999999999</v>
      </c>
      <c r="BC105" s="108">
        <f t="shared" si="79"/>
        <v>-34.406000000000006</v>
      </c>
      <c r="BD105" s="108">
        <f t="shared" si="80"/>
        <v>12.733000000000004</v>
      </c>
      <c r="BE105" s="109"/>
      <c r="BF105" s="109">
        <v>153.57499999999999</v>
      </c>
      <c r="BG105" s="109">
        <v>187.98099999999999</v>
      </c>
      <c r="BH105" s="109">
        <v>175.24799999999999</v>
      </c>
      <c r="BI105" s="87">
        <f t="shared" si="81"/>
        <v>-1</v>
      </c>
      <c r="BJ105" s="87">
        <f t="shared" si="82"/>
        <v>-0.338533427109728</v>
      </c>
      <c r="BK105" s="87">
        <f t="shared" si="83"/>
        <v>-5.2329426197299531E-3</v>
      </c>
      <c r="BL105" s="108">
        <f t="shared" si="84"/>
        <v>-343.27800000000002</v>
      </c>
      <c r="BM105" s="108">
        <f t="shared" si="85"/>
        <v>-175.68700000000001</v>
      </c>
      <c r="BN105" s="108">
        <f t="shared" si="86"/>
        <v>-2.7300000000000182</v>
      </c>
      <c r="BO105" s="109"/>
      <c r="BP105" s="109">
        <v>343.27800000000002</v>
      </c>
      <c r="BQ105" s="109">
        <v>518.96500000000003</v>
      </c>
      <c r="BR105" s="109">
        <v>521.69500000000005</v>
      </c>
      <c r="BS105" s="87">
        <f t="shared" si="87"/>
        <v>-1</v>
      </c>
      <c r="BT105" s="87">
        <f t="shared" si="88"/>
        <v>0</v>
      </c>
      <c r="BU105" s="87">
        <f t="shared" si="89"/>
        <v>0</v>
      </c>
      <c r="BV105" s="108">
        <f t="shared" si="90"/>
        <v>-24</v>
      </c>
      <c r="BW105" s="108">
        <f t="shared" si="91"/>
        <v>0</v>
      </c>
      <c r="BX105" s="108">
        <f t="shared" si="92"/>
        <v>0</v>
      </c>
      <c r="BY105" s="54"/>
      <c r="BZ105" s="54">
        <v>24</v>
      </c>
      <c r="CA105" s="54">
        <v>24</v>
      </c>
      <c r="CB105" s="54">
        <v>24</v>
      </c>
      <c r="CC105" s="108">
        <f t="shared" si="93"/>
        <v>0</v>
      </c>
      <c r="CD105" s="108">
        <f t="shared" si="94"/>
        <v>0</v>
      </c>
      <c r="CE105" s="5"/>
      <c r="CF105" s="5"/>
      <c r="CG105" s="5"/>
      <c r="CH105" s="87" t="e">
        <f t="shared" si="95"/>
        <v>#DIV/0!</v>
      </c>
      <c r="CI105" s="87" t="e">
        <f t="shared" si="96"/>
        <v>#DIV/0!</v>
      </c>
      <c r="CJ105" s="108">
        <f t="shared" si="97"/>
        <v>0</v>
      </c>
      <c r="CK105" s="108">
        <f t="shared" si="98"/>
        <v>0</v>
      </c>
      <c r="CL105" s="54"/>
      <c r="CM105" s="54"/>
      <c r="CN105" s="54"/>
      <c r="CO105" s="19"/>
      <c r="CP105" s="1" t="s">
        <v>11</v>
      </c>
      <c r="CQ105" s="4"/>
      <c r="CR105" s="1">
        <v>7100</v>
      </c>
      <c r="CS105" s="1" t="s">
        <v>332</v>
      </c>
      <c r="CT105" s="15" t="s">
        <v>12</v>
      </c>
    </row>
    <row r="106" spans="1:98" s="96" customFormat="1" x14ac:dyDescent="0.25">
      <c r="A106" s="80" t="s">
        <v>288</v>
      </c>
      <c r="B106" s="114">
        <v>64232215</v>
      </c>
      <c r="C106" s="5" t="s">
        <v>153</v>
      </c>
      <c r="D106"/>
      <c r="E106">
        <v>522210</v>
      </c>
      <c r="F106" s="106" t="s">
        <v>337</v>
      </c>
      <c r="G106" s="107"/>
      <c r="H106" s="107"/>
      <c r="I106" s="107"/>
      <c r="J106" s="107"/>
      <c r="K106" s="87" t="e">
        <f t="shared" si="51"/>
        <v>#DIV/0!</v>
      </c>
      <c r="L106" s="87" t="e">
        <f t="shared" si="52"/>
        <v>#DIV/0!</v>
      </c>
      <c r="M106" s="87" t="e">
        <f t="shared" si="53"/>
        <v>#DIV/0!</v>
      </c>
      <c r="N106" s="108">
        <f t="shared" si="54"/>
        <v>0</v>
      </c>
      <c r="O106" s="108">
        <f t="shared" si="55"/>
        <v>0</v>
      </c>
      <c r="P106" s="108">
        <f t="shared" si="56"/>
        <v>0</v>
      </c>
      <c r="Q106" s="109"/>
      <c r="R106" s="109"/>
      <c r="S106" s="109"/>
      <c r="T106" s="109"/>
      <c r="U106" s="87" t="e">
        <f t="shared" si="57"/>
        <v>#DIV/0!</v>
      </c>
      <c r="V106" s="87" t="e">
        <f t="shared" si="58"/>
        <v>#DIV/0!</v>
      </c>
      <c r="W106" s="87" t="e">
        <f t="shared" si="59"/>
        <v>#DIV/0!</v>
      </c>
      <c r="X106" s="108">
        <f t="shared" si="60"/>
        <v>0</v>
      </c>
      <c r="Y106" s="108">
        <f t="shared" si="61"/>
        <v>0</v>
      </c>
      <c r="Z106" s="108">
        <f t="shared" si="62"/>
        <v>0</v>
      </c>
      <c r="AA106" s="109"/>
      <c r="AB106" s="109"/>
      <c r="AC106" s="109"/>
      <c r="AD106" s="109"/>
      <c r="AE106" s="87" t="e">
        <f t="shared" si="63"/>
        <v>#DIV/0!</v>
      </c>
      <c r="AF106" s="87" t="e">
        <f t="shared" si="64"/>
        <v>#DIV/0!</v>
      </c>
      <c r="AG106" s="87" t="e">
        <f t="shared" si="65"/>
        <v>#DIV/0!</v>
      </c>
      <c r="AH106" s="108">
        <f t="shared" si="99"/>
        <v>0</v>
      </c>
      <c r="AI106" s="108">
        <f t="shared" si="100"/>
        <v>0</v>
      </c>
      <c r="AJ106" s="108">
        <f t="shared" si="101"/>
        <v>0</v>
      </c>
      <c r="AK106" s="109"/>
      <c r="AL106" s="109"/>
      <c r="AM106" s="109"/>
      <c r="AN106" s="109"/>
      <c r="AO106" s="87" t="e">
        <f t="shared" si="69"/>
        <v>#DIV/0!</v>
      </c>
      <c r="AP106" s="87" t="e">
        <f t="shared" si="70"/>
        <v>#DIV/0!</v>
      </c>
      <c r="AQ106" s="87" t="e">
        <f t="shared" si="71"/>
        <v>#DIV/0!</v>
      </c>
      <c r="AR106" s="108">
        <f t="shared" si="72"/>
        <v>0</v>
      </c>
      <c r="AS106" s="108">
        <f t="shared" si="73"/>
        <v>0</v>
      </c>
      <c r="AT106" s="108">
        <f t="shared" si="74"/>
        <v>0</v>
      </c>
      <c r="AU106" s="109"/>
      <c r="AV106" s="109"/>
      <c r="AW106" s="109"/>
      <c r="AX106" s="109"/>
      <c r="AY106" s="87" t="e">
        <f t="shared" si="75"/>
        <v>#DIV/0!</v>
      </c>
      <c r="AZ106" s="87" t="e">
        <f t="shared" si="76"/>
        <v>#DIV/0!</v>
      </c>
      <c r="BA106" s="87" t="e">
        <f t="shared" si="77"/>
        <v>#DIV/0!</v>
      </c>
      <c r="BB106" s="108">
        <f t="shared" si="78"/>
        <v>0</v>
      </c>
      <c r="BC106" s="108">
        <f t="shared" si="79"/>
        <v>0</v>
      </c>
      <c r="BD106" s="108">
        <f t="shared" si="80"/>
        <v>0</v>
      </c>
      <c r="BE106" s="109"/>
      <c r="BF106" s="109"/>
      <c r="BG106" s="109"/>
      <c r="BH106" s="109"/>
      <c r="BI106" s="87" t="e">
        <f t="shared" si="81"/>
        <v>#DIV/0!</v>
      </c>
      <c r="BJ106" s="87" t="e">
        <f t="shared" si="82"/>
        <v>#DIV/0!</v>
      </c>
      <c r="BK106" s="87" t="e">
        <f t="shared" si="83"/>
        <v>#DIV/0!</v>
      </c>
      <c r="BL106" s="108">
        <f t="shared" si="84"/>
        <v>0</v>
      </c>
      <c r="BM106" s="108">
        <f t="shared" si="85"/>
        <v>0</v>
      </c>
      <c r="BN106" s="108">
        <f t="shared" si="86"/>
        <v>0</v>
      </c>
      <c r="BO106" s="109"/>
      <c r="BP106" s="109"/>
      <c r="BQ106" s="109"/>
      <c r="BR106" s="109"/>
      <c r="BS106" s="87" t="e">
        <f t="shared" si="87"/>
        <v>#DIV/0!</v>
      </c>
      <c r="BT106" s="87" t="e">
        <f t="shared" si="88"/>
        <v>#DIV/0!</v>
      </c>
      <c r="BU106" s="87" t="e">
        <f t="shared" si="89"/>
        <v>#DIV/0!</v>
      </c>
      <c r="BV106" s="108">
        <f t="shared" si="90"/>
        <v>0</v>
      </c>
      <c r="BW106" s="108">
        <f t="shared" si="91"/>
        <v>0</v>
      </c>
      <c r="BX106" s="108">
        <f t="shared" si="92"/>
        <v>0</v>
      </c>
      <c r="BY106" s="54"/>
      <c r="BZ106" s="54"/>
      <c r="CA106" s="54"/>
      <c r="CB106" s="54"/>
      <c r="CC106" s="108">
        <f t="shared" si="93"/>
        <v>0</v>
      </c>
      <c r="CD106" s="108">
        <f t="shared" si="94"/>
        <v>0</v>
      </c>
      <c r="CE106" s="5"/>
      <c r="CF106" s="5"/>
      <c r="CG106" s="5"/>
      <c r="CH106" s="87">
        <f t="shared" si="95"/>
        <v>-1</v>
      </c>
      <c r="CI106" s="87">
        <f t="shared" si="96"/>
        <v>0.34162162162162163</v>
      </c>
      <c r="CJ106" s="108">
        <f t="shared" si="97"/>
        <v>-1241000</v>
      </c>
      <c r="CK106" s="108">
        <f t="shared" si="98"/>
        <v>316000</v>
      </c>
      <c r="CL106" s="54"/>
      <c r="CM106" s="54">
        <v>1241000</v>
      </c>
      <c r="CN106" s="54">
        <v>925000</v>
      </c>
      <c r="CO106" s="19"/>
      <c r="CP106" s="1"/>
      <c r="CQ106" s="4"/>
      <c r="CR106" s="1"/>
      <c r="CS106" s="1"/>
      <c r="CT106" s="15"/>
    </row>
    <row r="107" spans="1:98" s="96" customFormat="1" x14ac:dyDescent="0.25">
      <c r="A107" s="80" t="s">
        <v>225</v>
      </c>
      <c r="B107" s="114">
        <v>26113032</v>
      </c>
      <c r="C107" s="5" t="s">
        <v>344</v>
      </c>
      <c r="D107"/>
      <c r="E107">
        <v>522990</v>
      </c>
      <c r="F107" s="106">
        <v>45553</v>
      </c>
      <c r="G107" s="107" t="s">
        <v>303</v>
      </c>
      <c r="H107" s="107" t="s">
        <v>303</v>
      </c>
      <c r="I107" s="107" t="s">
        <v>303</v>
      </c>
      <c r="J107" s="107" t="s">
        <v>303</v>
      </c>
      <c r="K107" s="87" t="e">
        <f t="shared" si="51"/>
        <v>#DIV/0!</v>
      </c>
      <c r="L107" s="87" t="e">
        <f t="shared" si="52"/>
        <v>#DIV/0!</v>
      </c>
      <c r="M107" s="87" t="e">
        <f t="shared" si="53"/>
        <v>#DIV/0!</v>
      </c>
      <c r="N107" s="108">
        <f t="shared" si="54"/>
        <v>0</v>
      </c>
      <c r="O107" s="108">
        <f t="shared" si="55"/>
        <v>0</v>
      </c>
      <c r="P107" s="108">
        <f t="shared" si="56"/>
        <v>0</v>
      </c>
      <c r="Q107" s="109"/>
      <c r="R107" s="109"/>
      <c r="S107" s="109"/>
      <c r="T107" s="109"/>
      <c r="U107" s="87">
        <f t="shared" si="57"/>
        <v>3.5921007831120247E-2</v>
      </c>
      <c r="V107" s="87">
        <f t="shared" si="58"/>
        <v>5.8950784207679824E-2</v>
      </c>
      <c r="W107" s="87">
        <f t="shared" si="59"/>
        <v>-3.7313432835820871E-2</v>
      </c>
      <c r="X107" s="108">
        <f t="shared" si="60"/>
        <v>0.2110000000000003</v>
      </c>
      <c r="Y107" s="108">
        <f t="shared" si="61"/>
        <v>0.32699999999999996</v>
      </c>
      <c r="Z107" s="108">
        <f t="shared" si="62"/>
        <v>-0.21499999999999986</v>
      </c>
      <c r="AA107" s="109">
        <v>6.085</v>
      </c>
      <c r="AB107" s="109">
        <v>5.8739999999999997</v>
      </c>
      <c r="AC107" s="109">
        <v>5.5469999999999997</v>
      </c>
      <c r="AD107" s="109">
        <v>5.7619999999999996</v>
      </c>
      <c r="AE107" s="87">
        <f t="shared" si="63"/>
        <v>0.48911917098445606</v>
      </c>
      <c r="AF107" s="87">
        <f t="shared" si="64"/>
        <v>0.97745901639344257</v>
      </c>
      <c r="AG107" s="87">
        <f t="shared" si="65"/>
        <v>-0.39303482587064681</v>
      </c>
      <c r="AH107" s="108">
        <f t="shared" si="99"/>
        <v>0.47200000000000009</v>
      </c>
      <c r="AI107" s="108">
        <f t="shared" si="100"/>
        <v>0.47699999999999998</v>
      </c>
      <c r="AJ107" s="108">
        <f t="shared" si="101"/>
        <v>-0.31600000000000006</v>
      </c>
      <c r="AK107" s="109">
        <v>1.4370000000000001</v>
      </c>
      <c r="AL107" s="109">
        <v>0.96499999999999997</v>
      </c>
      <c r="AM107" s="109">
        <v>0.48799999999999999</v>
      </c>
      <c r="AN107" s="109">
        <v>0.80400000000000005</v>
      </c>
      <c r="AO107" s="87">
        <f t="shared" si="69"/>
        <v>0.87213740458015254</v>
      </c>
      <c r="AP107" s="87">
        <f t="shared" si="70"/>
        <v>1.1365953109072378</v>
      </c>
      <c r="AQ107" s="87">
        <f t="shared" si="71"/>
        <v>0.21410891089108902</v>
      </c>
      <c r="AR107" s="108">
        <f t="shared" si="72"/>
        <v>1.8279999999999998</v>
      </c>
      <c r="AS107" s="108">
        <f t="shared" si="73"/>
        <v>1.1150000000000002</v>
      </c>
      <c r="AT107" s="108">
        <f t="shared" si="74"/>
        <v>0.17299999999999993</v>
      </c>
      <c r="AU107" s="109">
        <v>3.9239999999999999</v>
      </c>
      <c r="AV107" s="109">
        <v>2.0960000000000001</v>
      </c>
      <c r="AW107" s="109">
        <v>0.98099999999999998</v>
      </c>
      <c r="AX107" s="109">
        <v>0.80800000000000005</v>
      </c>
      <c r="AY107" s="87">
        <f t="shared" si="75"/>
        <v>1.5230166503428015</v>
      </c>
      <c r="AZ107" s="87">
        <f t="shared" si="76"/>
        <v>1.0318407960199005</v>
      </c>
      <c r="BA107" s="87">
        <f t="shared" si="77"/>
        <v>-0.25665680473372793</v>
      </c>
      <c r="BB107" s="108">
        <f t="shared" si="78"/>
        <v>3.1100000000000003</v>
      </c>
      <c r="BC107" s="108">
        <f t="shared" si="79"/>
        <v>1.0369999999999999</v>
      </c>
      <c r="BD107" s="108">
        <f t="shared" si="80"/>
        <v>-0.3470000000000002</v>
      </c>
      <c r="BE107" s="109">
        <v>5.1520000000000001</v>
      </c>
      <c r="BF107" s="109">
        <v>2.0419999999999998</v>
      </c>
      <c r="BG107" s="109">
        <v>1.0049999999999999</v>
      </c>
      <c r="BH107" s="109">
        <v>1.3520000000000001</v>
      </c>
      <c r="BI107" s="87">
        <f t="shared" si="81"/>
        <v>0.59320920043811587</v>
      </c>
      <c r="BJ107" s="87">
        <f t="shared" si="82"/>
        <v>0.60400562192550955</v>
      </c>
      <c r="BK107" s="87">
        <f t="shared" si="83"/>
        <v>-8.0452342487883716E-2</v>
      </c>
      <c r="BL107" s="108">
        <f t="shared" si="84"/>
        <v>2.7079999999999993</v>
      </c>
      <c r="BM107" s="108">
        <f t="shared" si="85"/>
        <v>1.7190000000000003</v>
      </c>
      <c r="BN107" s="108">
        <f t="shared" si="86"/>
        <v>-0.24900000000000011</v>
      </c>
      <c r="BO107" s="109">
        <v>7.2729999999999997</v>
      </c>
      <c r="BP107" s="109">
        <v>4.5650000000000004</v>
      </c>
      <c r="BQ107" s="109">
        <v>2.8460000000000001</v>
      </c>
      <c r="BR107" s="109">
        <v>3.0950000000000002</v>
      </c>
      <c r="BS107" s="87">
        <f t="shared" si="87"/>
        <v>0</v>
      </c>
      <c r="BT107" s="87">
        <f t="shared" si="88"/>
        <v>0</v>
      </c>
      <c r="BU107" s="87">
        <f t="shared" si="89"/>
        <v>0</v>
      </c>
      <c r="BV107" s="108">
        <f t="shared" si="90"/>
        <v>0</v>
      </c>
      <c r="BW107" s="108">
        <f t="shared" si="91"/>
        <v>0</v>
      </c>
      <c r="BX107" s="108">
        <f t="shared" si="92"/>
        <v>0</v>
      </c>
      <c r="BY107" s="54">
        <v>6</v>
      </c>
      <c r="BZ107" s="54">
        <v>6</v>
      </c>
      <c r="CA107" s="54">
        <v>6</v>
      </c>
      <c r="CB107" s="54">
        <v>6</v>
      </c>
      <c r="CC107" s="108">
        <f t="shared" si="93"/>
        <v>0</v>
      </c>
      <c r="CD107" s="108">
        <f t="shared" si="94"/>
        <v>0</v>
      </c>
      <c r="CE107" s="5"/>
      <c r="CF107" s="5"/>
      <c r="CG107" s="5"/>
      <c r="CH107" s="87" t="e">
        <f t="shared" si="95"/>
        <v>#DIV/0!</v>
      </c>
      <c r="CI107" s="87" t="e">
        <f t="shared" si="96"/>
        <v>#DIV/0!</v>
      </c>
      <c r="CJ107" s="108">
        <f t="shared" si="97"/>
        <v>0</v>
      </c>
      <c r="CK107" s="108">
        <f t="shared" si="98"/>
        <v>0</v>
      </c>
      <c r="CL107" s="54"/>
      <c r="CM107" s="54"/>
      <c r="CN107" s="54"/>
      <c r="CO107" s="19"/>
      <c r="CP107" s="1" t="s">
        <v>9</v>
      </c>
      <c r="CQ107" s="4"/>
      <c r="CR107" s="1">
        <v>4400</v>
      </c>
      <c r="CS107" s="1" t="s">
        <v>316</v>
      </c>
      <c r="CT107" s="15" t="s">
        <v>317</v>
      </c>
    </row>
    <row r="108" spans="1:98" s="96" customFormat="1" x14ac:dyDescent="0.25">
      <c r="A108" s="80" t="s">
        <v>201</v>
      </c>
      <c r="B108" s="114">
        <v>30895460</v>
      </c>
      <c r="C108" s="5" t="s">
        <v>344</v>
      </c>
      <c r="D108"/>
      <c r="E108">
        <v>521000</v>
      </c>
      <c r="F108" s="106">
        <v>45348</v>
      </c>
      <c r="G108" s="107"/>
      <c r="H108" s="107" t="s">
        <v>21</v>
      </c>
      <c r="I108" s="107" t="s">
        <v>21</v>
      </c>
      <c r="J108" s="107" t="s">
        <v>21</v>
      </c>
      <c r="K108" s="87" t="e">
        <f t="shared" si="51"/>
        <v>#DIV/0!</v>
      </c>
      <c r="L108" s="87" t="e">
        <f t="shared" si="52"/>
        <v>#DIV/0!</v>
      </c>
      <c r="M108" s="87" t="e">
        <f t="shared" si="53"/>
        <v>#DIV/0!</v>
      </c>
      <c r="N108" s="108">
        <f t="shared" si="54"/>
        <v>0</v>
      </c>
      <c r="O108" s="108">
        <f t="shared" si="55"/>
        <v>0</v>
      </c>
      <c r="P108" s="108">
        <f t="shared" si="56"/>
        <v>0</v>
      </c>
      <c r="Q108" s="109"/>
      <c r="R108" s="109"/>
      <c r="S108" s="109"/>
      <c r="T108" s="109"/>
      <c r="U108" s="87">
        <f t="shared" si="57"/>
        <v>-1</v>
      </c>
      <c r="V108" s="87">
        <f t="shared" si="58"/>
        <v>-0.16704734219269105</v>
      </c>
      <c r="W108" s="87">
        <f t="shared" si="59"/>
        <v>-0.3168794326241135</v>
      </c>
      <c r="X108" s="108">
        <f t="shared" si="60"/>
        <v>-8.0229999999999997</v>
      </c>
      <c r="Y108" s="108">
        <f t="shared" si="61"/>
        <v>-1.609</v>
      </c>
      <c r="Z108" s="108">
        <f t="shared" si="62"/>
        <v>-4.468</v>
      </c>
      <c r="AA108" s="109"/>
      <c r="AB108" s="109">
        <v>8.0229999999999997</v>
      </c>
      <c r="AC108" s="109">
        <v>9.6319999999999997</v>
      </c>
      <c r="AD108" s="109">
        <v>14.1</v>
      </c>
      <c r="AE108" s="87">
        <f t="shared" si="63"/>
        <v>-1</v>
      </c>
      <c r="AF108" s="87">
        <f t="shared" si="64"/>
        <v>-0.17284456276878973</v>
      </c>
      <c r="AG108" s="87">
        <f t="shared" si="65"/>
        <v>-0.47780985990803126</v>
      </c>
      <c r="AH108" s="108">
        <f t="shared" ref="AH108:AH139" si="102">AK108-AL108</f>
        <v>-4.0389999999999997</v>
      </c>
      <c r="AI108" s="108"/>
      <c r="AJ108" s="108"/>
      <c r="AK108" s="109"/>
      <c r="AL108" s="109">
        <v>4.0389999999999997</v>
      </c>
      <c r="AM108" s="109">
        <v>4.883</v>
      </c>
      <c r="AN108" s="109">
        <v>9.3510000000000009</v>
      </c>
      <c r="AO108" s="87">
        <f t="shared" si="69"/>
        <v>-1</v>
      </c>
      <c r="AP108" s="87">
        <f t="shared" si="70"/>
        <v>-0.16391639163916394</v>
      </c>
      <c r="AQ108" s="87">
        <f t="shared" si="71"/>
        <v>-0.49359331476323121</v>
      </c>
      <c r="AR108" s="108">
        <f t="shared" si="72"/>
        <v>-3.8</v>
      </c>
      <c r="AS108" s="108">
        <f t="shared" si="73"/>
        <v>-0.74500000000000011</v>
      </c>
      <c r="AT108" s="108">
        <f t="shared" si="74"/>
        <v>-4.43</v>
      </c>
      <c r="AU108" s="109"/>
      <c r="AV108" s="109">
        <v>3.8</v>
      </c>
      <c r="AW108" s="109">
        <v>4.5449999999999999</v>
      </c>
      <c r="AX108" s="109">
        <v>8.9749999999999996</v>
      </c>
      <c r="AY108" s="87">
        <f t="shared" si="75"/>
        <v>-1</v>
      </c>
      <c r="AZ108" s="87">
        <f t="shared" si="76"/>
        <v>-0.11574758385446274</v>
      </c>
      <c r="BA108" s="87">
        <f t="shared" si="77"/>
        <v>-0.20215902390347895</v>
      </c>
      <c r="BB108" s="108">
        <f t="shared" si="78"/>
        <v>-15.554</v>
      </c>
      <c r="BC108" s="108">
        <f t="shared" si="79"/>
        <v>-2.0359999999999996</v>
      </c>
      <c r="BD108" s="108">
        <f t="shared" si="80"/>
        <v>-4.4570000000000007</v>
      </c>
      <c r="BE108" s="109"/>
      <c r="BF108" s="109">
        <v>15.554</v>
      </c>
      <c r="BG108" s="109">
        <v>17.59</v>
      </c>
      <c r="BH108" s="109">
        <v>22.047000000000001</v>
      </c>
      <c r="BI108" s="87">
        <f t="shared" si="81"/>
        <v>-1</v>
      </c>
      <c r="BJ108" s="87">
        <f t="shared" si="82"/>
        <v>-7.4714903657098876E-3</v>
      </c>
      <c r="BK108" s="87">
        <f t="shared" si="83"/>
        <v>-0.15380007986157326</v>
      </c>
      <c r="BL108" s="108">
        <f t="shared" si="84"/>
        <v>-37.86</v>
      </c>
      <c r="BM108" s="108">
        <f t="shared" si="85"/>
        <v>-0.28500000000000369</v>
      </c>
      <c r="BN108" s="108">
        <f t="shared" si="86"/>
        <v>-6.9329999999999998</v>
      </c>
      <c r="BO108" s="109"/>
      <c r="BP108" s="109">
        <v>37.86</v>
      </c>
      <c r="BQ108" s="109">
        <v>38.145000000000003</v>
      </c>
      <c r="BR108" s="109">
        <v>45.078000000000003</v>
      </c>
      <c r="BS108" s="87" t="e">
        <f t="shared" si="87"/>
        <v>#DIV/0!</v>
      </c>
      <c r="BT108" s="87" t="e">
        <f t="shared" si="88"/>
        <v>#DIV/0!</v>
      </c>
      <c r="BU108" s="87" t="e">
        <f t="shared" si="89"/>
        <v>#DIV/0!</v>
      </c>
      <c r="BV108" s="108">
        <f t="shared" si="90"/>
        <v>0</v>
      </c>
      <c r="BW108" s="108">
        <f t="shared" si="91"/>
        <v>0</v>
      </c>
      <c r="BX108" s="108">
        <f t="shared" si="92"/>
        <v>0</v>
      </c>
      <c r="BY108" s="54"/>
      <c r="BZ108" s="54">
        <v>0</v>
      </c>
      <c r="CA108" s="54">
        <v>0</v>
      </c>
      <c r="CB108" s="54">
        <v>0</v>
      </c>
      <c r="CC108" s="108">
        <f t="shared" si="93"/>
        <v>0</v>
      </c>
      <c r="CD108" s="108">
        <f t="shared" si="94"/>
        <v>0</v>
      </c>
      <c r="CE108" s="5"/>
      <c r="CF108" s="5"/>
      <c r="CG108" s="5"/>
      <c r="CH108" s="87" t="e">
        <f t="shared" si="95"/>
        <v>#DIV/0!</v>
      </c>
      <c r="CI108" s="87" t="e">
        <f t="shared" si="96"/>
        <v>#DIV/0!</v>
      </c>
      <c r="CJ108" s="108">
        <f t="shared" si="97"/>
        <v>0</v>
      </c>
      <c r="CK108" s="108">
        <f t="shared" si="98"/>
        <v>0</v>
      </c>
      <c r="CL108" s="54"/>
      <c r="CM108" s="54"/>
      <c r="CN108" s="54"/>
      <c r="CO108" s="19"/>
      <c r="CP108" s="1" t="s">
        <v>9</v>
      </c>
      <c r="CQ108" s="4"/>
      <c r="CR108" s="1">
        <v>4400</v>
      </c>
      <c r="CS108" s="1" t="s">
        <v>316</v>
      </c>
      <c r="CT108" s="15" t="s">
        <v>317</v>
      </c>
    </row>
    <row r="109" spans="1:98" s="96" customFormat="1" x14ac:dyDescent="0.25">
      <c r="A109" s="80" t="s">
        <v>251</v>
      </c>
      <c r="B109" s="114">
        <v>10859581</v>
      </c>
      <c r="C109" s="5" t="s">
        <v>111</v>
      </c>
      <c r="D109"/>
      <c r="E109">
        <v>301100</v>
      </c>
      <c r="F109" s="106">
        <v>45474</v>
      </c>
      <c r="G109" s="107"/>
      <c r="H109" s="107" t="s">
        <v>21</v>
      </c>
      <c r="I109" s="107" t="s">
        <v>21</v>
      </c>
      <c r="J109" s="107" t="s">
        <v>21</v>
      </c>
      <c r="K109" s="87">
        <f t="shared" si="51"/>
        <v>-1</v>
      </c>
      <c r="L109" s="87">
        <f t="shared" si="52"/>
        <v>0.10566456378346545</v>
      </c>
      <c r="M109" s="87">
        <f t="shared" si="53"/>
        <v>0.22889820702750274</v>
      </c>
      <c r="N109" s="108">
        <f t="shared" si="54"/>
        <v>-1923.4970000000001</v>
      </c>
      <c r="O109" s="108">
        <f t="shared" si="55"/>
        <v>183.82200000000012</v>
      </c>
      <c r="P109" s="108">
        <f t="shared" si="56"/>
        <v>324.03700000000003</v>
      </c>
      <c r="Q109" s="109"/>
      <c r="R109" s="109">
        <v>1923.4970000000001</v>
      </c>
      <c r="S109" s="109">
        <v>1739.675</v>
      </c>
      <c r="T109" s="109">
        <v>1415.6379999999999</v>
      </c>
      <c r="U109" s="87">
        <f t="shared" si="57"/>
        <v>-1</v>
      </c>
      <c r="V109" s="87">
        <f t="shared" si="58"/>
        <v>0.22908377196895352</v>
      </c>
      <c r="W109" s="87">
        <f t="shared" si="59"/>
        <v>-0.18185666738034537</v>
      </c>
      <c r="X109" s="108">
        <f t="shared" si="60"/>
        <v>-206.65199999999999</v>
      </c>
      <c r="Y109" s="108">
        <f t="shared" si="61"/>
        <v>38.516999999999996</v>
      </c>
      <c r="Z109" s="108">
        <f t="shared" si="62"/>
        <v>-37.373000000000019</v>
      </c>
      <c r="AA109" s="109"/>
      <c r="AB109" s="109">
        <v>206.65199999999999</v>
      </c>
      <c r="AC109" s="109">
        <v>168.13499999999999</v>
      </c>
      <c r="AD109" s="109">
        <v>205.50800000000001</v>
      </c>
      <c r="AE109" s="87">
        <f t="shared" si="63"/>
        <v>1</v>
      </c>
      <c r="AF109" s="87">
        <f t="shared" si="64"/>
        <v>0.91665716240875905</v>
      </c>
      <c r="AG109" s="87">
        <f t="shared" si="65"/>
        <v>-19.050437467833248</v>
      </c>
      <c r="AH109" s="108">
        <f t="shared" si="102"/>
        <v>2.923</v>
      </c>
      <c r="AI109" s="108"/>
      <c r="AJ109" s="108"/>
      <c r="AK109" s="109"/>
      <c r="AL109" s="109">
        <v>-2.923</v>
      </c>
      <c r="AM109" s="109">
        <v>-35.072000000000003</v>
      </c>
      <c r="AN109" s="109">
        <v>1.9430000000000001</v>
      </c>
      <c r="AO109" s="87">
        <f t="shared" si="69"/>
        <v>1</v>
      </c>
      <c r="AP109" s="87">
        <f t="shared" si="70"/>
        <v>0.45853163766872124</v>
      </c>
      <c r="AQ109" s="87">
        <f t="shared" si="71"/>
        <v>-6.4072433057214404</v>
      </c>
      <c r="AR109" s="108">
        <f t="shared" si="72"/>
        <v>20.82</v>
      </c>
      <c r="AS109" s="108">
        <f t="shared" si="73"/>
        <v>17.631</v>
      </c>
      <c r="AT109" s="108">
        <f t="shared" si="74"/>
        <v>-33.26</v>
      </c>
      <c r="AU109" s="109"/>
      <c r="AV109" s="109">
        <v>-20.82</v>
      </c>
      <c r="AW109" s="109">
        <v>-38.451000000000001</v>
      </c>
      <c r="AX109" s="109">
        <v>-5.1909999999999998</v>
      </c>
      <c r="AY109" s="87">
        <f t="shared" si="75"/>
        <v>-1</v>
      </c>
      <c r="AZ109" s="87">
        <f t="shared" si="76"/>
        <v>0.35296210467609651</v>
      </c>
      <c r="BA109" s="87">
        <f t="shared" si="77"/>
        <v>0.22010652775822417</v>
      </c>
      <c r="BB109" s="108">
        <f t="shared" si="78"/>
        <v>-140.70400000000001</v>
      </c>
      <c r="BC109" s="108">
        <f t="shared" si="79"/>
        <v>36.707000000000008</v>
      </c>
      <c r="BD109" s="108">
        <f t="shared" si="80"/>
        <v>18.760999999999996</v>
      </c>
      <c r="BE109" s="109"/>
      <c r="BF109" s="109">
        <v>140.70400000000001</v>
      </c>
      <c r="BG109" s="109">
        <v>103.997</v>
      </c>
      <c r="BH109" s="109">
        <v>85.236000000000004</v>
      </c>
      <c r="BI109" s="87">
        <f t="shared" si="81"/>
        <v>-1</v>
      </c>
      <c r="BJ109" s="87">
        <f t="shared" si="82"/>
        <v>0.57204875867655014</v>
      </c>
      <c r="BK109" s="87">
        <f t="shared" si="83"/>
        <v>0.30952127072494995</v>
      </c>
      <c r="BL109" s="108">
        <f t="shared" si="84"/>
        <v>-1100.4639999999999</v>
      </c>
      <c r="BM109" s="108">
        <f t="shared" si="85"/>
        <v>400.44499999999994</v>
      </c>
      <c r="BN109" s="108">
        <f t="shared" si="86"/>
        <v>165.45799999999997</v>
      </c>
      <c r="BO109" s="109"/>
      <c r="BP109" s="109">
        <v>1100.4639999999999</v>
      </c>
      <c r="BQ109" s="109">
        <v>700.01900000000001</v>
      </c>
      <c r="BR109" s="109">
        <v>534.56100000000004</v>
      </c>
      <c r="BS109" s="87">
        <f t="shared" si="87"/>
        <v>-1</v>
      </c>
      <c r="BT109" s="87">
        <f t="shared" si="88"/>
        <v>2.3738872403560832E-2</v>
      </c>
      <c r="BU109" s="87">
        <f t="shared" si="89"/>
        <v>-3.7142857142857144E-2</v>
      </c>
      <c r="BV109" s="108">
        <f t="shared" si="90"/>
        <v>-345</v>
      </c>
      <c r="BW109" s="108">
        <f t="shared" si="91"/>
        <v>8</v>
      </c>
      <c r="BX109" s="108">
        <f t="shared" si="92"/>
        <v>-13</v>
      </c>
      <c r="BY109" s="54"/>
      <c r="BZ109" s="54">
        <v>345</v>
      </c>
      <c r="CA109" s="54">
        <v>337</v>
      </c>
      <c r="CB109" s="54">
        <v>350</v>
      </c>
      <c r="CC109" s="108">
        <f t="shared" si="93"/>
        <v>0</v>
      </c>
      <c r="CD109" s="108">
        <f t="shared" si="94"/>
        <v>0</v>
      </c>
      <c r="CE109" s="5"/>
      <c r="CF109" s="5"/>
      <c r="CG109" s="5"/>
      <c r="CH109" s="87" t="e">
        <f t="shared" si="95"/>
        <v>#DIV/0!</v>
      </c>
      <c r="CI109" s="87" t="e">
        <f t="shared" si="96"/>
        <v>#DIV/0!</v>
      </c>
      <c r="CJ109" s="108">
        <f t="shared" si="97"/>
        <v>0</v>
      </c>
      <c r="CK109" s="108">
        <f t="shared" si="98"/>
        <v>0</v>
      </c>
      <c r="CL109" s="54"/>
      <c r="CM109" s="54"/>
      <c r="CN109" s="54"/>
      <c r="CO109" s="19"/>
      <c r="CP109" s="1" t="s">
        <v>19</v>
      </c>
      <c r="CQ109" s="4" t="s">
        <v>13</v>
      </c>
      <c r="CR109" s="1">
        <v>9990</v>
      </c>
      <c r="CS109" s="1" t="s">
        <v>381</v>
      </c>
      <c r="CT109" s="15" t="s">
        <v>14</v>
      </c>
    </row>
    <row r="110" spans="1:98" s="96" customFormat="1" x14ac:dyDescent="0.25">
      <c r="A110" s="80" t="s">
        <v>187</v>
      </c>
      <c r="B110" s="114">
        <v>28155379</v>
      </c>
      <c r="C110" s="5" t="s">
        <v>163</v>
      </c>
      <c r="D110" t="s">
        <v>200</v>
      </c>
      <c r="E110">
        <v>265100</v>
      </c>
      <c r="F110" s="106">
        <v>45440</v>
      </c>
      <c r="G110" s="107"/>
      <c r="H110" s="107" t="s">
        <v>21</v>
      </c>
      <c r="I110" s="107" t="s">
        <v>21</v>
      </c>
      <c r="J110" s="107" t="s">
        <v>21</v>
      </c>
      <c r="K110" s="87" t="e">
        <f t="shared" si="51"/>
        <v>#DIV/0!</v>
      </c>
      <c r="L110" s="87" t="e">
        <f t="shared" si="52"/>
        <v>#DIV/0!</v>
      </c>
      <c r="M110" s="87" t="e">
        <f t="shared" si="53"/>
        <v>#DIV/0!</v>
      </c>
      <c r="N110" s="108">
        <f t="shared" si="54"/>
        <v>0</v>
      </c>
      <c r="O110" s="108">
        <f t="shared" si="55"/>
        <v>0</v>
      </c>
      <c r="P110" s="108">
        <f t="shared" si="56"/>
        <v>0</v>
      </c>
      <c r="Q110" s="109"/>
      <c r="R110" s="109"/>
      <c r="S110" s="109"/>
      <c r="T110" s="109"/>
      <c r="U110" s="87">
        <f t="shared" si="57"/>
        <v>-1</v>
      </c>
      <c r="V110" s="87">
        <f t="shared" si="58"/>
        <v>0.32646490663232453</v>
      </c>
      <c r="W110" s="87">
        <f t="shared" si="59"/>
        <v>-5.0540044833910787E-2</v>
      </c>
      <c r="X110" s="108">
        <f t="shared" si="60"/>
        <v>-24.72</v>
      </c>
      <c r="Y110" s="108">
        <f t="shared" si="61"/>
        <v>6.0839999999999996</v>
      </c>
      <c r="Z110" s="108">
        <f t="shared" si="62"/>
        <v>-0.99200000000000088</v>
      </c>
      <c r="AA110" s="109"/>
      <c r="AB110" s="109">
        <v>24.72</v>
      </c>
      <c r="AC110" s="109">
        <v>18.635999999999999</v>
      </c>
      <c r="AD110" s="109">
        <v>19.628</v>
      </c>
      <c r="AE110" s="87">
        <f t="shared" si="63"/>
        <v>-1</v>
      </c>
      <c r="AF110" s="87">
        <f t="shared" si="64"/>
        <v>2.2994129158512715</v>
      </c>
      <c r="AG110" s="87">
        <f t="shared" si="65"/>
        <v>-0.27748320961470485</v>
      </c>
      <c r="AH110" s="108">
        <f t="shared" si="102"/>
        <v>-6.7439999999999998</v>
      </c>
      <c r="AI110" s="108">
        <f t="shared" ref="AI110:AI141" si="103">AL110-AM110</f>
        <v>4.6999999999999993</v>
      </c>
      <c r="AJ110" s="108">
        <f t="shared" ref="AJ110:AJ141" si="104">AM110-AN110</f>
        <v>-0.78500000000000014</v>
      </c>
      <c r="AK110" s="109"/>
      <c r="AL110" s="109">
        <v>6.7439999999999998</v>
      </c>
      <c r="AM110" s="109">
        <v>2.044</v>
      </c>
      <c r="AN110" s="109">
        <v>2.8290000000000002</v>
      </c>
      <c r="AO110" s="87">
        <f t="shared" si="69"/>
        <v>-1</v>
      </c>
      <c r="AP110" s="87">
        <f t="shared" si="70"/>
        <v>2.9852670349907915</v>
      </c>
      <c r="AQ110" s="87">
        <f t="shared" si="71"/>
        <v>-0.3939732142857143</v>
      </c>
      <c r="AR110" s="108">
        <f t="shared" si="72"/>
        <v>-6.492</v>
      </c>
      <c r="AS110" s="108">
        <f t="shared" si="73"/>
        <v>4.8629999999999995</v>
      </c>
      <c r="AT110" s="108">
        <f t="shared" si="74"/>
        <v>-1.0590000000000002</v>
      </c>
      <c r="AU110" s="109"/>
      <c r="AV110" s="109">
        <v>6.492</v>
      </c>
      <c r="AW110" s="109">
        <v>1.629</v>
      </c>
      <c r="AX110" s="109">
        <v>2.6880000000000002</v>
      </c>
      <c r="AY110" s="87">
        <f t="shared" si="75"/>
        <v>-1</v>
      </c>
      <c r="AZ110" s="87">
        <f t="shared" si="76"/>
        <v>0.33093067627729489</v>
      </c>
      <c r="BA110" s="87">
        <f t="shared" si="77"/>
        <v>6.0476618705036005E-2</v>
      </c>
      <c r="BB110" s="108">
        <f t="shared" si="78"/>
        <v>-18.834</v>
      </c>
      <c r="BC110" s="108">
        <f t="shared" si="79"/>
        <v>4.6829999999999998</v>
      </c>
      <c r="BD110" s="108">
        <f t="shared" si="80"/>
        <v>0.80700000000000038</v>
      </c>
      <c r="BE110" s="109"/>
      <c r="BF110" s="109">
        <v>18.834</v>
      </c>
      <c r="BG110" s="109">
        <v>14.151</v>
      </c>
      <c r="BH110" s="109">
        <v>13.343999999999999</v>
      </c>
      <c r="BI110" s="87">
        <f t="shared" si="81"/>
        <v>-1</v>
      </c>
      <c r="BJ110" s="87">
        <f t="shared" si="82"/>
        <v>-8.735340934931618E-2</v>
      </c>
      <c r="BK110" s="87">
        <f t="shared" si="83"/>
        <v>6.1043706052667887E-2</v>
      </c>
      <c r="BL110" s="108">
        <f t="shared" si="84"/>
        <v>-28.094000000000001</v>
      </c>
      <c r="BM110" s="108">
        <f t="shared" si="85"/>
        <v>-2.6890000000000001</v>
      </c>
      <c r="BN110" s="108">
        <f t="shared" si="86"/>
        <v>1.7710000000000008</v>
      </c>
      <c r="BO110" s="109"/>
      <c r="BP110" s="109">
        <v>28.094000000000001</v>
      </c>
      <c r="BQ110" s="109">
        <v>30.783000000000001</v>
      </c>
      <c r="BR110" s="109">
        <v>29.012</v>
      </c>
      <c r="BS110" s="87">
        <f t="shared" si="87"/>
        <v>-1</v>
      </c>
      <c r="BT110" s="87">
        <f t="shared" si="88"/>
        <v>0</v>
      </c>
      <c r="BU110" s="87">
        <f t="shared" si="89"/>
        <v>-3.5714285714285712E-2</v>
      </c>
      <c r="BV110" s="108">
        <f t="shared" si="90"/>
        <v>-27</v>
      </c>
      <c r="BW110" s="108">
        <f t="shared" si="91"/>
        <v>0</v>
      </c>
      <c r="BX110" s="108">
        <f t="shared" si="92"/>
        <v>-1</v>
      </c>
      <c r="BY110" s="54"/>
      <c r="BZ110" s="54">
        <v>27</v>
      </c>
      <c r="CA110" s="54">
        <v>27</v>
      </c>
      <c r="CB110" s="54">
        <v>28</v>
      </c>
      <c r="CC110" s="108">
        <f t="shared" si="93"/>
        <v>0</v>
      </c>
      <c r="CD110" s="108">
        <f t="shared" si="94"/>
        <v>0</v>
      </c>
      <c r="CE110" s="5"/>
      <c r="CF110" s="5"/>
      <c r="CG110" s="5"/>
      <c r="CH110" s="87" t="e">
        <f t="shared" si="95"/>
        <v>#DIV/0!</v>
      </c>
      <c r="CI110" s="87" t="e">
        <f t="shared" si="96"/>
        <v>#DIV/0!</v>
      </c>
      <c r="CJ110" s="108">
        <f t="shared" si="97"/>
        <v>0</v>
      </c>
      <c r="CK110" s="108">
        <f t="shared" si="98"/>
        <v>0</v>
      </c>
      <c r="CL110" s="54"/>
      <c r="CM110" s="54"/>
      <c r="CN110" s="54"/>
      <c r="CO110" s="19"/>
      <c r="CP110" s="1" t="s">
        <v>11</v>
      </c>
      <c r="CQ110" s="4"/>
      <c r="CR110" s="1">
        <v>2630</v>
      </c>
      <c r="CS110" s="1" t="s">
        <v>325</v>
      </c>
      <c r="CT110" s="15" t="s">
        <v>15</v>
      </c>
    </row>
    <row r="111" spans="1:98" s="96" customFormat="1" x14ac:dyDescent="0.25">
      <c r="A111" s="80" t="s">
        <v>451</v>
      </c>
      <c r="B111" s="128">
        <v>35808655</v>
      </c>
      <c r="C111" t="s">
        <v>343</v>
      </c>
      <c r="D111"/>
      <c r="E111">
        <v>502000</v>
      </c>
      <c r="F111" s="106">
        <v>45392</v>
      </c>
      <c r="G111" s="117"/>
      <c r="H111" s="118" t="s">
        <v>21</v>
      </c>
      <c r="I111" s="119" t="s">
        <v>21</v>
      </c>
      <c r="J111" s="119"/>
      <c r="K111" s="87" t="e">
        <f t="shared" si="51"/>
        <v>#DIV/0!</v>
      </c>
      <c r="L111" s="87" t="e">
        <f t="shared" si="52"/>
        <v>#DIV/0!</v>
      </c>
      <c r="M111" s="87" t="e">
        <f t="shared" si="53"/>
        <v>#DIV/0!</v>
      </c>
      <c r="N111" s="108">
        <f t="shared" si="54"/>
        <v>0</v>
      </c>
      <c r="O111" s="108">
        <f t="shared" si="55"/>
        <v>0</v>
      </c>
      <c r="P111" s="108">
        <f t="shared" si="56"/>
        <v>0</v>
      </c>
      <c r="Q111" s="109"/>
      <c r="R111" s="109"/>
      <c r="S111" s="109"/>
      <c r="T111" s="109"/>
      <c r="U111" s="87" t="e">
        <f t="shared" si="57"/>
        <v>#DIV/0!</v>
      </c>
      <c r="V111" s="87" t="e">
        <f t="shared" si="58"/>
        <v>#DIV/0!</v>
      </c>
      <c r="W111" s="87" t="e">
        <f t="shared" si="59"/>
        <v>#DIV/0!</v>
      </c>
      <c r="X111" s="108">
        <f t="shared" si="60"/>
        <v>0</v>
      </c>
      <c r="Y111" s="108">
        <f t="shared" si="61"/>
        <v>0</v>
      </c>
      <c r="Z111" s="108">
        <f t="shared" si="62"/>
        <v>0</v>
      </c>
      <c r="AA111" s="109"/>
      <c r="AB111" s="109"/>
      <c r="AC111" s="109"/>
      <c r="AD111" s="109"/>
      <c r="AE111" s="109" t="e">
        <f t="shared" si="63"/>
        <v>#DIV/0!</v>
      </c>
      <c r="AF111" s="87" t="e">
        <f t="shared" si="64"/>
        <v>#DIV/0!</v>
      </c>
      <c r="AG111" s="122" t="e">
        <f t="shared" si="65"/>
        <v>#DIV/0!</v>
      </c>
      <c r="AH111" s="120">
        <f t="shared" si="102"/>
        <v>0</v>
      </c>
      <c r="AI111" s="108">
        <f t="shared" si="103"/>
        <v>0</v>
      </c>
      <c r="AJ111" s="121">
        <f t="shared" si="104"/>
        <v>0</v>
      </c>
      <c r="AK111" s="109"/>
      <c r="AL111" s="109"/>
      <c r="AM111" s="109"/>
      <c r="AN111" s="109"/>
      <c r="AO111" s="87" t="e">
        <f t="shared" si="69"/>
        <v>#DIV/0!</v>
      </c>
      <c r="AP111" s="87" t="e">
        <f t="shared" si="70"/>
        <v>#DIV/0!</v>
      </c>
      <c r="AQ111" s="87" t="e">
        <f t="shared" si="71"/>
        <v>#DIV/0!</v>
      </c>
      <c r="AR111" s="108">
        <f t="shared" si="72"/>
        <v>0</v>
      </c>
      <c r="AS111" s="108">
        <f t="shared" si="73"/>
        <v>0</v>
      </c>
      <c r="AT111" s="108">
        <f t="shared" si="74"/>
        <v>0</v>
      </c>
      <c r="AU111" s="109"/>
      <c r="AV111" s="109"/>
      <c r="AW111" s="109"/>
      <c r="AX111" s="109"/>
      <c r="AY111" s="87" t="e">
        <f t="shared" si="75"/>
        <v>#DIV/0!</v>
      </c>
      <c r="AZ111" s="87" t="e">
        <f t="shared" si="76"/>
        <v>#DIV/0!</v>
      </c>
      <c r="BA111" s="87" t="e">
        <f t="shared" si="77"/>
        <v>#DIV/0!</v>
      </c>
      <c r="BB111" s="108">
        <f t="shared" si="78"/>
        <v>0</v>
      </c>
      <c r="BC111" s="108">
        <f t="shared" si="79"/>
        <v>0</v>
      </c>
      <c r="BD111" s="108">
        <f t="shared" si="80"/>
        <v>0</v>
      </c>
      <c r="BE111" s="109"/>
      <c r="BF111" s="109"/>
      <c r="BG111" s="109"/>
      <c r="BH111" s="109"/>
      <c r="BI111" s="87" t="e">
        <f t="shared" si="81"/>
        <v>#DIV/0!</v>
      </c>
      <c r="BJ111" s="87" t="e">
        <f t="shared" si="82"/>
        <v>#DIV/0!</v>
      </c>
      <c r="BK111" s="87" t="e">
        <f t="shared" si="83"/>
        <v>#DIV/0!</v>
      </c>
      <c r="BL111" s="108">
        <f t="shared" si="84"/>
        <v>0</v>
      </c>
      <c r="BM111" s="108">
        <f t="shared" si="85"/>
        <v>0</v>
      </c>
      <c r="BN111" s="108">
        <f t="shared" si="86"/>
        <v>0</v>
      </c>
      <c r="BO111" s="109"/>
      <c r="BP111" s="109"/>
      <c r="BQ111" s="109"/>
      <c r="BR111" s="109"/>
      <c r="BS111" s="87">
        <f t="shared" si="87"/>
        <v>-1</v>
      </c>
      <c r="BT111" s="87">
        <f t="shared" si="88"/>
        <v>-7.4626865671641784E-2</v>
      </c>
      <c r="BU111" s="87" t="e">
        <f t="shared" si="89"/>
        <v>#DIV/0!</v>
      </c>
      <c r="BV111" s="108">
        <f t="shared" si="90"/>
        <v>-62</v>
      </c>
      <c r="BW111" s="108">
        <f t="shared" si="91"/>
        <v>-5</v>
      </c>
      <c r="BX111" s="108">
        <f t="shared" si="92"/>
        <v>67</v>
      </c>
      <c r="BY111" s="123"/>
      <c r="BZ111" s="123">
        <v>62</v>
      </c>
      <c r="CA111" s="54">
        <v>67</v>
      </c>
      <c r="CB111" s="54"/>
      <c r="CC111" s="108">
        <f t="shared" si="93"/>
        <v>0</v>
      </c>
      <c r="CD111" s="108">
        <f t="shared" si="94"/>
        <v>0</v>
      </c>
      <c r="CE111" s="54"/>
      <c r="CF111" s="54"/>
      <c r="CG111" s="54"/>
      <c r="CH111" s="87" t="e">
        <f t="shared" si="95"/>
        <v>#DIV/0!</v>
      </c>
      <c r="CI111" s="87" t="e">
        <f t="shared" si="96"/>
        <v>#DIV/0!</v>
      </c>
      <c r="CJ111" s="108">
        <f t="shared" si="97"/>
        <v>0</v>
      </c>
      <c r="CK111" s="108">
        <f t="shared" si="98"/>
        <v>0</v>
      </c>
      <c r="CL111" s="54"/>
      <c r="CM111" s="54"/>
      <c r="CN111" s="54"/>
      <c r="CO111" s="19"/>
      <c r="CP111" s="1" t="s">
        <v>11</v>
      </c>
      <c r="CQ111" s="4"/>
      <c r="CR111" s="1">
        <v>1256</v>
      </c>
      <c r="CS111" s="1" t="s">
        <v>23</v>
      </c>
      <c r="CT111" s="15" t="s">
        <v>15</v>
      </c>
    </row>
    <row r="112" spans="1:98" s="96" customFormat="1" x14ac:dyDescent="0.25">
      <c r="A112" s="80" t="s">
        <v>157</v>
      </c>
      <c r="B112" s="114">
        <v>21594873</v>
      </c>
      <c r="C112" s="5" t="s">
        <v>163</v>
      </c>
      <c r="D112" t="s">
        <v>164</v>
      </c>
      <c r="E112">
        <v>711220</v>
      </c>
      <c r="F112" s="106">
        <v>45406</v>
      </c>
      <c r="G112" s="107"/>
      <c r="H112" s="107" t="s">
        <v>21</v>
      </c>
      <c r="I112" s="107" t="s">
        <v>21</v>
      </c>
      <c r="J112" s="107" t="s">
        <v>21</v>
      </c>
      <c r="K112" s="87" t="e">
        <f t="shared" si="51"/>
        <v>#DIV/0!</v>
      </c>
      <c r="L112" s="87" t="e">
        <f t="shared" si="52"/>
        <v>#DIV/0!</v>
      </c>
      <c r="M112" s="87" t="e">
        <f t="shared" si="53"/>
        <v>#DIV/0!</v>
      </c>
      <c r="N112" s="108">
        <f t="shared" si="54"/>
        <v>0</v>
      </c>
      <c r="O112" s="108">
        <f t="shared" si="55"/>
        <v>0</v>
      </c>
      <c r="P112" s="108">
        <f t="shared" si="56"/>
        <v>0</v>
      </c>
      <c r="Q112" s="109"/>
      <c r="R112" s="109"/>
      <c r="S112" s="109"/>
      <c r="T112" s="109"/>
      <c r="U112" s="87">
        <f t="shared" si="57"/>
        <v>-1</v>
      </c>
      <c r="V112" s="87">
        <f t="shared" si="58"/>
        <v>0.87445113856836532</v>
      </c>
      <c r="W112" s="87">
        <f t="shared" si="59"/>
        <v>-0.16522109749600428</v>
      </c>
      <c r="X112" s="108">
        <f t="shared" si="60"/>
        <v>-73.426000000000002</v>
      </c>
      <c r="Y112" s="108">
        <f t="shared" si="61"/>
        <v>34.254000000000005</v>
      </c>
      <c r="Z112" s="108">
        <f t="shared" si="62"/>
        <v>-7.7530000000000001</v>
      </c>
      <c r="AA112" s="109"/>
      <c r="AB112" s="109">
        <v>73.426000000000002</v>
      </c>
      <c r="AC112" s="109">
        <v>39.171999999999997</v>
      </c>
      <c r="AD112" s="109">
        <v>46.924999999999997</v>
      </c>
      <c r="AE112" s="87">
        <f t="shared" si="63"/>
        <v>-1</v>
      </c>
      <c r="AF112" s="87">
        <f t="shared" si="64"/>
        <v>2.3352909770421784</v>
      </c>
      <c r="AG112" s="87">
        <f t="shared" si="65"/>
        <v>-12.283132530120483</v>
      </c>
      <c r="AH112" s="108">
        <f t="shared" si="102"/>
        <v>-15.006</v>
      </c>
      <c r="AI112" s="108">
        <f t="shared" si="103"/>
        <v>26.244</v>
      </c>
      <c r="AJ112" s="108">
        <f t="shared" si="104"/>
        <v>-12.234</v>
      </c>
      <c r="AK112" s="109"/>
      <c r="AL112" s="109">
        <v>15.006</v>
      </c>
      <c r="AM112" s="109">
        <v>-11.238</v>
      </c>
      <c r="AN112" s="109">
        <v>0.996</v>
      </c>
      <c r="AO112" s="87">
        <f t="shared" si="69"/>
        <v>-1</v>
      </c>
      <c r="AP112" s="87">
        <f t="shared" si="70"/>
        <v>2.0571883711668657</v>
      </c>
      <c r="AQ112" s="87">
        <f t="shared" si="71"/>
        <v>-20.226646248085757</v>
      </c>
      <c r="AR112" s="108">
        <f t="shared" si="72"/>
        <v>-13.273</v>
      </c>
      <c r="AS112" s="108">
        <f t="shared" si="73"/>
        <v>25.827999999999999</v>
      </c>
      <c r="AT112" s="108">
        <f t="shared" si="74"/>
        <v>-13.208</v>
      </c>
      <c r="AU112" s="109"/>
      <c r="AV112" s="109">
        <v>13.273</v>
      </c>
      <c r="AW112" s="109">
        <v>-12.555</v>
      </c>
      <c r="AX112" s="109">
        <v>0.65300000000000002</v>
      </c>
      <c r="AY112" s="87">
        <f t="shared" si="75"/>
        <v>-1</v>
      </c>
      <c r="AZ112" s="87">
        <f t="shared" si="76"/>
        <v>2.1599634369287024</v>
      </c>
      <c r="BA112" s="87">
        <f t="shared" si="77"/>
        <v>0.30517776187067525</v>
      </c>
      <c r="BB112" s="108">
        <f t="shared" si="78"/>
        <v>-17.285</v>
      </c>
      <c r="BC112" s="108">
        <f t="shared" si="79"/>
        <v>11.815000000000001</v>
      </c>
      <c r="BD112" s="108">
        <f t="shared" si="80"/>
        <v>1.2789999999999999</v>
      </c>
      <c r="BE112" s="109"/>
      <c r="BF112" s="109">
        <v>17.285</v>
      </c>
      <c r="BG112" s="109">
        <v>5.47</v>
      </c>
      <c r="BH112" s="109">
        <v>4.1909999999999998</v>
      </c>
      <c r="BI112" s="87">
        <f t="shared" si="81"/>
        <v>-1</v>
      </c>
      <c r="BJ112" s="87">
        <f t="shared" si="82"/>
        <v>0.2910567552073382</v>
      </c>
      <c r="BK112" s="87">
        <f t="shared" si="83"/>
        <v>3.2903696978070815E-2</v>
      </c>
      <c r="BL112" s="108">
        <f t="shared" si="84"/>
        <v>-67.561000000000007</v>
      </c>
      <c r="BM112" s="108">
        <f t="shared" si="85"/>
        <v>15.231000000000009</v>
      </c>
      <c r="BN112" s="108">
        <f t="shared" si="86"/>
        <v>1.6670000000000016</v>
      </c>
      <c r="BO112" s="109"/>
      <c r="BP112" s="109">
        <v>67.561000000000007</v>
      </c>
      <c r="BQ112" s="109">
        <v>52.33</v>
      </c>
      <c r="BR112" s="109">
        <v>50.662999999999997</v>
      </c>
      <c r="BS112" s="87">
        <f t="shared" si="87"/>
        <v>-1</v>
      </c>
      <c r="BT112" s="87">
        <f t="shared" si="88"/>
        <v>4.7058823529411764E-2</v>
      </c>
      <c r="BU112" s="87">
        <f t="shared" si="89"/>
        <v>-1.1627906976744186E-2</v>
      </c>
      <c r="BV112" s="108">
        <f t="shared" si="90"/>
        <v>-89</v>
      </c>
      <c r="BW112" s="108">
        <f t="shared" si="91"/>
        <v>4</v>
      </c>
      <c r="BX112" s="108">
        <f t="shared" si="92"/>
        <v>-1</v>
      </c>
      <c r="BY112" s="54"/>
      <c r="BZ112" s="54">
        <v>89</v>
      </c>
      <c r="CA112" s="54">
        <v>85</v>
      </c>
      <c r="CB112" s="54">
        <v>86</v>
      </c>
      <c r="CC112" s="108">
        <f t="shared" si="93"/>
        <v>0</v>
      </c>
      <c r="CD112" s="108">
        <f t="shared" si="94"/>
        <v>0</v>
      </c>
      <c r="CE112" s="5"/>
      <c r="CF112" s="5"/>
      <c r="CG112" s="5"/>
      <c r="CH112" s="87" t="e">
        <f t="shared" si="95"/>
        <v>#DIV/0!</v>
      </c>
      <c r="CI112" s="87" t="e">
        <f t="shared" si="96"/>
        <v>#DIV/0!</v>
      </c>
      <c r="CJ112" s="108">
        <f t="shared" si="97"/>
        <v>0</v>
      </c>
      <c r="CK112" s="108">
        <f t="shared" si="98"/>
        <v>0</v>
      </c>
      <c r="CL112" s="54"/>
      <c r="CM112" s="54"/>
      <c r="CN112" s="54"/>
      <c r="CO112" s="19"/>
      <c r="CP112" s="1" t="s">
        <v>9</v>
      </c>
      <c r="CQ112" s="4" t="s">
        <v>13</v>
      </c>
      <c r="CR112" s="1">
        <v>3000</v>
      </c>
      <c r="CS112" s="1" t="s">
        <v>379</v>
      </c>
      <c r="CT112" s="15" t="s">
        <v>15</v>
      </c>
    </row>
    <row r="113" spans="1:98" s="96" customFormat="1" x14ac:dyDescent="0.25">
      <c r="A113" s="80" t="s">
        <v>287</v>
      </c>
      <c r="B113" s="114">
        <v>31014859</v>
      </c>
      <c r="C113" s="5" t="s">
        <v>153</v>
      </c>
      <c r="D113"/>
      <c r="E113">
        <v>522210</v>
      </c>
      <c r="F113" s="106" t="s">
        <v>337</v>
      </c>
      <c r="G113" s="107"/>
      <c r="H113" s="107"/>
      <c r="I113" s="107"/>
      <c r="J113" s="107"/>
      <c r="K113" s="87" t="e">
        <f t="shared" si="51"/>
        <v>#DIV/0!</v>
      </c>
      <c r="L113" s="87" t="e">
        <f t="shared" si="52"/>
        <v>#DIV/0!</v>
      </c>
      <c r="M113" s="87" t="e">
        <f t="shared" si="53"/>
        <v>#DIV/0!</v>
      </c>
      <c r="N113" s="108">
        <f t="shared" si="54"/>
        <v>0</v>
      </c>
      <c r="O113" s="108">
        <f t="shared" si="55"/>
        <v>0</v>
      </c>
      <c r="P113" s="108">
        <f t="shared" si="56"/>
        <v>0</v>
      </c>
      <c r="Q113" s="109"/>
      <c r="R113" s="109"/>
      <c r="S113" s="109"/>
      <c r="T113" s="109"/>
      <c r="U113" s="87" t="e">
        <f t="shared" si="57"/>
        <v>#DIV/0!</v>
      </c>
      <c r="V113" s="87" t="e">
        <f t="shared" si="58"/>
        <v>#DIV/0!</v>
      </c>
      <c r="W113" s="87" t="e">
        <f t="shared" si="59"/>
        <v>#DIV/0!</v>
      </c>
      <c r="X113" s="108">
        <f t="shared" si="60"/>
        <v>0</v>
      </c>
      <c r="Y113" s="108">
        <f t="shared" si="61"/>
        <v>0</v>
      </c>
      <c r="Z113" s="108">
        <f t="shared" si="62"/>
        <v>0</v>
      </c>
      <c r="AA113" s="109"/>
      <c r="AB113" s="109"/>
      <c r="AC113" s="109"/>
      <c r="AD113" s="109"/>
      <c r="AE113" s="87" t="e">
        <f t="shared" si="63"/>
        <v>#DIV/0!</v>
      </c>
      <c r="AF113" s="87" t="e">
        <f t="shared" si="64"/>
        <v>#DIV/0!</v>
      </c>
      <c r="AG113" s="87" t="e">
        <f t="shared" si="65"/>
        <v>#DIV/0!</v>
      </c>
      <c r="AH113" s="108">
        <f t="shared" si="102"/>
        <v>0</v>
      </c>
      <c r="AI113" s="108">
        <f t="shared" si="103"/>
        <v>0</v>
      </c>
      <c r="AJ113" s="108">
        <f t="shared" si="104"/>
        <v>0</v>
      </c>
      <c r="AK113" s="109"/>
      <c r="AL113" s="109"/>
      <c r="AM113" s="109"/>
      <c r="AN113" s="109"/>
      <c r="AO113" s="87" t="e">
        <f t="shared" si="69"/>
        <v>#DIV/0!</v>
      </c>
      <c r="AP113" s="87" t="e">
        <f t="shared" si="70"/>
        <v>#DIV/0!</v>
      </c>
      <c r="AQ113" s="87" t="e">
        <f t="shared" si="71"/>
        <v>#DIV/0!</v>
      </c>
      <c r="AR113" s="108">
        <f t="shared" si="72"/>
        <v>0</v>
      </c>
      <c r="AS113" s="108">
        <f t="shared" si="73"/>
        <v>0</v>
      </c>
      <c r="AT113" s="108">
        <f t="shared" si="74"/>
        <v>0</v>
      </c>
      <c r="AU113" s="109"/>
      <c r="AV113" s="109"/>
      <c r="AW113" s="109"/>
      <c r="AX113" s="109"/>
      <c r="AY113" s="87" t="e">
        <f t="shared" si="75"/>
        <v>#DIV/0!</v>
      </c>
      <c r="AZ113" s="87" t="e">
        <f t="shared" si="76"/>
        <v>#DIV/0!</v>
      </c>
      <c r="BA113" s="87" t="e">
        <f t="shared" si="77"/>
        <v>#DIV/0!</v>
      </c>
      <c r="BB113" s="108">
        <f t="shared" si="78"/>
        <v>0</v>
      </c>
      <c r="BC113" s="108">
        <f t="shared" si="79"/>
        <v>0</v>
      </c>
      <c r="BD113" s="108">
        <f t="shared" si="80"/>
        <v>0</v>
      </c>
      <c r="BE113" s="109"/>
      <c r="BF113" s="109"/>
      <c r="BG113" s="109"/>
      <c r="BH113" s="109"/>
      <c r="BI113" s="87" t="e">
        <f t="shared" si="81"/>
        <v>#DIV/0!</v>
      </c>
      <c r="BJ113" s="87" t="e">
        <f t="shared" si="82"/>
        <v>#DIV/0!</v>
      </c>
      <c r="BK113" s="87" t="e">
        <f t="shared" si="83"/>
        <v>#DIV/0!</v>
      </c>
      <c r="BL113" s="108">
        <f t="shared" si="84"/>
        <v>0</v>
      </c>
      <c r="BM113" s="108">
        <f t="shared" si="85"/>
        <v>0</v>
      </c>
      <c r="BN113" s="108">
        <f t="shared" si="86"/>
        <v>0</v>
      </c>
      <c r="BO113" s="109"/>
      <c r="BP113" s="109"/>
      <c r="BQ113" s="109"/>
      <c r="BR113" s="109"/>
      <c r="BS113" s="87" t="e">
        <f t="shared" si="87"/>
        <v>#DIV/0!</v>
      </c>
      <c r="BT113" s="87" t="e">
        <f t="shared" si="88"/>
        <v>#DIV/0!</v>
      </c>
      <c r="BU113" s="87" t="e">
        <f t="shared" si="89"/>
        <v>#DIV/0!</v>
      </c>
      <c r="BV113" s="108">
        <f t="shared" si="90"/>
        <v>0</v>
      </c>
      <c r="BW113" s="108">
        <f t="shared" si="91"/>
        <v>0</v>
      </c>
      <c r="BX113" s="108">
        <f t="shared" si="92"/>
        <v>0</v>
      </c>
      <c r="BY113" s="54"/>
      <c r="BZ113" s="54"/>
      <c r="CA113" s="54"/>
      <c r="CB113" s="54"/>
      <c r="CC113" s="108">
        <f t="shared" si="93"/>
        <v>0</v>
      </c>
      <c r="CD113" s="108">
        <f t="shared" si="94"/>
        <v>0</v>
      </c>
      <c r="CE113" s="5"/>
      <c r="CF113" s="5"/>
      <c r="CG113" s="5"/>
      <c r="CH113" s="87">
        <f t="shared" si="95"/>
        <v>-1</v>
      </c>
      <c r="CI113" s="87">
        <f t="shared" si="96"/>
        <v>7.0945945945945943E-2</v>
      </c>
      <c r="CJ113" s="108">
        <f t="shared" si="97"/>
        <v>-1268000</v>
      </c>
      <c r="CK113" s="108">
        <f t="shared" si="98"/>
        <v>84000</v>
      </c>
      <c r="CL113" s="54"/>
      <c r="CM113" s="54">
        <v>1268000</v>
      </c>
      <c r="CN113" s="54">
        <v>1184000</v>
      </c>
      <c r="CO113" s="19"/>
      <c r="CP113" s="1"/>
      <c r="CQ113" s="4"/>
      <c r="CR113" s="1"/>
      <c r="CS113" s="1"/>
      <c r="CT113" s="15"/>
    </row>
    <row r="114" spans="1:98" s="96" customFormat="1" x14ac:dyDescent="0.25">
      <c r="A114" s="80" t="s">
        <v>254</v>
      </c>
      <c r="B114" s="114">
        <v>41142111</v>
      </c>
      <c r="C114" s="5" t="s">
        <v>111</v>
      </c>
      <c r="D114"/>
      <c r="E114">
        <v>331200</v>
      </c>
      <c r="F114" s="106">
        <v>45713</v>
      </c>
      <c r="G114" s="107" t="s">
        <v>297</v>
      </c>
      <c r="H114" s="107" t="s">
        <v>297</v>
      </c>
      <c r="I114" s="107" t="s">
        <v>297</v>
      </c>
      <c r="J114" s="107" t="s">
        <v>297</v>
      </c>
      <c r="K114" s="87" t="e">
        <f t="shared" si="51"/>
        <v>#DIV/0!</v>
      </c>
      <c r="L114" s="87" t="e">
        <f t="shared" si="52"/>
        <v>#DIV/0!</v>
      </c>
      <c r="M114" s="87" t="e">
        <f t="shared" si="53"/>
        <v>#DIV/0!</v>
      </c>
      <c r="N114" s="108">
        <f t="shared" si="54"/>
        <v>0</v>
      </c>
      <c r="O114" s="108">
        <f t="shared" si="55"/>
        <v>0</v>
      </c>
      <c r="P114" s="108">
        <f t="shared" si="56"/>
        <v>0</v>
      </c>
      <c r="Q114" s="109"/>
      <c r="R114" s="109"/>
      <c r="S114" s="109"/>
      <c r="T114" s="109"/>
      <c r="U114" s="87">
        <f t="shared" si="57"/>
        <v>1.6041506533435819</v>
      </c>
      <c r="V114" s="87">
        <f t="shared" si="58"/>
        <v>-0.34702252664521271</v>
      </c>
      <c r="W114" s="87">
        <f t="shared" si="59"/>
        <v>-8.4864368312979527E-2</v>
      </c>
      <c r="X114" s="108">
        <f t="shared" si="60"/>
        <v>35.478999999999999</v>
      </c>
      <c r="Y114" s="108">
        <f t="shared" si="61"/>
        <v>-11.754000000000001</v>
      </c>
      <c r="Z114" s="108">
        <f t="shared" si="62"/>
        <v>-3.1409999999999982</v>
      </c>
      <c r="AA114" s="109">
        <v>57.595999999999997</v>
      </c>
      <c r="AB114" s="109">
        <v>22.117000000000001</v>
      </c>
      <c r="AC114" s="109">
        <v>33.871000000000002</v>
      </c>
      <c r="AD114" s="109">
        <v>37.012</v>
      </c>
      <c r="AE114" s="87">
        <f t="shared" si="63"/>
        <v>1.6959822978132593</v>
      </c>
      <c r="AF114" s="87">
        <f t="shared" si="64"/>
        <v>-8.2972972972972965</v>
      </c>
      <c r="AG114" s="87">
        <f t="shared" si="65"/>
        <v>-2.3919146546883772</v>
      </c>
      <c r="AH114" s="108">
        <f t="shared" si="102"/>
        <v>39.088999999999999</v>
      </c>
      <c r="AI114" s="108">
        <f t="shared" si="103"/>
        <v>-20.568999999999999</v>
      </c>
      <c r="AJ114" s="108">
        <f t="shared" si="104"/>
        <v>-4.26</v>
      </c>
      <c r="AK114" s="109">
        <v>16.041</v>
      </c>
      <c r="AL114" s="109">
        <v>-23.047999999999998</v>
      </c>
      <c r="AM114" s="109">
        <v>-2.4790000000000001</v>
      </c>
      <c r="AN114" s="109">
        <v>1.7809999999999999</v>
      </c>
      <c r="AO114" s="87">
        <f t="shared" si="69"/>
        <v>1.4747232602411338</v>
      </c>
      <c r="AP114" s="87">
        <f t="shared" si="70"/>
        <v>-5.8599758162031446</v>
      </c>
      <c r="AQ114" s="87">
        <f t="shared" si="71"/>
        <v>-13.161764705882351</v>
      </c>
      <c r="AR114" s="108">
        <f t="shared" si="72"/>
        <v>41.832000000000001</v>
      </c>
      <c r="AS114" s="108">
        <f t="shared" si="73"/>
        <v>-24.231000000000002</v>
      </c>
      <c r="AT114" s="108">
        <f t="shared" si="74"/>
        <v>-4.4749999999999996</v>
      </c>
      <c r="AU114" s="109">
        <v>13.465999999999999</v>
      </c>
      <c r="AV114" s="109">
        <v>-28.366</v>
      </c>
      <c r="AW114" s="109">
        <v>-4.1349999999999998</v>
      </c>
      <c r="AX114" s="109">
        <v>0.34</v>
      </c>
      <c r="AY114" s="87">
        <f t="shared" si="75"/>
        <v>2.4544911712019108</v>
      </c>
      <c r="AZ114" s="87">
        <f t="shared" si="76"/>
        <v>-1.7657086871325931</v>
      </c>
      <c r="BA114" s="87">
        <f t="shared" si="77"/>
        <v>-0.16865768896611641</v>
      </c>
      <c r="BB114" s="108">
        <f t="shared" si="78"/>
        <v>28.774000000000001</v>
      </c>
      <c r="BC114" s="108">
        <f t="shared" si="79"/>
        <v>-27.033000000000001</v>
      </c>
      <c r="BD114" s="108">
        <f t="shared" si="80"/>
        <v>-3.1059999999999999</v>
      </c>
      <c r="BE114" s="109">
        <v>17.050999999999998</v>
      </c>
      <c r="BF114" s="109">
        <v>-11.723000000000001</v>
      </c>
      <c r="BG114" s="109">
        <v>15.31</v>
      </c>
      <c r="BH114" s="109">
        <v>18.416</v>
      </c>
      <c r="BI114" s="87">
        <f t="shared" si="81"/>
        <v>-1.8142790480634649E-2</v>
      </c>
      <c r="BJ114" s="87">
        <f t="shared" si="82"/>
        <v>-0.33384313140356114</v>
      </c>
      <c r="BK114" s="87">
        <f t="shared" si="83"/>
        <v>-0.13238974713040466</v>
      </c>
      <c r="BL114" s="108">
        <f t="shared" si="84"/>
        <v>-0.97200000000000131</v>
      </c>
      <c r="BM114" s="108">
        <f t="shared" si="85"/>
        <v>-26.849000000000004</v>
      </c>
      <c r="BN114" s="108">
        <f t="shared" si="86"/>
        <v>-12.271999999999991</v>
      </c>
      <c r="BO114" s="109">
        <v>52.603000000000002</v>
      </c>
      <c r="BP114" s="109">
        <v>53.575000000000003</v>
      </c>
      <c r="BQ114" s="109">
        <v>80.424000000000007</v>
      </c>
      <c r="BR114" s="109">
        <v>92.695999999999998</v>
      </c>
      <c r="BS114" s="87">
        <f t="shared" si="87"/>
        <v>-8.6206896551724144E-2</v>
      </c>
      <c r="BT114" s="87">
        <f t="shared" si="88"/>
        <v>-0.1076923076923077</v>
      </c>
      <c r="BU114" s="87">
        <f t="shared" si="89"/>
        <v>-0.1095890410958904</v>
      </c>
      <c r="BV114" s="108">
        <f t="shared" si="90"/>
        <v>-5</v>
      </c>
      <c r="BW114" s="108">
        <f t="shared" si="91"/>
        <v>-7</v>
      </c>
      <c r="BX114" s="108">
        <f t="shared" si="92"/>
        <v>-8</v>
      </c>
      <c r="BY114" s="54">
        <v>53</v>
      </c>
      <c r="BZ114" s="54">
        <v>58</v>
      </c>
      <c r="CA114" s="54">
        <v>65</v>
      </c>
      <c r="CB114" s="54">
        <v>73</v>
      </c>
      <c r="CC114" s="108">
        <f t="shared" si="93"/>
        <v>0</v>
      </c>
      <c r="CD114" s="108">
        <f t="shared" si="94"/>
        <v>0</v>
      </c>
      <c r="CE114" s="5"/>
      <c r="CF114" s="5"/>
      <c r="CG114" s="5"/>
      <c r="CH114" s="87" t="e">
        <f t="shared" si="95"/>
        <v>#DIV/0!</v>
      </c>
      <c r="CI114" s="87" t="e">
        <f t="shared" si="96"/>
        <v>#DIV/0!</v>
      </c>
      <c r="CJ114" s="108">
        <f t="shared" si="97"/>
        <v>0</v>
      </c>
      <c r="CK114" s="108">
        <f t="shared" si="98"/>
        <v>0</v>
      </c>
      <c r="CL114" s="54"/>
      <c r="CM114" s="54"/>
      <c r="CN114" s="54"/>
      <c r="CO114" s="19"/>
      <c r="CP114" s="1" t="s">
        <v>11</v>
      </c>
      <c r="CQ114" s="4" t="s">
        <v>13</v>
      </c>
      <c r="CR114" s="1">
        <v>7680</v>
      </c>
      <c r="CS114" s="1" t="s">
        <v>302</v>
      </c>
      <c r="CT114" s="15" t="s">
        <v>10</v>
      </c>
    </row>
    <row r="115" spans="1:98" s="96" customFormat="1" x14ac:dyDescent="0.25">
      <c r="A115" s="80" t="s">
        <v>282</v>
      </c>
      <c r="B115" s="114">
        <v>25925165</v>
      </c>
      <c r="C115" s="5" t="s">
        <v>153</v>
      </c>
      <c r="D115"/>
      <c r="E115">
        <v>522210</v>
      </c>
      <c r="F115" s="106" t="s">
        <v>337</v>
      </c>
      <c r="G115" s="107"/>
      <c r="H115" s="107"/>
      <c r="I115" s="107"/>
      <c r="J115" s="107"/>
      <c r="K115" s="87" t="e">
        <f t="shared" si="51"/>
        <v>#DIV/0!</v>
      </c>
      <c r="L115" s="87" t="e">
        <f t="shared" si="52"/>
        <v>#DIV/0!</v>
      </c>
      <c r="M115" s="87" t="e">
        <f t="shared" si="53"/>
        <v>#DIV/0!</v>
      </c>
      <c r="N115" s="108">
        <f t="shared" si="54"/>
        <v>0</v>
      </c>
      <c r="O115" s="108">
        <f t="shared" si="55"/>
        <v>0</v>
      </c>
      <c r="P115" s="108">
        <f t="shared" si="56"/>
        <v>0</v>
      </c>
      <c r="Q115" s="109"/>
      <c r="R115" s="109"/>
      <c r="S115" s="109"/>
      <c r="T115" s="109"/>
      <c r="U115" s="87" t="e">
        <f t="shared" si="57"/>
        <v>#DIV/0!</v>
      </c>
      <c r="V115" s="87" t="e">
        <f t="shared" si="58"/>
        <v>#DIV/0!</v>
      </c>
      <c r="W115" s="87" t="e">
        <f t="shared" si="59"/>
        <v>#DIV/0!</v>
      </c>
      <c r="X115" s="108">
        <f t="shared" si="60"/>
        <v>0</v>
      </c>
      <c r="Y115" s="108">
        <f t="shared" si="61"/>
        <v>0</v>
      </c>
      <c r="Z115" s="108">
        <f t="shared" si="62"/>
        <v>0</v>
      </c>
      <c r="AA115" s="109"/>
      <c r="AB115" s="109"/>
      <c r="AC115" s="109"/>
      <c r="AD115" s="109"/>
      <c r="AE115" s="87" t="e">
        <f t="shared" si="63"/>
        <v>#DIV/0!</v>
      </c>
      <c r="AF115" s="87" t="e">
        <f t="shared" si="64"/>
        <v>#DIV/0!</v>
      </c>
      <c r="AG115" s="87" t="e">
        <f t="shared" si="65"/>
        <v>#DIV/0!</v>
      </c>
      <c r="AH115" s="108">
        <f t="shared" si="102"/>
        <v>0</v>
      </c>
      <c r="AI115" s="108">
        <f t="shared" si="103"/>
        <v>0</v>
      </c>
      <c r="AJ115" s="108">
        <f t="shared" si="104"/>
        <v>0</v>
      </c>
      <c r="AK115" s="109"/>
      <c r="AL115" s="109"/>
      <c r="AM115" s="109"/>
      <c r="AN115" s="109"/>
      <c r="AO115" s="87" t="e">
        <f t="shared" si="69"/>
        <v>#DIV/0!</v>
      </c>
      <c r="AP115" s="87" t="e">
        <f t="shared" si="70"/>
        <v>#DIV/0!</v>
      </c>
      <c r="AQ115" s="87" t="e">
        <f t="shared" si="71"/>
        <v>#DIV/0!</v>
      </c>
      <c r="AR115" s="108">
        <f t="shared" si="72"/>
        <v>0</v>
      </c>
      <c r="AS115" s="108">
        <f t="shared" si="73"/>
        <v>0</v>
      </c>
      <c r="AT115" s="108">
        <f t="shared" si="74"/>
        <v>0</v>
      </c>
      <c r="AU115" s="109"/>
      <c r="AV115" s="109"/>
      <c r="AW115" s="109"/>
      <c r="AX115" s="109"/>
      <c r="AY115" s="87" t="e">
        <f t="shared" si="75"/>
        <v>#DIV/0!</v>
      </c>
      <c r="AZ115" s="87" t="e">
        <f t="shared" si="76"/>
        <v>#DIV/0!</v>
      </c>
      <c r="BA115" s="87" t="e">
        <f t="shared" si="77"/>
        <v>#DIV/0!</v>
      </c>
      <c r="BB115" s="108">
        <f t="shared" si="78"/>
        <v>0</v>
      </c>
      <c r="BC115" s="108">
        <f t="shared" si="79"/>
        <v>0</v>
      </c>
      <c r="BD115" s="108">
        <f t="shared" si="80"/>
        <v>0</v>
      </c>
      <c r="BE115" s="109"/>
      <c r="BF115" s="109"/>
      <c r="BG115" s="109"/>
      <c r="BH115" s="109"/>
      <c r="BI115" s="87" t="e">
        <f t="shared" si="81"/>
        <v>#DIV/0!</v>
      </c>
      <c r="BJ115" s="87" t="e">
        <f t="shared" si="82"/>
        <v>#DIV/0!</v>
      </c>
      <c r="BK115" s="87" t="e">
        <f t="shared" si="83"/>
        <v>#DIV/0!</v>
      </c>
      <c r="BL115" s="108">
        <f t="shared" si="84"/>
        <v>0</v>
      </c>
      <c r="BM115" s="108">
        <f t="shared" si="85"/>
        <v>0</v>
      </c>
      <c r="BN115" s="108">
        <f t="shared" si="86"/>
        <v>0</v>
      </c>
      <c r="BO115" s="109"/>
      <c r="BP115" s="109"/>
      <c r="BQ115" s="109"/>
      <c r="BR115" s="109"/>
      <c r="BS115" s="87" t="e">
        <f t="shared" si="87"/>
        <v>#DIV/0!</v>
      </c>
      <c r="BT115" s="87" t="e">
        <f t="shared" si="88"/>
        <v>#DIV/0!</v>
      </c>
      <c r="BU115" s="87" t="e">
        <f t="shared" si="89"/>
        <v>#DIV/0!</v>
      </c>
      <c r="BV115" s="108">
        <f t="shared" si="90"/>
        <v>0</v>
      </c>
      <c r="BW115" s="108">
        <f t="shared" si="91"/>
        <v>0</v>
      </c>
      <c r="BX115" s="108">
        <f t="shared" si="92"/>
        <v>0</v>
      </c>
      <c r="BY115" s="54"/>
      <c r="BZ115" s="54"/>
      <c r="CA115" s="54"/>
      <c r="CB115" s="54"/>
      <c r="CC115" s="108">
        <f t="shared" si="93"/>
        <v>0</v>
      </c>
      <c r="CD115" s="108">
        <f t="shared" si="94"/>
        <v>0</v>
      </c>
      <c r="CE115" s="5"/>
      <c r="CF115" s="5"/>
      <c r="CG115" s="5"/>
      <c r="CH115" s="87">
        <f t="shared" si="95"/>
        <v>-1</v>
      </c>
      <c r="CI115" s="87">
        <f t="shared" si="96"/>
        <v>0.15058139534883722</v>
      </c>
      <c r="CJ115" s="108">
        <f t="shared" si="97"/>
        <v>-1979000</v>
      </c>
      <c r="CK115" s="108">
        <f t="shared" si="98"/>
        <v>259000</v>
      </c>
      <c r="CL115" s="54"/>
      <c r="CM115" s="54">
        <v>1979000</v>
      </c>
      <c r="CN115" s="54">
        <v>1720000</v>
      </c>
      <c r="CO115" s="19"/>
      <c r="CP115" s="1"/>
      <c r="CQ115" s="4"/>
      <c r="CR115" s="1"/>
      <c r="CS115" s="1"/>
      <c r="CT115" s="15"/>
    </row>
    <row r="116" spans="1:98" s="96" customFormat="1" x14ac:dyDescent="0.25">
      <c r="A116" s="80" t="s">
        <v>193</v>
      </c>
      <c r="B116" s="114">
        <v>36042443</v>
      </c>
      <c r="C116" s="5" t="s">
        <v>163</v>
      </c>
      <c r="D116" t="s">
        <v>200</v>
      </c>
      <c r="E116">
        <v>263000</v>
      </c>
      <c r="F116" s="106">
        <v>45448</v>
      </c>
      <c r="G116" s="107"/>
      <c r="H116" s="107" t="s">
        <v>21</v>
      </c>
      <c r="I116" s="107" t="s">
        <v>21</v>
      </c>
      <c r="J116" s="107" t="s">
        <v>21</v>
      </c>
      <c r="K116" s="87" t="e">
        <f t="shared" si="51"/>
        <v>#DIV/0!</v>
      </c>
      <c r="L116" s="87" t="e">
        <f t="shared" si="52"/>
        <v>#DIV/0!</v>
      </c>
      <c r="M116" s="87" t="e">
        <f t="shared" si="53"/>
        <v>#DIV/0!</v>
      </c>
      <c r="N116" s="108">
        <f t="shared" si="54"/>
        <v>0</v>
      </c>
      <c r="O116" s="108">
        <f t="shared" si="55"/>
        <v>0</v>
      </c>
      <c r="P116" s="108">
        <f t="shared" si="56"/>
        <v>0</v>
      </c>
      <c r="Q116" s="109"/>
      <c r="R116" s="109"/>
      <c r="S116" s="109"/>
      <c r="T116" s="109"/>
      <c r="U116" s="87">
        <f t="shared" si="57"/>
        <v>-1</v>
      </c>
      <c r="V116" s="87">
        <f t="shared" si="58"/>
        <v>1.2866590649942986</v>
      </c>
      <c r="W116" s="87">
        <f t="shared" si="59"/>
        <v>0.54946996466431086</v>
      </c>
      <c r="X116" s="108">
        <f t="shared" si="60"/>
        <v>-40.107999999999997</v>
      </c>
      <c r="Y116" s="108">
        <f t="shared" si="61"/>
        <v>22.567999999999998</v>
      </c>
      <c r="Z116" s="108">
        <f t="shared" si="62"/>
        <v>6.2199999999999989</v>
      </c>
      <c r="AA116" s="109"/>
      <c r="AB116" s="109">
        <v>40.107999999999997</v>
      </c>
      <c r="AC116" s="109">
        <v>17.54</v>
      </c>
      <c r="AD116" s="109">
        <v>11.32</v>
      </c>
      <c r="AE116" s="87">
        <f t="shared" si="63"/>
        <v>-1</v>
      </c>
      <c r="AF116" s="87">
        <f t="shared" si="64"/>
        <v>6.8295947901591898</v>
      </c>
      <c r="AG116" s="87">
        <f t="shared" si="65"/>
        <v>-0.23919625653729706</v>
      </c>
      <c r="AH116" s="108">
        <f t="shared" si="102"/>
        <v>-21.640999999999998</v>
      </c>
      <c r="AI116" s="108">
        <f t="shared" si="103"/>
        <v>18.876999999999999</v>
      </c>
      <c r="AJ116" s="108">
        <f t="shared" si="104"/>
        <v>-0.86900000000000022</v>
      </c>
      <c r="AK116" s="109"/>
      <c r="AL116" s="109">
        <v>21.640999999999998</v>
      </c>
      <c r="AM116" s="109">
        <v>2.7639999999999998</v>
      </c>
      <c r="AN116" s="109">
        <v>3.633</v>
      </c>
      <c r="AO116" s="87">
        <f t="shared" si="69"/>
        <v>-1</v>
      </c>
      <c r="AP116" s="87">
        <f t="shared" si="70"/>
        <v>9.5474112856311795</v>
      </c>
      <c r="AQ116" s="87">
        <f t="shared" si="71"/>
        <v>-0.35666167664670662</v>
      </c>
      <c r="AR116" s="108">
        <f t="shared" si="72"/>
        <v>-18.131</v>
      </c>
      <c r="AS116" s="108">
        <f t="shared" si="73"/>
        <v>16.411999999999999</v>
      </c>
      <c r="AT116" s="108">
        <f t="shared" si="74"/>
        <v>-0.95300000000000007</v>
      </c>
      <c r="AU116" s="109"/>
      <c r="AV116" s="109">
        <v>18.131</v>
      </c>
      <c r="AW116" s="109">
        <v>1.7190000000000001</v>
      </c>
      <c r="AX116" s="109">
        <v>2.6720000000000002</v>
      </c>
      <c r="AY116" s="87">
        <f t="shared" si="75"/>
        <v>1</v>
      </c>
      <c r="AZ116" s="87">
        <f t="shared" si="76"/>
        <v>0.39678532357148866</v>
      </c>
      <c r="BA116" s="87">
        <f t="shared" si="77"/>
        <v>0.10783823014164867</v>
      </c>
      <c r="BB116" s="108">
        <f t="shared" si="78"/>
        <v>21.504000000000001</v>
      </c>
      <c r="BC116" s="108">
        <f t="shared" si="79"/>
        <v>14.145</v>
      </c>
      <c r="BD116" s="108">
        <f t="shared" si="80"/>
        <v>4.3089999999999975</v>
      </c>
      <c r="BE116" s="109"/>
      <c r="BF116" s="109">
        <v>-21.504000000000001</v>
      </c>
      <c r="BG116" s="109">
        <v>-35.649000000000001</v>
      </c>
      <c r="BH116" s="109">
        <v>-39.957999999999998</v>
      </c>
      <c r="BI116" s="87">
        <f t="shared" si="81"/>
        <v>-1</v>
      </c>
      <c r="BJ116" s="87">
        <f t="shared" si="82"/>
        <v>0.45003249407769241</v>
      </c>
      <c r="BK116" s="87">
        <f t="shared" si="83"/>
        <v>0.20454028938663169</v>
      </c>
      <c r="BL116" s="108">
        <f t="shared" si="84"/>
        <v>-69.168000000000006</v>
      </c>
      <c r="BM116" s="108">
        <f t="shared" si="85"/>
        <v>21.467000000000006</v>
      </c>
      <c r="BN116" s="108">
        <f t="shared" si="86"/>
        <v>8.1000000000000014</v>
      </c>
      <c r="BO116" s="109"/>
      <c r="BP116" s="109">
        <v>69.168000000000006</v>
      </c>
      <c r="BQ116" s="109">
        <v>47.701000000000001</v>
      </c>
      <c r="BR116" s="109">
        <v>39.600999999999999</v>
      </c>
      <c r="BS116" s="87">
        <f t="shared" si="87"/>
        <v>-1</v>
      </c>
      <c r="BT116" s="87">
        <f t="shared" si="88"/>
        <v>9.5238095238095233E-2</v>
      </c>
      <c r="BU116" s="87">
        <f t="shared" si="89"/>
        <v>0.10526315789473684</v>
      </c>
      <c r="BV116" s="108">
        <f t="shared" si="90"/>
        <v>-23</v>
      </c>
      <c r="BW116" s="108">
        <f t="shared" si="91"/>
        <v>2</v>
      </c>
      <c r="BX116" s="108">
        <f t="shared" si="92"/>
        <v>2</v>
      </c>
      <c r="BY116" s="54"/>
      <c r="BZ116" s="54">
        <v>23</v>
      </c>
      <c r="CA116" s="54">
        <v>21</v>
      </c>
      <c r="CB116" s="54">
        <v>19</v>
      </c>
      <c r="CC116" s="108">
        <f t="shared" si="93"/>
        <v>0</v>
      </c>
      <c r="CD116" s="108">
        <f t="shared" si="94"/>
        <v>0</v>
      </c>
      <c r="CE116" s="5"/>
      <c r="CF116" s="5"/>
      <c r="CG116" s="5"/>
      <c r="CH116" s="87" t="e">
        <f t="shared" si="95"/>
        <v>#DIV/0!</v>
      </c>
      <c r="CI116" s="87" t="e">
        <f t="shared" si="96"/>
        <v>#DIV/0!</v>
      </c>
      <c r="CJ116" s="108">
        <f t="shared" si="97"/>
        <v>0</v>
      </c>
      <c r="CK116" s="108">
        <f t="shared" si="98"/>
        <v>0</v>
      </c>
      <c r="CL116" s="54"/>
      <c r="CM116" s="54"/>
      <c r="CN116" s="54"/>
      <c r="CO116" s="19"/>
      <c r="CP116" s="1" t="s">
        <v>11</v>
      </c>
      <c r="CQ116" s="4"/>
      <c r="CR116" s="1">
        <v>2840</v>
      </c>
      <c r="CS116" s="1" t="s">
        <v>378</v>
      </c>
      <c r="CT116" s="15" t="s">
        <v>15</v>
      </c>
    </row>
    <row r="117" spans="1:98" s="96" customFormat="1" x14ac:dyDescent="0.25">
      <c r="A117" s="80" t="s">
        <v>359</v>
      </c>
      <c r="B117" s="114">
        <v>55700117</v>
      </c>
      <c r="C117" s="5" t="s">
        <v>112</v>
      </c>
      <c r="D117"/>
      <c r="E117">
        <v>502000</v>
      </c>
      <c r="F117" s="106">
        <v>45726</v>
      </c>
      <c r="G117" s="107" t="s">
        <v>21</v>
      </c>
      <c r="H117" s="107" t="s">
        <v>21</v>
      </c>
      <c r="I117" s="107" t="s">
        <v>21</v>
      </c>
      <c r="J117" s="107" t="s">
        <v>21</v>
      </c>
      <c r="K117" s="87">
        <f t="shared" si="51"/>
        <v>-5.2943854357473952E-2</v>
      </c>
      <c r="L117" s="87">
        <f t="shared" si="52"/>
        <v>-0.36734269216191906</v>
      </c>
      <c r="M117" s="87">
        <f t="shared" si="53"/>
        <v>0.11160079210644946</v>
      </c>
      <c r="N117" s="108">
        <f t="shared" si="54"/>
        <v>-220.85099999999966</v>
      </c>
      <c r="O117" s="108">
        <f t="shared" si="55"/>
        <v>-2422.0699999999997</v>
      </c>
      <c r="P117" s="108">
        <f t="shared" si="56"/>
        <v>661.96299999999974</v>
      </c>
      <c r="Q117" s="109">
        <v>3950.5680000000002</v>
      </c>
      <c r="R117" s="109">
        <v>4171.4189999999999</v>
      </c>
      <c r="S117" s="109">
        <v>6593.4889999999996</v>
      </c>
      <c r="T117" s="109">
        <v>5931.5259999999998</v>
      </c>
      <c r="U117" s="87">
        <f t="shared" si="57"/>
        <v>0.15775439427440666</v>
      </c>
      <c r="V117" s="87">
        <f t="shared" si="58"/>
        <v>-0.60555889881887981</v>
      </c>
      <c r="W117" s="87">
        <f t="shared" si="59"/>
        <v>0.23068471103476548</v>
      </c>
      <c r="X117" s="108">
        <f t="shared" si="60"/>
        <v>69.277999999999963</v>
      </c>
      <c r="Y117" s="108">
        <f t="shared" si="61"/>
        <v>-674.19899999999984</v>
      </c>
      <c r="Z117" s="108">
        <f t="shared" si="62"/>
        <v>208.69099999999992</v>
      </c>
      <c r="AA117" s="109">
        <v>508.42899999999997</v>
      </c>
      <c r="AB117" s="109">
        <v>439.15100000000001</v>
      </c>
      <c r="AC117" s="109">
        <v>1113.3499999999999</v>
      </c>
      <c r="AD117" s="109">
        <v>904.65899999999999</v>
      </c>
      <c r="AE117" s="87">
        <f t="shared" si="63"/>
        <v>1.3137317794646992</v>
      </c>
      <c r="AF117" s="87">
        <f t="shared" si="64"/>
        <v>-0.88305810210622393</v>
      </c>
      <c r="AG117" s="87">
        <f t="shared" si="65"/>
        <v>2.6147685526396427E-2</v>
      </c>
      <c r="AH117" s="108">
        <f t="shared" si="102"/>
        <v>110.586</v>
      </c>
      <c r="AI117" s="108">
        <f t="shared" si="103"/>
        <v>-635.64199999999994</v>
      </c>
      <c r="AJ117" s="108">
        <f t="shared" si="104"/>
        <v>18.341999999999985</v>
      </c>
      <c r="AK117" s="109">
        <v>194.76300000000001</v>
      </c>
      <c r="AL117" s="109">
        <v>84.177000000000007</v>
      </c>
      <c r="AM117" s="109">
        <v>719.81899999999996</v>
      </c>
      <c r="AN117" s="109">
        <v>701.47699999999998</v>
      </c>
      <c r="AO117" s="87">
        <f t="shared" si="69"/>
        <v>4.1966905427663077</v>
      </c>
      <c r="AP117" s="87">
        <f t="shared" si="70"/>
        <v>-0.94638823403783434</v>
      </c>
      <c r="AQ117" s="87">
        <f t="shared" si="71"/>
        <v>-0.30644653617782491</v>
      </c>
      <c r="AR117" s="108">
        <f t="shared" si="72"/>
        <v>109.56299999999999</v>
      </c>
      <c r="AS117" s="108">
        <f t="shared" si="73"/>
        <v>-460.85699999999997</v>
      </c>
      <c r="AT117" s="108">
        <f t="shared" si="74"/>
        <v>-215.16500000000002</v>
      </c>
      <c r="AU117" s="109">
        <v>135.66999999999999</v>
      </c>
      <c r="AV117" s="109">
        <v>26.106999999999999</v>
      </c>
      <c r="AW117" s="109">
        <v>486.964</v>
      </c>
      <c r="AX117" s="109">
        <v>702.12900000000002</v>
      </c>
      <c r="AY117" s="87">
        <f t="shared" si="75"/>
        <v>0.24289744567289359</v>
      </c>
      <c r="AZ117" s="87">
        <f t="shared" si="76"/>
        <v>-0.51503520293456395</v>
      </c>
      <c r="BA117" s="87">
        <f t="shared" si="77"/>
        <v>0.48009334868712006</v>
      </c>
      <c r="BB117" s="108">
        <f t="shared" si="78"/>
        <v>159.27999999999997</v>
      </c>
      <c r="BC117" s="108">
        <f t="shared" si="79"/>
        <v>-696.41000000000008</v>
      </c>
      <c r="BD117" s="108">
        <f t="shared" si="80"/>
        <v>438.59600000000012</v>
      </c>
      <c r="BE117" s="109">
        <v>815.03</v>
      </c>
      <c r="BF117" s="109">
        <v>655.75</v>
      </c>
      <c r="BG117" s="109">
        <v>1352.16</v>
      </c>
      <c r="BH117" s="109">
        <v>913.56399999999996</v>
      </c>
      <c r="BI117" s="87">
        <f t="shared" si="81"/>
        <v>-0.25877861632045224</v>
      </c>
      <c r="BJ117" s="87">
        <f t="shared" si="82"/>
        <v>-0.22720293522053336</v>
      </c>
      <c r="BK117" s="87">
        <f t="shared" si="83"/>
        <v>0.66639182585132506</v>
      </c>
      <c r="BL117" s="108">
        <f t="shared" si="84"/>
        <v>-615.15299999999979</v>
      </c>
      <c r="BM117" s="108">
        <f t="shared" si="85"/>
        <v>-698.88100000000031</v>
      </c>
      <c r="BN117" s="108">
        <f t="shared" si="86"/>
        <v>1230.1040000000003</v>
      </c>
      <c r="BO117" s="109">
        <v>1761.9870000000001</v>
      </c>
      <c r="BP117" s="109">
        <v>2377.14</v>
      </c>
      <c r="BQ117" s="109">
        <v>3076.0210000000002</v>
      </c>
      <c r="BR117" s="109">
        <v>1845.9169999999999</v>
      </c>
      <c r="BS117" s="87">
        <f t="shared" si="87"/>
        <v>4.7619047619047616E-2</v>
      </c>
      <c r="BT117" s="87">
        <f t="shared" si="88"/>
        <v>8.6206896551724144E-2</v>
      </c>
      <c r="BU117" s="87">
        <f t="shared" si="89"/>
        <v>-3.3333333333333333E-2</v>
      </c>
      <c r="BV117" s="108">
        <f t="shared" si="90"/>
        <v>3</v>
      </c>
      <c r="BW117" s="108">
        <f t="shared" si="91"/>
        <v>5</v>
      </c>
      <c r="BX117" s="108">
        <f t="shared" si="92"/>
        <v>-2</v>
      </c>
      <c r="BY117" s="54">
        <v>66</v>
      </c>
      <c r="BZ117" s="54">
        <v>63</v>
      </c>
      <c r="CA117" s="54">
        <v>58</v>
      </c>
      <c r="CB117" s="54">
        <v>60</v>
      </c>
      <c r="CC117" s="108">
        <f t="shared" si="93"/>
        <v>0</v>
      </c>
      <c r="CD117" s="108">
        <f t="shared" si="94"/>
        <v>-80</v>
      </c>
      <c r="CE117" s="5"/>
      <c r="CF117" s="5"/>
      <c r="CG117" s="5">
        <v>80</v>
      </c>
      <c r="CH117" s="87" t="e">
        <f t="shared" si="95"/>
        <v>#DIV/0!</v>
      </c>
      <c r="CI117" s="87" t="e">
        <f t="shared" si="96"/>
        <v>#DIV/0!</v>
      </c>
      <c r="CJ117" s="108">
        <f t="shared" si="97"/>
        <v>0</v>
      </c>
      <c r="CK117" s="108">
        <f t="shared" si="98"/>
        <v>0</v>
      </c>
      <c r="CL117" s="54"/>
      <c r="CM117" s="54"/>
      <c r="CN117" s="54"/>
      <c r="CO117" s="19"/>
      <c r="CP117" s="1" t="s">
        <v>11</v>
      </c>
      <c r="CQ117" s="4" t="s">
        <v>13</v>
      </c>
      <c r="CR117" s="1">
        <v>2900</v>
      </c>
      <c r="CS117" s="1" t="s">
        <v>350</v>
      </c>
      <c r="CT117" s="15" t="s">
        <v>15</v>
      </c>
    </row>
    <row r="118" spans="1:98" s="96" customFormat="1" x14ac:dyDescent="0.25">
      <c r="A118" s="80" t="s">
        <v>243</v>
      </c>
      <c r="B118" s="114">
        <v>34706808</v>
      </c>
      <c r="C118" s="5" t="s">
        <v>343</v>
      </c>
      <c r="D118"/>
      <c r="E118">
        <v>522910</v>
      </c>
      <c r="F118" s="106">
        <v>45407</v>
      </c>
      <c r="G118" s="107"/>
      <c r="H118" s="107" t="s">
        <v>21</v>
      </c>
      <c r="I118" s="107" t="s">
        <v>21</v>
      </c>
      <c r="J118" s="107" t="s">
        <v>21</v>
      </c>
      <c r="K118" s="87" t="e">
        <f t="shared" si="51"/>
        <v>#DIV/0!</v>
      </c>
      <c r="L118" s="87" t="e">
        <f t="shared" si="52"/>
        <v>#DIV/0!</v>
      </c>
      <c r="M118" s="87" t="e">
        <f t="shared" si="53"/>
        <v>#DIV/0!</v>
      </c>
      <c r="N118" s="108">
        <f t="shared" si="54"/>
        <v>0</v>
      </c>
      <c r="O118" s="108">
        <f t="shared" si="55"/>
        <v>0</v>
      </c>
      <c r="P118" s="108">
        <f t="shared" si="56"/>
        <v>0</v>
      </c>
      <c r="Q118" s="109"/>
      <c r="R118" s="109"/>
      <c r="S118" s="109"/>
      <c r="T118" s="109"/>
      <c r="U118" s="87">
        <f t="shared" si="57"/>
        <v>-1</v>
      </c>
      <c r="V118" s="87">
        <f t="shared" si="58"/>
        <v>0.3046123372948501</v>
      </c>
      <c r="W118" s="87">
        <f t="shared" si="59"/>
        <v>0.54087638979725305</v>
      </c>
      <c r="X118" s="108">
        <f t="shared" si="60"/>
        <v>-9.2210000000000001</v>
      </c>
      <c r="Y118" s="108">
        <f t="shared" si="61"/>
        <v>2.1530000000000005</v>
      </c>
      <c r="Z118" s="108">
        <f t="shared" si="62"/>
        <v>2.4809999999999999</v>
      </c>
      <c r="AA118" s="109"/>
      <c r="AB118" s="109">
        <v>9.2210000000000001</v>
      </c>
      <c r="AC118" s="109">
        <v>7.0679999999999996</v>
      </c>
      <c r="AD118" s="109">
        <v>4.5869999999999997</v>
      </c>
      <c r="AE118" s="87">
        <f t="shared" si="63"/>
        <v>-1</v>
      </c>
      <c r="AF118" s="87">
        <f t="shared" si="64"/>
        <v>0.4092274092274093</v>
      </c>
      <c r="AG118" s="87">
        <f t="shared" si="65"/>
        <v>0.83793276467636713</v>
      </c>
      <c r="AH118" s="108">
        <f t="shared" si="102"/>
        <v>-5.1619999999999999</v>
      </c>
      <c r="AI118" s="108">
        <f t="shared" si="103"/>
        <v>1.4990000000000001</v>
      </c>
      <c r="AJ118" s="108">
        <f t="shared" si="104"/>
        <v>1.6699999999999997</v>
      </c>
      <c r="AK118" s="109"/>
      <c r="AL118" s="109">
        <v>5.1619999999999999</v>
      </c>
      <c r="AM118" s="109">
        <v>3.6629999999999998</v>
      </c>
      <c r="AN118" s="109">
        <v>1.9930000000000001</v>
      </c>
      <c r="AO118" s="87">
        <f t="shared" si="69"/>
        <v>-1</v>
      </c>
      <c r="AP118" s="87">
        <f t="shared" si="70"/>
        <v>0.43231320650675503</v>
      </c>
      <c r="AQ118" s="87">
        <f t="shared" si="71"/>
        <v>0.80268389662027817</v>
      </c>
      <c r="AR118" s="108">
        <f t="shared" si="72"/>
        <v>-5.1950000000000003</v>
      </c>
      <c r="AS118" s="108">
        <f t="shared" si="73"/>
        <v>1.5680000000000005</v>
      </c>
      <c r="AT118" s="108">
        <f t="shared" si="74"/>
        <v>1.6149999999999998</v>
      </c>
      <c r="AU118" s="109"/>
      <c r="AV118" s="109">
        <v>5.1950000000000003</v>
      </c>
      <c r="AW118" s="109">
        <v>3.6269999999999998</v>
      </c>
      <c r="AX118" s="109">
        <v>2.012</v>
      </c>
      <c r="AY118" s="87">
        <f t="shared" si="75"/>
        <v>-1</v>
      </c>
      <c r="AZ118" s="87">
        <f t="shared" si="76"/>
        <v>0.46683937823834198</v>
      </c>
      <c r="BA118" s="87">
        <f t="shared" si="77"/>
        <v>0.67462039045553124</v>
      </c>
      <c r="BB118" s="108">
        <f t="shared" si="78"/>
        <v>-5.6619999999999999</v>
      </c>
      <c r="BC118" s="108">
        <f t="shared" si="79"/>
        <v>1.802</v>
      </c>
      <c r="BD118" s="108">
        <f t="shared" si="80"/>
        <v>1.5549999999999997</v>
      </c>
      <c r="BE118" s="109"/>
      <c r="BF118" s="109">
        <v>5.6619999999999999</v>
      </c>
      <c r="BG118" s="109">
        <v>3.86</v>
      </c>
      <c r="BH118" s="109">
        <v>2.3050000000000002</v>
      </c>
      <c r="BI118" s="87">
        <f t="shared" si="81"/>
        <v>-1</v>
      </c>
      <c r="BJ118" s="87">
        <f t="shared" si="82"/>
        <v>0.69099970683084133</v>
      </c>
      <c r="BK118" s="87">
        <f t="shared" si="83"/>
        <v>0.68029556650246326</v>
      </c>
      <c r="BL118" s="108">
        <f t="shared" si="84"/>
        <v>-11.536</v>
      </c>
      <c r="BM118" s="108">
        <f t="shared" si="85"/>
        <v>4.7139999999999995</v>
      </c>
      <c r="BN118" s="108">
        <f t="shared" si="86"/>
        <v>2.7620000000000005</v>
      </c>
      <c r="BO118" s="109"/>
      <c r="BP118" s="109">
        <v>11.536</v>
      </c>
      <c r="BQ118" s="109">
        <v>6.8220000000000001</v>
      </c>
      <c r="BR118" s="109">
        <v>4.0599999999999996</v>
      </c>
      <c r="BS118" s="87">
        <f t="shared" si="87"/>
        <v>-1</v>
      </c>
      <c r="BT118" s="87">
        <f t="shared" si="88"/>
        <v>0.25</v>
      </c>
      <c r="BU118" s="87">
        <f t="shared" si="89"/>
        <v>0</v>
      </c>
      <c r="BV118" s="108">
        <f t="shared" si="90"/>
        <v>-5</v>
      </c>
      <c r="BW118" s="108">
        <f t="shared" si="91"/>
        <v>1</v>
      </c>
      <c r="BX118" s="108">
        <f t="shared" si="92"/>
        <v>0</v>
      </c>
      <c r="BY118" s="54"/>
      <c r="BZ118" s="54">
        <v>5</v>
      </c>
      <c r="CA118" s="54">
        <v>4</v>
      </c>
      <c r="CB118" s="54">
        <v>4</v>
      </c>
      <c r="CC118" s="108">
        <f t="shared" si="93"/>
        <v>0</v>
      </c>
      <c r="CD118" s="108">
        <f t="shared" si="94"/>
        <v>0</v>
      </c>
      <c r="CE118" s="5"/>
      <c r="CF118" s="5"/>
      <c r="CG118" s="5"/>
      <c r="CH118" s="87" t="e">
        <f t="shared" si="95"/>
        <v>#DIV/0!</v>
      </c>
      <c r="CI118" s="87" t="e">
        <f t="shared" si="96"/>
        <v>#DIV/0!</v>
      </c>
      <c r="CJ118" s="108">
        <f t="shared" si="97"/>
        <v>0</v>
      </c>
      <c r="CK118" s="108">
        <f t="shared" si="98"/>
        <v>0</v>
      </c>
      <c r="CL118" s="54"/>
      <c r="CM118" s="54"/>
      <c r="CN118" s="54"/>
      <c r="CO118" s="19"/>
      <c r="CP118" s="1" t="s">
        <v>11</v>
      </c>
      <c r="CQ118" s="4"/>
      <c r="CR118" s="1">
        <v>1256</v>
      </c>
      <c r="CS118" s="1" t="s">
        <v>23</v>
      </c>
      <c r="CT118" s="15" t="s">
        <v>15</v>
      </c>
    </row>
    <row r="119" spans="1:98" s="96" customFormat="1" x14ac:dyDescent="0.25">
      <c r="A119" s="80" t="s">
        <v>215</v>
      </c>
      <c r="B119" s="114">
        <v>26277744</v>
      </c>
      <c r="C119" s="5" t="s">
        <v>344</v>
      </c>
      <c r="D119"/>
      <c r="E119">
        <v>521000</v>
      </c>
      <c r="F119" s="106">
        <v>45478</v>
      </c>
      <c r="G119" s="107"/>
      <c r="H119" s="107" t="s">
        <v>21</v>
      </c>
      <c r="I119" s="107" t="s">
        <v>21</v>
      </c>
      <c r="J119" s="107" t="s">
        <v>21</v>
      </c>
      <c r="K119" s="87" t="e">
        <f t="shared" si="51"/>
        <v>#DIV/0!</v>
      </c>
      <c r="L119" s="87" t="e">
        <f t="shared" si="52"/>
        <v>#DIV/0!</v>
      </c>
      <c r="M119" s="87" t="e">
        <f t="shared" si="53"/>
        <v>#DIV/0!</v>
      </c>
      <c r="N119" s="108">
        <f t="shared" si="54"/>
        <v>0</v>
      </c>
      <c r="O119" s="108">
        <f t="shared" si="55"/>
        <v>0</v>
      </c>
      <c r="P119" s="108">
        <f t="shared" si="56"/>
        <v>0</v>
      </c>
      <c r="Q119" s="109"/>
      <c r="R119" s="109"/>
      <c r="S119" s="109"/>
      <c r="T119" s="109"/>
      <c r="U119" s="87">
        <f t="shared" si="57"/>
        <v>-1</v>
      </c>
      <c r="V119" s="87">
        <f t="shared" si="58"/>
        <v>7.7202888321841606E-2</v>
      </c>
      <c r="W119" s="87">
        <f t="shared" si="59"/>
        <v>-0.20955282808342629</v>
      </c>
      <c r="X119" s="108">
        <f t="shared" si="60"/>
        <v>-19.841000000000001</v>
      </c>
      <c r="Y119" s="108">
        <f t="shared" si="61"/>
        <v>1.4220000000000006</v>
      </c>
      <c r="Z119" s="108">
        <f t="shared" si="62"/>
        <v>-4.8829999999999991</v>
      </c>
      <c r="AA119" s="109"/>
      <c r="AB119" s="109">
        <v>19.841000000000001</v>
      </c>
      <c r="AC119" s="109">
        <v>18.419</v>
      </c>
      <c r="AD119" s="109">
        <v>23.302</v>
      </c>
      <c r="AE119" s="87">
        <f t="shared" si="63"/>
        <v>1</v>
      </c>
      <c r="AF119" s="87">
        <f t="shared" si="64"/>
        <v>-1.4177828441151326</v>
      </c>
      <c r="AG119" s="87">
        <f t="shared" si="65"/>
        <v>-1.7205338809034907</v>
      </c>
      <c r="AH119" s="108">
        <f t="shared" si="102"/>
        <v>8.484</v>
      </c>
      <c r="AI119" s="108">
        <f t="shared" si="103"/>
        <v>-4.9749999999999996</v>
      </c>
      <c r="AJ119" s="108">
        <f t="shared" si="104"/>
        <v>-8.3789999999999996</v>
      </c>
      <c r="AK119" s="109"/>
      <c r="AL119" s="109">
        <v>-8.484</v>
      </c>
      <c r="AM119" s="109">
        <v>-3.5089999999999999</v>
      </c>
      <c r="AN119" s="109">
        <v>4.87</v>
      </c>
      <c r="AO119" s="87">
        <f t="shared" si="69"/>
        <v>1</v>
      </c>
      <c r="AP119" s="87">
        <f t="shared" si="70"/>
        <v>-1.3475826022027255</v>
      </c>
      <c r="AQ119" s="87">
        <f t="shared" si="71"/>
        <v>-2.1289778714436247</v>
      </c>
      <c r="AR119" s="108">
        <f t="shared" si="72"/>
        <v>12.576000000000001</v>
      </c>
      <c r="AS119" s="108">
        <f t="shared" si="73"/>
        <v>-7.2190000000000003</v>
      </c>
      <c r="AT119" s="108">
        <f t="shared" si="74"/>
        <v>-10.102</v>
      </c>
      <c r="AU119" s="109"/>
      <c r="AV119" s="109">
        <v>-12.576000000000001</v>
      </c>
      <c r="AW119" s="109">
        <v>-5.3570000000000002</v>
      </c>
      <c r="AX119" s="109">
        <v>4.7450000000000001</v>
      </c>
      <c r="AY119" s="87">
        <f t="shared" si="75"/>
        <v>-1</v>
      </c>
      <c r="AZ119" s="87">
        <f t="shared" si="76"/>
        <v>-0.13796768707482993</v>
      </c>
      <c r="BA119" s="87">
        <f t="shared" si="77"/>
        <v>-5.5901950814846495E-2</v>
      </c>
      <c r="BB119" s="108">
        <f t="shared" si="78"/>
        <v>-60.825000000000003</v>
      </c>
      <c r="BC119" s="108">
        <f t="shared" si="79"/>
        <v>-9.7349999999999994</v>
      </c>
      <c r="BD119" s="108">
        <f t="shared" si="80"/>
        <v>-4.1779999999999973</v>
      </c>
      <c r="BE119" s="109"/>
      <c r="BF119" s="109">
        <v>60.825000000000003</v>
      </c>
      <c r="BG119" s="109">
        <v>70.56</v>
      </c>
      <c r="BH119" s="109">
        <v>74.738</v>
      </c>
      <c r="BI119" s="87">
        <f t="shared" si="81"/>
        <v>-1</v>
      </c>
      <c r="BJ119" s="87">
        <f t="shared" si="82"/>
        <v>-9.3261876797588156E-2</v>
      </c>
      <c r="BK119" s="87">
        <f t="shared" si="83"/>
        <v>0.65250746930136239</v>
      </c>
      <c r="BL119" s="108">
        <f t="shared" si="84"/>
        <v>-196.09299999999999</v>
      </c>
      <c r="BM119" s="108">
        <f t="shared" si="85"/>
        <v>-20.169000000000011</v>
      </c>
      <c r="BN119" s="108">
        <f t="shared" si="86"/>
        <v>85.393000000000001</v>
      </c>
      <c r="BO119" s="109"/>
      <c r="BP119" s="109">
        <v>196.09299999999999</v>
      </c>
      <c r="BQ119" s="109">
        <v>216.262</v>
      </c>
      <c r="BR119" s="109">
        <v>130.869</v>
      </c>
      <c r="BS119" s="87">
        <f t="shared" si="87"/>
        <v>-1</v>
      </c>
      <c r="BT119" s="87">
        <f t="shared" si="88"/>
        <v>0.17857142857142858</v>
      </c>
      <c r="BU119" s="87">
        <f t="shared" si="89"/>
        <v>0</v>
      </c>
      <c r="BV119" s="108">
        <f t="shared" si="90"/>
        <v>-33</v>
      </c>
      <c r="BW119" s="108">
        <f t="shared" si="91"/>
        <v>5</v>
      </c>
      <c r="BX119" s="108">
        <f t="shared" si="92"/>
        <v>0</v>
      </c>
      <c r="BY119" s="54"/>
      <c r="BZ119" s="54">
        <v>33</v>
      </c>
      <c r="CA119" s="54">
        <v>28</v>
      </c>
      <c r="CB119" s="54">
        <v>28</v>
      </c>
      <c r="CC119" s="108">
        <f t="shared" si="93"/>
        <v>0</v>
      </c>
      <c r="CD119" s="108">
        <f t="shared" si="94"/>
        <v>0</v>
      </c>
      <c r="CE119" s="5"/>
      <c r="CF119" s="5"/>
      <c r="CG119" s="5"/>
      <c r="CH119" s="87" t="e">
        <f t="shared" si="95"/>
        <v>#DIV/0!</v>
      </c>
      <c r="CI119" s="87" t="e">
        <f t="shared" si="96"/>
        <v>#DIV/0!</v>
      </c>
      <c r="CJ119" s="108">
        <f t="shared" si="97"/>
        <v>0</v>
      </c>
      <c r="CK119" s="108">
        <f t="shared" si="98"/>
        <v>0</v>
      </c>
      <c r="CL119" s="54"/>
      <c r="CM119" s="54"/>
      <c r="CN119" s="54"/>
      <c r="CO119" s="19"/>
      <c r="CP119" s="1" t="s">
        <v>11</v>
      </c>
      <c r="CQ119" s="4"/>
      <c r="CR119" s="1">
        <v>9230</v>
      </c>
      <c r="CS119" s="1" t="s">
        <v>346</v>
      </c>
      <c r="CT119" s="15" t="s">
        <v>14</v>
      </c>
    </row>
    <row r="120" spans="1:98" s="96" customFormat="1" x14ac:dyDescent="0.25">
      <c r="A120" s="80" t="s">
        <v>241</v>
      </c>
      <c r="B120" s="114">
        <v>21856436</v>
      </c>
      <c r="C120" s="5" t="s">
        <v>343</v>
      </c>
      <c r="D120"/>
      <c r="E120">
        <v>522920</v>
      </c>
      <c r="F120" s="106">
        <v>45398</v>
      </c>
      <c r="G120" s="107"/>
      <c r="H120" s="107" t="s">
        <v>21</v>
      </c>
      <c r="I120" s="107" t="s">
        <v>21</v>
      </c>
      <c r="J120" s="107" t="s">
        <v>21</v>
      </c>
      <c r="K120" s="87" t="e">
        <f t="shared" si="51"/>
        <v>#DIV/0!</v>
      </c>
      <c r="L120" s="87" t="e">
        <f t="shared" si="52"/>
        <v>#DIV/0!</v>
      </c>
      <c r="M120" s="87" t="e">
        <f t="shared" si="53"/>
        <v>#DIV/0!</v>
      </c>
      <c r="N120" s="108">
        <f t="shared" si="54"/>
        <v>0</v>
      </c>
      <c r="O120" s="108">
        <f t="shared" si="55"/>
        <v>0</v>
      </c>
      <c r="P120" s="108">
        <f t="shared" si="56"/>
        <v>0</v>
      </c>
      <c r="Q120" s="109"/>
      <c r="R120" s="109"/>
      <c r="S120" s="109"/>
      <c r="T120" s="109"/>
      <c r="U120" s="87" t="e">
        <f t="shared" si="57"/>
        <v>#DIV/0!</v>
      </c>
      <c r="V120" s="87">
        <f t="shared" si="58"/>
        <v>-1</v>
      </c>
      <c r="W120" s="87">
        <f t="shared" si="59"/>
        <v>0.25130890052356014</v>
      </c>
      <c r="X120" s="108">
        <f t="shared" si="60"/>
        <v>0</v>
      </c>
      <c r="Y120" s="108">
        <f t="shared" si="61"/>
        <v>-1.9119999999999999</v>
      </c>
      <c r="Z120" s="108">
        <f t="shared" si="62"/>
        <v>0.3839999999999999</v>
      </c>
      <c r="AA120" s="109"/>
      <c r="AB120" s="109"/>
      <c r="AC120" s="109">
        <v>1.9119999999999999</v>
      </c>
      <c r="AD120" s="109">
        <v>1.528</v>
      </c>
      <c r="AE120" s="87">
        <f t="shared" si="63"/>
        <v>-1</v>
      </c>
      <c r="AF120" s="87">
        <f t="shared" si="64"/>
        <v>0.58695652173913027</v>
      </c>
      <c r="AG120" s="87">
        <f t="shared" si="65"/>
        <v>2.5384615384615388</v>
      </c>
      <c r="AH120" s="108">
        <f t="shared" si="102"/>
        <v>-0.876</v>
      </c>
      <c r="AI120" s="108">
        <f t="shared" si="103"/>
        <v>0.32399999999999995</v>
      </c>
      <c r="AJ120" s="108">
        <f t="shared" si="104"/>
        <v>0.39600000000000002</v>
      </c>
      <c r="AK120" s="109"/>
      <c r="AL120" s="109">
        <v>0.876</v>
      </c>
      <c r="AM120" s="109">
        <v>0.55200000000000005</v>
      </c>
      <c r="AN120" s="109">
        <v>0.156</v>
      </c>
      <c r="AO120" s="87">
        <f t="shared" si="69"/>
        <v>-1</v>
      </c>
      <c r="AP120" s="87">
        <f t="shared" si="70"/>
        <v>0.64448669201520903</v>
      </c>
      <c r="AQ120" s="87">
        <f t="shared" si="71"/>
        <v>1.2869565217391306</v>
      </c>
      <c r="AR120" s="108">
        <f t="shared" si="72"/>
        <v>-0.86499999999999999</v>
      </c>
      <c r="AS120" s="108">
        <f t="shared" si="73"/>
        <v>0.33899999999999997</v>
      </c>
      <c r="AT120" s="108">
        <f t="shared" si="74"/>
        <v>0.29600000000000004</v>
      </c>
      <c r="AU120" s="109"/>
      <c r="AV120" s="109">
        <v>0.86499999999999999</v>
      </c>
      <c r="AW120" s="109">
        <v>0.52600000000000002</v>
      </c>
      <c r="AX120" s="109">
        <v>0.23</v>
      </c>
      <c r="AY120" s="87">
        <f t="shared" si="75"/>
        <v>-1</v>
      </c>
      <c r="AZ120" s="87">
        <f t="shared" si="76"/>
        <v>0.55831265508684846</v>
      </c>
      <c r="BA120" s="87">
        <f t="shared" si="77"/>
        <v>0.51503759398496241</v>
      </c>
      <c r="BB120" s="108">
        <f t="shared" si="78"/>
        <v>-1.8839999999999999</v>
      </c>
      <c r="BC120" s="108">
        <f t="shared" si="79"/>
        <v>0.67499999999999982</v>
      </c>
      <c r="BD120" s="108">
        <f t="shared" si="80"/>
        <v>0.41100000000000003</v>
      </c>
      <c r="BE120" s="109"/>
      <c r="BF120" s="109">
        <v>1.8839999999999999</v>
      </c>
      <c r="BG120" s="109">
        <v>1.2090000000000001</v>
      </c>
      <c r="BH120" s="109">
        <v>0.79800000000000004</v>
      </c>
      <c r="BI120" s="87">
        <f t="shared" si="81"/>
        <v>-1</v>
      </c>
      <c r="BJ120" s="87">
        <f t="shared" si="82"/>
        <v>-0.13639455782312918</v>
      </c>
      <c r="BK120" s="87">
        <f t="shared" si="83"/>
        <v>-7.9812206572769925E-2</v>
      </c>
      <c r="BL120" s="108">
        <f t="shared" si="84"/>
        <v>-2.5390000000000001</v>
      </c>
      <c r="BM120" s="108">
        <f t="shared" si="85"/>
        <v>-0.4009999999999998</v>
      </c>
      <c r="BN120" s="108">
        <f t="shared" si="86"/>
        <v>-0.25499999999999989</v>
      </c>
      <c r="BO120" s="109"/>
      <c r="BP120" s="109">
        <v>2.5390000000000001</v>
      </c>
      <c r="BQ120" s="109">
        <v>2.94</v>
      </c>
      <c r="BR120" s="109">
        <v>3.1949999999999998</v>
      </c>
      <c r="BS120" s="87">
        <f t="shared" si="87"/>
        <v>-1</v>
      </c>
      <c r="BT120" s="87">
        <f t="shared" si="88"/>
        <v>-0.25</v>
      </c>
      <c r="BU120" s="87">
        <f t="shared" si="89"/>
        <v>0</v>
      </c>
      <c r="BV120" s="108">
        <f t="shared" si="90"/>
        <v>-3</v>
      </c>
      <c r="BW120" s="108">
        <f t="shared" si="91"/>
        <v>-1</v>
      </c>
      <c r="BX120" s="108">
        <f t="shared" si="92"/>
        <v>0</v>
      </c>
      <c r="BY120" s="54"/>
      <c r="BZ120" s="54">
        <v>3</v>
      </c>
      <c r="CA120" s="54">
        <v>4</v>
      </c>
      <c r="CB120" s="54">
        <v>4</v>
      </c>
      <c r="CC120" s="108">
        <f t="shared" si="93"/>
        <v>0</v>
      </c>
      <c r="CD120" s="108">
        <f t="shared" si="94"/>
        <v>0</v>
      </c>
      <c r="CE120" s="5"/>
      <c r="CF120" s="5"/>
      <c r="CG120" s="5"/>
      <c r="CH120" s="87" t="e">
        <f t="shared" si="95"/>
        <v>#DIV/0!</v>
      </c>
      <c r="CI120" s="87" t="e">
        <f t="shared" si="96"/>
        <v>#DIV/0!</v>
      </c>
      <c r="CJ120" s="108">
        <f t="shared" si="97"/>
        <v>0</v>
      </c>
      <c r="CK120" s="108">
        <f t="shared" si="98"/>
        <v>0</v>
      </c>
      <c r="CL120" s="54"/>
      <c r="CM120" s="54"/>
      <c r="CN120" s="54"/>
      <c r="CO120" s="19"/>
      <c r="CP120" s="1" t="s">
        <v>11</v>
      </c>
      <c r="CQ120" s="4"/>
      <c r="CR120" s="1">
        <v>4000</v>
      </c>
      <c r="CS120" s="1" t="s">
        <v>347</v>
      </c>
      <c r="CT120" s="15" t="s">
        <v>317</v>
      </c>
    </row>
    <row r="121" spans="1:98" s="96" customFormat="1" x14ac:dyDescent="0.25">
      <c r="A121" s="80" t="s">
        <v>281</v>
      </c>
      <c r="B121" s="114">
        <v>28673590</v>
      </c>
      <c r="C121" s="5" t="s">
        <v>343</v>
      </c>
      <c r="D121"/>
      <c r="E121">
        <v>502000</v>
      </c>
      <c r="F121" s="106">
        <v>45398</v>
      </c>
      <c r="G121" s="107"/>
      <c r="H121" s="107" t="s">
        <v>21</v>
      </c>
      <c r="I121" s="107" t="s">
        <v>21</v>
      </c>
      <c r="J121" s="107" t="s">
        <v>21</v>
      </c>
      <c r="K121" s="87" t="e">
        <f t="shared" si="51"/>
        <v>#DIV/0!</v>
      </c>
      <c r="L121" s="87">
        <f t="shared" si="52"/>
        <v>-1</v>
      </c>
      <c r="M121" s="87">
        <f t="shared" si="53"/>
        <v>0.22949336531662912</v>
      </c>
      <c r="N121" s="108">
        <f t="shared" si="54"/>
        <v>0</v>
      </c>
      <c r="O121" s="108">
        <f t="shared" si="55"/>
        <v>-4030.7440000000001</v>
      </c>
      <c r="P121" s="108">
        <f t="shared" si="56"/>
        <v>752.36599999999999</v>
      </c>
      <c r="Q121" s="109"/>
      <c r="R121" s="109"/>
      <c r="S121" s="109">
        <v>4030.7440000000001</v>
      </c>
      <c r="T121" s="109">
        <v>3278.3780000000002</v>
      </c>
      <c r="U121" s="87" t="e">
        <f t="shared" si="57"/>
        <v>#DIV/0!</v>
      </c>
      <c r="V121" s="87">
        <f t="shared" si="58"/>
        <v>-1</v>
      </c>
      <c r="W121" s="87">
        <f t="shared" si="59"/>
        <v>4.2899972998389234E-2</v>
      </c>
      <c r="X121" s="108">
        <f t="shared" si="60"/>
        <v>0</v>
      </c>
      <c r="Y121" s="108">
        <f t="shared" si="61"/>
        <v>-448.03399999999999</v>
      </c>
      <c r="Z121" s="108">
        <f t="shared" si="62"/>
        <v>18.430000000000007</v>
      </c>
      <c r="AA121" s="109"/>
      <c r="AB121" s="109"/>
      <c r="AC121" s="109">
        <v>448.03399999999999</v>
      </c>
      <c r="AD121" s="109">
        <v>429.60399999999998</v>
      </c>
      <c r="AE121" s="87" t="e">
        <f t="shared" si="63"/>
        <v>#DIV/0!</v>
      </c>
      <c r="AF121" s="87">
        <f t="shared" si="64"/>
        <v>-1</v>
      </c>
      <c r="AG121" s="87">
        <f t="shared" si="65"/>
        <v>0.59805760138206954</v>
      </c>
      <c r="AH121" s="108">
        <f t="shared" si="102"/>
        <v>0</v>
      </c>
      <c r="AI121" s="108">
        <f t="shared" si="103"/>
        <v>-281.20699999999999</v>
      </c>
      <c r="AJ121" s="108">
        <f t="shared" si="104"/>
        <v>105.239</v>
      </c>
      <c r="AK121" s="109"/>
      <c r="AL121" s="109"/>
      <c r="AM121" s="109">
        <v>281.20699999999999</v>
      </c>
      <c r="AN121" s="109">
        <v>175.96799999999999</v>
      </c>
      <c r="AO121" s="87" t="e">
        <f t="shared" si="69"/>
        <v>#DIV/0!</v>
      </c>
      <c r="AP121" s="87">
        <f t="shared" si="70"/>
        <v>-1</v>
      </c>
      <c r="AQ121" s="87">
        <f t="shared" si="71"/>
        <v>-0.11446367851622874</v>
      </c>
      <c r="AR121" s="108">
        <f t="shared" si="72"/>
        <v>0</v>
      </c>
      <c r="AS121" s="108">
        <f t="shared" si="73"/>
        <v>-286.471</v>
      </c>
      <c r="AT121" s="108">
        <f t="shared" si="74"/>
        <v>-37.028999999999996</v>
      </c>
      <c r="AU121" s="109"/>
      <c r="AV121" s="109"/>
      <c r="AW121" s="109">
        <v>286.471</v>
      </c>
      <c r="AX121" s="109">
        <v>323.5</v>
      </c>
      <c r="AY121" s="87" t="e">
        <f t="shared" si="75"/>
        <v>#DIV/0!</v>
      </c>
      <c r="AZ121" s="87">
        <f t="shared" si="76"/>
        <v>-1</v>
      </c>
      <c r="BA121" s="87">
        <f t="shared" si="77"/>
        <v>0.71245612308499839</v>
      </c>
      <c r="BB121" s="108">
        <f t="shared" si="78"/>
        <v>0</v>
      </c>
      <c r="BC121" s="108">
        <f t="shared" si="79"/>
        <v>-522.00800000000004</v>
      </c>
      <c r="BD121" s="108">
        <f t="shared" si="80"/>
        <v>217.17800000000005</v>
      </c>
      <c r="BE121" s="109"/>
      <c r="BF121" s="109"/>
      <c r="BG121" s="109">
        <v>522.00800000000004</v>
      </c>
      <c r="BH121" s="109">
        <v>304.83</v>
      </c>
      <c r="BI121" s="87" t="e">
        <f t="shared" si="81"/>
        <v>#DIV/0!</v>
      </c>
      <c r="BJ121" s="87">
        <f t="shared" si="82"/>
        <v>-1</v>
      </c>
      <c r="BK121" s="87">
        <f t="shared" si="83"/>
        <v>0.23777883139472328</v>
      </c>
      <c r="BL121" s="108">
        <f t="shared" si="84"/>
        <v>0</v>
      </c>
      <c r="BM121" s="108">
        <f t="shared" si="85"/>
        <v>-2749.009</v>
      </c>
      <c r="BN121" s="108">
        <f t="shared" si="86"/>
        <v>528.08800000000019</v>
      </c>
      <c r="BO121" s="109"/>
      <c r="BP121" s="109"/>
      <c r="BQ121" s="109">
        <v>2749.009</v>
      </c>
      <c r="BR121" s="109">
        <v>2220.9209999999998</v>
      </c>
      <c r="BS121" s="87" t="e">
        <f t="shared" si="87"/>
        <v>#DIV/0!</v>
      </c>
      <c r="BT121" s="87">
        <f t="shared" si="88"/>
        <v>-1</v>
      </c>
      <c r="BU121" s="87">
        <f t="shared" si="89"/>
        <v>-6.2015503875968991E-2</v>
      </c>
      <c r="BV121" s="108">
        <f t="shared" si="90"/>
        <v>0</v>
      </c>
      <c r="BW121" s="108">
        <f t="shared" si="91"/>
        <v>-121</v>
      </c>
      <c r="BX121" s="108">
        <f t="shared" si="92"/>
        <v>-8</v>
      </c>
      <c r="BY121" s="54"/>
      <c r="BZ121" s="54"/>
      <c r="CA121" s="54">
        <v>121</v>
      </c>
      <c r="CB121" s="54">
        <v>129</v>
      </c>
      <c r="CC121" s="108">
        <f t="shared" si="93"/>
        <v>0</v>
      </c>
      <c r="CD121" s="108">
        <f t="shared" si="94"/>
        <v>0</v>
      </c>
      <c r="CE121" s="5"/>
      <c r="CF121" s="5"/>
      <c r="CG121" s="5"/>
      <c r="CH121" s="87" t="e">
        <f t="shared" si="95"/>
        <v>#DIV/0!</v>
      </c>
      <c r="CI121" s="87" t="e">
        <f t="shared" si="96"/>
        <v>#DIV/0!</v>
      </c>
      <c r="CJ121" s="108">
        <f t="shared" si="97"/>
        <v>0</v>
      </c>
      <c r="CK121" s="108">
        <f t="shared" si="98"/>
        <v>0</v>
      </c>
      <c r="CL121" s="54"/>
      <c r="CM121" s="54"/>
      <c r="CN121" s="54"/>
      <c r="CO121" s="19"/>
      <c r="CP121" s="1" t="s">
        <v>11</v>
      </c>
      <c r="CQ121" s="4" t="s">
        <v>13</v>
      </c>
      <c r="CR121" s="1">
        <v>2300</v>
      </c>
      <c r="CS121" s="1" t="s">
        <v>348</v>
      </c>
      <c r="CT121" s="15" t="s">
        <v>15</v>
      </c>
    </row>
    <row r="122" spans="1:98" s="96" customFormat="1" x14ac:dyDescent="0.25">
      <c r="A122" s="80" t="s">
        <v>274</v>
      </c>
      <c r="B122" s="114">
        <v>12655142</v>
      </c>
      <c r="C122" s="5" t="s">
        <v>276</v>
      </c>
      <c r="D122"/>
      <c r="E122">
        <v>467100</v>
      </c>
      <c r="F122" s="106">
        <v>45386</v>
      </c>
      <c r="G122" s="107"/>
      <c r="H122" s="107" t="s">
        <v>21</v>
      </c>
      <c r="I122" s="107" t="s">
        <v>21</v>
      </c>
      <c r="J122" s="107" t="s">
        <v>21</v>
      </c>
      <c r="K122" s="87">
        <f t="shared" si="51"/>
        <v>-1</v>
      </c>
      <c r="L122" s="87">
        <f t="shared" si="52"/>
        <v>-0.20978916652037205</v>
      </c>
      <c r="M122" s="87">
        <f t="shared" si="53"/>
        <v>0.61865581615683696</v>
      </c>
      <c r="N122" s="108">
        <f t="shared" si="54"/>
        <v>-3596.5</v>
      </c>
      <c r="O122" s="108">
        <f t="shared" si="55"/>
        <v>-954.81700000000001</v>
      </c>
      <c r="P122" s="108">
        <f t="shared" si="56"/>
        <v>1739.529</v>
      </c>
      <c r="Q122" s="109"/>
      <c r="R122" s="109">
        <v>3596.5</v>
      </c>
      <c r="S122" s="109">
        <v>4551.317</v>
      </c>
      <c r="T122" s="109">
        <v>2811.788</v>
      </c>
      <c r="U122" s="87">
        <f t="shared" si="57"/>
        <v>-1</v>
      </c>
      <c r="V122" s="87">
        <f t="shared" si="58"/>
        <v>2.4763742966915419E-3</v>
      </c>
      <c r="W122" s="87">
        <f t="shared" si="59"/>
        <v>0.36909020653894559</v>
      </c>
      <c r="X122" s="108">
        <f t="shared" si="60"/>
        <v>-110.11</v>
      </c>
      <c r="Y122" s="108">
        <f t="shared" si="61"/>
        <v>0.27200000000000557</v>
      </c>
      <c r="Z122" s="108">
        <f t="shared" si="62"/>
        <v>29.61099999999999</v>
      </c>
      <c r="AA122" s="109"/>
      <c r="AB122" s="109">
        <v>110.11</v>
      </c>
      <c r="AC122" s="109">
        <v>109.83799999999999</v>
      </c>
      <c r="AD122" s="109">
        <v>80.227000000000004</v>
      </c>
      <c r="AE122" s="87">
        <f t="shared" si="63"/>
        <v>-1</v>
      </c>
      <c r="AF122" s="87">
        <f t="shared" si="64"/>
        <v>-5.7113788700925622E-2</v>
      </c>
      <c r="AG122" s="87">
        <f t="shared" si="65"/>
        <v>0.73351315834975961</v>
      </c>
      <c r="AH122" s="108">
        <f t="shared" si="102"/>
        <v>-47.265000000000001</v>
      </c>
      <c r="AI122" s="108">
        <f t="shared" si="103"/>
        <v>-2.8629999999999995</v>
      </c>
      <c r="AJ122" s="108">
        <f t="shared" si="104"/>
        <v>21.210999999999999</v>
      </c>
      <c r="AK122" s="109"/>
      <c r="AL122" s="109">
        <v>47.265000000000001</v>
      </c>
      <c r="AM122" s="109">
        <v>50.128</v>
      </c>
      <c r="AN122" s="109">
        <v>28.917000000000002</v>
      </c>
      <c r="AO122" s="87">
        <f t="shared" si="69"/>
        <v>-1</v>
      </c>
      <c r="AP122" s="87">
        <f t="shared" si="70"/>
        <v>-0.18916550204893756</v>
      </c>
      <c r="AQ122" s="87">
        <f t="shared" si="71"/>
        <v>0.76854761007079719</v>
      </c>
      <c r="AR122" s="108">
        <f t="shared" si="72"/>
        <v>-34.231000000000002</v>
      </c>
      <c r="AS122" s="108">
        <f t="shared" si="73"/>
        <v>-7.9859999999999971</v>
      </c>
      <c r="AT122" s="108">
        <f t="shared" si="74"/>
        <v>18.346</v>
      </c>
      <c r="AU122" s="109"/>
      <c r="AV122" s="109">
        <v>34.231000000000002</v>
      </c>
      <c r="AW122" s="109">
        <v>42.216999999999999</v>
      </c>
      <c r="AX122" s="109">
        <v>23.870999999999999</v>
      </c>
      <c r="AY122" s="87">
        <f t="shared" si="75"/>
        <v>-1</v>
      </c>
      <c r="AZ122" s="87">
        <f t="shared" si="76"/>
        <v>0.12889230387134828</v>
      </c>
      <c r="BA122" s="87">
        <f t="shared" si="77"/>
        <v>0.32708470665787742</v>
      </c>
      <c r="BB122" s="108">
        <f t="shared" si="78"/>
        <v>-145.45099999999999</v>
      </c>
      <c r="BC122" s="108">
        <f t="shared" si="79"/>
        <v>16.606999999999999</v>
      </c>
      <c r="BD122" s="108">
        <f t="shared" si="80"/>
        <v>31.756</v>
      </c>
      <c r="BE122" s="109"/>
      <c r="BF122" s="109">
        <v>145.45099999999999</v>
      </c>
      <c r="BG122" s="109">
        <v>128.84399999999999</v>
      </c>
      <c r="BH122" s="109">
        <v>97.087999999999994</v>
      </c>
      <c r="BI122" s="87">
        <f t="shared" si="81"/>
        <v>-1</v>
      </c>
      <c r="BJ122" s="87">
        <f t="shared" si="82"/>
        <v>-0.23601184086911825</v>
      </c>
      <c r="BK122" s="87">
        <f t="shared" si="83"/>
        <v>0.20007894432061787</v>
      </c>
      <c r="BL122" s="108">
        <f t="shared" si="84"/>
        <v>-387.90199999999999</v>
      </c>
      <c r="BM122" s="108">
        <f t="shared" si="85"/>
        <v>-119.83100000000002</v>
      </c>
      <c r="BN122" s="108">
        <f t="shared" si="86"/>
        <v>84.649999999999977</v>
      </c>
      <c r="BO122" s="109"/>
      <c r="BP122" s="109">
        <v>387.90199999999999</v>
      </c>
      <c r="BQ122" s="109">
        <v>507.733</v>
      </c>
      <c r="BR122" s="109">
        <v>423.08300000000003</v>
      </c>
      <c r="BS122" s="87">
        <f t="shared" si="87"/>
        <v>-1</v>
      </c>
      <c r="BT122" s="87">
        <f t="shared" si="88"/>
        <v>6.4102564102564097E-2</v>
      </c>
      <c r="BU122" s="87">
        <f t="shared" si="89"/>
        <v>0.04</v>
      </c>
      <c r="BV122" s="108">
        <f t="shared" si="90"/>
        <v>-83</v>
      </c>
      <c r="BW122" s="108">
        <f t="shared" si="91"/>
        <v>5</v>
      </c>
      <c r="BX122" s="108">
        <f t="shared" si="92"/>
        <v>3</v>
      </c>
      <c r="BY122" s="54"/>
      <c r="BZ122" s="54">
        <v>83</v>
      </c>
      <c r="CA122" s="54">
        <v>78</v>
      </c>
      <c r="CB122" s="54">
        <v>75</v>
      </c>
      <c r="CC122" s="108">
        <f t="shared" si="93"/>
        <v>0</v>
      </c>
      <c r="CD122" s="108">
        <f t="shared" si="94"/>
        <v>0</v>
      </c>
      <c r="CE122" s="5"/>
      <c r="CF122" s="5"/>
      <c r="CG122" s="5"/>
      <c r="CH122" s="87" t="e">
        <f t="shared" si="95"/>
        <v>#DIV/0!</v>
      </c>
      <c r="CI122" s="87" t="e">
        <f t="shared" si="96"/>
        <v>#DIV/0!</v>
      </c>
      <c r="CJ122" s="108">
        <f t="shared" si="97"/>
        <v>0</v>
      </c>
      <c r="CK122" s="108">
        <f t="shared" si="98"/>
        <v>0</v>
      </c>
      <c r="CL122" s="54"/>
      <c r="CM122" s="54"/>
      <c r="CN122" s="54"/>
      <c r="CO122" s="19"/>
      <c r="CP122" s="1" t="s">
        <v>11</v>
      </c>
      <c r="CQ122" s="4" t="s">
        <v>13</v>
      </c>
      <c r="CR122" s="1">
        <v>6200</v>
      </c>
      <c r="CS122" s="1" t="s">
        <v>300</v>
      </c>
      <c r="CT122" s="15" t="s">
        <v>14</v>
      </c>
    </row>
    <row r="123" spans="1:98" s="96" customFormat="1" x14ac:dyDescent="0.25">
      <c r="A123" s="116" t="s">
        <v>369</v>
      </c>
      <c r="B123" s="114">
        <v>33780532</v>
      </c>
      <c r="C123" s="5" t="s">
        <v>163</v>
      </c>
      <c r="D123" t="s">
        <v>200</v>
      </c>
      <c r="E123">
        <v>289900</v>
      </c>
      <c r="F123" s="106">
        <v>45412</v>
      </c>
      <c r="G123" s="107"/>
      <c r="H123" s="107" t="s">
        <v>21</v>
      </c>
      <c r="I123" s="107" t="s">
        <v>21</v>
      </c>
      <c r="J123" s="107" t="s">
        <v>21</v>
      </c>
      <c r="K123" s="87" t="e">
        <f t="shared" si="51"/>
        <v>#DIV/0!</v>
      </c>
      <c r="L123" s="87" t="e">
        <f t="shared" si="52"/>
        <v>#DIV/0!</v>
      </c>
      <c r="M123" s="87" t="e">
        <f t="shared" si="53"/>
        <v>#DIV/0!</v>
      </c>
      <c r="N123" s="108">
        <f t="shared" si="54"/>
        <v>0</v>
      </c>
      <c r="O123" s="108">
        <f t="shared" si="55"/>
        <v>0</v>
      </c>
      <c r="P123" s="108">
        <f t="shared" si="56"/>
        <v>0</v>
      </c>
      <c r="Q123" s="109"/>
      <c r="R123" s="109"/>
      <c r="S123" s="109"/>
      <c r="T123" s="109"/>
      <c r="U123" s="87">
        <f t="shared" si="57"/>
        <v>-1</v>
      </c>
      <c r="V123" s="87">
        <f t="shared" si="58"/>
        <v>0.75644916540212426</v>
      </c>
      <c r="W123" s="87" t="e">
        <f t="shared" si="59"/>
        <v>#DIV/0!</v>
      </c>
      <c r="X123" s="108">
        <f t="shared" si="60"/>
        <v>-2.3149999999999999</v>
      </c>
      <c r="Y123" s="108">
        <f t="shared" si="61"/>
        <v>0.99699999999999989</v>
      </c>
      <c r="Z123" s="108">
        <f t="shared" si="62"/>
        <v>1.3180000000000001</v>
      </c>
      <c r="AA123" s="109"/>
      <c r="AB123" s="109">
        <v>2.3149999999999999</v>
      </c>
      <c r="AC123" s="109">
        <v>1.3180000000000001</v>
      </c>
      <c r="AD123" s="109"/>
      <c r="AE123" s="87">
        <f t="shared" si="63"/>
        <v>-1</v>
      </c>
      <c r="AF123" s="87">
        <f t="shared" si="64"/>
        <v>4.3684210526315788</v>
      </c>
      <c r="AG123" s="87" t="e">
        <f t="shared" si="65"/>
        <v>#DIV/0!</v>
      </c>
      <c r="AH123" s="108">
        <f t="shared" si="102"/>
        <v>-0.76800000000000002</v>
      </c>
      <c r="AI123" s="108">
        <f t="shared" si="103"/>
        <v>0.996</v>
      </c>
      <c r="AJ123" s="108">
        <f t="shared" si="104"/>
        <v>-0.22800000000000001</v>
      </c>
      <c r="AK123" s="109"/>
      <c r="AL123" s="109">
        <v>0.76800000000000002</v>
      </c>
      <c r="AM123" s="109">
        <v>-0.22800000000000001</v>
      </c>
      <c r="AN123" s="109"/>
      <c r="AO123" s="87">
        <f t="shared" si="69"/>
        <v>-1</v>
      </c>
      <c r="AP123" s="87">
        <f t="shared" si="70"/>
        <v>4.9495105615662025</v>
      </c>
      <c r="AQ123" s="87" t="e">
        <f t="shared" si="71"/>
        <v>#DIV/0!</v>
      </c>
      <c r="AR123" s="108">
        <f t="shared" si="72"/>
        <v>-11.548</v>
      </c>
      <c r="AS123" s="108">
        <f t="shared" si="73"/>
        <v>9.6069999999999993</v>
      </c>
      <c r="AT123" s="108">
        <f t="shared" si="74"/>
        <v>1.9410000000000001</v>
      </c>
      <c r="AU123" s="109"/>
      <c r="AV123" s="109">
        <v>11.548</v>
      </c>
      <c r="AW123" s="109">
        <v>1.9410000000000001</v>
      </c>
      <c r="AX123" s="109"/>
      <c r="AY123" s="87">
        <f t="shared" si="75"/>
        <v>-1</v>
      </c>
      <c r="AZ123" s="87">
        <f t="shared" si="76"/>
        <v>0.70742598062787665</v>
      </c>
      <c r="BA123" s="87" t="e">
        <f t="shared" si="77"/>
        <v>#DIV/0!</v>
      </c>
      <c r="BB123" s="108">
        <f t="shared" si="78"/>
        <v>-24.855</v>
      </c>
      <c r="BC123" s="108">
        <f t="shared" si="79"/>
        <v>10.298</v>
      </c>
      <c r="BD123" s="108">
        <f t="shared" si="80"/>
        <v>14.557</v>
      </c>
      <c r="BE123" s="109"/>
      <c r="BF123" s="109">
        <v>24.855</v>
      </c>
      <c r="BG123" s="109">
        <v>14.557</v>
      </c>
      <c r="BH123" s="109"/>
      <c r="BI123" s="87">
        <f t="shared" si="81"/>
        <v>-1</v>
      </c>
      <c r="BJ123" s="87">
        <f t="shared" si="82"/>
        <v>0.26239249880554227</v>
      </c>
      <c r="BK123" s="87" t="e">
        <f t="shared" si="83"/>
        <v>#DIV/0!</v>
      </c>
      <c r="BL123" s="108">
        <f t="shared" si="84"/>
        <v>-42.274999999999999</v>
      </c>
      <c r="BM123" s="108">
        <f t="shared" si="85"/>
        <v>8.786999999999999</v>
      </c>
      <c r="BN123" s="108">
        <f t="shared" si="86"/>
        <v>33.488</v>
      </c>
      <c r="BO123" s="109"/>
      <c r="BP123" s="109">
        <v>42.274999999999999</v>
      </c>
      <c r="BQ123" s="109">
        <v>33.488</v>
      </c>
      <c r="BR123" s="109"/>
      <c r="BS123" s="87">
        <f t="shared" si="87"/>
        <v>-1</v>
      </c>
      <c r="BT123" s="87">
        <f t="shared" si="88"/>
        <v>0</v>
      </c>
      <c r="BU123" s="87" t="e">
        <f t="shared" si="89"/>
        <v>#DIV/0!</v>
      </c>
      <c r="BV123" s="108">
        <f t="shared" si="90"/>
        <v>-1</v>
      </c>
      <c r="BW123" s="108">
        <f t="shared" si="91"/>
        <v>0</v>
      </c>
      <c r="BX123" s="108">
        <f t="shared" si="92"/>
        <v>1</v>
      </c>
      <c r="BY123" s="54"/>
      <c r="BZ123" s="54">
        <v>1</v>
      </c>
      <c r="CA123" s="54">
        <v>1</v>
      </c>
      <c r="CB123" s="54"/>
      <c r="CC123" s="108">
        <f t="shared" si="93"/>
        <v>0</v>
      </c>
      <c r="CD123" s="108">
        <f t="shared" si="94"/>
        <v>0</v>
      </c>
      <c r="CE123" s="5"/>
      <c r="CF123" s="5"/>
      <c r="CG123" s="5"/>
      <c r="CH123" s="87" t="e">
        <f t="shared" si="95"/>
        <v>#DIV/0!</v>
      </c>
      <c r="CI123" s="87" t="e">
        <f t="shared" si="96"/>
        <v>#DIV/0!</v>
      </c>
      <c r="CJ123" s="108">
        <f t="shared" si="97"/>
        <v>0</v>
      </c>
      <c r="CK123" s="108">
        <f t="shared" si="98"/>
        <v>0</v>
      </c>
      <c r="CL123" s="54"/>
      <c r="CM123" s="54"/>
      <c r="CN123" s="54"/>
      <c r="CO123" s="19"/>
      <c r="CP123" s="1" t="s">
        <v>11</v>
      </c>
      <c r="CQ123" s="4"/>
      <c r="CR123" s="1">
        <v>9900</v>
      </c>
      <c r="CS123" s="1" t="s">
        <v>340</v>
      </c>
      <c r="CT123" s="15" t="s">
        <v>14</v>
      </c>
    </row>
    <row r="124" spans="1:98" s="96" customFormat="1" x14ac:dyDescent="0.25">
      <c r="A124" s="80" t="s">
        <v>238</v>
      </c>
      <c r="B124" s="114">
        <v>39633078</v>
      </c>
      <c r="C124" s="5" t="s">
        <v>344</v>
      </c>
      <c r="D124"/>
      <c r="E124">
        <v>383200</v>
      </c>
      <c r="F124" s="106">
        <v>45565</v>
      </c>
      <c r="G124" s="107" t="s">
        <v>303</v>
      </c>
      <c r="H124" s="107" t="s">
        <v>303</v>
      </c>
      <c r="I124" s="107" t="s">
        <v>303</v>
      </c>
      <c r="J124" s="107" t="s">
        <v>303</v>
      </c>
      <c r="K124" s="87" t="e">
        <f t="shared" si="51"/>
        <v>#DIV/0!</v>
      </c>
      <c r="L124" s="87" t="e">
        <f t="shared" si="52"/>
        <v>#DIV/0!</v>
      </c>
      <c r="M124" s="87" t="e">
        <f t="shared" si="53"/>
        <v>#DIV/0!</v>
      </c>
      <c r="N124" s="108">
        <f t="shared" si="54"/>
        <v>0</v>
      </c>
      <c r="O124" s="108">
        <f t="shared" si="55"/>
        <v>0</v>
      </c>
      <c r="P124" s="108">
        <f t="shared" si="56"/>
        <v>0</v>
      </c>
      <c r="Q124" s="109"/>
      <c r="R124" s="109"/>
      <c r="S124" s="109"/>
      <c r="T124" s="109"/>
      <c r="U124" s="87">
        <f t="shared" si="57"/>
        <v>-0.95167286245353155</v>
      </c>
      <c r="V124" s="87">
        <f t="shared" si="58"/>
        <v>1.6633663366336635</v>
      </c>
      <c r="W124" s="87">
        <f t="shared" si="59"/>
        <v>-0.96932577444826884</v>
      </c>
      <c r="X124" s="108">
        <f t="shared" si="60"/>
        <v>-0.76800000000000002</v>
      </c>
      <c r="Y124" s="108">
        <f t="shared" si="61"/>
        <v>0.504</v>
      </c>
      <c r="Z124" s="108">
        <f t="shared" si="62"/>
        <v>-9.5749999999999993</v>
      </c>
      <c r="AA124" s="109">
        <v>3.9E-2</v>
      </c>
      <c r="AB124" s="109">
        <v>0.80700000000000005</v>
      </c>
      <c r="AC124" s="109">
        <v>0.30299999999999999</v>
      </c>
      <c r="AD124" s="109">
        <v>9.8780000000000001</v>
      </c>
      <c r="AE124" s="87">
        <f t="shared" si="63"/>
        <v>-1.4066666666666667</v>
      </c>
      <c r="AF124" s="87">
        <f t="shared" si="64"/>
        <v>1.159320233669676</v>
      </c>
      <c r="AG124" s="87">
        <f t="shared" si="65"/>
        <v>-1.3568315330680312</v>
      </c>
      <c r="AH124" s="108">
        <f t="shared" si="102"/>
        <v>-0.42199999999999999</v>
      </c>
      <c r="AI124" s="108">
        <f t="shared" si="103"/>
        <v>2.1829999999999998</v>
      </c>
      <c r="AJ124" s="108">
        <f t="shared" si="104"/>
        <v>-7.16</v>
      </c>
      <c r="AK124" s="109">
        <v>-0.122</v>
      </c>
      <c r="AL124" s="109">
        <v>0.3</v>
      </c>
      <c r="AM124" s="109">
        <v>-1.883</v>
      </c>
      <c r="AN124" s="109">
        <v>5.2770000000000001</v>
      </c>
      <c r="AO124" s="87">
        <f t="shared" si="69"/>
        <v>-1.4769736842105261</v>
      </c>
      <c r="AP124" s="87">
        <f t="shared" si="70"/>
        <v>1.1645021645021645</v>
      </c>
      <c r="AQ124" s="87">
        <f t="shared" si="71"/>
        <v>-1.3474990597969161</v>
      </c>
      <c r="AR124" s="108">
        <f t="shared" si="72"/>
        <v>-0.44899999999999995</v>
      </c>
      <c r="AS124" s="108">
        <f t="shared" si="73"/>
        <v>2.1520000000000001</v>
      </c>
      <c r="AT124" s="108">
        <f t="shared" si="74"/>
        <v>-7.1659999999999995</v>
      </c>
      <c r="AU124" s="109">
        <v>-0.14499999999999999</v>
      </c>
      <c r="AV124" s="109">
        <v>0.30399999999999999</v>
      </c>
      <c r="AW124" s="109">
        <v>-1.8480000000000001</v>
      </c>
      <c r="AX124" s="109">
        <v>5.3179999999999996</v>
      </c>
      <c r="AY124" s="87">
        <f t="shared" si="75"/>
        <v>-0.4788135593220339</v>
      </c>
      <c r="AZ124" s="87">
        <f t="shared" si="76"/>
        <v>20.454545454545453</v>
      </c>
      <c r="BA124" s="87">
        <f t="shared" si="77"/>
        <v>-0.99802229413879895</v>
      </c>
      <c r="BB124" s="108">
        <f t="shared" si="78"/>
        <v>-0.11299999999999999</v>
      </c>
      <c r="BC124" s="108">
        <f t="shared" si="79"/>
        <v>0.22499999999999998</v>
      </c>
      <c r="BD124" s="108">
        <f t="shared" si="80"/>
        <v>-5.5510000000000002</v>
      </c>
      <c r="BE124" s="109">
        <v>0.123</v>
      </c>
      <c r="BF124" s="109">
        <v>0.23599999999999999</v>
      </c>
      <c r="BG124" s="109">
        <v>1.0999999999999999E-2</v>
      </c>
      <c r="BH124" s="109">
        <v>5.5620000000000003</v>
      </c>
      <c r="BI124" s="87">
        <f t="shared" si="81"/>
        <v>0.3371040723981899</v>
      </c>
      <c r="BJ124" s="87">
        <f t="shared" si="82"/>
        <v>0.31157270029673612</v>
      </c>
      <c r="BK124" s="87">
        <f t="shared" si="83"/>
        <v>-0.81396632624896492</v>
      </c>
      <c r="BL124" s="108">
        <f t="shared" si="84"/>
        <v>0.89399999999999968</v>
      </c>
      <c r="BM124" s="108">
        <f t="shared" si="85"/>
        <v>0.63000000000000034</v>
      </c>
      <c r="BN124" s="108">
        <f t="shared" si="86"/>
        <v>-8.8469999999999995</v>
      </c>
      <c r="BO124" s="109">
        <v>3.5459999999999998</v>
      </c>
      <c r="BP124" s="109">
        <v>2.6520000000000001</v>
      </c>
      <c r="BQ124" s="109">
        <v>2.0219999999999998</v>
      </c>
      <c r="BR124" s="109">
        <v>10.869</v>
      </c>
      <c r="BS124" s="87">
        <f t="shared" si="87"/>
        <v>0</v>
      </c>
      <c r="BT124" s="87">
        <f t="shared" si="88"/>
        <v>-0.75</v>
      </c>
      <c r="BU124" s="87">
        <f t="shared" si="89"/>
        <v>-0.5</v>
      </c>
      <c r="BV124" s="108">
        <f t="shared" si="90"/>
        <v>0</v>
      </c>
      <c r="BW124" s="108">
        <f t="shared" si="91"/>
        <v>-3</v>
      </c>
      <c r="BX124" s="108">
        <f t="shared" si="92"/>
        <v>-4</v>
      </c>
      <c r="BY124" s="54">
        <v>1</v>
      </c>
      <c r="BZ124" s="54">
        <v>1</v>
      </c>
      <c r="CA124" s="54">
        <v>4</v>
      </c>
      <c r="CB124" s="54">
        <v>8</v>
      </c>
      <c r="CC124" s="108">
        <f t="shared" si="93"/>
        <v>0</v>
      </c>
      <c r="CD124" s="108">
        <f t="shared" si="94"/>
        <v>0</v>
      </c>
      <c r="CE124" s="5"/>
      <c r="CF124" s="5"/>
      <c r="CG124" s="5"/>
      <c r="CH124" s="87" t="e">
        <f t="shared" si="95"/>
        <v>#DIV/0!</v>
      </c>
      <c r="CI124" s="87" t="e">
        <f t="shared" si="96"/>
        <v>#DIV/0!</v>
      </c>
      <c r="CJ124" s="108">
        <f t="shared" si="97"/>
        <v>0</v>
      </c>
      <c r="CK124" s="108">
        <f t="shared" si="98"/>
        <v>0</v>
      </c>
      <c r="CL124" s="54"/>
      <c r="CM124" s="54"/>
      <c r="CN124" s="54"/>
      <c r="CO124" s="19"/>
      <c r="CP124" s="1" t="s">
        <v>11</v>
      </c>
      <c r="CQ124" s="4"/>
      <c r="CR124" s="1">
        <v>2300</v>
      </c>
      <c r="CS124" s="1" t="s">
        <v>320</v>
      </c>
      <c r="CT124" s="15" t="s">
        <v>15</v>
      </c>
    </row>
    <row r="125" spans="1:98" s="96" customFormat="1" x14ac:dyDescent="0.25">
      <c r="A125" s="80" t="s">
        <v>183</v>
      </c>
      <c r="B125" s="114">
        <v>27905013</v>
      </c>
      <c r="C125" s="5" t="s">
        <v>163</v>
      </c>
      <c r="D125" t="s">
        <v>200</v>
      </c>
      <c r="E125">
        <v>331100</v>
      </c>
      <c r="F125" s="106">
        <v>45405</v>
      </c>
      <c r="G125" s="107"/>
      <c r="H125" s="107" t="s">
        <v>21</v>
      </c>
      <c r="I125" s="107" t="s">
        <v>21</v>
      </c>
      <c r="J125" s="107" t="s">
        <v>21</v>
      </c>
      <c r="K125" s="87" t="e">
        <f t="shared" si="51"/>
        <v>#DIV/0!</v>
      </c>
      <c r="L125" s="87" t="e">
        <f t="shared" si="52"/>
        <v>#DIV/0!</v>
      </c>
      <c r="M125" s="87" t="e">
        <f t="shared" si="53"/>
        <v>#DIV/0!</v>
      </c>
      <c r="N125" s="108">
        <f t="shared" si="54"/>
        <v>0</v>
      </c>
      <c r="O125" s="108">
        <f t="shared" si="55"/>
        <v>0</v>
      </c>
      <c r="P125" s="108">
        <f t="shared" si="56"/>
        <v>0</v>
      </c>
      <c r="Q125" s="109"/>
      <c r="R125" s="109"/>
      <c r="S125" s="109"/>
      <c r="T125" s="109"/>
      <c r="U125" s="87">
        <f t="shared" si="57"/>
        <v>-1</v>
      </c>
      <c r="V125" s="87">
        <f t="shared" si="58"/>
        <v>0.2357583550590428</v>
      </c>
      <c r="W125" s="87">
        <f t="shared" si="59"/>
        <v>0.35290550138053228</v>
      </c>
      <c r="X125" s="108">
        <f t="shared" si="60"/>
        <v>-104.754</v>
      </c>
      <c r="Y125" s="108">
        <f t="shared" si="61"/>
        <v>19.984999999999999</v>
      </c>
      <c r="Z125" s="108">
        <f t="shared" si="62"/>
        <v>22.112000000000009</v>
      </c>
      <c r="AA125" s="109"/>
      <c r="AB125" s="109">
        <v>104.754</v>
      </c>
      <c r="AC125" s="109">
        <v>84.769000000000005</v>
      </c>
      <c r="AD125" s="109">
        <v>62.656999999999996</v>
      </c>
      <c r="AE125" s="87">
        <f t="shared" si="63"/>
        <v>-1</v>
      </c>
      <c r="AF125" s="87">
        <f t="shared" si="64"/>
        <v>0.36858615826078506</v>
      </c>
      <c r="AG125" s="87">
        <f t="shared" si="65"/>
        <v>0.60363452014194907</v>
      </c>
      <c r="AH125" s="108">
        <f t="shared" si="102"/>
        <v>-56.279000000000003</v>
      </c>
      <c r="AI125" s="108">
        <f t="shared" si="103"/>
        <v>15.157000000000004</v>
      </c>
      <c r="AJ125" s="108">
        <f t="shared" si="104"/>
        <v>15.478999999999999</v>
      </c>
      <c r="AK125" s="109"/>
      <c r="AL125" s="109">
        <v>56.279000000000003</v>
      </c>
      <c r="AM125" s="109">
        <v>41.122</v>
      </c>
      <c r="AN125" s="109">
        <v>25.643000000000001</v>
      </c>
      <c r="AO125" s="87">
        <f t="shared" si="69"/>
        <v>-1</v>
      </c>
      <c r="AP125" s="87">
        <f t="shared" si="70"/>
        <v>0.38093051359516622</v>
      </c>
      <c r="AQ125" s="87">
        <f t="shared" si="71"/>
        <v>0.59330714725816391</v>
      </c>
      <c r="AR125" s="108">
        <f t="shared" si="72"/>
        <v>-57.136000000000003</v>
      </c>
      <c r="AS125" s="108">
        <f t="shared" si="73"/>
        <v>15.761000000000003</v>
      </c>
      <c r="AT125" s="108">
        <f t="shared" si="74"/>
        <v>15.407</v>
      </c>
      <c r="AU125" s="109"/>
      <c r="AV125" s="109">
        <v>57.136000000000003</v>
      </c>
      <c r="AW125" s="109">
        <v>41.375</v>
      </c>
      <c r="AX125" s="109">
        <v>25.968</v>
      </c>
      <c r="AY125" s="87">
        <f t="shared" si="75"/>
        <v>-1</v>
      </c>
      <c r="AZ125" s="87">
        <f t="shared" si="76"/>
        <v>0.32877938350575175</v>
      </c>
      <c r="BA125" s="87">
        <f t="shared" si="77"/>
        <v>0.4716432943364065</v>
      </c>
      <c r="BB125" s="108">
        <f t="shared" si="78"/>
        <v>-50.478999999999999</v>
      </c>
      <c r="BC125" s="108">
        <f t="shared" si="79"/>
        <v>12.490000000000002</v>
      </c>
      <c r="BD125" s="108">
        <f t="shared" si="80"/>
        <v>12.174999999999997</v>
      </c>
      <c r="BE125" s="109"/>
      <c r="BF125" s="109">
        <v>50.478999999999999</v>
      </c>
      <c r="BG125" s="109">
        <v>37.988999999999997</v>
      </c>
      <c r="BH125" s="109">
        <v>25.814</v>
      </c>
      <c r="BI125" s="87">
        <f t="shared" si="81"/>
        <v>-1</v>
      </c>
      <c r="BJ125" s="87">
        <f t="shared" si="82"/>
        <v>0.31151447548547384</v>
      </c>
      <c r="BK125" s="87">
        <f t="shared" si="83"/>
        <v>0.21842181129278035</v>
      </c>
      <c r="BL125" s="108">
        <f t="shared" si="84"/>
        <v>-77.600999999999999</v>
      </c>
      <c r="BM125" s="108">
        <f t="shared" si="85"/>
        <v>18.432000000000002</v>
      </c>
      <c r="BN125" s="108">
        <f t="shared" si="86"/>
        <v>10.606999999999999</v>
      </c>
      <c r="BO125" s="109"/>
      <c r="BP125" s="109">
        <v>77.600999999999999</v>
      </c>
      <c r="BQ125" s="109">
        <v>59.168999999999997</v>
      </c>
      <c r="BR125" s="109">
        <v>48.561999999999998</v>
      </c>
      <c r="BS125" s="87">
        <f t="shared" si="87"/>
        <v>-1</v>
      </c>
      <c r="BT125" s="87">
        <f t="shared" si="88"/>
        <v>4.6153846153846156E-2</v>
      </c>
      <c r="BU125" s="87">
        <f t="shared" si="89"/>
        <v>0.16071428571428573</v>
      </c>
      <c r="BV125" s="108">
        <f t="shared" si="90"/>
        <v>-68</v>
      </c>
      <c r="BW125" s="108">
        <f t="shared" si="91"/>
        <v>3</v>
      </c>
      <c r="BX125" s="108">
        <f t="shared" si="92"/>
        <v>9</v>
      </c>
      <c r="BY125" s="54"/>
      <c r="BZ125" s="54">
        <v>68</v>
      </c>
      <c r="CA125" s="54">
        <v>65</v>
      </c>
      <c r="CB125" s="54">
        <v>56</v>
      </c>
      <c r="CC125" s="108">
        <f t="shared" si="93"/>
        <v>0</v>
      </c>
      <c r="CD125" s="108">
        <f t="shared" si="94"/>
        <v>0</v>
      </c>
      <c r="CE125" s="5"/>
      <c r="CF125" s="5"/>
      <c r="CG125" s="5"/>
      <c r="CH125" s="87" t="e">
        <f t="shared" si="95"/>
        <v>#DIV/0!</v>
      </c>
      <c r="CI125" s="87" t="e">
        <f t="shared" si="96"/>
        <v>#DIV/0!</v>
      </c>
      <c r="CJ125" s="108">
        <f t="shared" si="97"/>
        <v>0</v>
      </c>
      <c r="CK125" s="108">
        <f t="shared" si="98"/>
        <v>0</v>
      </c>
      <c r="CL125" s="54"/>
      <c r="CM125" s="54"/>
      <c r="CN125" s="54"/>
      <c r="CO125" s="19"/>
      <c r="CP125" s="1" t="s">
        <v>11</v>
      </c>
      <c r="CQ125" s="4" t="s">
        <v>13</v>
      </c>
      <c r="CR125" s="1">
        <v>9850</v>
      </c>
      <c r="CS125" s="1" t="s">
        <v>311</v>
      </c>
      <c r="CT125" s="15" t="s">
        <v>14</v>
      </c>
    </row>
    <row r="126" spans="1:98" s="96" customFormat="1" x14ac:dyDescent="0.25">
      <c r="A126" s="80" t="s">
        <v>270</v>
      </c>
      <c r="B126" s="114">
        <v>42463825</v>
      </c>
      <c r="C126" s="5" t="s">
        <v>111</v>
      </c>
      <c r="D126"/>
      <c r="E126">
        <v>773900</v>
      </c>
      <c r="F126" s="106" t="s">
        <v>337</v>
      </c>
      <c r="G126" s="107"/>
      <c r="H126" s="107"/>
      <c r="I126" s="107"/>
      <c r="J126" s="107"/>
      <c r="K126" s="87" t="e">
        <f t="shared" si="51"/>
        <v>#DIV/0!</v>
      </c>
      <c r="L126" s="87" t="e">
        <f t="shared" si="52"/>
        <v>#DIV/0!</v>
      </c>
      <c r="M126" s="87" t="e">
        <f t="shared" si="53"/>
        <v>#DIV/0!</v>
      </c>
      <c r="N126" s="108">
        <f t="shared" si="54"/>
        <v>0</v>
      </c>
      <c r="O126" s="108">
        <f t="shared" si="55"/>
        <v>0</v>
      </c>
      <c r="P126" s="108">
        <f t="shared" si="56"/>
        <v>0</v>
      </c>
      <c r="Q126" s="109"/>
      <c r="R126" s="109"/>
      <c r="S126" s="109"/>
      <c r="T126" s="109"/>
      <c r="U126" s="87" t="e">
        <f t="shared" si="57"/>
        <v>#DIV/0!</v>
      </c>
      <c r="V126" s="87" t="e">
        <f t="shared" si="58"/>
        <v>#DIV/0!</v>
      </c>
      <c r="W126" s="87" t="e">
        <f t="shared" si="59"/>
        <v>#DIV/0!</v>
      </c>
      <c r="X126" s="108">
        <f t="shared" si="60"/>
        <v>0</v>
      </c>
      <c r="Y126" s="108">
        <f t="shared" si="61"/>
        <v>0</v>
      </c>
      <c r="Z126" s="108">
        <f t="shared" si="62"/>
        <v>0</v>
      </c>
      <c r="AA126" s="109"/>
      <c r="AB126" s="109"/>
      <c r="AC126" s="109"/>
      <c r="AD126" s="109"/>
      <c r="AE126" s="87" t="e">
        <f t="shared" si="63"/>
        <v>#DIV/0!</v>
      </c>
      <c r="AF126" s="87" t="e">
        <f t="shared" si="64"/>
        <v>#DIV/0!</v>
      </c>
      <c r="AG126" s="87" t="e">
        <f t="shared" si="65"/>
        <v>#DIV/0!</v>
      </c>
      <c r="AH126" s="108">
        <f t="shared" si="102"/>
        <v>0</v>
      </c>
      <c r="AI126" s="108">
        <f t="shared" si="103"/>
        <v>0</v>
      </c>
      <c r="AJ126" s="108">
        <f t="shared" si="104"/>
        <v>0</v>
      </c>
      <c r="AK126" s="109"/>
      <c r="AL126" s="109"/>
      <c r="AM126" s="109"/>
      <c r="AN126" s="109"/>
      <c r="AO126" s="87" t="e">
        <f t="shared" si="69"/>
        <v>#DIV/0!</v>
      </c>
      <c r="AP126" s="87" t="e">
        <f t="shared" si="70"/>
        <v>#DIV/0!</v>
      </c>
      <c r="AQ126" s="87" t="e">
        <f t="shared" si="71"/>
        <v>#DIV/0!</v>
      </c>
      <c r="AR126" s="108">
        <f t="shared" si="72"/>
        <v>0</v>
      </c>
      <c r="AS126" s="108">
        <f t="shared" si="73"/>
        <v>0</v>
      </c>
      <c r="AT126" s="108">
        <f t="shared" si="74"/>
        <v>0</v>
      </c>
      <c r="AU126" s="109"/>
      <c r="AV126" s="109"/>
      <c r="AW126" s="109"/>
      <c r="AX126" s="109"/>
      <c r="AY126" s="87" t="e">
        <f t="shared" si="75"/>
        <v>#DIV/0!</v>
      </c>
      <c r="AZ126" s="87" t="e">
        <f t="shared" si="76"/>
        <v>#DIV/0!</v>
      </c>
      <c r="BA126" s="87" t="e">
        <f t="shared" si="77"/>
        <v>#DIV/0!</v>
      </c>
      <c r="BB126" s="108">
        <f t="shared" si="78"/>
        <v>0</v>
      </c>
      <c r="BC126" s="108">
        <f t="shared" si="79"/>
        <v>0</v>
      </c>
      <c r="BD126" s="108">
        <f t="shared" si="80"/>
        <v>0</v>
      </c>
      <c r="BE126" s="109"/>
      <c r="BF126" s="109"/>
      <c r="BG126" s="109"/>
      <c r="BH126" s="109"/>
      <c r="BI126" s="87" t="e">
        <f t="shared" si="81"/>
        <v>#DIV/0!</v>
      </c>
      <c r="BJ126" s="87" t="e">
        <f t="shared" si="82"/>
        <v>#DIV/0!</v>
      </c>
      <c r="BK126" s="87" t="e">
        <f t="shared" si="83"/>
        <v>#DIV/0!</v>
      </c>
      <c r="BL126" s="108">
        <f t="shared" si="84"/>
        <v>0</v>
      </c>
      <c r="BM126" s="108">
        <f t="shared" si="85"/>
        <v>0</v>
      </c>
      <c r="BN126" s="108">
        <f t="shared" si="86"/>
        <v>0</v>
      </c>
      <c r="BO126" s="109"/>
      <c r="BP126" s="109"/>
      <c r="BQ126" s="109"/>
      <c r="BR126" s="109"/>
      <c r="BS126" s="87" t="e">
        <f t="shared" si="87"/>
        <v>#DIV/0!</v>
      </c>
      <c r="BT126" s="87" t="e">
        <f t="shared" si="88"/>
        <v>#DIV/0!</v>
      </c>
      <c r="BU126" s="87" t="e">
        <f t="shared" si="89"/>
        <v>#DIV/0!</v>
      </c>
      <c r="BV126" s="108">
        <f t="shared" si="90"/>
        <v>0</v>
      </c>
      <c r="BW126" s="108">
        <f t="shared" si="91"/>
        <v>0</v>
      </c>
      <c r="BX126" s="108">
        <f t="shared" si="92"/>
        <v>0</v>
      </c>
      <c r="BY126" s="54"/>
      <c r="BZ126" s="54"/>
      <c r="CA126" s="54"/>
      <c r="CB126" s="54"/>
      <c r="CC126" s="108">
        <f t="shared" si="93"/>
        <v>0</v>
      </c>
      <c r="CD126" s="108">
        <f t="shared" si="94"/>
        <v>0</v>
      </c>
      <c r="CE126" s="5"/>
      <c r="CF126" s="5"/>
      <c r="CG126" s="5"/>
      <c r="CH126" s="87" t="e">
        <f t="shared" si="95"/>
        <v>#DIV/0!</v>
      </c>
      <c r="CI126" s="87" t="e">
        <f t="shared" si="96"/>
        <v>#DIV/0!</v>
      </c>
      <c r="CJ126" s="108">
        <f t="shared" si="97"/>
        <v>0</v>
      </c>
      <c r="CK126" s="108">
        <f t="shared" si="98"/>
        <v>0</v>
      </c>
      <c r="CL126" s="54"/>
      <c r="CM126" s="54"/>
      <c r="CN126" s="54"/>
      <c r="CO126" s="19"/>
      <c r="CP126" s="1"/>
      <c r="CQ126" s="4"/>
      <c r="CR126" s="1">
        <v>5960</v>
      </c>
      <c r="CS126" s="1" t="s">
        <v>293</v>
      </c>
      <c r="CT126" s="15" t="s">
        <v>12</v>
      </c>
    </row>
    <row r="127" spans="1:98" s="96" customFormat="1" x14ac:dyDescent="0.25">
      <c r="A127" s="80" t="s">
        <v>444</v>
      </c>
      <c r="B127" s="114">
        <v>24247791</v>
      </c>
      <c r="C127" s="5" t="s">
        <v>163</v>
      </c>
      <c r="D127" t="s">
        <v>164</v>
      </c>
      <c r="E127">
        <v>522910</v>
      </c>
      <c r="F127" s="106">
        <v>45412</v>
      </c>
      <c r="G127" s="107"/>
      <c r="H127" s="107" t="s">
        <v>21</v>
      </c>
      <c r="I127" s="107" t="s">
        <v>21</v>
      </c>
      <c r="J127" s="107" t="s">
        <v>21</v>
      </c>
      <c r="K127" s="87">
        <f t="shared" si="51"/>
        <v>-1</v>
      </c>
      <c r="L127" s="87">
        <f t="shared" si="52"/>
        <v>-0.23625971417141201</v>
      </c>
      <c r="M127" s="87">
        <f t="shared" si="53"/>
        <v>0.20835583257478762</v>
      </c>
      <c r="N127" s="108">
        <f t="shared" si="54"/>
        <v>-179.453</v>
      </c>
      <c r="O127" s="108">
        <f t="shared" si="55"/>
        <v>-55.513000000000005</v>
      </c>
      <c r="P127" s="108">
        <f t="shared" si="56"/>
        <v>40.515000000000015</v>
      </c>
      <c r="Q127" s="109"/>
      <c r="R127" s="109">
        <v>179.453</v>
      </c>
      <c r="S127" s="109">
        <v>234.96600000000001</v>
      </c>
      <c r="T127" s="109">
        <v>194.45099999999999</v>
      </c>
      <c r="U127" s="87">
        <f t="shared" si="57"/>
        <v>-1</v>
      </c>
      <c r="V127" s="87">
        <f t="shared" si="58"/>
        <v>-0.21584066697545168</v>
      </c>
      <c r="W127" s="87">
        <f t="shared" si="59"/>
        <v>1.15093399750934</v>
      </c>
      <c r="X127" s="108">
        <f t="shared" si="60"/>
        <v>-40.631999999999998</v>
      </c>
      <c r="Y127" s="108">
        <f t="shared" si="61"/>
        <v>-11.184000000000005</v>
      </c>
      <c r="Z127" s="108">
        <f t="shared" si="62"/>
        <v>27.726000000000003</v>
      </c>
      <c r="AA127" s="109"/>
      <c r="AB127" s="109">
        <v>40.631999999999998</v>
      </c>
      <c r="AC127" s="109">
        <v>51.816000000000003</v>
      </c>
      <c r="AD127" s="109">
        <v>24.09</v>
      </c>
      <c r="AE127" s="87">
        <f t="shared" si="63"/>
        <v>-1</v>
      </c>
      <c r="AF127" s="87">
        <f t="shared" si="64"/>
        <v>-0.25593544276916558</v>
      </c>
      <c r="AG127" s="87">
        <f t="shared" si="65"/>
        <v>1.2830408222631631</v>
      </c>
      <c r="AH127" s="108">
        <f t="shared" si="102"/>
        <v>-35.037999999999997</v>
      </c>
      <c r="AI127" s="108">
        <f t="shared" si="103"/>
        <v>-12.052000000000007</v>
      </c>
      <c r="AJ127" s="108">
        <f t="shared" si="104"/>
        <v>26.464000000000002</v>
      </c>
      <c r="AK127" s="109"/>
      <c r="AL127" s="109">
        <v>35.037999999999997</v>
      </c>
      <c r="AM127" s="109">
        <v>47.09</v>
      </c>
      <c r="AN127" s="109">
        <v>20.626000000000001</v>
      </c>
      <c r="AO127" s="87">
        <f t="shared" si="69"/>
        <v>-1</v>
      </c>
      <c r="AP127" s="87">
        <f t="shared" si="70"/>
        <v>-0.41906823004286042</v>
      </c>
      <c r="AQ127" s="87">
        <f t="shared" si="71"/>
        <v>0.48360758541112725</v>
      </c>
      <c r="AR127" s="108">
        <f t="shared" si="72"/>
        <v>-68.718999999999994</v>
      </c>
      <c r="AS127" s="108">
        <f t="shared" si="73"/>
        <v>-49.572000000000003</v>
      </c>
      <c r="AT127" s="108">
        <f t="shared" si="74"/>
        <v>38.558999999999997</v>
      </c>
      <c r="AU127" s="109"/>
      <c r="AV127" s="109">
        <v>68.718999999999994</v>
      </c>
      <c r="AW127" s="109">
        <v>118.291</v>
      </c>
      <c r="AX127" s="109">
        <v>79.731999999999999</v>
      </c>
      <c r="AY127" s="87">
        <f t="shared" si="75"/>
        <v>-1</v>
      </c>
      <c r="AZ127" s="87">
        <f t="shared" si="76"/>
        <v>-1.4075376015674443E-2</v>
      </c>
      <c r="BA127" s="87">
        <f t="shared" si="77"/>
        <v>8.4127719612447055E-2</v>
      </c>
      <c r="BB127" s="108">
        <f t="shared" si="78"/>
        <v>-205.30500000000001</v>
      </c>
      <c r="BC127" s="108">
        <f t="shared" si="79"/>
        <v>-2.9309999999999832</v>
      </c>
      <c r="BD127" s="108">
        <f t="shared" si="80"/>
        <v>16.158999999999992</v>
      </c>
      <c r="BE127" s="109"/>
      <c r="BF127" s="109">
        <v>205.30500000000001</v>
      </c>
      <c r="BG127" s="109">
        <v>208.23599999999999</v>
      </c>
      <c r="BH127" s="109">
        <v>192.077</v>
      </c>
      <c r="BI127" s="87">
        <f t="shared" si="81"/>
        <v>-1</v>
      </c>
      <c r="BJ127" s="87">
        <f t="shared" si="82"/>
        <v>5.6473668735888558E-3</v>
      </c>
      <c r="BK127" s="87">
        <f t="shared" si="83"/>
        <v>-3.3186107691936383E-2</v>
      </c>
      <c r="BL127" s="108">
        <f t="shared" si="84"/>
        <v>-362.55799999999999</v>
      </c>
      <c r="BM127" s="108">
        <f t="shared" si="85"/>
        <v>2.0360000000000014</v>
      </c>
      <c r="BN127" s="108">
        <f t="shared" si="86"/>
        <v>-12.375</v>
      </c>
      <c r="BO127" s="109"/>
      <c r="BP127" s="109">
        <v>362.55799999999999</v>
      </c>
      <c r="BQ127" s="109">
        <v>360.52199999999999</v>
      </c>
      <c r="BR127" s="109">
        <v>372.89699999999999</v>
      </c>
      <c r="BS127" s="87">
        <f t="shared" si="87"/>
        <v>-1</v>
      </c>
      <c r="BT127" s="87">
        <f t="shared" si="88"/>
        <v>-0.12345679012345678</v>
      </c>
      <c r="BU127" s="87">
        <f t="shared" si="89"/>
        <v>-6.8965517241379309E-2</v>
      </c>
      <c r="BV127" s="108">
        <f t="shared" si="90"/>
        <v>-71</v>
      </c>
      <c r="BW127" s="108">
        <f t="shared" si="91"/>
        <v>-10</v>
      </c>
      <c r="BX127" s="108">
        <f t="shared" si="92"/>
        <v>-6</v>
      </c>
      <c r="BY127" s="54"/>
      <c r="BZ127" s="54">
        <v>71</v>
      </c>
      <c r="CA127" s="54">
        <v>81</v>
      </c>
      <c r="CB127" s="54">
        <v>87</v>
      </c>
      <c r="CC127" s="108">
        <f t="shared" si="93"/>
        <v>0</v>
      </c>
      <c r="CD127" s="108">
        <f t="shared" si="94"/>
        <v>0</v>
      </c>
      <c r="CE127" s="5"/>
      <c r="CF127" s="5"/>
      <c r="CG127" s="5"/>
      <c r="CH127" s="87" t="e">
        <f t="shared" si="95"/>
        <v>#DIV/0!</v>
      </c>
      <c r="CI127" s="87" t="e">
        <f t="shared" si="96"/>
        <v>#DIV/0!</v>
      </c>
      <c r="CJ127" s="108">
        <f t="shared" si="97"/>
        <v>0</v>
      </c>
      <c r="CK127" s="108">
        <f t="shared" si="98"/>
        <v>0</v>
      </c>
      <c r="CL127" s="54"/>
      <c r="CM127" s="54"/>
      <c r="CN127" s="54"/>
      <c r="CO127" s="19"/>
      <c r="CP127" s="1" t="s">
        <v>9</v>
      </c>
      <c r="CQ127" s="4" t="s">
        <v>13</v>
      </c>
      <c r="CR127" s="1">
        <v>2100</v>
      </c>
      <c r="CS127" s="1" t="s">
        <v>349</v>
      </c>
      <c r="CT127" s="15" t="s">
        <v>15</v>
      </c>
    </row>
    <row r="128" spans="1:98" s="96" customFormat="1" x14ac:dyDescent="0.25">
      <c r="A128" s="80" t="s">
        <v>446</v>
      </c>
      <c r="B128" s="114">
        <v>52020212</v>
      </c>
      <c r="C128" s="5" t="s">
        <v>343</v>
      </c>
      <c r="D128"/>
      <c r="E128">
        <v>522920</v>
      </c>
      <c r="F128" s="106">
        <v>45426</v>
      </c>
      <c r="G128" s="107"/>
      <c r="H128" s="107" t="s">
        <v>21</v>
      </c>
      <c r="I128" s="107" t="s">
        <v>21</v>
      </c>
      <c r="J128" s="107" t="s">
        <v>21</v>
      </c>
      <c r="K128" s="87">
        <f t="shared" si="51"/>
        <v>-1</v>
      </c>
      <c r="L128" s="87">
        <f t="shared" si="52"/>
        <v>5.4741771047043253E-2</v>
      </c>
      <c r="M128" s="87">
        <f t="shared" si="53"/>
        <v>0.20591007922696414</v>
      </c>
      <c r="N128" s="108">
        <f t="shared" si="54"/>
        <v>-1875.4490000000001</v>
      </c>
      <c r="O128" s="108">
        <f t="shared" si="55"/>
        <v>97.336999999999989</v>
      </c>
      <c r="P128" s="108">
        <f t="shared" si="56"/>
        <v>303.61400000000003</v>
      </c>
      <c r="Q128" s="109"/>
      <c r="R128" s="109">
        <v>1875.4490000000001</v>
      </c>
      <c r="S128" s="109">
        <v>1778.1120000000001</v>
      </c>
      <c r="T128" s="109">
        <v>1474.498</v>
      </c>
      <c r="U128" s="87">
        <f t="shared" si="57"/>
        <v>-1</v>
      </c>
      <c r="V128" s="87">
        <f t="shared" si="58"/>
        <v>0.22868877708183596</v>
      </c>
      <c r="W128" s="87">
        <f t="shared" si="59"/>
        <v>0.21441486376956181</v>
      </c>
      <c r="X128" s="108">
        <f t="shared" si="60"/>
        <v>-119.66200000000001</v>
      </c>
      <c r="Y128" s="108">
        <f t="shared" si="61"/>
        <v>22.272000000000006</v>
      </c>
      <c r="Z128" s="108">
        <f t="shared" si="62"/>
        <v>17.195000000000007</v>
      </c>
      <c r="AA128" s="109"/>
      <c r="AB128" s="109">
        <v>119.66200000000001</v>
      </c>
      <c r="AC128" s="109">
        <v>97.39</v>
      </c>
      <c r="AD128" s="109">
        <v>80.194999999999993</v>
      </c>
      <c r="AE128" s="87">
        <f t="shared" si="63"/>
        <v>-1</v>
      </c>
      <c r="AF128" s="87">
        <f t="shared" si="64"/>
        <v>0.22434001828055269</v>
      </c>
      <c r="AG128" s="87">
        <f t="shared" si="65"/>
        <v>0.23735550935550936</v>
      </c>
      <c r="AH128" s="108">
        <f t="shared" si="102"/>
        <v>-91.085999999999999</v>
      </c>
      <c r="AI128" s="108">
        <f t="shared" si="103"/>
        <v>16.689999999999998</v>
      </c>
      <c r="AJ128" s="108">
        <f t="shared" si="104"/>
        <v>14.271000000000001</v>
      </c>
      <c r="AK128" s="109"/>
      <c r="AL128" s="109">
        <v>91.085999999999999</v>
      </c>
      <c r="AM128" s="109">
        <v>74.396000000000001</v>
      </c>
      <c r="AN128" s="109">
        <v>60.125</v>
      </c>
      <c r="AO128" s="87">
        <f t="shared" si="69"/>
        <v>-1</v>
      </c>
      <c r="AP128" s="87">
        <f t="shared" si="70"/>
        <v>0.13542297567147818</v>
      </c>
      <c r="AQ128" s="87">
        <f t="shared" si="71"/>
        <v>8.6555211458433125E-3</v>
      </c>
      <c r="AR128" s="108">
        <f t="shared" si="72"/>
        <v>-189.34200000000001</v>
      </c>
      <c r="AS128" s="108">
        <f t="shared" si="73"/>
        <v>22.583000000000027</v>
      </c>
      <c r="AT128" s="108">
        <f t="shared" si="74"/>
        <v>1.4309999999999832</v>
      </c>
      <c r="AU128" s="109"/>
      <c r="AV128" s="109">
        <v>189.34200000000001</v>
      </c>
      <c r="AW128" s="109">
        <v>166.75899999999999</v>
      </c>
      <c r="AX128" s="109">
        <v>165.328</v>
      </c>
      <c r="AY128" s="87">
        <f t="shared" si="75"/>
        <v>-1</v>
      </c>
      <c r="AZ128" s="87">
        <f t="shared" si="76"/>
        <v>7.0424648049850089E-2</v>
      </c>
      <c r="BA128" s="87">
        <f t="shared" si="77"/>
        <v>5.1469339222014486E-2</v>
      </c>
      <c r="BB128" s="108">
        <f t="shared" si="78"/>
        <v>-742.10400000000004</v>
      </c>
      <c r="BC128" s="108">
        <f t="shared" si="79"/>
        <v>48.824000000000069</v>
      </c>
      <c r="BD128" s="108">
        <f t="shared" si="80"/>
        <v>33.935999999999922</v>
      </c>
      <c r="BE128" s="109"/>
      <c r="BF128" s="109">
        <v>742.10400000000004</v>
      </c>
      <c r="BG128" s="109">
        <v>693.28</v>
      </c>
      <c r="BH128" s="109">
        <v>659.34400000000005</v>
      </c>
      <c r="BI128" s="87">
        <f t="shared" si="81"/>
        <v>-1</v>
      </c>
      <c r="BJ128" s="87">
        <f t="shared" si="82"/>
        <v>0.16248364944408114</v>
      </c>
      <c r="BK128" s="87">
        <f t="shared" si="83"/>
        <v>9.0462191562748803E-2</v>
      </c>
      <c r="BL128" s="108">
        <f t="shared" si="84"/>
        <v>-1194.4380000000001</v>
      </c>
      <c r="BM128" s="108">
        <f t="shared" si="85"/>
        <v>166.95000000000005</v>
      </c>
      <c r="BN128" s="108">
        <f t="shared" si="86"/>
        <v>85.238000000000056</v>
      </c>
      <c r="BO128" s="109"/>
      <c r="BP128" s="109">
        <v>1194.4380000000001</v>
      </c>
      <c r="BQ128" s="109">
        <v>1027.4880000000001</v>
      </c>
      <c r="BR128" s="109">
        <v>942.25</v>
      </c>
      <c r="BS128" s="87">
        <f t="shared" si="87"/>
        <v>-1</v>
      </c>
      <c r="BT128" s="87">
        <f t="shared" si="88"/>
        <v>0.1</v>
      </c>
      <c r="BU128" s="87">
        <f t="shared" si="89"/>
        <v>0.1111111111111111</v>
      </c>
      <c r="BV128" s="108">
        <f t="shared" si="90"/>
        <v>-22</v>
      </c>
      <c r="BW128" s="108">
        <f t="shared" si="91"/>
        <v>2</v>
      </c>
      <c r="BX128" s="108">
        <f t="shared" si="92"/>
        <v>2</v>
      </c>
      <c r="BY128" s="54"/>
      <c r="BZ128" s="54">
        <v>22</v>
      </c>
      <c r="CA128" s="54">
        <v>20</v>
      </c>
      <c r="CB128" s="54">
        <v>18</v>
      </c>
      <c r="CC128" s="108">
        <f t="shared" si="93"/>
        <v>0</v>
      </c>
      <c r="CD128" s="108">
        <f t="shared" si="94"/>
        <v>0</v>
      </c>
      <c r="CE128" s="5"/>
      <c r="CF128" s="5"/>
      <c r="CG128" s="5"/>
      <c r="CH128" s="87" t="e">
        <f t="shared" si="95"/>
        <v>#DIV/0!</v>
      </c>
      <c r="CI128" s="87" t="e">
        <f t="shared" si="96"/>
        <v>#DIV/0!</v>
      </c>
      <c r="CJ128" s="108">
        <f t="shared" si="97"/>
        <v>0</v>
      </c>
      <c r="CK128" s="108">
        <f t="shared" si="98"/>
        <v>0</v>
      </c>
      <c r="CL128" s="54"/>
      <c r="CM128" s="54"/>
      <c r="CN128" s="54"/>
      <c r="CO128" s="19"/>
      <c r="CP128" s="1" t="s">
        <v>11</v>
      </c>
      <c r="CQ128" s="4"/>
      <c r="CR128" s="1">
        <v>6200</v>
      </c>
      <c r="CS128" s="1" t="s">
        <v>413</v>
      </c>
      <c r="CT128" s="15" t="s">
        <v>12</v>
      </c>
    </row>
    <row r="129" spans="1:98" s="96" customFormat="1" x14ac:dyDescent="0.25">
      <c r="A129" s="80" t="s">
        <v>141</v>
      </c>
      <c r="B129" s="114">
        <v>17952072</v>
      </c>
      <c r="C129" s="5" t="s">
        <v>112</v>
      </c>
      <c r="D129"/>
      <c r="E129">
        <v>502000</v>
      </c>
      <c r="F129" s="106">
        <v>45435</v>
      </c>
      <c r="G129" s="107"/>
      <c r="H129" s="107" t="s">
        <v>21</v>
      </c>
      <c r="I129" s="107" t="s">
        <v>21</v>
      </c>
      <c r="J129" s="107" t="s">
        <v>21</v>
      </c>
      <c r="K129" s="87">
        <f t="shared" si="51"/>
        <v>-1</v>
      </c>
      <c r="L129" s="87">
        <f t="shared" si="52"/>
        <v>0.19610605866530029</v>
      </c>
      <c r="M129" s="87">
        <f t="shared" si="53"/>
        <v>-0.1262451035254617</v>
      </c>
      <c r="N129" s="108">
        <f t="shared" si="54"/>
        <v>-84.042000000000002</v>
      </c>
      <c r="O129" s="108">
        <f t="shared" si="55"/>
        <v>13.778999999999996</v>
      </c>
      <c r="P129" s="108">
        <f t="shared" si="56"/>
        <v>-10.152000000000001</v>
      </c>
      <c r="Q129" s="109"/>
      <c r="R129" s="109">
        <v>84.042000000000002</v>
      </c>
      <c r="S129" s="109">
        <v>70.263000000000005</v>
      </c>
      <c r="T129" s="109">
        <v>80.415000000000006</v>
      </c>
      <c r="U129" s="87">
        <f t="shared" si="57"/>
        <v>-1</v>
      </c>
      <c r="V129" s="87">
        <f t="shared" si="58"/>
        <v>0.16570140004217981</v>
      </c>
      <c r="W129" s="87">
        <f t="shared" si="59"/>
        <v>-0.10622471616860238</v>
      </c>
      <c r="X129" s="108">
        <f t="shared" si="60"/>
        <v>-71.855000000000004</v>
      </c>
      <c r="Y129" s="108">
        <f t="shared" si="61"/>
        <v>10.214000000000006</v>
      </c>
      <c r="Z129" s="108">
        <f t="shared" si="62"/>
        <v>-7.3260000000000005</v>
      </c>
      <c r="AA129" s="109"/>
      <c r="AB129" s="109">
        <v>71.855000000000004</v>
      </c>
      <c r="AC129" s="109">
        <v>61.640999999999998</v>
      </c>
      <c r="AD129" s="109">
        <v>68.966999999999999</v>
      </c>
      <c r="AE129" s="87">
        <f t="shared" si="63"/>
        <v>-1</v>
      </c>
      <c r="AF129" s="87">
        <f t="shared" si="64"/>
        <v>0.4325539568345324</v>
      </c>
      <c r="AG129" s="87">
        <f t="shared" si="65"/>
        <v>-0.28960817717206133</v>
      </c>
      <c r="AH129" s="108">
        <f t="shared" si="102"/>
        <v>-4.7789999999999999</v>
      </c>
      <c r="AI129" s="108">
        <f t="shared" si="103"/>
        <v>1.4430000000000001</v>
      </c>
      <c r="AJ129" s="108">
        <f t="shared" si="104"/>
        <v>-1.3599999999999999</v>
      </c>
      <c r="AK129" s="109"/>
      <c r="AL129" s="109">
        <v>4.7789999999999999</v>
      </c>
      <c r="AM129" s="109">
        <v>3.3359999999999999</v>
      </c>
      <c r="AN129" s="109">
        <v>4.6959999999999997</v>
      </c>
      <c r="AO129" s="87">
        <f t="shared" si="69"/>
        <v>-1</v>
      </c>
      <c r="AP129" s="87">
        <f t="shared" si="70"/>
        <v>-0.37578447879993876</v>
      </c>
      <c r="AQ129" s="87">
        <f t="shared" si="71"/>
        <v>0.67341188524590179</v>
      </c>
      <c r="AR129" s="108">
        <f t="shared" si="72"/>
        <v>-4.0780000000000003</v>
      </c>
      <c r="AS129" s="108">
        <f t="shared" si="73"/>
        <v>-2.4550000000000001</v>
      </c>
      <c r="AT129" s="108">
        <f t="shared" si="74"/>
        <v>2.6290000000000004</v>
      </c>
      <c r="AU129" s="109"/>
      <c r="AV129" s="109">
        <v>4.0780000000000003</v>
      </c>
      <c r="AW129" s="109">
        <v>6.5330000000000004</v>
      </c>
      <c r="AX129" s="109">
        <v>3.9039999999999999</v>
      </c>
      <c r="AY129" s="87">
        <f t="shared" si="75"/>
        <v>-1</v>
      </c>
      <c r="AZ129" s="87">
        <f t="shared" si="76"/>
        <v>-0.39740782905683508</v>
      </c>
      <c r="BA129" s="87">
        <f t="shared" si="77"/>
        <v>0.18123512982310963</v>
      </c>
      <c r="BB129" s="108">
        <f t="shared" si="78"/>
        <v>-6.8810000000000002</v>
      </c>
      <c r="BC129" s="108">
        <f t="shared" si="79"/>
        <v>-4.5380000000000003</v>
      </c>
      <c r="BD129" s="108">
        <f t="shared" si="80"/>
        <v>1.7520000000000007</v>
      </c>
      <c r="BE129" s="109"/>
      <c r="BF129" s="109">
        <v>6.8810000000000002</v>
      </c>
      <c r="BG129" s="109">
        <v>11.419</v>
      </c>
      <c r="BH129" s="109">
        <v>9.6669999999999998</v>
      </c>
      <c r="BI129" s="87">
        <f t="shared" si="81"/>
        <v>-1</v>
      </c>
      <c r="BJ129" s="87">
        <f t="shared" si="82"/>
        <v>-0.13420900398135227</v>
      </c>
      <c r="BK129" s="87">
        <f t="shared" si="83"/>
        <v>0.26265360488098305</v>
      </c>
      <c r="BL129" s="108">
        <f t="shared" si="84"/>
        <v>-25.443000000000001</v>
      </c>
      <c r="BM129" s="108">
        <f t="shared" si="85"/>
        <v>-3.9439999999999991</v>
      </c>
      <c r="BN129" s="108">
        <f t="shared" si="86"/>
        <v>6.1129999999999995</v>
      </c>
      <c r="BO129" s="109"/>
      <c r="BP129" s="109">
        <v>25.443000000000001</v>
      </c>
      <c r="BQ129" s="109">
        <v>29.387</v>
      </c>
      <c r="BR129" s="109">
        <v>23.274000000000001</v>
      </c>
      <c r="BS129" s="87">
        <f t="shared" si="87"/>
        <v>-1</v>
      </c>
      <c r="BT129" s="87">
        <f t="shared" si="88"/>
        <v>0.15217391304347827</v>
      </c>
      <c r="BU129" s="87">
        <f t="shared" si="89"/>
        <v>-0.19298245614035087</v>
      </c>
      <c r="BV129" s="108">
        <f t="shared" si="90"/>
        <v>-53</v>
      </c>
      <c r="BW129" s="108">
        <f t="shared" si="91"/>
        <v>7</v>
      </c>
      <c r="BX129" s="108">
        <f t="shared" si="92"/>
        <v>-11</v>
      </c>
      <c r="BY129" s="54"/>
      <c r="BZ129" s="54">
        <v>53</v>
      </c>
      <c r="CA129" s="54">
        <v>46</v>
      </c>
      <c r="CB129" s="54">
        <v>57</v>
      </c>
      <c r="CC129" s="108">
        <f t="shared" si="93"/>
        <v>0</v>
      </c>
      <c r="CD129" s="108">
        <f t="shared" si="94"/>
        <v>0</v>
      </c>
      <c r="CE129" s="5"/>
      <c r="CF129" s="5"/>
      <c r="CG129" s="5"/>
      <c r="CH129" s="87" t="e">
        <f t="shared" si="95"/>
        <v>#DIV/0!</v>
      </c>
      <c r="CI129" s="87" t="e">
        <f t="shared" si="96"/>
        <v>#DIV/0!</v>
      </c>
      <c r="CJ129" s="108">
        <f t="shared" si="97"/>
        <v>0</v>
      </c>
      <c r="CK129" s="108">
        <f t="shared" si="98"/>
        <v>0</v>
      </c>
      <c r="CL129" s="54"/>
      <c r="CM129" s="54"/>
      <c r="CN129" s="54"/>
      <c r="CO129" s="19"/>
      <c r="CP129" s="1" t="s">
        <v>9</v>
      </c>
      <c r="CQ129" s="4"/>
      <c r="CR129" s="1">
        <v>2900</v>
      </c>
      <c r="CS129" s="1" t="s">
        <v>350</v>
      </c>
      <c r="CT129" s="15" t="s">
        <v>15</v>
      </c>
    </row>
    <row r="130" spans="1:98" s="96" customFormat="1" x14ac:dyDescent="0.25">
      <c r="A130" s="80" t="s">
        <v>133</v>
      </c>
      <c r="B130" s="114">
        <v>17881248</v>
      </c>
      <c r="C130" s="5" t="s">
        <v>112</v>
      </c>
      <c r="D130"/>
      <c r="E130">
        <v>501000</v>
      </c>
      <c r="F130" s="106">
        <v>45470</v>
      </c>
      <c r="G130" s="107"/>
      <c r="H130" s="107" t="s">
        <v>21</v>
      </c>
      <c r="I130" s="107" t="s">
        <v>21</v>
      </c>
      <c r="J130" s="107" t="s">
        <v>21</v>
      </c>
      <c r="K130" s="87">
        <f t="shared" ref="K130:K193" si="105">Q130/R130-1</f>
        <v>-1</v>
      </c>
      <c r="L130" s="87">
        <f t="shared" ref="L130:L193" si="106">R130/S130-1</f>
        <v>4.2008774701742579E-2</v>
      </c>
      <c r="M130" s="87">
        <f t="shared" ref="M130:M193" si="107">S130/T130-1</f>
        <v>0.24733746050815175</v>
      </c>
      <c r="N130" s="108">
        <f t="shared" ref="N130:N193" si="108">Q130-R130</f>
        <v>-2133.489</v>
      </c>
      <c r="O130" s="108">
        <f t="shared" ref="O130:O193" si="109">R130-S130</f>
        <v>86.011999999999944</v>
      </c>
      <c r="P130" s="108">
        <f t="shared" ref="P130:P193" si="110">S130-T130</f>
        <v>405.99900000000002</v>
      </c>
      <c r="Q130" s="109"/>
      <c r="R130" s="109">
        <v>2133.489</v>
      </c>
      <c r="S130" s="109">
        <v>2047.4770000000001</v>
      </c>
      <c r="T130" s="109">
        <v>1641.4780000000001</v>
      </c>
      <c r="U130" s="87">
        <f t="shared" ref="U130:U193" si="111">(AA130-AB130)/ABS(AB130)</f>
        <v>-1</v>
      </c>
      <c r="V130" s="87">
        <f t="shared" ref="V130:V193" si="112">(AB130-AC130)/ABS(AC130)</f>
        <v>0.11115109518645629</v>
      </c>
      <c r="W130" s="87">
        <f t="shared" ref="W130:W193" si="113">(AC130-AD130)/ABS(AD130)</f>
        <v>0.12488120709953283</v>
      </c>
      <c r="X130" s="108">
        <f t="shared" ref="X130:X193" si="114">AA130-AB130</f>
        <v>-1145.559</v>
      </c>
      <c r="Y130" s="108">
        <f t="shared" ref="Y130:Y193" si="115">AB130-AC130</f>
        <v>114.59300000000007</v>
      </c>
      <c r="Z130" s="108">
        <f t="shared" ref="Z130:Z193" si="116">AC130-AD130</f>
        <v>114.45499999999993</v>
      </c>
      <c r="AA130" s="109"/>
      <c r="AB130" s="109">
        <v>1145.559</v>
      </c>
      <c r="AC130" s="109">
        <v>1030.9659999999999</v>
      </c>
      <c r="AD130" s="109">
        <v>916.51099999999997</v>
      </c>
      <c r="AE130" s="87">
        <f t="shared" ref="AE130:AE193" si="117">(AK130-AL130)/ABS(AL130)</f>
        <v>-1</v>
      </c>
      <c r="AF130" s="87">
        <f t="shared" ref="AF130:AF193" si="118">(AL130-AM130)/ABS(AM130)</f>
        <v>5.4715452372166233E-2</v>
      </c>
      <c r="AG130" s="87">
        <f t="shared" ref="AG130:AG193" si="119">(AM130-AN130)/ABS(AN130)</f>
        <v>-6.7739124906982598E-2</v>
      </c>
      <c r="AH130" s="108">
        <f t="shared" si="102"/>
        <v>-262.94900000000001</v>
      </c>
      <c r="AI130" s="108">
        <f t="shared" si="103"/>
        <v>13.64100000000002</v>
      </c>
      <c r="AJ130" s="108">
        <f t="shared" si="104"/>
        <v>-18.115000000000009</v>
      </c>
      <c r="AK130" s="109"/>
      <c r="AL130" s="109">
        <v>262.94900000000001</v>
      </c>
      <c r="AM130" s="109">
        <v>249.30799999999999</v>
      </c>
      <c r="AN130" s="109">
        <v>267.423</v>
      </c>
      <c r="AO130" s="87">
        <f t="shared" ref="AO130:AO193" si="120">(AU130-AV130)/ABS(AV130)</f>
        <v>-1</v>
      </c>
      <c r="AP130" s="87">
        <f t="shared" ref="AP130:AP193" si="121">(AV130-AW130)/ABS(AW130)</f>
        <v>0.32696504887878253</v>
      </c>
      <c r="AQ130" s="87">
        <f t="shared" ref="AQ130:AQ193" si="122">(AW130-AX130)/ABS(AX130)</f>
        <v>-0.25283668578016438</v>
      </c>
      <c r="AR130" s="108">
        <f t="shared" ref="AR130:AR193" si="123">AU130-AV130</f>
        <v>-130.71799999999999</v>
      </c>
      <c r="AS130" s="108">
        <f t="shared" ref="AS130:AS193" si="124">AV130-AW130</f>
        <v>32.208999999999989</v>
      </c>
      <c r="AT130" s="108">
        <f t="shared" ref="AT130:AT193" si="125">AW130-AX130</f>
        <v>-33.334999999999994</v>
      </c>
      <c r="AU130" s="109"/>
      <c r="AV130" s="109">
        <v>130.71799999999999</v>
      </c>
      <c r="AW130" s="109">
        <v>98.509</v>
      </c>
      <c r="AX130" s="109">
        <v>131.84399999999999</v>
      </c>
      <c r="AY130" s="87">
        <f t="shared" ref="AY130:AY193" si="126">(BE130-BF130)/ABS(BF130)</f>
        <v>-1</v>
      </c>
      <c r="AZ130" s="87">
        <f t="shared" ref="AZ130:AZ193" si="127">(BF130-BG130)/ABS(BG130)</f>
        <v>1.4982497116143923E-2</v>
      </c>
      <c r="BA130" s="87">
        <f t="shared" ref="BA130:BA193" si="128">(BG130-BH130)/ABS(BH130)</f>
        <v>9.6396137816189467E-3</v>
      </c>
      <c r="BB130" s="108">
        <f t="shared" ref="BB130:BB193" si="129">BE130-BF130</f>
        <v>-5691.0839999999998</v>
      </c>
      <c r="BC130" s="108">
        <f t="shared" ref="BC130:BC193" si="130">BF130-BG130</f>
        <v>84.007999999999811</v>
      </c>
      <c r="BD130" s="108">
        <f t="shared" ref="BD130:BD193" si="131">BG130-BH130</f>
        <v>53.533999999999651</v>
      </c>
      <c r="BE130" s="109"/>
      <c r="BF130" s="109">
        <v>5691.0839999999998</v>
      </c>
      <c r="BG130" s="109">
        <v>5607.076</v>
      </c>
      <c r="BH130" s="109">
        <v>5553.5420000000004</v>
      </c>
      <c r="BI130" s="87">
        <f t="shared" ref="BI130:BI193" si="132">(BO130-BP130)/ABS(BP130)</f>
        <v>-1</v>
      </c>
      <c r="BJ130" s="87">
        <f t="shared" ref="BJ130:BJ193" si="133">(BP130-BQ130)/ABS(BQ130)</f>
        <v>-1.6653622471621093E-2</v>
      </c>
      <c r="BK130" s="87">
        <f t="shared" ref="BK130:BK193" si="134">(BQ130-BR130)/ABS(BR130)</f>
        <v>-3.2557963968390037E-2</v>
      </c>
      <c r="BL130" s="108">
        <f t="shared" ref="BL130:BL193" si="135">BO130-BP130</f>
        <v>-8090.1469999999999</v>
      </c>
      <c r="BM130" s="108">
        <f t="shared" ref="BM130:BM193" si="136">BP130-BQ130</f>
        <v>-137.01199999999972</v>
      </c>
      <c r="BN130" s="108">
        <f t="shared" ref="BN130:BN193" si="137">BQ130-BR130</f>
        <v>-276.8739999999998</v>
      </c>
      <c r="BO130" s="109"/>
      <c r="BP130" s="109">
        <v>8090.1469999999999</v>
      </c>
      <c r="BQ130" s="109">
        <v>8227.1589999999997</v>
      </c>
      <c r="BR130" s="109">
        <v>8504.0329999999994</v>
      </c>
      <c r="BS130" s="87">
        <f t="shared" ref="BS130:BS193" si="138">(BY130-BZ130)/ABS(BZ130)</f>
        <v>-1</v>
      </c>
      <c r="BT130" s="87">
        <f t="shared" ref="BT130:BT193" si="139">(BZ130-CA130)/ABS(CA130)</f>
        <v>2.7544910179640718E-2</v>
      </c>
      <c r="BU130" s="87">
        <f t="shared" ref="BU130:BU193" si="140">(CA130-CB130)/ABS(CB130)</f>
        <v>7.0512820512820512E-2</v>
      </c>
      <c r="BV130" s="108">
        <f t="shared" ref="BV130:BV193" si="141">BY130-BZ130</f>
        <v>-858</v>
      </c>
      <c r="BW130" s="108">
        <f t="shared" ref="BW130:BW193" si="142">BZ130-CA130</f>
        <v>23</v>
      </c>
      <c r="BX130" s="108">
        <f t="shared" ref="BX130:BX193" si="143">CA130-CB130</f>
        <v>55</v>
      </c>
      <c r="BY130" s="54"/>
      <c r="BZ130" s="54">
        <v>858</v>
      </c>
      <c r="CA130" s="54">
        <v>835</v>
      </c>
      <c r="CB130" s="54">
        <v>780</v>
      </c>
      <c r="CC130" s="108">
        <f t="shared" ref="CC130:CC193" si="144">CE130-CF130</f>
        <v>0</v>
      </c>
      <c r="CD130" s="108">
        <f t="shared" ref="CD130:CD193" si="145">CF130-CG130</f>
        <v>-16</v>
      </c>
      <c r="CE130" s="5"/>
      <c r="CF130" s="5"/>
      <c r="CG130" s="5">
        <v>16</v>
      </c>
      <c r="CH130" s="87" t="e">
        <f t="shared" ref="CH130:CH193" si="146">(CL130-CM130)/ABS(CM130)</f>
        <v>#DIV/0!</v>
      </c>
      <c r="CI130" s="87" t="e">
        <f t="shared" ref="CI130:CI193" si="147">(CM130-CN130)/ABS(CN130)</f>
        <v>#DIV/0!</v>
      </c>
      <c r="CJ130" s="108">
        <f t="shared" ref="CJ130:CJ193" si="148">CL130-CM130</f>
        <v>0</v>
      </c>
      <c r="CK130" s="108">
        <f t="shared" ref="CK130:CK193" si="149">CM130-CN130</f>
        <v>0</v>
      </c>
      <c r="CL130" s="54"/>
      <c r="CM130" s="54"/>
      <c r="CN130" s="54"/>
      <c r="CO130" s="19"/>
      <c r="CP130" s="1" t="s">
        <v>9</v>
      </c>
      <c r="CQ130" s="4" t="s">
        <v>13</v>
      </c>
      <c r="CR130" s="1">
        <v>8000</v>
      </c>
      <c r="CS130" s="1" t="s">
        <v>330</v>
      </c>
      <c r="CT130" s="15" t="s">
        <v>399</v>
      </c>
    </row>
    <row r="131" spans="1:98" s="96" customFormat="1" x14ac:dyDescent="0.25">
      <c r="A131" s="80" t="s">
        <v>272</v>
      </c>
      <c r="B131" s="114">
        <v>26480531</v>
      </c>
      <c r="C131" s="5" t="s">
        <v>276</v>
      </c>
      <c r="D131"/>
      <c r="E131">
        <v>467100</v>
      </c>
      <c r="F131" s="106">
        <v>45418</v>
      </c>
      <c r="G131" s="107"/>
      <c r="H131" s="107" t="s">
        <v>21</v>
      </c>
      <c r="I131" s="107" t="s">
        <v>21</v>
      </c>
      <c r="J131" s="107" t="s">
        <v>21</v>
      </c>
      <c r="K131" s="87">
        <f t="shared" si="105"/>
        <v>-1</v>
      </c>
      <c r="L131" s="87">
        <f t="shared" si="106"/>
        <v>-0.41077353087504553</v>
      </c>
      <c r="M131" s="87">
        <f t="shared" si="107"/>
        <v>0.55537051565231321</v>
      </c>
      <c r="N131" s="108">
        <f t="shared" si="108"/>
        <v>-4710.1120000000001</v>
      </c>
      <c r="O131" s="108">
        <f t="shared" si="109"/>
        <v>-3283.6089999999995</v>
      </c>
      <c r="P131" s="108">
        <f t="shared" si="110"/>
        <v>2854.2889999999998</v>
      </c>
      <c r="Q131" s="109"/>
      <c r="R131" s="109">
        <v>4710.1120000000001</v>
      </c>
      <c r="S131" s="109">
        <v>7993.7209999999995</v>
      </c>
      <c r="T131" s="109">
        <v>5139.4319999999998</v>
      </c>
      <c r="U131" s="87">
        <f t="shared" si="111"/>
        <v>-1</v>
      </c>
      <c r="V131" s="87">
        <f t="shared" si="112"/>
        <v>-0.52719457761613486</v>
      </c>
      <c r="W131" s="87">
        <f t="shared" si="113"/>
        <v>1.5057523206989398</v>
      </c>
      <c r="X131" s="108">
        <f t="shared" si="114"/>
        <v>-125.84</v>
      </c>
      <c r="Y131" s="108">
        <f t="shared" si="115"/>
        <v>-140.316</v>
      </c>
      <c r="Z131" s="108">
        <f t="shared" si="116"/>
        <v>159.93799999999999</v>
      </c>
      <c r="AA131" s="109"/>
      <c r="AB131" s="109">
        <v>125.84</v>
      </c>
      <c r="AC131" s="109">
        <v>266.15600000000001</v>
      </c>
      <c r="AD131" s="109">
        <v>106.218</v>
      </c>
      <c r="AE131" s="87">
        <f t="shared" si="117"/>
        <v>-1</v>
      </c>
      <c r="AF131" s="87">
        <f t="shared" si="118"/>
        <v>-0.60659094131285074</v>
      </c>
      <c r="AG131" s="87">
        <f t="shared" si="119"/>
        <v>10.002156260035784</v>
      </c>
      <c r="AH131" s="108">
        <f t="shared" si="102"/>
        <v>-94.344999999999999</v>
      </c>
      <c r="AI131" s="108">
        <f t="shared" si="103"/>
        <v>-145.46899999999999</v>
      </c>
      <c r="AJ131" s="108">
        <f t="shared" si="104"/>
        <v>218.017</v>
      </c>
      <c r="AK131" s="109"/>
      <c r="AL131" s="109">
        <v>94.344999999999999</v>
      </c>
      <c r="AM131" s="109">
        <v>239.81399999999999</v>
      </c>
      <c r="AN131" s="109">
        <v>21.797000000000001</v>
      </c>
      <c r="AO131" s="87">
        <f t="shared" si="120"/>
        <v>-1</v>
      </c>
      <c r="AP131" s="87">
        <f t="shared" si="121"/>
        <v>-0.52513218559383856</v>
      </c>
      <c r="AQ131" s="87">
        <f t="shared" si="122"/>
        <v>8.173560561631076</v>
      </c>
      <c r="AR131" s="108">
        <f t="shared" si="123"/>
        <v>-126.274</v>
      </c>
      <c r="AS131" s="108">
        <f t="shared" si="124"/>
        <v>-139.63999999999999</v>
      </c>
      <c r="AT131" s="108">
        <f t="shared" si="125"/>
        <v>236.92699999999999</v>
      </c>
      <c r="AU131" s="109"/>
      <c r="AV131" s="109">
        <v>126.274</v>
      </c>
      <c r="AW131" s="109">
        <v>265.91399999999999</v>
      </c>
      <c r="AX131" s="109">
        <v>28.986999999999998</v>
      </c>
      <c r="AY131" s="87">
        <f t="shared" si="126"/>
        <v>-1</v>
      </c>
      <c r="AZ131" s="87">
        <f t="shared" si="127"/>
        <v>7.4361434959266656E-2</v>
      </c>
      <c r="BA131" s="87">
        <f t="shared" si="128"/>
        <v>0.73004764280699574</v>
      </c>
      <c r="BB131" s="108">
        <f t="shared" si="129"/>
        <v>-420.952</v>
      </c>
      <c r="BC131" s="108">
        <f t="shared" si="130"/>
        <v>29.136000000000024</v>
      </c>
      <c r="BD131" s="108">
        <f t="shared" si="131"/>
        <v>165.33899999999997</v>
      </c>
      <c r="BE131" s="109"/>
      <c r="BF131" s="109">
        <v>420.952</v>
      </c>
      <c r="BG131" s="109">
        <v>391.81599999999997</v>
      </c>
      <c r="BH131" s="109">
        <v>226.477</v>
      </c>
      <c r="BI131" s="87">
        <f t="shared" si="132"/>
        <v>-1</v>
      </c>
      <c r="BJ131" s="87">
        <f t="shared" si="133"/>
        <v>-0.16359349381797958</v>
      </c>
      <c r="BK131" s="87">
        <f t="shared" si="134"/>
        <v>0.32381689647113809</v>
      </c>
      <c r="BL131" s="108">
        <f t="shared" si="135"/>
        <v>-758.06700000000001</v>
      </c>
      <c r="BM131" s="108">
        <f t="shared" si="136"/>
        <v>-148.27099999999996</v>
      </c>
      <c r="BN131" s="108">
        <f t="shared" si="137"/>
        <v>221.69799999999998</v>
      </c>
      <c r="BO131" s="109"/>
      <c r="BP131" s="109">
        <v>758.06700000000001</v>
      </c>
      <c r="BQ131" s="109">
        <v>906.33799999999997</v>
      </c>
      <c r="BR131" s="109">
        <v>684.64</v>
      </c>
      <c r="BS131" s="87">
        <f t="shared" si="138"/>
        <v>-1</v>
      </c>
      <c r="BT131" s="87">
        <f t="shared" si="139"/>
        <v>2.1276595744680851E-2</v>
      </c>
      <c r="BU131" s="87">
        <f t="shared" si="140"/>
        <v>-0.51041666666666663</v>
      </c>
      <c r="BV131" s="108">
        <f t="shared" si="141"/>
        <v>-48</v>
      </c>
      <c r="BW131" s="108">
        <f t="shared" si="142"/>
        <v>1</v>
      </c>
      <c r="BX131" s="108">
        <f t="shared" si="143"/>
        <v>-49</v>
      </c>
      <c r="BY131" s="54"/>
      <c r="BZ131" s="54">
        <v>48</v>
      </c>
      <c r="CA131" s="54">
        <v>47</v>
      </c>
      <c r="CB131" s="54">
        <v>96</v>
      </c>
      <c r="CC131" s="108">
        <f t="shared" si="144"/>
        <v>0</v>
      </c>
      <c r="CD131" s="108">
        <f t="shared" si="145"/>
        <v>0</v>
      </c>
      <c r="CE131" s="5"/>
      <c r="CF131" s="5"/>
      <c r="CG131" s="5"/>
      <c r="CH131" s="87" t="e">
        <f t="shared" si="146"/>
        <v>#DIV/0!</v>
      </c>
      <c r="CI131" s="87" t="e">
        <f t="shared" si="147"/>
        <v>#DIV/0!</v>
      </c>
      <c r="CJ131" s="108">
        <f t="shared" si="148"/>
        <v>0</v>
      </c>
      <c r="CK131" s="108">
        <f t="shared" si="149"/>
        <v>0</v>
      </c>
      <c r="CL131" s="54"/>
      <c r="CM131" s="54"/>
      <c r="CN131" s="54"/>
      <c r="CO131" s="19"/>
      <c r="CP131" s="1" t="s">
        <v>11</v>
      </c>
      <c r="CQ131" s="4" t="s">
        <v>13</v>
      </c>
      <c r="CR131" s="1">
        <v>7000</v>
      </c>
      <c r="CS131" s="1" t="s">
        <v>296</v>
      </c>
      <c r="CT131" s="15" t="s">
        <v>12</v>
      </c>
    </row>
    <row r="132" spans="1:98" s="96" customFormat="1" x14ac:dyDescent="0.25">
      <c r="A132" s="80" t="s">
        <v>235</v>
      </c>
      <c r="B132" s="114">
        <v>15501847</v>
      </c>
      <c r="C132" s="5" t="s">
        <v>344</v>
      </c>
      <c r="D132"/>
      <c r="E132">
        <v>522920</v>
      </c>
      <c r="F132" s="106">
        <v>45649</v>
      </c>
      <c r="G132" s="107" t="s">
        <v>297</v>
      </c>
      <c r="H132" s="107" t="s">
        <v>297</v>
      </c>
      <c r="I132" s="107" t="s">
        <v>297</v>
      </c>
      <c r="J132" s="107" t="s">
        <v>297</v>
      </c>
      <c r="K132" s="87" t="e">
        <f t="shared" si="105"/>
        <v>#DIV/0!</v>
      </c>
      <c r="L132" s="87" t="e">
        <f t="shared" si="106"/>
        <v>#DIV/0!</v>
      </c>
      <c r="M132" s="87" t="e">
        <f t="shared" si="107"/>
        <v>#DIV/0!</v>
      </c>
      <c r="N132" s="108">
        <f t="shared" si="108"/>
        <v>0</v>
      </c>
      <c r="O132" s="108">
        <f t="shared" si="109"/>
        <v>0</v>
      </c>
      <c r="P132" s="108">
        <f t="shared" si="110"/>
        <v>0</v>
      </c>
      <c r="Q132" s="109"/>
      <c r="R132" s="109"/>
      <c r="S132" s="109"/>
      <c r="T132" s="109"/>
      <c r="U132" s="87">
        <f t="shared" si="111"/>
        <v>-0.2987868803354799</v>
      </c>
      <c r="V132" s="87">
        <f t="shared" si="112"/>
        <v>0.38555716953724833</v>
      </c>
      <c r="W132" s="87">
        <f t="shared" si="113"/>
        <v>0.15757866922892136</v>
      </c>
      <c r="X132" s="108">
        <f t="shared" si="114"/>
        <v>-1.9949999999999992</v>
      </c>
      <c r="Y132" s="108">
        <f t="shared" si="115"/>
        <v>1.8579999999999997</v>
      </c>
      <c r="Z132" s="108">
        <f t="shared" si="116"/>
        <v>0.65599999999999969</v>
      </c>
      <c r="AA132" s="109">
        <v>4.6820000000000004</v>
      </c>
      <c r="AB132" s="109">
        <v>6.6769999999999996</v>
      </c>
      <c r="AC132" s="109">
        <v>4.819</v>
      </c>
      <c r="AD132" s="109">
        <v>4.1630000000000003</v>
      </c>
      <c r="AE132" s="87">
        <f t="shared" si="117"/>
        <v>-0.53673602080624183</v>
      </c>
      <c r="AF132" s="87">
        <f t="shared" si="118"/>
        <v>0.94560404807084131</v>
      </c>
      <c r="AG132" s="87">
        <f t="shared" si="119"/>
        <v>0.42947558770343564</v>
      </c>
      <c r="AH132" s="108">
        <f t="shared" si="102"/>
        <v>-1.651</v>
      </c>
      <c r="AI132" s="108">
        <f t="shared" si="103"/>
        <v>1.4950000000000001</v>
      </c>
      <c r="AJ132" s="108">
        <f t="shared" si="104"/>
        <v>0.47499999999999987</v>
      </c>
      <c r="AK132" s="109">
        <v>1.425</v>
      </c>
      <c r="AL132" s="109">
        <v>3.0760000000000001</v>
      </c>
      <c r="AM132" s="109">
        <v>1.581</v>
      </c>
      <c r="AN132" s="109">
        <v>1.1060000000000001</v>
      </c>
      <c r="AO132" s="87">
        <f t="shared" si="120"/>
        <v>-0.65029860650298599</v>
      </c>
      <c r="AP132" s="87">
        <f t="shared" si="121"/>
        <v>0.83556638246041415</v>
      </c>
      <c r="AQ132" s="87">
        <f t="shared" si="122"/>
        <v>0.57129186602870818</v>
      </c>
      <c r="AR132" s="108">
        <f t="shared" si="123"/>
        <v>-1.9599999999999997</v>
      </c>
      <c r="AS132" s="108">
        <f t="shared" si="124"/>
        <v>1.3719999999999999</v>
      </c>
      <c r="AT132" s="108">
        <f t="shared" si="125"/>
        <v>0.59699999999999998</v>
      </c>
      <c r="AU132" s="109">
        <v>1.054</v>
      </c>
      <c r="AV132" s="109">
        <v>3.0139999999999998</v>
      </c>
      <c r="AW132" s="109">
        <v>1.6419999999999999</v>
      </c>
      <c r="AX132" s="109">
        <v>1.0449999999999999</v>
      </c>
      <c r="AY132" s="87">
        <f t="shared" si="126"/>
        <v>-0.36918518518518517</v>
      </c>
      <c r="AZ132" s="87">
        <f t="shared" si="127"/>
        <v>0.51209677419354827</v>
      </c>
      <c r="BA132" s="87">
        <f t="shared" si="128"/>
        <v>0.27324586423274405</v>
      </c>
      <c r="BB132" s="108">
        <f t="shared" si="129"/>
        <v>-1.246</v>
      </c>
      <c r="BC132" s="108">
        <f t="shared" si="130"/>
        <v>1.1429999999999998</v>
      </c>
      <c r="BD132" s="108">
        <f t="shared" si="131"/>
        <v>0.47900000000000031</v>
      </c>
      <c r="BE132" s="109">
        <v>2.129</v>
      </c>
      <c r="BF132" s="109">
        <v>3.375</v>
      </c>
      <c r="BG132" s="109">
        <v>2.2320000000000002</v>
      </c>
      <c r="BH132" s="109">
        <v>1.7529999999999999</v>
      </c>
      <c r="BI132" s="87">
        <f t="shared" si="132"/>
        <v>-0.56336968785257613</v>
      </c>
      <c r="BJ132" s="87">
        <f t="shared" si="133"/>
        <v>1.1178813221823971</v>
      </c>
      <c r="BK132" s="87">
        <f t="shared" si="134"/>
        <v>-0.46642583935401616</v>
      </c>
      <c r="BL132" s="108">
        <f t="shared" si="135"/>
        <v>-5.9919999999999991</v>
      </c>
      <c r="BM132" s="108">
        <f t="shared" si="136"/>
        <v>5.613999999999999</v>
      </c>
      <c r="BN132" s="108">
        <f t="shared" si="137"/>
        <v>-4.3900000000000006</v>
      </c>
      <c r="BO132" s="109">
        <v>4.6440000000000001</v>
      </c>
      <c r="BP132" s="109">
        <v>10.635999999999999</v>
      </c>
      <c r="BQ132" s="109">
        <v>5.0220000000000002</v>
      </c>
      <c r="BR132" s="109">
        <v>9.4120000000000008</v>
      </c>
      <c r="BS132" s="87">
        <f t="shared" si="138"/>
        <v>0</v>
      </c>
      <c r="BT132" s="87">
        <f t="shared" si="139"/>
        <v>0</v>
      </c>
      <c r="BU132" s="87">
        <f t="shared" si="140"/>
        <v>0</v>
      </c>
      <c r="BV132" s="108">
        <f t="shared" si="141"/>
        <v>0</v>
      </c>
      <c r="BW132" s="108">
        <f t="shared" si="142"/>
        <v>0</v>
      </c>
      <c r="BX132" s="108">
        <f t="shared" si="143"/>
        <v>0</v>
      </c>
      <c r="BY132" s="54">
        <v>4</v>
      </c>
      <c r="BZ132" s="54">
        <v>4</v>
      </c>
      <c r="CA132" s="54">
        <v>4</v>
      </c>
      <c r="CB132" s="54">
        <v>4</v>
      </c>
      <c r="CC132" s="108">
        <f t="shared" si="144"/>
        <v>0</v>
      </c>
      <c r="CD132" s="108">
        <f t="shared" si="145"/>
        <v>0</v>
      </c>
      <c r="CE132" s="5"/>
      <c r="CF132" s="5"/>
      <c r="CG132" s="5"/>
      <c r="CH132" s="87" t="e">
        <f t="shared" si="146"/>
        <v>#DIV/0!</v>
      </c>
      <c r="CI132" s="87" t="e">
        <f t="shared" si="147"/>
        <v>#DIV/0!</v>
      </c>
      <c r="CJ132" s="108">
        <f t="shared" si="148"/>
        <v>0</v>
      </c>
      <c r="CK132" s="108">
        <f t="shared" si="149"/>
        <v>0</v>
      </c>
      <c r="CL132" s="54"/>
      <c r="CM132" s="54"/>
      <c r="CN132" s="54"/>
      <c r="CO132" s="19"/>
      <c r="CP132" s="1" t="s">
        <v>11</v>
      </c>
      <c r="CQ132" s="4"/>
      <c r="CR132" s="1">
        <v>2100</v>
      </c>
      <c r="CS132" s="1" t="s">
        <v>349</v>
      </c>
      <c r="CT132" s="15" t="s">
        <v>15</v>
      </c>
    </row>
    <row r="133" spans="1:98" s="96" customFormat="1" x14ac:dyDescent="0.25">
      <c r="A133" s="80" t="s">
        <v>452</v>
      </c>
      <c r="B133" s="128">
        <v>32551335</v>
      </c>
      <c r="C133" t="s">
        <v>343</v>
      </c>
      <c r="D133"/>
      <c r="E133">
        <v>522920</v>
      </c>
      <c r="F133" s="106">
        <v>45386</v>
      </c>
      <c r="G133" s="117"/>
      <c r="H133" s="118" t="s">
        <v>21</v>
      </c>
      <c r="I133" s="119" t="s">
        <v>21</v>
      </c>
      <c r="J133" s="119"/>
      <c r="K133" s="87">
        <f t="shared" si="105"/>
        <v>-1</v>
      </c>
      <c r="L133" s="87">
        <f t="shared" si="106"/>
        <v>4.9351174502812123E-2</v>
      </c>
      <c r="M133" s="87" t="e">
        <f t="shared" si="107"/>
        <v>#DIV/0!</v>
      </c>
      <c r="N133" s="108">
        <f t="shared" si="108"/>
        <v>-57.091000000000001</v>
      </c>
      <c r="O133" s="108">
        <f t="shared" si="109"/>
        <v>2.6850000000000023</v>
      </c>
      <c r="P133" s="108">
        <f t="shared" si="110"/>
        <v>54.405999999999999</v>
      </c>
      <c r="Q133" s="109"/>
      <c r="R133" s="109">
        <v>57.091000000000001</v>
      </c>
      <c r="S133" s="109">
        <v>54.405999999999999</v>
      </c>
      <c r="T133" s="109"/>
      <c r="U133" s="87" t="e">
        <f t="shared" si="111"/>
        <v>#DIV/0!</v>
      </c>
      <c r="V133" s="87" t="e">
        <f t="shared" si="112"/>
        <v>#DIV/0!</v>
      </c>
      <c r="W133" s="87" t="e">
        <f t="shared" si="113"/>
        <v>#DIV/0!</v>
      </c>
      <c r="X133" s="108">
        <f t="shared" si="114"/>
        <v>0</v>
      </c>
      <c r="Y133" s="108">
        <f t="shared" si="115"/>
        <v>0</v>
      </c>
      <c r="Z133" s="108">
        <f t="shared" si="116"/>
        <v>0</v>
      </c>
      <c r="AA133" s="109"/>
      <c r="AB133" s="109"/>
      <c r="AC133" s="109"/>
      <c r="AD133" s="109"/>
      <c r="AE133" s="109" t="e">
        <f t="shared" si="117"/>
        <v>#DIV/0!</v>
      </c>
      <c r="AF133" s="87" t="e">
        <f t="shared" si="118"/>
        <v>#DIV/0!</v>
      </c>
      <c r="AG133" s="122" t="e">
        <f t="shared" si="119"/>
        <v>#DIV/0!</v>
      </c>
      <c r="AH133" s="120">
        <f t="shared" si="102"/>
        <v>0</v>
      </c>
      <c r="AI133" s="108">
        <f t="shared" si="103"/>
        <v>0</v>
      </c>
      <c r="AJ133" s="121">
        <f t="shared" si="104"/>
        <v>0</v>
      </c>
      <c r="AK133" s="109"/>
      <c r="AL133" s="109"/>
      <c r="AM133" s="109"/>
      <c r="AN133" s="109"/>
      <c r="AO133" s="87" t="e">
        <f t="shared" si="120"/>
        <v>#DIV/0!</v>
      </c>
      <c r="AP133" s="87" t="e">
        <f t="shared" si="121"/>
        <v>#DIV/0!</v>
      </c>
      <c r="AQ133" s="87" t="e">
        <f t="shared" si="122"/>
        <v>#DIV/0!</v>
      </c>
      <c r="AR133" s="108">
        <f t="shared" si="123"/>
        <v>0</v>
      </c>
      <c r="AS133" s="108">
        <f t="shared" si="124"/>
        <v>0</v>
      </c>
      <c r="AT133" s="108">
        <f t="shared" si="125"/>
        <v>0</v>
      </c>
      <c r="AU133" s="109"/>
      <c r="AV133" s="109"/>
      <c r="AW133" s="109"/>
      <c r="AX133" s="109"/>
      <c r="AY133" s="87" t="e">
        <f t="shared" si="126"/>
        <v>#DIV/0!</v>
      </c>
      <c r="AZ133" s="87" t="e">
        <f t="shared" si="127"/>
        <v>#DIV/0!</v>
      </c>
      <c r="BA133" s="87" t="e">
        <f t="shared" si="128"/>
        <v>#DIV/0!</v>
      </c>
      <c r="BB133" s="108">
        <f t="shared" si="129"/>
        <v>0</v>
      </c>
      <c r="BC133" s="108">
        <f t="shared" si="130"/>
        <v>0</v>
      </c>
      <c r="BD133" s="108">
        <f t="shared" si="131"/>
        <v>0</v>
      </c>
      <c r="BE133" s="109"/>
      <c r="BF133" s="109"/>
      <c r="BG133" s="109"/>
      <c r="BH133" s="109"/>
      <c r="BI133" s="87" t="e">
        <f t="shared" si="132"/>
        <v>#DIV/0!</v>
      </c>
      <c r="BJ133" s="87" t="e">
        <f t="shared" si="133"/>
        <v>#DIV/0!</v>
      </c>
      <c r="BK133" s="87" t="e">
        <f t="shared" si="134"/>
        <v>#DIV/0!</v>
      </c>
      <c r="BL133" s="108">
        <f t="shared" si="135"/>
        <v>0</v>
      </c>
      <c r="BM133" s="108">
        <f t="shared" si="136"/>
        <v>0</v>
      </c>
      <c r="BN133" s="108">
        <f t="shared" si="137"/>
        <v>0</v>
      </c>
      <c r="BO133" s="109"/>
      <c r="BP133" s="109"/>
      <c r="BQ133" s="109"/>
      <c r="BR133" s="109"/>
      <c r="BS133" s="87">
        <f t="shared" si="138"/>
        <v>-1</v>
      </c>
      <c r="BT133" s="87">
        <f t="shared" si="139"/>
        <v>4.8387096774193547E-2</v>
      </c>
      <c r="BU133" s="87" t="e">
        <f t="shared" si="140"/>
        <v>#DIV/0!</v>
      </c>
      <c r="BV133" s="108">
        <f t="shared" si="141"/>
        <v>-65</v>
      </c>
      <c r="BW133" s="108">
        <f t="shared" si="142"/>
        <v>3</v>
      </c>
      <c r="BX133" s="108">
        <f t="shared" si="143"/>
        <v>62</v>
      </c>
      <c r="BY133" s="123"/>
      <c r="BZ133" s="123">
        <v>65</v>
      </c>
      <c r="CA133" s="54">
        <v>62</v>
      </c>
      <c r="CB133" s="54"/>
      <c r="CC133" s="108">
        <f t="shared" si="144"/>
        <v>0</v>
      </c>
      <c r="CD133" s="108">
        <f t="shared" si="145"/>
        <v>0</v>
      </c>
      <c r="CE133" s="54"/>
      <c r="CF133" s="54"/>
      <c r="CG133" s="54"/>
      <c r="CH133" s="87" t="e">
        <f t="shared" si="146"/>
        <v>#DIV/0!</v>
      </c>
      <c r="CI133" s="87" t="e">
        <f t="shared" si="147"/>
        <v>#DIV/0!</v>
      </c>
      <c r="CJ133" s="108">
        <f t="shared" si="148"/>
        <v>0</v>
      </c>
      <c r="CK133" s="108">
        <f t="shared" si="149"/>
        <v>0</v>
      </c>
      <c r="CL133" s="54"/>
      <c r="CM133" s="54"/>
      <c r="CN133" s="54"/>
      <c r="CO133" s="19"/>
      <c r="CP133" s="1" t="s">
        <v>11</v>
      </c>
      <c r="CQ133" s="4"/>
      <c r="CR133" s="1">
        <v>8000</v>
      </c>
      <c r="CS133" s="1" t="s">
        <v>330</v>
      </c>
      <c r="CT133" s="15" t="s">
        <v>10</v>
      </c>
    </row>
    <row r="134" spans="1:98" s="96" customFormat="1" x14ac:dyDescent="0.25">
      <c r="A134" s="80" t="s">
        <v>448</v>
      </c>
      <c r="B134" s="127">
        <v>42186937</v>
      </c>
      <c r="C134" t="s">
        <v>112</v>
      </c>
      <c r="D134"/>
      <c r="E134">
        <v>502000</v>
      </c>
      <c r="F134" s="106">
        <v>45468</v>
      </c>
      <c r="G134" s="117"/>
      <c r="H134" s="118" t="s">
        <v>21</v>
      </c>
      <c r="I134" s="119" t="s">
        <v>21</v>
      </c>
      <c r="J134" s="119"/>
      <c r="K134" s="87">
        <f t="shared" si="105"/>
        <v>-1</v>
      </c>
      <c r="L134" s="87">
        <f t="shared" si="106"/>
        <v>-0.1209727564090155</v>
      </c>
      <c r="M134" s="87" t="e">
        <f t="shared" si="107"/>
        <v>#DIV/0!</v>
      </c>
      <c r="N134" s="108">
        <f t="shared" si="108"/>
        <v>-1135.1959999999999</v>
      </c>
      <c r="O134" s="108">
        <f t="shared" si="109"/>
        <v>-156.22700000000009</v>
      </c>
      <c r="P134" s="108">
        <f t="shared" si="110"/>
        <v>1291.423</v>
      </c>
      <c r="Q134" s="109"/>
      <c r="R134" s="109">
        <v>1135.1959999999999</v>
      </c>
      <c r="S134" s="109">
        <v>1291.423</v>
      </c>
      <c r="T134" s="109"/>
      <c r="U134" s="87" t="e">
        <f t="shared" si="111"/>
        <v>#DIV/0!</v>
      </c>
      <c r="V134" s="87" t="e">
        <f t="shared" si="112"/>
        <v>#DIV/0!</v>
      </c>
      <c r="W134" s="87" t="e">
        <f t="shared" si="113"/>
        <v>#DIV/0!</v>
      </c>
      <c r="X134" s="108">
        <f t="shared" si="114"/>
        <v>0</v>
      </c>
      <c r="Y134" s="108">
        <f t="shared" si="115"/>
        <v>0</v>
      </c>
      <c r="Z134" s="108">
        <f t="shared" si="116"/>
        <v>0</v>
      </c>
      <c r="AA134" s="109"/>
      <c r="AB134" s="109"/>
      <c r="AC134" s="109"/>
      <c r="AD134" s="109"/>
      <c r="AE134" s="109" t="e">
        <f t="shared" si="117"/>
        <v>#DIV/0!</v>
      </c>
      <c r="AF134" s="87" t="e">
        <f t="shared" si="118"/>
        <v>#DIV/0!</v>
      </c>
      <c r="AG134" s="122" t="e">
        <f t="shared" si="119"/>
        <v>#DIV/0!</v>
      </c>
      <c r="AH134" s="120">
        <f t="shared" si="102"/>
        <v>0</v>
      </c>
      <c r="AI134" s="108">
        <f t="shared" si="103"/>
        <v>0</v>
      </c>
      <c r="AJ134" s="121">
        <f t="shared" si="104"/>
        <v>0</v>
      </c>
      <c r="AK134" s="109"/>
      <c r="AL134" s="109"/>
      <c r="AM134" s="109"/>
      <c r="AN134" s="109"/>
      <c r="AO134" s="87" t="e">
        <f t="shared" si="120"/>
        <v>#DIV/0!</v>
      </c>
      <c r="AP134" s="87" t="e">
        <f t="shared" si="121"/>
        <v>#DIV/0!</v>
      </c>
      <c r="AQ134" s="87" t="e">
        <f t="shared" si="122"/>
        <v>#DIV/0!</v>
      </c>
      <c r="AR134" s="108">
        <f t="shared" si="123"/>
        <v>0</v>
      </c>
      <c r="AS134" s="108">
        <f t="shared" si="124"/>
        <v>0</v>
      </c>
      <c r="AT134" s="108">
        <f t="shared" si="125"/>
        <v>0</v>
      </c>
      <c r="AU134" s="109"/>
      <c r="AV134" s="109"/>
      <c r="AW134" s="109"/>
      <c r="AX134" s="109"/>
      <c r="AY134" s="87" t="e">
        <f t="shared" si="126"/>
        <v>#DIV/0!</v>
      </c>
      <c r="AZ134" s="87" t="e">
        <f t="shared" si="127"/>
        <v>#DIV/0!</v>
      </c>
      <c r="BA134" s="87" t="e">
        <f t="shared" si="128"/>
        <v>#DIV/0!</v>
      </c>
      <c r="BB134" s="108">
        <f t="shared" si="129"/>
        <v>0</v>
      </c>
      <c r="BC134" s="108">
        <f t="shared" si="130"/>
        <v>0</v>
      </c>
      <c r="BD134" s="108">
        <f t="shared" si="131"/>
        <v>0</v>
      </c>
      <c r="BE134" s="109"/>
      <c r="BF134" s="109"/>
      <c r="BG134" s="109"/>
      <c r="BH134" s="109"/>
      <c r="BI134" s="87" t="e">
        <f t="shared" si="132"/>
        <v>#DIV/0!</v>
      </c>
      <c r="BJ134" s="87" t="e">
        <f t="shared" si="133"/>
        <v>#DIV/0!</v>
      </c>
      <c r="BK134" s="87" t="e">
        <f t="shared" si="134"/>
        <v>#DIV/0!</v>
      </c>
      <c r="BL134" s="108">
        <f t="shared" si="135"/>
        <v>0</v>
      </c>
      <c r="BM134" s="108">
        <f t="shared" si="136"/>
        <v>0</v>
      </c>
      <c r="BN134" s="108">
        <f t="shared" si="137"/>
        <v>0</v>
      </c>
      <c r="BO134" s="109"/>
      <c r="BP134" s="109"/>
      <c r="BQ134" s="109"/>
      <c r="BR134" s="109"/>
      <c r="BS134" s="87">
        <f t="shared" si="138"/>
        <v>-1</v>
      </c>
      <c r="BT134" s="87">
        <f t="shared" si="139"/>
        <v>0.33333333333333331</v>
      </c>
      <c r="BU134" s="87" t="e">
        <f t="shared" si="140"/>
        <v>#DIV/0!</v>
      </c>
      <c r="BV134" s="108">
        <f t="shared" si="141"/>
        <v>-12</v>
      </c>
      <c r="BW134" s="108">
        <f t="shared" si="142"/>
        <v>3</v>
      </c>
      <c r="BX134" s="108">
        <f t="shared" si="143"/>
        <v>9</v>
      </c>
      <c r="BY134" s="123"/>
      <c r="BZ134" s="123">
        <v>12</v>
      </c>
      <c r="CA134" s="54">
        <v>9</v>
      </c>
      <c r="CB134" s="54"/>
      <c r="CC134" s="108">
        <f t="shared" si="144"/>
        <v>0</v>
      </c>
      <c r="CD134" s="108">
        <f t="shared" si="145"/>
        <v>0</v>
      </c>
      <c r="CE134" s="54"/>
      <c r="CF134" s="54"/>
      <c r="CG134" s="54"/>
      <c r="CH134" s="87" t="e">
        <f t="shared" si="146"/>
        <v>#DIV/0!</v>
      </c>
      <c r="CI134" s="87" t="e">
        <f t="shared" si="147"/>
        <v>#DIV/0!</v>
      </c>
      <c r="CJ134" s="108">
        <f t="shared" si="148"/>
        <v>0</v>
      </c>
      <c r="CK134" s="108">
        <f t="shared" si="149"/>
        <v>0</v>
      </c>
      <c r="CL134" s="54"/>
      <c r="CM134" s="54"/>
      <c r="CN134" s="54"/>
      <c r="CO134" s="124"/>
      <c r="CP134" s="1" t="s">
        <v>11</v>
      </c>
      <c r="CQ134" s="4"/>
      <c r="CR134" s="125">
        <v>2150</v>
      </c>
      <c r="CS134" s="1" t="s">
        <v>309</v>
      </c>
      <c r="CT134" s="15" t="s">
        <v>15</v>
      </c>
    </row>
    <row r="135" spans="1:98" s="96" customFormat="1" x14ac:dyDescent="0.25">
      <c r="A135" s="80" t="s">
        <v>362</v>
      </c>
      <c r="B135" s="114">
        <v>34093482</v>
      </c>
      <c r="C135" s="5" t="s">
        <v>112</v>
      </c>
      <c r="D135"/>
      <c r="E135">
        <v>502000</v>
      </c>
      <c r="F135" s="106">
        <v>45489</v>
      </c>
      <c r="G135" s="107"/>
      <c r="H135" s="107" t="s">
        <v>21</v>
      </c>
      <c r="I135" s="107" t="s">
        <v>21</v>
      </c>
      <c r="J135" s="107" t="s">
        <v>21</v>
      </c>
      <c r="K135" s="87">
        <f t="shared" si="105"/>
        <v>-1</v>
      </c>
      <c r="L135" s="87">
        <f t="shared" si="106"/>
        <v>4.1032009737803188E-2</v>
      </c>
      <c r="M135" s="87">
        <f t="shared" si="107"/>
        <v>2.6674209864137932E-2</v>
      </c>
      <c r="N135" s="108">
        <f t="shared" si="108"/>
        <v>-898.69669999999996</v>
      </c>
      <c r="O135" s="108">
        <f t="shared" si="109"/>
        <v>35.421900000000051</v>
      </c>
      <c r="P135" s="108">
        <f t="shared" si="110"/>
        <v>22.428899999999885</v>
      </c>
      <c r="Q135" s="109"/>
      <c r="R135" s="109">
        <v>898.69669999999996</v>
      </c>
      <c r="S135" s="109">
        <v>863.27479999999991</v>
      </c>
      <c r="T135" s="109">
        <v>840.84590000000003</v>
      </c>
      <c r="U135" s="87">
        <f t="shared" si="111"/>
        <v>-1</v>
      </c>
      <c r="V135" s="87">
        <f t="shared" si="112"/>
        <v>1.530987745782679</v>
      </c>
      <c r="W135" s="87">
        <f t="shared" si="113"/>
        <v>-4.4724690813745784E-2</v>
      </c>
      <c r="X135" s="108">
        <f t="shared" si="114"/>
        <v>-208.399</v>
      </c>
      <c r="Y135" s="108">
        <f t="shared" si="115"/>
        <v>126.06</v>
      </c>
      <c r="Z135" s="108">
        <f t="shared" si="116"/>
        <v>-3.855000000000004</v>
      </c>
      <c r="AA135" s="109"/>
      <c r="AB135" s="109">
        <v>208.399</v>
      </c>
      <c r="AC135" s="109">
        <v>82.338999999999999</v>
      </c>
      <c r="AD135" s="109">
        <v>86.194000000000003</v>
      </c>
      <c r="AE135" s="87">
        <f t="shared" si="117"/>
        <v>-1</v>
      </c>
      <c r="AF135" s="87">
        <f t="shared" si="118"/>
        <v>1.9731555162589642</v>
      </c>
      <c r="AG135" s="87">
        <f t="shared" si="119"/>
        <v>4.9525708001099775E-2</v>
      </c>
      <c r="AH135" s="108">
        <f t="shared" si="102"/>
        <v>-181.58249999999998</v>
      </c>
      <c r="AI135" s="108">
        <f t="shared" si="103"/>
        <v>120.50849999999998</v>
      </c>
      <c r="AJ135" s="108">
        <f t="shared" si="104"/>
        <v>2.8819999999999979</v>
      </c>
      <c r="AK135" s="109"/>
      <c r="AL135" s="109">
        <v>181.58249999999998</v>
      </c>
      <c r="AM135" s="109">
        <v>61.073999999999998</v>
      </c>
      <c r="AN135" s="109">
        <v>58.192</v>
      </c>
      <c r="AO135" s="87">
        <f t="shared" si="120"/>
        <v>-1</v>
      </c>
      <c r="AP135" s="87">
        <f t="shared" si="121"/>
        <v>2.0698327898425037</v>
      </c>
      <c r="AQ135" s="87">
        <f t="shared" si="122"/>
        <v>0.24349157733537508</v>
      </c>
      <c r="AR135" s="108">
        <f t="shared" si="123"/>
        <v>-176.982</v>
      </c>
      <c r="AS135" s="108">
        <f t="shared" si="124"/>
        <v>119.33000000000001</v>
      </c>
      <c r="AT135" s="108">
        <f t="shared" si="125"/>
        <v>11.288999999999994</v>
      </c>
      <c r="AU135" s="109"/>
      <c r="AV135" s="109">
        <v>176.982</v>
      </c>
      <c r="AW135" s="109">
        <v>57.651999999999994</v>
      </c>
      <c r="AX135" s="109">
        <v>46.363</v>
      </c>
      <c r="AY135" s="87">
        <f t="shared" si="126"/>
        <v>-1</v>
      </c>
      <c r="AZ135" s="87">
        <f t="shared" si="127"/>
        <v>1.2441194209891437</v>
      </c>
      <c r="BA135" s="87">
        <f t="shared" si="128"/>
        <v>0.65979811462417615</v>
      </c>
      <c r="BB135" s="108">
        <f t="shared" si="129"/>
        <v>-317.00790000000001</v>
      </c>
      <c r="BC135" s="108">
        <f t="shared" si="130"/>
        <v>175.74630000000002</v>
      </c>
      <c r="BD135" s="108">
        <f t="shared" si="131"/>
        <v>56.153899999999993</v>
      </c>
      <c r="BE135" s="109"/>
      <c r="BF135" s="109">
        <v>317.00790000000001</v>
      </c>
      <c r="BG135" s="109">
        <v>141.26159999999999</v>
      </c>
      <c r="BH135" s="109">
        <v>85.107699999999994</v>
      </c>
      <c r="BI135" s="87">
        <f t="shared" si="132"/>
        <v>-1</v>
      </c>
      <c r="BJ135" s="87">
        <f t="shared" si="133"/>
        <v>0.53591225650684038</v>
      </c>
      <c r="BK135" s="87">
        <f t="shared" si="134"/>
        <v>2.0144664333538519E-2</v>
      </c>
      <c r="BL135" s="108">
        <f t="shared" si="135"/>
        <v>-402.04500000000002</v>
      </c>
      <c r="BM135" s="108">
        <f t="shared" si="136"/>
        <v>140.28200000000004</v>
      </c>
      <c r="BN135" s="108">
        <f t="shared" si="137"/>
        <v>5.1689999999999827</v>
      </c>
      <c r="BO135" s="109"/>
      <c r="BP135" s="109">
        <v>402.04500000000002</v>
      </c>
      <c r="BQ135" s="109">
        <v>261.76299999999998</v>
      </c>
      <c r="BR135" s="109">
        <v>256.59399999999999</v>
      </c>
      <c r="BS135" s="87">
        <f t="shared" si="138"/>
        <v>-1</v>
      </c>
      <c r="BT135" s="87">
        <f t="shared" si="139"/>
        <v>0</v>
      </c>
      <c r="BU135" s="87" t="e">
        <f t="shared" si="140"/>
        <v>#DIV/0!</v>
      </c>
      <c r="BV135" s="108">
        <f t="shared" si="141"/>
        <v>-18</v>
      </c>
      <c r="BW135" s="108">
        <f t="shared" si="142"/>
        <v>0</v>
      </c>
      <c r="BX135" s="108">
        <f t="shared" si="143"/>
        <v>18</v>
      </c>
      <c r="BY135" s="54"/>
      <c r="BZ135" s="54">
        <v>18</v>
      </c>
      <c r="CA135" s="54">
        <v>18</v>
      </c>
      <c r="CB135" s="54"/>
      <c r="CC135" s="108">
        <f t="shared" si="144"/>
        <v>0</v>
      </c>
      <c r="CD135" s="108">
        <f t="shared" si="145"/>
        <v>0</v>
      </c>
      <c r="CE135" s="5"/>
      <c r="CF135" s="5"/>
      <c r="CG135" s="5"/>
      <c r="CH135" s="87" t="e">
        <f t="shared" si="146"/>
        <v>#DIV/0!</v>
      </c>
      <c r="CI135" s="87" t="e">
        <f t="shared" si="147"/>
        <v>#DIV/0!</v>
      </c>
      <c r="CJ135" s="108">
        <f t="shared" si="148"/>
        <v>0</v>
      </c>
      <c r="CK135" s="108">
        <f t="shared" si="149"/>
        <v>0</v>
      </c>
      <c r="CL135" s="54"/>
      <c r="CM135" s="54"/>
      <c r="CN135" s="54"/>
      <c r="CO135" s="19"/>
      <c r="CP135" s="1" t="s">
        <v>9</v>
      </c>
      <c r="CQ135" s="4"/>
      <c r="CR135" s="1">
        <v>2820</v>
      </c>
      <c r="CS135" s="1" t="s">
        <v>407</v>
      </c>
      <c r="CT135" s="15" t="s">
        <v>15</v>
      </c>
    </row>
    <row r="136" spans="1:98" s="96" customFormat="1" x14ac:dyDescent="0.25">
      <c r="A136" s="80" t="s">
        <v>124</v>
      </c>
      <c r="B136" s="114">
        <v>37474592</v>
      </c>
      <c r="C136" s="5" t="s">
        <v>112</v>
      </c>
      <c r="D136"/>
      <c r="E136">
        <v>502000</v>
      </c>
      <c r="F136" s="106">
        <v>45688</v>
      </c>
      <c r="G136" s="107" t="s">
        <v>21</v>
      </c>
      <c r="H136" s="107" t="s">
        <v>21</v>
      </c>
      <c r="I136" s="107" t="s">
        <v>21</v>
      </c>
      <c r="J136" s="107" t="s">
        <v>21</v>
      </c>
      <c r="K136" s="87" t="e">
        <f t="shared" si="105"/>
        <v>#DIV/0!</v>
      </c>
      <c r="L136" s="87" t="e">
        <f t="shared" si="106"/>
        <v>#DIV/0!</v>
      </c>
      <c r="M136" s="87" t="e">
        <f t="shared" si="107"/>
        <v>#DIV/0!</v>
      </c>
      <c r="N136" s="108">
        <f t="shared" si="108"/>
        <v>0</v>
      </c>
      <c r="O136" s="108">
        <f t="shared" si="109"/>
        <v>0</v>
      </c>
      <c r="P136" s="108">
        <f t="shared" si="110"/>
        <v>0</v>
      </c>
      <c r="Q136" s="109"/>
      <c r="R136" s="109"/>
      <c r="S136" s="109"/>
      <c r="T136" s="109"/>
      <c r="U136" s="87">
        <f t="shared" si="111"/>
        <v>0.31473160112669413</v>
      </c>
      <c r="V136" s="87">
        <f t="shared" si="112"/>
        <v>1.0506583015367912</v>
      </c>
      <c r="W136" s="87">
        <f t="shared" si="113"/>
        <v>0.63229284624095328</v>
      </c>
      <c r="X136" s="108">
        <f t="shared" si="114"/>
        <v>42.794999999999987</v>
      </c>
      <c r="Y136" s="108">
        <f t="shared" si="115"/>
        <v>69.666000000000011</v>
      </c>
      <c r="Z136" s="108">
        <f t="shared" si="116"/>
        <v>25.685000000000002</v>
      </c>
      <c r="AA136" s="109">
        <v>178.768</v>
      </c>
      <c r="AB136" s="109">
        <v>135.97300000000001</v>
      </c>
      <c r="AC136" s="109">
        <v>66.307000000000002</v>
      </c>
      <c r="AD136" s="109">
        <v>40.622</v>
      </c>
      <c r="AE136" s="87">
        <f t="shared" si="117"/>
        <v>0.49509627664191036</v>
      </c>
      <c r="AF136" s="87">
        <f t="shared" si="118"/>
        <v>1.6328795743152813</v>
      </c>
      <c r="AG136" s="87">
        <f t="shared" si="119"/>
        <v>0.84192171246467429</v>
      </c>
      <c r="AH136" s="108">
        <f t="shared" si="102"/>
        <v>39.930999999999997</v>
      </c>
      <c r="AI136" s="108">
        <f t="shared" si="103"/>
        <v>50.02000000000001</v>
      </c>
      <c r="AJ136" s="108">
        <f t="shared" si="104"/>
        <v>14.001999999999999</v>
      </c>
      <c r="AK136" s="109">
        <v>120.584</v>
      </c>
      <c r="AL136" s="109">
        <v>80.653000000000006</v>
      </c>
      <c r="AM136" s="109">
        <v>30.632999999999999</v>
      </c>
      <c r="AN136" s="109">
        <v>16.631</v>
      </c>
      <c r="AO136" s="87">
        <f t="shared" si="120"/>
        <v>0.48053429545424409</v>
      </c>
      <c r="AP136" s="87">
        <f t="shared" si="121"/>
        <v>1.9408621025941091</v>
      </c>
      <c r="AQ136" s="87">
        <f t="shared" si="122"/>
        <v>0.603891634862041</v>
      </c>
      <c r="AR136" s="108">
        <f t="shared" si="123"/>
        <v>36.227000000000004</v>
      </c>
      <c r="AS136" s="108">
        <f t="shared" si="124"/>
        <v>49.753999999999991</v>
      </c>
      <c r="AT136" s="108">
        <f t="shared" si="125"/>
        <v>9.652000000000001</v>
      </c>
      <c r="AU136" s="109">
        <v>111.616</v>
      </c>
      <c r="AV136" s="109">
        <v>75.388999999999996</v>
      </c>
      <c r="AW136" s="109">
        <v>25.635000000000002</v>
      </c>
      <c r="AX136" s="109">
        <v>15.983000000000001</v>
      </c>
      <c r="AY136" s="87">
        <f t="shared" si="126"/>
        <v>0.49379670097279016</v>
      </c>
      <c r="AZ136" s="87">
        <f t="shared" si="127"/>
        <v>0.50074053177233935</v>
      </c>
      <c r="BA136" s="87">
        <f t="shared" si="128"/>
        <v>0.97144128361280269</v>
      </c>
      <c r="BB136" s="108">
        <f t="shared" si="129"/>
        <v>105.07500000000002</v>
      </c>
      <c r="BC136" s="108">
        <f t="shared" si="130"/>
        <v>71</v>
      </c>
      <c r="BD136" s="108">
        <f t="shared" si="131"/>
        <v>69.867999999999995</v>
      </c>
      <c r="BE136" s="109">
        <v>317.86500000000001</v>
      </c>
      <c r="BF136" s="109">
        <v>212.79</v>
      </c>
      <c r="BG136" s="109">
        <v>141.79</v>
      </c>
      <c r="BH136" s="109">
        <v>71.921999999999997</v>
      </c>
      <c r="BI136" s="87">
        <f t="shared" si="132"/>
        <v>0.7033033511850606</v>
      </c>
      <c r="BJ136" s="87">
        <f t="shared" si="133"/>
        <v>0.93110131041540267</v>
      </c>
      <c r="BK136" s="87">
        <f t="shared" si="134"/>
        <v>2.6311808745026255</v>
      </c>
      <c r="BL136" s="108">
        <f t="shared" si="135"/>
        <v>449.9129999999999</v>
      </c>
      <c r="BM136" s="108">
        <f t="shared" si="136"/>
        <v>308.44500000000005</v>
      </c>
      <c r="BN136" s="108">
        <f t="shared" si="137"/>
        <v>240.04000000000002</v>
      </c>
      <c r="BO136" s="109">
        <v>1089.627</v>
      </c>
      <c r="BP136" s="109">
        <v>639.71400000000006</v>
      </c>
      <c r="BQ136" s="109">
        <v>331.26900000000001</v>
      </c>
      <c r="BR136" s="109">
        <v>91.228999999999999</v>
      </c>
      <c r="BS136" s="87">
        <f t="shared" si="138"/>
        <v>0.14285714285714285</v>
      </c>
      <c r="BT136" s="87">
        <f t="shared" si="139"/>
        <v>1</v>
      </c>
      <c r="BU136" s="87">
        <f t="shared" si="140"/>
        <v>-0.22222222222222221</v>
      </c>
      <c r="BV136" s="108">
        <f t="shared" si="141"/>
        <v>8</v>
      </c>
      <c r="BW136" s="108">
        <f t="shared" si="142"/>
        <v>28</v>
      </c>
      <c r="BX136" s="108">
        <f t="shared" si="143"/>
        <v>-8</v>
      </c>
      <c r="BY136" s="54">
        <v>64</v>
      </c>
      <c r="BZ136" s="54">
        <v>56</v>
      </c>
      <c r="CA136" s="54">
        <v>28</v>
      </c>
      <c r="CB136" s="54">
        <v>36</v>
      </c>
      <c r="CC136" s="108">
        <f t="shared" si="144"/>
        <v>0</v>
      </c>
      <c r="CD136" s="108">
        <f t="shared" si="145"/>
        <v>0</v>
      </c>
      <c r="CE136" s="5"/>
      <c r="CF136" s="5"/>
      <c r="CG136" s="5"/>
      <c r="CH136" s="87" t="e">
        <f t="shared" si="146"/>
        <v>#DIV/0!</v>
      </c>
      <c r="CI136" s="87" t="e">
        <f t="shared" si="147"/>
        <v>#DIV/0!</v>
      </c>
      <c r="CJ136" s="108">
        <f t="shared" si="148"/>
        <v>0</v>
      </c>
      <c r="CK136" s="108">
        <f t="shared" si="149"/>
        <v>0</v>
      </c>
      <c r="CL136" s="54"/>
      <c r="CM136" s="54"/>
      <c r="CN136" s="54"/>
      <c r="CO136" s="19"/>
      <c r="CP136" s="1" t="s">
        <v>11</v>
      </c>
      <c r="CQ136" s="4"/>
      <c r="CR136" s="1">
        <v>5474</v>
      </c>
      <c r="CS136" s="1" t="s">
        <v>400</v>
      </c>
      <c r="CT136" s="15" t="s">
        <v>12</v>
      </c>
    </row>
    <row r="137" spans="1:98" s="96" customFormat="1" x14ac:dyDescent="0.25">
      <c r="A137" s="80" t="s">
        <v>227</v>
      </c>
      <c r="B137" s="114">
        <v>51568516</v>
      </c>
      <c r="C137" s="5" t="s">
        <v>343</v>
      </c>
      <c r="D137"/>
      <c r="E137">
        <v>522910</v>
      </c>
      <c r="F137" s="106">
        <v>45385</v>
      </c>
      <c r="G137" s="107"/>
      <c r="H137" s="107" t="s">
        <v>21</v>
      </c>
      <c r="I137" s="107" t="s">
        <v>334</v>
      </c>
      <c r="J137" s="107" t="s">
        <v>334</v>
      </c>
      <c r="K137" s="87" t="e">
        <f t="shared" si="105"/>
        <v>#DIV/0!</v>
      </c>
      <c r="L137" s="87" t="e">
        <f t="shared" si="106"/>
        <v>#DIV/0!</v>
      </c>
      <c r="M137" s="87" t="e">
        <f t="shared" si="107"/>
        <v>#DIV/0!</v>
      </c>
      <c r="N137" s="108">
        <f t="shared" si="108"/>
        <v>0</v>
      </c>
      <c r="O137" s="108">
        <f t="shared" si="109"/>
        <v>0</v>
      </c>
      <c r="P137" s="108">
        <f t="shared" si="110"/>
        <v>0</v>
      </c>
      <c r="Q137" s="109"/>
      <c r="R137" s="109"/>
      <c r="S137" s="109"/>
      <c r="T137" s="109"/>
      <c r="U137" s="87">
        <f t="shared" si="111"/>
        <v>-1</v>
      </c>
      <c r="V137" s="87">
        <f t="shared" si="112"/>
        <v>-0.46751315488446582</v>
      </c>
      <c r="W137" s="87">
        <f t="shared" si="113"/>
        <v>7.4483775811209643E-2</v>
      </c>
      <c r="X137" s="108">
        <f t="shared" si="114"/>
        <v>-4.6550000000000002</v>
      </c>
      <c r="Y137" s="108">
        <f t="shared" si="115"/>
        <v>-4.0870000000000006</v>
      </c>
      <c r="Z137" s="108">
        <f t="shared" si="116"/>
        <v>0.60600000000000165</v>
      </c>
      <c r="AA137" s="109"/>
      <c r="AB137" s="109">
        <v>4.6550000000000002</v>
      </c>
      <c r="AC137" s="109">
        <v>8.7420000000000009</v>
      </c>
      <c r="AD137" s="109">
        <v>8.1359999999999992</v>
      </c>
      <c r="AE137" s="87">
        <f t="shared" si="117"/>
        <v>-1</v>
      </c>
      <c r="AF137" s="87">
        <f t="shared" si="118"/>
        <v>-5.4147465437788068E-2</v>
      </c>
      <c r="AG137" s="87">
        <f t="shared" si="119"/>
        <v>0.11927788523533209</v>
      </c>
      <c r="AH137" s="108">
        <f t="shared" si="102"/>
        <v>-1.6419999999999999</v>
      </c>
      <c r="AI137" s="108">
        <f t="shared" si="103"/>
        <v>-9.4000000000000083E-2</v>
      </c>
      <c r="AJ137" s="108">
        <f t="shared" si="104"/>
        <v>0.18500000000000005</v>
      </c>
      <c r="AK137" s="109"/>
      <c r="AL137" s="109">
        <v>1.6419999999999999</v>
      </c>
      <c r="AM137" s="109">
        <v>1.736</v>
      </c>
      <c r="AN137" s="109">
        <v>1.5509999999999999</v>
      </c>
      <c r="AO137" s="87">
        <f t="shared" si="120"/>
        <v>-1</v>
      </c>
      <c r="AP137" s="87">
        <f t="shared" si="121"/>
        <v>0.32164562879850406</v>
      </c>
      <c r="AQ137" s="87">
        <f t="shared" si="122"/>
        <v>0.14938205265986018</v>
      </c>
      <c r="AR137" s="108">
        <f t="shared" si="123"/>
        <v>-2.827</v>
      </c>
      <c r="AS137" s="108">
        <f t="shared" si="124"/>
        <v>0.68800000000000017</v>
      </c>
      <c r="AT137" s="108">
        <f t="shared" si="125"/>
        <v>0.2779999999999998</v>
      </c>
      <c r="AU137" s="109"/>
      <c r="AV137" s="109">
        <v>2.827</v>
      </c>
      <c r="AW137" s="109">
        <v>2.1389999999999998</v>
      </c>
      <c r="AX137" s="109">
        <v>1.861</v>
      </c>
      <c r="AY137" s="87">
        <f t="shared" si="126"/>
        <v>-1</v>
      </c>
      <c r="AZ137" s="87">
        <f t="shared" si="127"/>
        <v>4.295756313460037E-2</v>
      </c>
      <c r="BA137" s="87">
        <f t="shared" si="128"/>
        <v>-0.14833702882483363</v>
      </c>
      <c r="BB137" s="108">
        <f t="shared" si="129"/>
        <v>-8.0120000000000005</v>
      </c>
      <c r="BC137" s="108">
        <f t="shared" si="130"/>
        <v>0.33000000000000007</v>
      </c>
      <c r="BD137" s="108">
        <f t="shared" si="131"/>
        <v>-1.3379999999999992</v>
      </c>
      <c r="BE137" s="109"/>
      <c r="BF137" s="109">
        <v>8.0120000000000005</v>
      </c>
      <c r="BG137" s="109">
        <v>7.6820000000000004</v>
      </c>
      <c r="BH137" s="109">
        <v>9.02</v>
      </c>
      <c r="BI137" s="87">
        <f t="shared" si="132"/>
        <v>-1</v>
      </c>
      <c r="BJ137" s="87">
        <f t="shared" si="133"/>
        <v>-0.10579360289680145</v>
      </c>
      <c r="BK137" s="87">
        <f t="shared" si="134"/>
        <v>-0.19394853334630532</v>
      </c>
      <c r="BL137" s="108">
        <f t="shared" si="135"/>
        <v>-14.817</v>
      </c>
      <c r="BM137" s="108">
        <f t="shared" si="136"/>
        <v>-1.7530000000000001</v>
      </c>
      <c r="BN137" s="108">
        <f t="shared" si="137"/>
        <v>-3.9869999999999983</v>
      </c>
      <c r="BO137" s="109"/>
      <c r="BP137" s="109">
        <v>14.817</v>
      </c>
      <c r="BQ137" s="109">
        <v>16.57</v>
      </c>
      <c r="BR137" s="109">
        <v>20.556999999999999</v>
      </c>
      <c r="BS137" s="87">
        <f t="shared" si="138"/>
        <v>-1</v>
      </c>
      <c r="BT137" s="87">
        <f t="shared" si="139"/>
        <v>-0.23076923076923078</v>
      </c>
      <c r="BU137" s="87">
        <f t="shared" si="140"/>
        <v>8.3333333333333329E-2</v>
      </c>
      <c r="BV137" s="108">
        <f t="shared" si="141"/>
        <v>-10</v>
      </c>
      <c r="BW137" s="108">
        <f t="shared" si="142"/>
        <v>-3</v>
      </c>
      <c r="BX137" s="108">
        <f t="shared" si="143"/>
        <v>1</v>
      </c>
      <c r="BY137" s="54"/>
      <c r="BZ137" s="54">
        <v>10</v>
      </c>
      <c r="CA137" s="54">
        <v>13</v>
      </c>
      <c r="CB137" s="54">
        <v>12</v>
      </c>
      <c r="CC137" s="108">
        <f t="shared" si="144"/>
        <v>0</v>
      </c>
      <c r="CD137" s="108">
        <f t="shared" si="145"/>
        <v>0</v>
      </c>
      <c r="CE137" s="5"/>
      <c r="CF137" s="5"/>
      <c r="CG137" s="5"/>
      <c r="CH137" s="87" t="e">
        <f t="shared" si="146"/>
        <v>#DIV/0!</v>
      </c>
      <c r="CI137" s="87" t="e">
        <f t="shared" si="147"/>
        <v>#DIV/0!</v>
      </c>
      <c r="CJ137" s="108">
        <f t="shared" si="148"/>
        <v>0</v>
      </c>
      <c r="CK137" s="108">
        <f t="shared" si="149"/>
        <v>0</v>
      </c>
      <c r="CL137" s="54"/>
      <c r="CM137" s="54"/>
      <c r="CN137" s="54"/>
      <c r="CO137" s="19"/>
      <c r="CP137" s="1" t="s">
        <v>11</v>
      </c>
      <c r="CQ137" s="4"/>
      <c r="CR137" s="1">
        <v>6700</v>
      </c>
      <c r="CS137" s="1" t="s">
        <v>339</v>
      </c>
      <c r="CT137" s="15" t="s">
        <v>12</v>
      </c>
    </row>
    <row r="138" spans="1:98" s="96" customFormat="1" x14ac:dyDescent="0.25">
      <c r="A138" s="80" t="s">
        <v>469</v>
      </c>
      <c r="B138" s="114">
        <v>32673821</v>
      </c>
      <c r="C138" t="s">
        <v>112</v>
      </c>
      <c r="D138"/>
      <c r="E138">
        <v>91000</v>
      </c>
      <c r="F138" s="106">
        <v>45503</v>
      </c>
      <c r="G138" s="117"/>
      <c r="H138" s="118" t="s">
        <v>21</v>
      </c>
      <c r="I138" s="119" t="s">
        <v>21</v>
      </c>
      <c r="J138" s="119"/>
      <c r="K138" s="87">
        <f t="shared" si="105"/>
        <v>-1</v>
      </c>
      <c r="L138" s="87">
        <f t="shared" si="106"/>
        <v>1.6986288177013753E-2</v>
      </c>
      <c r="M138" s="87" t="e">
        <f t="shared" si="107"/>
        <v>#DIV/0!</v>
      </c>
      <c r="N138" s="108">
        <f t="shared" si="108"/>
        <v>-844.78</v>
      </c>
      <c r="O138" s="108">
        <f t="shared" si="109"/>
        <v>14.110000000000014</v>
      </c>
      <c r="P138" s="108">
        <f t="shared" si="110"/>
        <v>830.67</v>
      </c>
      <c r="Q138" s="109"/>
      <c r="R138" s="109">
        <v>844.78</v>
      </c>
      <c r="S138" s="109">
        <v>830.67</v>
      </c>
      <c r="T138" s="109"/>
      <c r="U138" s="87" t="e">
        <f t="shared" si="111"/>
        <v>#DIV/0!</v>
      </c>
      <c r="V138" s="87" t="e">
        <f t="shared" si="112"/>
        <v>#DIV/0!</v>
      </c>
      <c r="W138" s="87" t="e">
        <f t="shared" si="113"/>
        <v>#DIV/0!</v>
      </c>
      <c r="X138" s="108">
        <f t="shared" si="114"/>
        <v>0</v>
      </c>
      <c r="Y138" s="108">
        <f t="shared" si="115"/>
        <v>0</v>
      </c>
      <c r="Z138" s="108">
        <f t="shared" si="116"/>
        <v>0</v>
      </c>
      <c r="AA138" s="109"/>
      <c r="AB138" s="109"/>
      <c r="AC138" s="109"/>
      <c r="AD138" s="109"/>
      <c r="AE138" s="109" t="e">
        <f t="shared" si="117"/>
        <v>#DIV/0!</v>
      </c>
      <c r="AF138" s="87" t="e">
        <f t="shared" si="118"/>
        <v>#DIV/0!</v>
      </c>
      <c r="AG138" s="122" t="e">
        <f t="shared" si="119"/>
        <v>#DIV/0!</v>
      </c>
      <c r="AH138" s="120">
        <f t="shared" si="102"/>
        <v>0</v>
      </c>
      <c r="AI138" s="108">
        <f t="shared" si="103"/>
        <v>0</v>
      </c>
      <c r="AJ138" s="121">
        <f t="shared" si="104"/>
        <v>0</v>
      </c>
      <c r="AK138" s="109"/>
      <c r="AL138" s="109"/>
      <c r="AM138" s="109"/>
      <c r="AN138" s="109"/>
      <c r="AO138" s="87" t="e">
        <f t="shared" si="120"/>
        <v>#DIV/0!</v>
      </c>
      <c r="AP138" s="87" t="e">
        <f t="shared" si="121"/>
        <v>#DIV/0!</v>
      </c>
      <c r="AQ138" s="87" t="e">
        <f t="shared" si="122"/>
        <v>#DIV/0!</v>
      </c>
      <c r="AR138" s="108">
        <f t="shared" si="123"/>
        <v>0</v>
      </c>
      <c r="AS138" s="108">
        <f t="shared" si="124"/>
        <v>0</v>
      </c>
      <c r="AT138" s="108">
        <f t="shared" si="125"/>
        <v>0</v>
      </c>
      <c r="AU138" s="109"/>
      <c r="AV138" s="109"/>
      <c r="AW138" s="109"/>
      <c r="AX138" s="109"/>
      <c r="AY138" s="87" t="e">
        <f t="shared" si="126"/>
        <v>#DIV/0!</v>
      </c>
      <c r="AZ138" s="87" t="e">
        <f t="shared" si="127"/>
        <v>#DIV/0!</v>
      </c>
      <c r="BA138" s="87" t="e">
        <f t="shared" si="128"/>
        <v>#DIV/0!</v>
      </c>
      <c r="BB138" s="108">
        <f t="shared" si="129"/>
        <v>0</v>
      </c>
      <c r="BC138" s="108">
        <f t="shared" si="130"/>
        <v>0</v>
      </c>
      <c r="BD138" s="108">
        <f t="shared" si="131"/>
        <v>0</v>
      </c>
      <c r="BE138" s="109"/>
      <c r="BF138" s="109"/>
      <c r="BG138" s="109"/>
      <c r="BH138" s="109"/>
      <c r="BI138" s="87" t="e">
        <f t="shared" si="132"/>
        <v>#DIV/0!</v>
      </c>
      <c r="BJ138" s="87" t="e">
        <f t="shared" si="133"/>
        <v>#DIV/0!</v>
      </c>
      <c r="BK138" s="87" t="e">
        <f t="shared" si="134"/>
        <v>#DIV/0!</v>
      </c>
      <c r="BL138" s="108">
        <f t="shared" si="135"/>
        <v>0</v>
      </c>
      <c r="BM138" s="108">
        <f t="shared" si="136"/>
        <v>0</v>
      </c>
      <c r="BN138" s="108">
        <f t="shared" si="137"/>
        <v>0</v>
      </c>
      <c r="BO138" s="109"/>
      <c r="BP138" s="109"/>
      <c r="BQ138" s="109"/>
      <c r="BR138" s="109"/>
      <c r="BS138" s="87">
        <f t="shared" si="138"/>
        <v>-1</v>
      </c>
      <c r="BT138" s="87">
        <f t="shared" si="139"/>
        <v>0.18181818181818182</v>
      </c>
      <c r="BU138" s="87" t="e">
        <f t="shared" si="140"/>
        <v>#DIV/0!</v>
      </c>
      <c r="BV138" s="108">
        <f t="shared" si="141"/>
        <v>-390</v>
      </c>
      <c r="BW138" s="108">
        <f t="shared" si="142"/>
        <v>60</v>
      </c>
      <c r="BX138" s="108">
        <f t="shared" si="143"/>
        <v>330</v>
      </c>
      <c r="BY138" s="123"/>
      <c r="BZ138" s="123">
        <v>390</v>
      </c>
      <c r="CA138" s="54">
        <v>330</v>
      </c>
      <c r="CB138" s="54"/>
      <c r="CC138" s="108">
        <f t="shared" si="144"/>
        <v>0</v>
      </c>
      <c r="CD138" s="108">
        <f t="shared" si="145"/>
        <v>0</v>
      </c>
      <c r="CE138" s="54"/>
      <c r="CF138" s="54"/>
      <c r="CG138" s="54"/>
      <c r="CH138" s="87" t="e">
        <f t="shared" si="146"/>
        <v>#DIV/0!</v>
      </c>
      <c r="CI138" s="87" t="e">
        <f t="shared" si="147"/>
        <v>#DIV/0!</v>
      </c>
      <c r="CJ138" s="108">
        <f t="shared" si="148"/>
        <v>0</v>
      </c>
      <c r="CK138" s="108">
        <f t="shared" si="149"/>
        <v>0</v>
      </c>
      <c r="CL138" s="54"/>
      <c r="CM138" s="54"/>
      <c r="CN138" s="54"/>
      <c r="CO138" s="19"/>
      <c r="CP138" s="1"/>
      <c r="CQ138" s="4"/>
      <c r="CR138" s="1">
        <v>2800</v>
      </c>
      <c r="CS138" s="1" t="s">
        <v>360</v>
      </c>
      <c r="CT138" s="15" t="s">
        <v>15</v>
      </c>
    </row>
    <row r="139" spans="1:98" s="96" customFormat="1" x14ac:dyDescent="0.25">
      <c r="A139" s="80" t="s">
        <v>275</v>
      </c>
      <c r="B139" s="114">
        <v>38243292</v>
      </c>
      <c r="C139" s="5" t="s">
        <v>276</v>
      </c>
      <c r="D139"/>
      <c r="E139">
        <v>467100</v>
      </c>
      <c r="F139" s="106">
        <v>45722</v>
      </c>
      <c r="G139" s="107" t="s">
        <v>21</v>
      </c>
      <c r="H139" s="107" t="s">
        <v>21</v>
      </c>
      <c r="I139" s="107" t="s">
        <v>21</v>
      </c>
      <c r="J139" s="107" t="s">
        <v>21</v>
      </c>
      <c r="K139" s="87" t="e">
        <f t="shared" si="105"/>
        <v>#DIV/0!</v>
      </c>
      <c r="L139" s="87" t="e">
        <f t="shared" si="106"/>
        <v>#DIV/0!</v>
      </c>
      <c r="M139" s="87" t="e">
        <f t="shared" si="107"/>
        <v>#DIV/0!</v>
      </c>
      <c r="N139" s="108">
        <f t="shared" si="108"/>
        <v>0</v>
      </c>
      <c r="O139" s="108">
        <f t="shared" si="109"/>
        <v>0</v>
      </c>
      <c r="P139" s="108">
        <f t="shared" si="110"/>
        <v>0</v>
      </c>
      <c r="Q139" s="109"/>
      <c r="R139" s="109"/>
      <c r="S139" s="109"/>
      <c r="T139" s="109"/>
      <c r="U139" s="87">
        <f t="shared" si="111"/>
        <v>-6.0653098769690689E-2</v>
      </c>
      <c r="V139" s="87">
        <f t="shared" si="112"/>
        <v>3.3456391324411532E-3</v>
      </c>
      <c r="W139" s="87">
        <f t="shared" si="113"/>
        <v>1.1872318950290182</v>
      </c>
      <c r="X139" s="108">
        <f t="shared" si="114"/>
        <v>-1.0549999999999997</v>
      </c>
      <c r="Y139" s="108">
        <f t="shared" si="115"/>
        <v>5.7999999999999829E-2</v>
      </c>
      <c r="Z139" s="108">
        <f t="shared" si="116"/>
        <v>9.4099999999999984</v>
      </c>
      <c r="AA139" s="109">
        <v>16.338999999999999</v>
      </c>
      <c r="AB139" s="109">
        <v>17.393999999999998</v>
      </c>
      <c r="AC139" s="109">
        <v>17.335999999999999</v>
      </c>
      <c r="AD139" s="109">
        <v>7.9260000000000002</v>
      </c>
      <c r="AE139" s="87">
        <f t="shared" si="117"/>
        <v>-0.12511079293652411</v>
      </c>
      <c r="AF139" s="87">
        <f t="shared" si="118"/>
        <v>-6.16614717441383E-3</v>
      </c>
      <c r="AG139" s="87">
        <f t="shared" si="119"/>
        <v>1.6891399416909618</v>
      </c>
      <c r="AH139" s="108">
        <f t="shared" si="102"/>
        <v>-1.8349999999999991</v>
      </c>
      <c r="AI139" s="108">
        <f t="shared" si="103"/>
        <v>-9.0999999999999304E-2</v>
      </c>
      <c r="AJ139" s="108">
        <f t="shared" si="104"/>
        <v>9.27</v>
      </c>
      <c r="AK139" s="109">
        <v>12.832000000000001</v>
      </c>
      <c r="AL139" s="109">
        <v>14.667</v>
      </c>
      <c r="AM139" s="109">
        <v>14.757999999999999</v>
      </c>
      <c r="AN139" s="109">
        <v>5.4880000000000004</v>
      </c>
      <c r="AO139" s="87">
        <f t="shared" si="120"/>
        <v>-0.11374715632109197</v>
      </c>
      <c r="AP139" s="87">
        <f t="shared" si="121"/>
        <v>2.9923684562859765E-2</v>
      </c>
      <c r="AQ139" s="87">
        <f t="shared" si="122"/>
        <v>1.618863955119215</v>
      </c>
      <c r="AR139" s="108">
        <f t="shared" si="123"/>
        <v>-1.75</v>
      </c>
      <c r="AS139" s="108">
        <f t="shared" si="124"/>
        <v>0.44699999999999918</v>
      </c>
      <c r="AT139" s="108">
        <f t="shared" si="125"/>
        <v>9.2340000000000018</v>
      </c>
      <c r="AU139" s="109">
        <v>13.635</v>
      </c>
      <c r="AV139" s="109">
        <v>15.385</v>
      </c>
      <c r="AW139" s="109">
        <v>14.938000000000001</v>
      </c>
      <c r="AX139" s="109">
        <v>5.7039999999999997</v>
      </c>
      <c r="AY139" s="87">
        <f t="shared" si="126"/>
        <v>0.13888888888888881</v>
      </c>
      <c r="AZ139" s="87">
        <f t="shared" si="127"/>
        <v>0.41709062688626386</v>
      </c>
      <c r="BA139" s="87">
        <f t="shared" si="128"/>
        <v>0.51022268524547454</v>
      </c>
      <c r="BB139" s="108">
        <f t="shared" si="129"/>
        <v>4.5649999999999977</v>
      </c>
      <c r="BC139" s="108">
        <f t="shared" si="130"/>
        <v>9.674000000000003</v>
      </c>
      <c r="BD139" s="108">
        <f t="shared" si="131"/>
        <v>7.8359999999999985</v>
      </c>
      <c r="BE139" s="109">
        <v>37.433</v>
      </c>
      <c r="BF139" s="109">
        <v>32.868000000000002</v>
      </c>
      <c r="BG139" s="109">
        <v>23.193999999999999</v>
      </c>
      <c r="BH139" s="109">
        <v>15.358000000000001</v>
      </c>
      <c r="BI139" s="87">
        <f t="shared" si="132"/>
        <v>3.0293007986672536E-2</v>
      </c>
      <c r="BJ139" s="87">
        <f t="shared" si="133"/>
        <v>5.8201332538303931E-2</v>
      </c>
      <c r="BK139" s="87">
        <f t="shared" si="134"/>
        <v>0.32655833548276159</v>
      </c>
      <c r="BL139" s="108">
        <f t="shared" si="135"/>
        <v>2.472999999999999</v>
      </c>
      <c r="BM139" s="108">
        <f t="shared" si="136"/>
        <v>4.4899999999999949</v>
      </c>
      <c r="BN139" s="108">
        <f t="shared" si="137"/>
        <v>18.991</v>
      </c>
      <c r="BO139" s="109">
        <v>84.108999999999995</v>
      </c>
      <c r="BP139" s="109">
        <v>81.635999999999996</v>
      </c>
      <c r="BQ139" s="109">
        <v>77.146000000000001</v>
      </c>
      <c r="BR139" s="109">
        <v>58.155000000000001</v>
      </c>
      <c r="BS139" s="87">
        <f t="shared" si="138"/>
        <v>0.33333333333333331</v>
      </c>
      <c r="BT139" s="87">
        <f t="shared" si="139"/>
        <v>0</v>
      </c>
      <c r="BU139" s="87">
        <f t="shared" si="140"/>
        <v>0</v>
      </c>
      <c r="BV139" s="108">
        <f t="shared" si="141"/>
        <v>1</v>
      </c>
      <c r="BW139" s="108">
        <f t="shared" si="142"/>
        <v>0</v>
      </c>
      <c r="BX139" s="108">
        <f t="shared" si="143"/>
        <v>0</v>
      </c>
      <c r="BY139" s="54">
        <v>4</v>
      </c>
      <c r="BZ139" s="54">
        <v>3</v>
      </c>
      <c r="CA139" s="54">
        <v>3</v>
      </c>
      <c r="CB139" s="54">
        <v>3</v>
      </c>
      <c r="CC139" s="108">
        <f t="shared" si="144"/>
        <v>0</v>
      </c>
      <c r="CD139" s="108">
        <f t="shared" si="145"/>
        <v>0</v>
      </c>
      <c r="CE139" s="5"/>
      <c r="CF139" s="5"/>
      <c r="CG139" s="5"/>
      <c r="CH139" s="87" t="e">
        <f t="shared" si="146"/>
        <v>#DIV/0!</v>
      </c>
      <c r="CI139" s="87" t="e">
        <f t="shared" si="147"/>
        <v>#DIV/0!</v>
      </c>
      <c r="CJ139" s="108">
        <f t="shared" si="148"/>
        <v>0</v>
      </c>
      <c r="CK139" s="108">
        <f t="shared" si="149"/>
        <v>0</v>
      </c>
      <c r="CL139" s="54"/>
      <c r="CM139" s="54"/>
      <c r="CN139" s="54"/>
      <c r="CO139" s="19"/>
      <c r="CP139" s="1" t="s">
        <v>11</v>
      </c>
      <c r="CQ139" s="4"/>
      <c r="CR139" s="1">
        <v>9000</v>
      </c>
      <c r="CS139" s="1" t="s">
        <v>300</v>
      </c>
      <c r="CT139" s="15" t="s">
        <v>304</v>
      </c>
    </row>
    <row r="140" spans="1:98" s="96" customFormat="1" x14ac:dyDescent="0.25">
      <c r="A140" s="80" t="s">
        <v>370</v>
      </c>
      <c r="B140" s="114">
        <v>38017101</v>
      </c>
      <c r="C140" s="5" t="s">
        <v>163</v>
      </c>
      <c r="D140" t="s">
        <v>200</v>
      </c>
      <c r="E140">
        <v>331200</v>
      </c>
      <c r="F140" s="106">
        <v>45370</v>
      </c>
      <c r="G140" s="107"/>
      <c r="H140" s="107" t="s">
        <v>21</v>
      </c>
      <c r="I140" s="107" t="s">
        <v>21</v>
      </c>
      <c r="J140" s="107" t="s">
        <v>21</v>
      </c>
      <c r="K140" s="87" t="e">
        <f t="shared" si="105"/>
        <v>#DIV/0!</v>
      </c>
      <c r="L140" s="87" t="e">
        <f t="shared" si="106"/>
        <v>#DIV/0!</v>
      </c>
      <c r="M140" s="87" t="e">
        <f t="shared" si="107"/>
        <v>#DIV/0!</v>
      </c>
      <c r="N140" s="108">
        <f t="shared" si="108"/>
        <v>0</v>
      </c>
      <c r="O140" s="108">
        <f t="shared" si="109"/>
        <v>0</v>
      </c>
      <c r="P140" s="108">
        <f t="shared" si="110"/>
        <v>0</v>
      </c>
      <c r="Q140" s="109"/>
      <c r="R140" s="109"/>
      <c r="S140" s="109"/>
      <c r="T140" s="109"/>
      <c r="U140" s="87">
        <f t="shared" si="111"/>
        <v>-1</v>
      </c>
      <c r="V140" s="87">
        <f t="shared" si="112"/>
        <v>0.34582159921526417</v>
      </c>
      <c r="W140" s="87">
        <f t="shared" si="113"/>
        <v>-4.2478412361763397E-2</v>
      </c>
      <c r="X140" s="108">
        <f t="shared" si="114"/>
        <v>-42.531999999999996</v>
      </c>
      <c r="Y140" s="108">
        <f t="shared" si="115"/>
        <v>10.928999999999995</v>
      </c>
      <c r="Z140" s="108">
        <f t="shared" si="116"/>
        <v>-1.402000000000001</v>
      </c>
      <c r="AA140" s="109"/>
      <c r="AB140" s="109">
        <v>42.531999999999996</v>
      </c>
      <c r="AC140" s="109">
        <v>31.603000000000002</v>
      </c>
      <c r="AD140" s="109">
        <v>33.005000000000003</v>
      </c>
      <c r="AE140" s="87">
        <f t="shared" si="117"/>
        <v>-1</v>
      </c>
      <c r="AF140" s="87">
        <f t="shared" si="118"/>
        <v>2.3066145324209839</v>
      </c>
      <c r="AG140" s="87">
        <f t="shared" si="119"/>
        <v>-0.61003811944091491</v>
      </c>
      <c r="AH140" s="108">
        <f t="shared" ref="AH140:AH171" si="150">AK140-AL140</f>
        <v>-10.148</v>
      </c>
      <c r="AI140" s="108">
        <f t="shared" si="103"/>
        <v>7.0789999999999997</v>
      </c>
      <c r="AJ140" s="108">
        <f t="shared" si="104"/>
        <v>-4.8010000000000002</v>
      </c>
      <c r="AK140" s="109"/>
      <c r="AL140" s="109">
        <v>10.148</v>
      </c>
      <c r="AM140" s="109">
        <v>3.069</v>
      </c>
      <c r="AN140" s="109">
        <v>7.87</v>
      </c>
      <c r="AO140" s="87">
        <f t="shared" si="120"/>
        <v>-1</v>
      </c>
      <c r="AP140" s="87">
        <f t="shared" si="121"/>
        <v>2.2765882765882766</v>
      </c>
      <c r="AQ140" s="87">
        <f t="shared" si="122"/>
        <v>-0.62048754495803915</v>
      </c>
      <c r="AR140" s="108">
        <f t="shared" si="123"/>
        <v>-9.3350000000000009</v>
      </c>
      <c r="AS140" s="108">
        <f t="shared" si="124"/>
        <v>6.4860000000000007</v>
      </c>
      <c r="AT140" s="108">
        <f t="shared" si="125"/>
        <v>-4.6579999999999995</v>
      </c>
      <c r="AU140" s="109"/>
      <c r="AV140" s="109">
        <v>9.3350000000000009</v>
      </c>
      <c r="AW140" s="109">
        <v>2.8490000000000002</v>
      </c>
      <c r="AX140" s="109">
        <v>7.5069999999999997</v>
      </c>
      <c r="AY140" s="87">
        <f t="shared" si="126"/>
        <v>-1</v>
      </c>
      <c r="AZ140" s="87">
        <f t="shared" si="127"/>
        <v>0.22488493402884299</v>
      </c>
      <c r="BA140" s="87">
        <f t="shared" si="128"/>
        <v>2.17902492553693E-2</v>
      </c>
      <c r="BB140" s="108">
        <f t="shared" si="129"/>
        <v>-39.918999999999997</v>
      </c>
      <c r="BC140" s="108">
        <f t="shared" si="130"/>
        <v>7.3289999999999935</v>
      </c>
      <c r="BD140" s="108">
        <f t="shared" si="131"/>
        <v>0.69500000000000384</v>
      </c>
      <c r="BE140" s="109"/>
      <c r="BF140" s="109">
        <v>39.918999999999997</v>
      </c>
      <c r="BG140" s="109">
        <v>32.590000000000003</v>
      </c>
      <c r="BH140" s="109">
        <v>31.895</v>
      </c>
      <c r="BI140" s="87">
        <f t="shared" si="132"/>
        <v>-1</v>
      </c>
      <c r="BJ140" s="87">
        <f t="shared" si="133"/>
        <v>-2.9550165256848151E-3</v>
      </c>
      <c r="BK140" s="87">
        <f t="shared" si="134"/>
        <v>0.14517577623813191</v>
      </c>
      <c r="BL140" s="108">
        <f t="shared" si="135"/>
        <v>-71.192999999999998</v>
      </c>
      <c r="BM140" s="108">
        <f t="shared" si="136"/>
        <v>-0.21099999999999852</v>
      </c>
      <c r="BN140" s="108">
        <f t="shared" si="137"/>
        <v>9.0519999999999996</v>
      </c>
      <c r="BO140" s="109"/>
      <c r="BP140" s="109">
        <v>71.192999999999998</v>
      </c>
      <c r="BQ140" s="109">
        <v>71.403999999999996</v>
      </c>
      <c r="BR140" s="109">
        <v>62.351999999999997</v>
      </c>
      <c r="BS140" s="87">
        <f t="shared" si="138"/>
        <v>-1</v>
      </c>
      <c r="BT140" s="87">
        <f t="shared" si="139"/>
        <v>8.1081081081081086E-2</v>
      </c>
      <c r="BU140" s="87">
        <f t="shared" si="140"/>
        <v>8.8235294117647065E-2</v>
      </c>
      <c r="BV140" s="108">
        <f t="shared" si="141"/>
        <v>-40</v>
      </c>
      <c r="BW140" s="108">
        <f t="shared" si="142"/>
        <v>3</v>
      </c>
      <c r="BX140" s="108">
        <f t="shared" si="143"/>
        <v>3</v>
      </c>
      <c r="BY140" s="54"/>
      <c r="BZ140" s="54">
        <v>40</v>
      </c>
      <c r="CA140" s="54">
        <v>37</v>
      </c>
      <c r="CB140" s="54">
        <v>34</v>
      </c>
      <c r="CC140" s="108">
        <f t="shared" si="144"/>
        <v>0</v>
      </c>
      <c r="CD140" s="108">
        <f t="shared" si="145"/>
        <v>0</v>
      </c>
      <c r="CE140" s="5"/>
      <c r="CF140" s="5"/>
      <c r="CG140" s="5"/>
      <c r="CH140" s="87" t="e">
        <f t="shared" si="146"/>
        <v>#DIV/0!</v>
      </c>
      <c r="CI140" s="87" t="e">
        <f t="shared" si="147"/>
        <v>#DIV/0!</v>
      </c>
      <c r="CJ140" s="108">
        <f t="shared" si="148"/>
        <v>0</v>
      </c>
      <c r="CK140" s="108">
        <f t="shared" si="149"/>
        <v>0</v>
      </c>
      <c r="CL140" s="54"/>
      <c r="CM140" s="54"/>
      <c r="CN140" s="54"/>
      <c r="CO140" s="19"/>
      <c r="CP140" s="1" t="s">
        <v>11</v>
      </c>
      <c r="CQ140" s="4"/>
      <c r="CR140" s="1">
        <v>8940</v>
      </c>
      <c r="CS140" s="1" t="s">
        <v>375</v>
      </c>
      <c r="CT140" s="15" t="s">
        <v>10</v>
      </c>
    </row>
    <row r="141" spans="1:98" s="96" customFormat="1" x14ac:dyDescent="0.25">
      <c r="A141" s="80" t="s">
        <v>170</v>
      </c>
      <c r="B141" s="114">
        <v>80149212</v>
      </c>
      <c r="C141" s="5" t="s">
        <v>163</v>
      </c>
      <c r="D141" t="s">
        <v>200</v>
      </c>
      <c r="E141">
        <v>432900</v>
      </c>
      <c r="F141" s="106">
        <v>45393</v>
      </c>
      <c r="G141" s="107"/>
      <c r="H141" s="107" t="s">
        <v>21</v>
      </c>
      <c r="I141" s="107" t="s">
        <v>21</v>
      </c>
      <c r="J141" s="107" t="s">
        <v>21</v>
      </c>
      <c r="K141" s="87">
        <f t="shared" si="105"/>
        <v>-1</v>
      </c>
      <c r="L141" s="87">
        <f t="shared" si="106"/>
        <v>0.23425365644518492</v>
      </c>
      <c r="M141" s="87">
        <f t="shared" si="107"/>
        <v>0.10567993277166066</v>
      </c>
      <c r="N141" s="108">
        <f t="shared" si="108"/>
        <v>-506.67099999999999</v>
      </c>
      <c r="O141" s="108">
        <f t="shared" si="109"/>
        <v>96.163000000000011</v>
      </c>
      <c r="P141" s="108">
        <f t="shared" si="110"/>
        <v>39.23599999999999</v>
      </c>
      <c r="Q141" s="109"/>
      <c r="R141" s="109">
        <v>506.67099999999999</v>
      </c>
      <c r="S141" s="109">
        <v>410.50799999999998</v>
      </c>
      <c r="T141" s="109">
        <v>371.27199999999999</v>
      </c>
      <c r="U141" s="87">
        <f t="shared" si="111"/>
        <v>-1</v>
      </c>
      <c r="V141" s="87">
        <f t="shared" si="112"/>
        <v>0.20357693243572067</v>
      </c>
      <c r="W141" s="87">
        <f t="shared" si="113"/>
        <v>0.15686504492247061</v>
      </c>
      <c r="X141" s="108">
        <f t="shared" si="114"/>
        <v>-296.77800000000002</v>
      </c>
      <c r="Y141" s="108">
        <f t="shared" si="115"/>
        <v>50.198000000000008</v>
      </c>
      <c r="Z141" s="108">
        <f t="shared" si="116"/>
        <v>33.435000000000002</v>
      </c>
      <c r="AA141" s="109"/>
      <c r="AB141" s="109">
        <v>296.77800000000002</v>
      </c>
      <c r="AC141" s="109">
        <v>246.58</v>
      </c>
      <c r="AD141" s="109">
        <v>213.14500000000001</v>
      </c>
      <c r="AE141" s="87">
        <f t="shared" si="117"/>
        <v>-1</v>
      </c>
      <c r="AF141" s="87">
        <f t="shared" si="118"/>
        <v>1.4392207645965882</v>
      </c>
      <c r="AG141" s="87">
        <f t="shared" si="119"/>
        <v>0.1011842023684046</v>
      </c>
      <c r="AH141" s="108">
        <f t="shared" si="150"/>
        <v>-43.323</v>
      </c>
      <c r="AI141" s="108">
        <f t="shared" si="103"/>
        <v>25.562000000000001</v>
      </c>
      <c r="AJ141" s="108">
        <f t="shared" si="104"/>
        <v>1.6319999999999979</v>
      </c>
      <c r="AK141" s="109"/>
      <c r="AL141" s="109">
        <v>43.323</v>
      </c>
      <c r="AM141" s="109">
        <v>17.760999999999999</v>
      </c>
      <c r="AN141" s="109">
        <v>16.129000000000001</v>
      </c>
      <c r="AO141" s="87">
        <f t="shared" si="120"/>
        <v>-1</v>
      </c>
      <c r="AP141" s="87">
        <f t="shared" si="121"/>
        <v>1.547687861271676</v>
      </c>
      <c r="AQ141" s="87">
        <f t="shared" si="122"/>
        <v>0.10110720678910033</v>
      </c>
      <c r="AR141" s="108">
        <f t="shared" si="123"/>
        <v>-42.311999999999998</v>
      </c>
      <c r="AS141" s="108">
        <f t="shared" si="124"/>
        <v>25.703999999999997</v>
      </c>
      <c r="AT141" s="108">
        <f t="shared" si="125"/>
        <v>1.5250000000000004</v>
      </c>
      <c r="AU141" s="109"/>
      <c r="AV141" s="109">
        <v>42.311999999999998</v>
      </c>
      <c r="AW141" s="109">
        <v>16.608000000000001</v>
      </c>
      <c r="AX141" s="109">
        <v>15.083</v>
      </c>
      <c r="AY141" s="87">
        <f t="shared" si="126"/>
        <v>-1</v>
      </c>
      <c r="AZ141" s="87">
        <f t="shared" si="127"/>
        <v>0.48291216427011546</v>
      </c>
      <c r="BA141" s="87">
        <f t="shared" si="128"/>
        <v>7.4609124988570918E-2</v>
      </c>
      <c r="BB141" s="108">
        <f t="shared" si="129"/>
        <v>-52.286000000000001</v>
      </c>
      <c r="BC141" s="108">
        <f t="shared" si="130"/>
        <v>17.027000000000001</v>
      </c>
      <c r="BD141" s="108">
        <f t="shared" si="131"/>
        <v>2.4480000000000004</v>
      </c>
      <c r="BE141" s="109"/>
      <c r="BF141" s="109">
        <v>52.286000000000001</v>
      </c>
      <c r="BG141" s="109">
        <v>35.259</v>
      </c>
      <c r="BH141" s="109">
        <v>32.811</v>
      </c>
      <c r="BI141" s="87">
        <f t="shared" si="132"/>
        <v>-1</v>
      </c>
      <c r="BJ141" s="87">
        <f t="shared" si="133"/>
        <v>0.35933409411290868</v>
      </c>
      <c r="BK141" s="87">
        <f t="shared" si="134"/>
        <v>0.17264125694674037</v>
      </c>
      <c r="BL141" s="108">
        <f t="shared" si="135"/>
        <v>-202.5</v>
      </c>
      <c r="BM141" s="108">
        <f t="shared" si="136"/>
        <v>53.53</v>
      </c>
      <c r="BN141" s="108">
        <f t="shared" si="137"/>
        <v>21.932000000000002</v>
      </c>
      <c r="BO141" s="109"/>
      <c r="BP141" s="109">
        <v>202.5</v>
      </c>
      <c r="BQ141" s="109">
        <v>148.97</v>
      </c>
      <c r="BR141" s="109">
        <v>127.038</v>
      </c>
      <c r="BS141" s="87">
        <f t="shared" si="138"/>
        <v>-1</v>
      </c>
      <c r="BT141" s="87">
        <f t="shared" si="139"/>
        <v>5.8823529411764705E-2</v>
      </c>
      <c r="BU141" s="87">
        <f t="shared" si="140"/>
        <v>5.6497175141242938E-2</v>
      </c>
      <c r="BV141" s="108">
        <f t="shared" si="141"/>
        <v>-396</v>
      </c>
      <c r="BW141" s="108">
        <f t="shared" si="142"/>
        <v>22</v>
      </c>
      <c r="BX141" s="108">
        <f t="shared" si="143"/>
        <v>20</v>
      </c>
      <c r="BY141" s="54"/>
      <c r="BZ141" s="54">
        <v>396</v>
      </c>
      <c r="CA141" s="54">
        <v>374</v>
      </c>
      <c r="CB141" s="54">
        <v>354</v>
      </c>
      <c r="CC141" s="108">
        <f t="shared" si="144"/>
        <v>0</v>
      </c>
      <c r="CD141" s="108">
        <f t="shared" si="145"/>
        <v>0</v>
      </c>
      <c r="CE141" s="5"/>
      <c r="CF141" s="5"/>
      <c r="CG141" s="5"/>
      <c r="CH141" s="87" t="e">
        <f t="shared" si="146"/>
        <v>#DIV/0!</v>
      </c>
      <c r="CI141" s="87" t="e">
        <f t="shared" si="147"/>
        <v>#DIV/0!</v>
      </c>
      <c r="CJ141" s="108">
        <f t="shared" si="148"/>
        <v>0</v>
      </c>
      <c r="CK141" s="108">
        <f t="shared" si="149"/>
        <v>0</v>
      </c>
      <c r="CL141" s="54"/>
      <c r="CM141" s="54"/>
      <c r="CN141" s="54"/>
      <c r="CO141" s="19"/>
      <c r="CP141" s="1" t="s">
        <v>18</v>
      </c>
      <c r="CQ141" s="4" t="s">
        <v>13</v>
      </c>
      <c r="CR141" s="1">
        <v>2600</v>
      </c>
      <c r="CS141" s="1" t="s">
        <v>374</v>
      </c>
      <c r="CT141" s="15" t="s">
        <v>15</v>
      </c>
    </row>
    <row r="142" spans="1:98" s="96" customFormat="1" x14ac:dyDescent="0.25">
      <c r="A142" s="80" t="s">
        <v>417</v>
      </c>
      <c r="B142" s="114">
        <v>42191930</v>
      </c>
      <c r="C142" s="5" t="s">
        <v>112</v>
      </c>
      <c r="D142"/>
      <c r="E142">
        <v>502000</v>
      </c>
      <c r="F142" s="106">
        <v>45470</v>
      </c>
      <c r="G142" s="107"/>
      <c r="H142" s="107" t="s">
        <v>21</v>
      </c>
      <c r="I142" s="107" t="s">
        <v>21</v>
      </c>
      <c r="J142" s="107" t="s">
        <v>21</v>
      </c>
      <c r="K142" s="87">
        <f t="shared" si="105"/>
        <v>-1</v>
      </c>
      <c r="L142" s="87">
        <f t="shared" si="106"/>
        <v>7.1386180989672532E-2</v>
      </c>
      <c r="M142" s="87">
        <f t="shared" si="107"/>
        <v>2.1528253285076135</v>
      </c>
      <c r="N142" s="108">
        <f t="shared" si="108"/>
        <v>-1346.7560000000001</v>
      </c>
      <c r="O142" s="108">
        <f t="shared" si="109"/>
        <v>89.734000000000151</v>
      </c>
      <c r="P142" s="108">
        <f t="shared" si="110"/>
        <v>858.32499999999993</v>
      </c>
      <c r="Q142" s="109"/>
      <c r="R142" s="109">
        <v>1346.7560000000001</v>
      </c>
      <c r="S142" s="109">
        <v>1257.0219999999999</v>
      </c>
      <c r="T142" s="109">
        <v>398.697</v>
      </c>
      <c r="U142" s="87">
        <f t="shared" si="111"/>
        <v>-1</v>
      </c>
      <c r="V142" s="87">
        <f t="shared" si="112"/>
        <v>-0.41485307549368522</v>
      </c>
      <c r="W142" s="87">
        <f t="shared" si="113"/>
        <v>13.097771068288786</v>
      </c>
      <c r="X142" s="108">
        <f t="shared" si="114"/>
        <v>-92.894999999999996</v>
      </c>
      <c r="Y142" s="108">
        <f t="shared" si="115"/>
        <v>-65.86</v>
      </c>
      <c r="Z142" s="108">
        <f t="shared" si="116"/>
        <v>147.494</v>
      </c>
      <c r="AA142" s="109"/>
      <c r="AB142" s="109">
        <v>92.894999999999996</v>
      </c>
      <c r="AC142" s="109">
        <v>158.755</v>
      </c>
      <c r="AD142" s="109">
        <v>11.260999999999999</v>
      </c>
      <c r="AE142" s="87">
        <f t="shared" si="117"/>
        <v>-1</v>
      </c>
      <c r="AF142" s="87">
        <f t="shared" si="118"/>
        <v>-0.41485307549368522</v>
      </c>
      <c r="AG142" s="87">
        <f t="shared" si="119"/>
        <v>13.097771068288786</v>
      </c>
      <c r="AH142" s="108">
        <f t="shared" si="150"/>
        <v>-92.894999999999996</v>
      </c>
      <c r="AI142" s="108">
        <f t="shared" ref="AI142:AI173" si="151">AL142-AM142</f>
        <v>-65.86</v>
      </c>
      <c r="AJ142" s="108">
        <f t="shared" ref="AJ142:AJ173" si="152">AM142-AN142</f>
        <v>147.494</v>
      </c>
      <c r="AK142" s="109"/>
      <c r="AL142" s="109">
        <v>92.894999999999996</v>
      </c>
      <c r="AM142" s="109">
        <v>158.755</v>
      </c>
      <c r="AN142" s="109">
        <v>11.260999999999999</v>
      </c>
      <c r="AO142" s="87">
        <f t="shared" si="120"/>
        <v>-1</v>
      </c>
      <c r="AP142" s="87">
        <f t="shared" si="121"/>
        <v>-0.32585268371625437</v>
      </c>
      <c r="AQ142" s="87">
        <f t="shared" si="122"/>
        <v>13.066741398637578</v>
      </c>
      <c r="AR142" s="108">
        <f t="shared" si="123"/>
        <v>-109.97499999999999</v>
      </c>
      <c r="AS142" s="108">
        <f t="shared" si="124"/>
        <v>-53.157000000000011</v>
      </c>
      <c r="AT142" s="108">
        <f t="shared" si="125"/>
        <v>151.535</v>
      </c>
      <c r="AU142" s="109"/>
      <c r="AV142" s="109">
        <v>109.97499999999999</v>
      </c>
      <c r="AW142" s="109">
        <v>163.13200000000001</v>
      </c>
      <c r="AX142" s="109">
        <v>11.597</v>
      </c>
      <c r="AY142" s="87">
        <f t="shared" si="126"/>
        <v>-1</v>
      </c>
      <c r="AZ142" s="87">
        <f t="shared" si="127"/>
        <v>0.55180948002210806</v>
      </c>
      <c r="BA142" s="87">
        <f t="shared" si="128"/>
        <v>3.8515934600507822</v>
      </c>
      <c r="BB142" s="108">
        <f t="shared" si="129"/>
        <v>-317.26900000000001</v>
      </c>
      <c r="BC142" s="108">
        <f t="shared" si="130"/>
        <v>112.81800000000001</v>
      </c>
      <c r="BD142" s="108">
        <f t="shared" si="131"/>
        <v>162.31</v>
      </c>
      <c r="BE142" s="109"/>
      <c r="BF142" s="109">
        <v>317.26900000000001</v>
      </c>
      <c r="BG142" s="109">
        <v>204.45099999999999</v>
      </c>
      <c r="BH142" s="109">
        <v>42.140999999999998</v>
      </c>
      <c r="BI142" s="87">
        <f t="shared" si="132"/>
        <v>-1</v>
      </c>
      <c r="BJ142" s="87">
        <f t="shared" si="133"/>
        <v>0.29002521561175271</v>
      </c>
      <c r="BK142" s="87">
        <f t="shared" si="134"/>
        <v>2.665475977853188</v>
      </c>
      <c r="BL142" s="108">
        <f t="shared" si="135"/>
        <v>-423.60300000000001</v>
      </c>
      <c r="BM142" s="108">
        <f t="shared" si="136"/>
        <v>95.235000000000014</v>
      </c>
      <c r="BN142" s="108">
        <f t="shared" si="137"/>
        <v>238.78399999999999</v>
      </c>
      <c r="BO142" s="109"/>
      <c r="BP142" s="109">
        <v>423.60300000000001</v>
      </c>
      <c r="BQ142" s="109">
        <v>328.36799999999999</v>
      </c>
      <c r="BR142" s="109">
        <v>89.584000000000003</v>
      </c>
      <c r="BS142" s="87" t="e">
        <f t="shared" si="138"/>
        <v>#DIV/0!</v>
      </c>
      <c r="BT142" s="87" t="e">
        <f t="shared" si="139"/>
        <v>#DIV/0!</v>
      </c>
      <c r="BU142" s="87" t="e">
        <f t="shared" si="140"/>
        <v>#DIV/0!</v>
      </c>
      <c r="BV142" s="108">
        <f t="shared" si="141"/>
        <v>0</v>
      </c>
      <c r="BW142" s="108">
        <f t="shared" si="142"/>
        <v>0</v>
      </c>
      <c r="BX142" s="108">
        <f t="shared" si="143"/>
        <v>0</v>
      </c>
      <c r="BY142" s="54"/>
      <c r="BZ142" s="54">
        <v>0</v>
      </c>
      <c r="CA142" s="54">
        <v>0</v>
      </c>
      <c r="CB142" s="54">
        <v>0</v>
      </c>
      <c r="CC142" s="108">
        <f t="shared" si="144"/>
        <v>0</v>
      </c>
      <c r="CD142" s="108">
        <f t="shared" si="145"/>
        <v>0</v>
      </c>
      <c r="CE142" s="5"/>
      <c r="CF142" s="5"/>
      <c r="CG142" s="5"/>
      <c r="CH142" s="87" t="e">
        <f t="shared" si="146"/>
        <v>#DIV/0!</v>
      </c>
      <c r="CI142" s="87" t="e">
        <f t="shared" si="147"/>
        <v>#DIV/0!</v>
      </c>
      <c r="CJ142" s="108">
        <f t="shared" si="148"/>
        <v>0</v>
      </c>
      <c r="CK142" s="108">
        <f t="shared" si="149"/>
        <v>0</v>
      </c>
      <c r="CL142" s="54"/>
      <c r="CM142" s="54"/>
      <c r="CN142" s="54"/>
      <c r="CO142" s="19"/>
      <c r="CP142" s="1" t="s">
        <v>9</v>
      </c>
      <c r="CQ142" s="4"/>
      <c r="CR142" s="1">
        <v>2100</v>
      </c>
      <c r="CS142" s="1" t="s">
        <v>349</v>
      </c>
      <c r="CT142" s="15" t="s">
        <v>15</v>
      </c>
    </row>
    <row r="143" spans="1:98" s="96" customFormat="1" x14ac:dyDescent="0.25">
      <c r="A143" s="80" t="s">
        <v>207</v>
      </c>
      <c r="B143" s="114">
        <v>49677715</v>
      </c>
      <c r="C143" s="5" t="s">
        <v>344</v>
      </c>
      <c r="D143"/>
      <c r="E143">
        <v>682040</v>
      </c>
      <c r="F143" s="106">
        <v>45429</v>
      </c>
      <c r="G143" s="107"/>
      <c r="H143" s="107" t="s">
        <v>21</v>
      </c>
      <c r="I143" s="107" t="s">
        <v>21</v>
      </c>
      <c r="J143" s="107" t="s">
        <v>21</v>
      </c>
      <c r="K143" s="87">
        <f t="shared" si="105"/>
        <v>-1</v>
      </c>
      <c r="L143" s="87">
        <f t="shared" si="106"/>
        <v>0.36035553144589128</v>
      </c>
      <c r="M143" s="87" t="e">
        <f t="shared" si="107"/>
        <v>#DIV/0!</v>
      </c>
      <c r="N143" s="108">
        <f t="shared" si="108"/>
        <v>-631.94500000000005</v>
      </c>
      <c r="O143" s="108">
        <f t="shared" si="109"/>
        <v>167.40100000000007</v>
      </c>
      <c r="P143" s="108">
        <f t="shared" si="110"/>
        <v>464.54399999999998</v>
      </c>
      <c r="Q143" s="109"/>
      <c r="R143" s="109">
        <v>631.94500000000005</v>
      </c>
      <c r="S143" s="109">
        <v>464.54399999999998</v>
      </c>
      <c r="T143" s="109"/>
      <c r="U143" s="87">
        <f t="shared" si="111"/>
        <v>-1</v>
      </c>
      <c r="V143" s="87">
        <f t="shared" si="112"/>
        <v>0.43327379534809873</v>
      </c>
      <c r="W143" s="87">
        <f t="shared" si="113"/>
        <v>0.89985672272075989</v>
      </c>
      <c r="X143" s="108">
        <f t="shared" si="114"/>
        <v>-361.09899999999999</v>
      </c>
      <c r="Y143" s="108">
        <f t="shared" si="115"/>
        <v>109.15899999999999</v>
      </c>
      <c r="Z143" s="108">
        <f t="shared" si="116"/>
        <v>119.32999999999998</v>
      </c>
      <c r="AA143" s="109"/>
      <c r="AB143" s="109">
        <v>361.09899999999999</v>
      </c>
      <c r="AC143" s="109">
        <v>251.94</v>
      </c>
      <c r="AD143" s="109">
        <v>132.61000000000001</v>
      </c>
      <c r="AE143" s="87">
        <f t="shared" si="117"/>
        <v>-1</v>
      </c>
      <c r="AF143" s="87">
        <f t="shared" si="118"/>
        <v>0.76812428078250872</v>
      </c>
      <c r="AG143" s="87">
        <f t="shared" si="119"/>
        <v>1.5299103603878283</v>
      </c>
      <c r="AH143" s="108">
        <f t="shared" si="150"/>
        <v>-15.365</v>
      </c>
      <c r="AI143" s="108">
        <f t="shared" si="151"/>
        <v>6.6750000000000007</v>
      </c>
      <c r="AJ143" s="108">
        <f t="shared" si="152"/>
        <v>25.088999999999999</v>
      </c>
      <c r="AK143" s="109"/>
      <c r="AL143" s="109">
        <v>15.365</v>
      </c>
      <c r="AM143" s="109">
        <v>8.69</v>
      </c>
      <c r="AN143" s="109">
        <v>-16.399000000000001</v>
      </c>
      <c r="AO143" s="87">
        <f t="shared" si="120"/>
        <v>-1</v>
      </c>
      <c r="AP143" s="87">
        <f t="shared" si="121"/>
        <v>0.55462885738115086</v>
      </c>
      <c r="AQ143" s="87">
        <f t="shared" si="122"/>
        <v>1.5076513639387892</v>
      </c>
      <c r="AR143" s="108">
        <f t="shared" si="123"/>
        <v>-13.048</v>
      </c>
      <c r="AS143" s="108">
        <f t="shared" si="124"/>
        <v>4.6549999999999994</v>
      </c>
      <c r="AT143" s="108">
        <f t="shared" si="125"/>
        <v>24.926000000000002</v>
      </c>
      <c r="AU143" s="109"/>
      <c r="AV143" s="109">
        <v>13.048</v>
      </c>
      <c r="AW143" s="109">
        <v>8.3930000000000007</v>
      </c>
      <c r="AX143" s="109">
        <v>-16.533000000000001</v>
      </c>
      <c r="AY143" s="87">
        <f t="shared" si="126"/>
        <v>-1</v>
      </c>
      <c r="AZ143" s="87">
        <f t="shared" si="127"/>
        <v>0.33155470680745913</v>
      </c>
      <c r="BA143" s="87">
        <f t="shared" si="128"/>
        <v>0.52562125107112245</v>
      </c>
      <c r="BB143" s="108">
        <f t="shared" si="129"/>
        <v>-47.414000000000001</v>
      </c>
      <c r="BC143" s="108">
        <f t="shared" si="130"/>
        <v>11.806000000000004</v>
      </c>
      <c r="BD143" s="108">
        <f t="shared" si="131"/>
        <v>12.267999999999997</v>
      </c>
      <c r="BE143" s="109"/>
      <c r="BF143" s="109">
        <v>47.414000000000001</v>
      </c>
      <c r="BG143" s="109">
        <v>35.607999999999997</v>
      </c>
      <c r="BH143" s="109">
        <v>23.34</v>
      </c>
      <c r="BI143" s="87">
        <f t="shared" si="132"/>
        <v>-1</v>
      </c>
      <c r="BJ143" s="87">
        <f t="shared" si="133"/>
        <v>0.42140819229902116</v>
      </c>
      <c r="BK143" s="87">
        <f t="shared" si="134"/>
        <v>0.12911239071661812</v>
      </c>
      <c r="BL143" s="108">
        <f t="shared" si="135"/>
        <v>-182.84</v>
      </c>
      <c r="BM143" s="108">
        <f t="shared" si="136"/>
        <v>54.206999999999994</v>
      </c>
      <c r="BN143" s="108">
        <f t="shared" si="137"/>
        <v>14.709000000000003</v>
      </c>
      <c r="BO143" s="109"/>
      <c r="BP143" s="109">
        <v>182.84</v>
      </c>
      <c r="BQ143" s="109">
        <v>128.63300000000001</v>
      </c>
      <c r="BR143" s="109">
        <v>113.92400000000001</v>
      </c>
      <c r="BS143" s="87">
        <f t="shared" si="138"/>
        <v>-1</v>
      </c>
      <c r="BT143" s="87">
        <f t="shared" si="139"/>
        <v>0.34740259740259738</v>
      </c>
      <c r="BU143" s="87">
        <f t="shared" si="140"/>
        <v>0.41284403669724773</v>
      </c>
      <c r="BV143" s="108">
        <f t="shared" si="141"/>
        <v>-415</v>
      </c>
      <c r="BW143" s="108">
        <f t="shared" si="142"/>
        <v>107</v>
      </c>
      <c r="BX143" s="108">
        <f t="shared" si="143"/>
        <v>90</v>
      </c>
      <c r="BY143" s="54"/>
      <c r="BZ143" s="54">
        <v>415</v>
      </c>
      <c r="CA143" s="54">
        <v>308</v>
      </c>
      <c r="CB143" s="54">
        <v>218</v>
      </c>
      <c r="CC143" s="108">
        <f t="shared" si="144"/>
        <v>0</v>
      </c>
      <c r="CD143" s="108">
        <f t="shared" si="145"/>
        <v>0</v>
      </c>
      <c r="CE143" s="5"/>
      <c r="CF143" s="5"/>
      <c r="CG143" s="5"/>
      <c r="CH143" s="87" t="e">
        <f t="shared" si="146"/>
        <v>#DIV/0!</v>
      </c>
      <c r="CI143" s="87" t="e">
        <f t="shared" si="147"/>
        <v>#DIV/0!</v>
      </c>
      <c r="CJ143" s="108">
        <f t="shared" si="148"/>
        <v>0</v>
      </c>
      <c r="CK143" s="108">
        <f t="shared" si="149"/>
        <v>0</v>
      </c>
      <c r="CL143" s="54"/>
      <c r="CM143" s="54"/>
      <c r="CN143" s="54"/>
      <c r="CO143" s="19"/>
      <c r="CP143" s="1" t="s">
        <v>11</v>
      </c>
      <c r="CQ143" s="4" t="s">
        <v>13</v>
      </c>
      <c r="CR143" s="1">
        <v>6700</v>
      </c>
      <c r="CS143" s="1" t="s">
        <v>318</v>
      </c>
      <c r="CT143" s="15" t="s">
        <v>12</v>
      </c>
    </row>
    <row r="144" spans="1:98" s="96" customFormat="1" x14ac:dyDescent="0.25">
      <c r="A144" s="80" t="s">
        <v>245</v>
      </c>
      <c r="B144" s="114">
        <v>29976465</v>
      </c>
      <c r="C144" s="5" t="s">
        <v>343</v>
      </c>
      <c r="D144"/>
      <c r="E144">
        <v>522920</v>
      </c>
      <c r="F144" s="106">
        <v>45385</v>
      </c>
      <c r="G144" s="107"/>
      <c r="H144" s="107" t="s">
        <v>21</v>
      </c>
      <c r="I144" s="107" t="s">
        <v>21</v>
      </c>
      <c r="J144" s="107" t="s">
        <v>21</v>
      </c>
      <c r="K144" s="87" t="e">
        <f t="shared" si="105"/>
        <v>#DIV/0!</v>
      </c>
      <c r="L144" s="87" t="e">
        <f t="shared" si="106"/>
        <v>#DIV/0!</v>
      </c>
      <c r="M144" s="87" t="e">
        <f t="shared" si="107"/>
        <v>#DIV/0!</v>
      </c>
      <c r="N144" s="108">
        <f t="shared" si="108"/>
        <v>0</v>
      </c>
      <c r="O144" s="108">
        <f t="shared" si="109"/>
        <v>0</v>
      </c>
      <c r="P144" s="108">
        <f t="shared" si="110"/>
        <v>0</v>
      </c>
      <c r="Q144" s="109"/>
      <c r="R144" s="109"/>
      <c r="S144" s="109"/>
      <c r="T144" s="109"/>
      <c r="U144" s="87">
        <f t="shared" si="111"/>
        <v>-1</v>
      </c>
      <c r="V144" s="87">
        <f t="shared" si="112"/>
        <v>7.8667413213885817E-2</v>
      </c>
      <c r="W144" s="87">
        <f t="shared" si="113"/>
        <v>0.17345597897503287</v>
      </c>
      <c r="X144" s="108">
        <f t="shared" si="114"/>
        <v>-3.8530000000000002</v>
      </c>
      <c r="Y144" s="108">
        <f t="shared" si="115"/>
        <v>0.28100000000000014</v>
      </c>
      <c r="Z144" s="108">
        <f t="shared" si="116"/>
        <v>0.52800000000000002</v>
      </c>
      <c r="AA144" s="109"/>
      <c r="AB144" s="109">
        <v>3.8530000000000002</v>
      </c>
      <c r="AC144" s="109">
        <v>3.5720000000000001</v>
      </c>
      <c r="AD144" s="109">
        <v>3.044</v>
      </c>
      <c r="AE144" s="87">
        <f t="shared" si="117"/>
        <v>-1</v>
      </c>
      <c r="AF144" s="87">
        <f t="shared" si="118"/>
        <v>-5.7259713701431431E-2</v>
      </c>
      <c r="AG144" s="87">
        <f t="shared" si="119"/>
        <v>-3.9292730844793747E-2</v>
      </c>
      <c r="AH144" s="108">
        <f t="shared" si="150"/>
        <v>-0.92200000000000004</v>
      </c>
      <c r="AI144" s="108">
        <f t="shared" si="151"/>
        <v>-5.5999999999999939E-2</v>
      </c>
      <c r="AJ144" s="108">
        <f t="shared" si="152"/>
        <v>-4.0000000000000036E-2</v>
      </c>
      <c r="AK144" s="109"/>
      <c r="AL144" s="109">
        <v>0.92200000000000004</v>
      </c>
      <c r="AM144" s="109">
        <v>0.97799999999999998</v>
      </c>
      <c r="AN144" s="109">
        <v>1.018</v>
      </c>
      <c r="AO144" s="87">
        <f t="shared" si="120"/>
        <v>-1</v>
      </c>
      <c r="AP144" s="87">
        <f t="shared" si="121"/>
        <v>-6.4681724845995839E-2</v>
      </c>
      <c r="AQ144" s="87">
        <f t="shared" si="122"/>
        <v>-4.0394088669950666E-2</v>
      </c>
      <c r="AR144" s="108">
        <f t="shared" si="123"/>
        <v>-0.91100000000000003</v>
      </c>
      <c r="AS144" s="108">
        <f t="shared" si="124"/>
        <v>-6.2999999999999945E-2</v>
      </c>
      <c r="AT144" s="108">
        <f t="shared" si="125"/>
        <v>-4.0999999999999925E-2</v>
      </c>
      <c r="AU144" s="109"/>
      <c r="AV144" s="109">
        <v>0.91100000000000003</v>
      </c>
      <c r="AW144" s="109">
        <v>0.97399999999999998</v>
      </c>
      <c r="AX144" s="109">
        <v>1.0149999999999999</v>
      </c>
      <c r="AY144" s="87">
        <f t="shared" si="126"/>
        <v>-1</v>
      </c>
      <c r="AZ144" s="87">
        <f t="shared" si="127"/>
        <v>-5.8219178082191833E-2</v>
      </c>
      <c r="BA144" s="87">
        <f t="shared" si="128"/>
        <v>-3.8419319429198719E-2</v>
      </c>
      <c r="BB144" s="108">
        <f t="shared" si="129"/>
        <v>-0.82499999999999996</v>
      </c>
      <c r="BC144" s="108">
        <f t="shared" si="130"/>
        <v>-5.1000000000000045E-2</v>
      </c>
      <c r="BD144" s="108">
        <f t="shared" si="131"/>
        <v>-3.5000000000000031E-2</v>
      </c>
      <c r="BE144" s="109"/>
      <c r="BF144" s="109">
        <v>0.82499999999999996</v>
      </c>
      <c r="BG144" s="109">
        <v>0.876</v>
      </c>
      <c r="BH144" s="109">
        <v>0.91100000000000003</v>
      </c>
      <c r="BI144" s="87">
        <f t="shared" si="132"/>
        <v>-1</v>
      </c>
      <c r="BJ144" s="87">
        <f t="shared" si="133"/>
        <v>0.33316807139315824</v>
      </c>
      <c r="BK144" s="87">
        <f t="shared" si="134"/>
        <v>-0.60682261208577004</v>
      </c>
      <c r="BL144" s="108">
        <f t="shared" si="135"/>
        <v>-2.6890000000000001</v>
      </c>
      <c r="BM144" s="108">
        <f t="shared" si="136"/>
        <v>0.67200000000000015</v>
      </c>
      <c r="BN144" s="108">
        <f t="shared" si="137"/>
        <v>-3.113</v>
      </c>
      <c r="BO144" s="109"/>
      <c r="BP144" s="109">
        <v>2.6890000000000001</v>
      </c>
      <c r="BQ144" s="109">
        <v>2.0169999999999999</v>
      </c>
      <c r="BR144" s="109">
        <v>5.13</v>
      </c>
      <c r="BS144" s="87">
        <f t="shared" si="138"/>
        <v>-1</v>
      </c>
      <c r="BT144" s="87">
        <f t="shared" si="139"/>
        <v>0</v>
      </c>
      <c r="BU144" s="87">
        <f t="shared" si="140"/>
        <v>0.33333333333333331</v>
      </c>
      <c r="BV144" s="108">
        <f t="shared" si="141"/>
        <v>-4</v>
      </c>
      <c r="BW144" s="108">
        <f t="shared" si="142"/>
        <v>0</v>
      </c>
      <c r="BX144" s="108">
        <f t="shared" si="143"/>
        <v>1</v>
      </c>
      <c r="BY144" s="54"/>
      <c r="BZ144" s="54">
        <v>4</v>
      </c>
      <c r="CA144" s="54">
        <v>4</v>
      </c>
      <c r="CB144" s="54">
        <v>3</v>
      </c>
      <c r="CC144" s="108">
        <f t="shared" si="144"/>
        <v>0</v>
      </c>
      <c r="CD144" s="108">
        <f t="shared" si="145"/>
        <v>0</v>
      </c>
      <c r="CE144" s="5"/>
      <c r="CF144" s="5"/>
      <c r="CG144" s="5"/>
      <c r="CH144" s="87" t="e">
        <f t="shared" si="146"/>
        <v>#DIV/0!</v>
      </c>
      <c r="CI144" s="87" t="e">
        <f t="shared" si="147"/>
        <v>#DIV/0!</v>
      </c>
      <c r="CJ144" s="108">
        <f t="shared" si="148"/>
        <v>0</v>
      </c>
      <c r="CK144" s="108">
        <f t="shared" si="149"/>
        <v>0</v>
      </c>
      <c r="CL144" s="54"/>
      <c r="CM144" s="54"/>
      <c r="CN144" s="54"/>
      <c r="CO144" s="19"/>
      <c r="CP144" s="1" t="s">
        <v>9</v>
      </c>
      <c r="CQ144" s="4"/>
      <c r="CR144" s="1">
        <v>9850</v>
      </c>
      <c r="CS144" s="1" t="s">
        <v>311</v>
      </c>
      <c r="CT144" s="15" t="s">
        <v>14</v>
      </c>
    </row>
    <row r="145" spans="1:98" s="96" customFormat="1" x14ac:dyDescent="0.25">
      <c r="A145" s="80" t="s">
        <v>269</v>
      </c>
      <c r="B145" s="114">
        <v>16608904</v>
      </c>
      <c r="C145" s="5" t="s">
        <v>111</v>
      </c>
      <c r="D145"/>
      <c r="E145"/>
      <c r="F145" s="106">
        <v>45644</v>
      </c>
      <c r="G145" s="107" t="s">
        <v>297</v>
      </c>
      <c r="H145" s="107" t="s">
        <v>297</v>
      </c>
      <c r="I145" s="107" t="s">
        <v>297</v>
      </c>
      <c r="J145" s="107" t="s">
        <v>297</v>
      </c>
      <c r="K145" s="87" t="e">
        <f t="shared" si="105"/>
        <v>#DIV/0!</v>
      </c>
      <c r="L145" s="87" t="e">
        <f t="shared" si="106"/>
        <v>#DIV/0!</v>
      </c>
      <c r="M145" s="87" t="e">
        <f t="shared" si="107"/>
        <v>#DIV/0!</v>
      </c>
      <c r="N145" s="108">
        <f t="shared" si="108"/>
        <v>0</v>
      </c>
      <c r="O145" s="108">
        <f t="shared" si="109"/>
        <v>0</v>
      </c>
      <c r="P145" s="108">
        <f t="shared" si="110"/>
        <v>0</v>
      </c>
      <c r="Q145" s="109"/>
      <c r="R145" s="109"/>
      <c r="S145" s="109"/>
      <c r="T145" s="109"/>
      <c r="U145" s="87">
        <f t="shared" si="111"/>
        <v>-1.899873257287706</v>
      </c>
      <c r="V145" s="87">
        <f t="shared" si="112"/>
        <v>-5.7347670250895981E-2</v>
      </c>
      <c r="W145" s="87">
        <f t="shared" si="113"/>
        <v>0.13568521031207595</v>
      </c>
      <c r="X145" s="108">
        <f t="shared" si="114"/>
        <v>-1.4990000000000001</v>
      </c>
      <c r="Y145" s="108">
        <f t="shared" si="115"/>
        <v>-4.7999999999999932E-2</v>
      </c>
      <c r="Z145" s="108">
        <f t="shared" si="116"/>
        <v>9.9999999999999978E-2</v>
      </c>
      <c r="AA145" s="109">
        <v>-0.71</v>
      </c>
      <c r="AB145" s="109">
        <v>0.78900000000000003</v>
      </c>
      <c r="AC145" s="109">
        <v>0.83699999999999997</v>
      </c>
      <c r="AD145" s="109">
        <v>0.73699999999999999</v>
      </c>
      <c r="AE145" s="87">
        <f t="shared" si="117"/>
        <v>-10.727941176470589</v>
      </c>
      <c r="AF145" s="87">
        <f t="shared" si="118"/>
        <v>-0.21387283236994209</v>
      </c>
      <c r="AG145" s="87">
        <f t="shared" si="119"/>
        <v>2.8444444444444446</v>
      </c>
      <c r="AH145" s="108">
        <f t="shared" si="150"/>
        <v>-1.4590000000000001</v>
      </c>
      <c r="AI145" s="108">
        <f t="shared" si="151"/>
        <v>-3.6999999999999977E-2</v>
      </c>
      <c r="AJ145" s="108">
        <f t="shared" si="152"/>
        <v>0.128</v>
      </c>
      <c r="AK145" s="109">
        <v>-1.323</v>
      </c>
      <c r="AL145" s="109">
        <v>0.13600000000000001</v>
      </c>
      <c r="AM145" s="109">
        <v>0.17299999999999999</v>
      </c>
      <c r="AN145" s="109">
        <v>4.4999999999999998E-2</v>
      </c>
      <c r="AO145" s="87">
        <f t="shared" si="120"/>
        <v>-270.2</v>
      </c>
      <c r="AP145" s="87">
        <f t="shared" si="121"/>
        <v>-0.94845360824742264</v>
      </c>
      <c r="AQ145" s="87">
        <f t="shared" si="122"/>
        <v>98</v>
      </c>
      <c r="AR145" s="108">
        <f t="shared" si="123"/>
        <v>-1.351</v>
      </c>
      <c r="AS145" s="108">
        <f t="shared" si="124"/>
        <v>-9.1999999999999998E-2</v>
      </c>
      <c r="AT145" s="108">
        <f t="shared" si="125"/>
        <v>9.8000000000000004E-2</v>
      </c>
      <c r="AU145" s="109">
        <v>-1.3460000000000001</v>
      </c>
      <c r="AV145" s="109">
        <v>5.0000000000000001E-3</v>
      </c>
      <c r="AW145" s="109">
        <v>9.7000000000000003E-2</v>
      </c>
      <c r="AX145" s="109">
        <v>-1E-3</v>
      </c>
      <c r="AY145" s="87">
        <f t="shared" si="126"/>
        <v>-0.21466942148760326</v>
      </c>
      <c r="AZ145" s="87">
        <f t="shared" si="127"/>
        <v>6.202191440976047E-4</v>
      </c>
      <c r="BA145" s="87">
        <f t="shared" si="128"/>
        <v>1.5536426621876936E-2</v>
      </c>
      <c r="BB145" s="108">
        <f t="shared" si="129"/>
        <v>-1.0389999999999997</v>
      </c>
      <c r="BC145" s="108">
        <f t="shared" si="130"/>
        <v>3.0000000000001137E-3</v>
      </c>
      <c r="BD145" s="108">
        <f t="shared" si="131"/>
        <v>7.3999999999999844E-2</v>
      </c>
      <c r="BE145" s="109">
        <v>3.8010000000000002</v>
      </c>
      <c r="BF145" s="109">
        <v>4.84</v>
      </c>
      <c r="BG145" s="109">
        <v>4.8369999999999997</v>
      </c>
      <c r="BH145" s="109">
        <v>4.7629999999999999</v>
      </c>
      <c r="BI145" s="87">
        <f t="shared" si="132"/>
        <v>0.42049878985583505</v>
      </c>
      <c r="BJ145" s="87">
        <f t="shared" si="133"/>
        <v>-0.3676049777067944</v>
      </c>
      <c r="BK145" s="87">
        <f t="shared" si="134"/>
        <v>0.63871319520174474</v>
      </c>
      <c r="BL145" s="108">
        <f t="shared" si="135"/>
        <v>3.9960000000000004</v>
      </c>
      <c r="BM145" s="108">
        <f t="shared" si="136"/>
        <v>-5.5239999999999991</v>
      </c>
      <c r="BN145" s="108">
        <f t="shared" si="137"/>
        <v>5.8569999999999993</v>
      </c>
      <c r="BO145" s="109">
        <v>13.499000000000001</v>
      </c>
      <c r="BP145" s="109">
        <v>9.5030000000000001</v>
      </c>
      <c r="BQ145" s="109">
        <v>15.026999999999999</v>
      </c>
      <c r="BR145" s="109">
        <v>9.17</v>
      </c>
      <c r="BS145" s="87">
        <f t="shared" si="138"/>
        <v>0</v>
      </c>
      <c r="BT145" s="87">
        <f t="shared" si="139"/>
        <v>0</v>
      </c>
      <c r="BU145" s="87">
        <f t="shared" si="140"/>
        <v>0</v>
      </c>
      <c r="BV145" s="108">
        <f t="shared" si="141"/>
        <v>0</v>
      </c>
      <c r="BW145" s="108">
        <f t="shared" si="142"/>
        <v>0</v>
      </c>
      <c r="BX145" s="108">
        <f t="shared" si="143"/>
        <v>0</v>
      </c>
      <c r="BY145" s="54">
        <v>1</v>
      </c>
      <c r="BZ145" s="54">
        <v>1</v>
      </c>
      <c r="CA145" s="54">
        <v>1</v>
      </c>
      <c r="CB145" s="54">
        <v>1</v>
      </c>
      <c r="CC145" s="108">
        <f t="shared" si="144"/>
        <v>0</v>
      </c>
      <c r="CD145" s="108">
        <f t="shared" si="145"/>
        <v>0</v>
      </c>
      <c r="CE145" s="5"/>
      <c r="CF145" s="5"/>
      <c r="CG145" s="5"/>
      <c r="CH145" s="87" t="e">
        <f t="shared" si="146"/>
        <v>#DIV/0!</v>
      </c>
      <c r="CI145" s="87" t="e">
        <f t="shared" si="147"/>
        <v>#DIV/0!</v>
      </c>
      <c r="CJ145" s="108">
        <f t="shared" si="148"/>
        <v>0</v>
      </c>
      <c r="CK145" s="108">
        <f t="shared" si="149"/>
        <v>0</v>
      </c>
      <c r="CL145" s="54"/>
      <c r="CM145" s="54"/>
      <c r="CN145" s="54"/>
      <c r="CO145" s="19"/>
      <c r="CP145" s="1" t="s">
        <v>9</v>
      </c>
      <c r="CQ145" s="4"/>
      <c r="CR145" s="1">
        <v>7730</v>
      </c>
      <c r="CS145" s="1" t="s">
        <v>299</v>
      </c>
      <c r="CT145" s="15" t="s">
        <v>14</v>
      </c>
    </row>
    <row r="146" spans="1:98" s="96" customFormat="1" x14ac:dyDescent="0.25">
      <c r="A146" s="80" t="s">
        <v>116</v>
      </c>
      <c r="B146" s="114">
        <v>32781020</v>
      </c>
      <c r="C146" s="5" t="s">
        <v>112</v>
      </c>
      <c r="D146"/>
      <c r="E146">
        <v>501000</v>
      </c>
      <c r="F146" s="106">
        <v>45645</v>
      </c>
      <c r="G146" s="107" t="s">
        <v>303</v>
      </c>
      <c r="H146" s="107" t="s">
        <v>303</v>
      </c>
      <c r="I146" s="107" t="s">
        <v>303</v>
      </c>
      <c r="J146" s="107" t="s">
        <v>303</v>
      </c>
      <c r="K146" s="87">
        <f t="shared" si="105"/>
        <v>-0.11015927897475875</v>
      </c>
      <c r="L146" s="87">
        <f t="shared" si="106"/>
        <v>-4.7775961285094648E-2</v>
      </c>
      <c r="M146" s="87" t="e">
        <f t="shared" si="107"/>
        <v>#DIV/0!</v>
      </c>
      <c r="N146" s="108">
        <f t="shared" si="108"/>
        <v>-37.021999999999991</v>
      </c>
      <c r="O146" s="108">
        <f t="shared" si="109"/>
        <v>-16.862000000000023</v>
      </c>
      <c r="P146" s="108">
        <f t="shared" si="110"/>
        <v>352.93900000000002</v>
      </c>
      <c r="Q146" s="109">
        <v>299.05500000000001</v>
      </c>
      <c r="R146" s="109">
        <v>336.077</v>
      </c>
      <c r="S146" s="109">
        <v>352.93900000000002</v>
      </c>
      <c r="T146" s="109"/>
      <c r="U146" s="87">
        <f t="shared" si="111"/>
        <v>3.9411455596428184E-5</v>
      </c>
      <c r="V146" s="87">
        <f t="shared" si="112"/>
        <v>-3.1835467992826529E-2</v>
      </c>
      <c r="W146" s="87">
        <f t="shared" si="113"/>
        <v>0.20075445187696647</v>
      </c>
      <c r="X146" s="108">
        <f t="shared" si="114"/>
        <v>6.0000000000002274E-3</v>
      </c>
      <c r="Y146" s="108">
        <f t="shared" si="115"/>
        <v>-5.0060000000000002</v>
      </c>
      <c r="Z146" s="108">
        <f t="shared" si="116"/>
        <v>26.29000000000002</v>
      </c>
      <c r="AA146" s="109">
        <v>152.24600000000001</v>
      </c>
      <c r="AB146" s="109">
        <v>152.24</v>
      </c>
      <c r="AC146" s="109">
        <v>157.24600000000001</v>
      </c>
      <c r="AD146" s="109">
        <v>130.95599999999999</v>
      </c>
      <c r="AE146" s="87">
        <f t="shared" si="117"/>
        <v>-9.7825459998846384E-2</v>
      </c>
      <c r="AF146" s="87">
        <f t="shared" si="118"/>
        <v>-9.5972579263067272E-3</v>
      </c>
      <c r="AG146" s="87">
        <f t="shared" si="119"/>
        <v>-1.2216798803713E-2</v>
      </c>
      <c r="AH146" s="108">
        <f t="shared" si="150"/>
        <v>-3.3919999999999995</v>
      </c>
      <c r="AI146" s="108">
        <f t="shared" si="151"/>
        <v>-0.33599999999999852</v>
      </c>
      <c r="AJ146" s="108">
        <f t="shared" si="152"/>
        <v>-0.43299999999999983</v>
      </c>
      <c r="AK146" s="109">
        <v>31.282</v>
      </c>
      <c r="AL146" s="109">
        <v>34.673999999999999</v>
      </c>
      <c r="AM146" s="109">
        <v>35.01</v>
      </c>
      <c r="AN146" s="109">
        <v>35.442999999999998</v>
      </c>
      <c r="AO146" s="87">
        <f t="shared" si="120"/>
        <v>-0.7620833528667198</v>
      </c>
      <c r="AP146" s="87">
        <f t="shared" si="121"/>
        <v>-0.122469968734573</v>
      </c>
      <c r="AQ146" s="87">
        <f t="shared" si="122"/>
        <v>8.2713464879069942E-2</v>
      </c>
      <c r="AR146" s="108">
        <f t="shared" si="123"/>
        <v>-16.256</v>
      </c>
      <c r="AS146" s="108">
        <f t="shared" si="124"/>
        <v>-2.9770000000000003</v>
      </c>
      <c r="AT146" s="108">
        <f t="shared" si="125"/>
        <v>1.8569999999999993</v>
      </c>
      <c r="AU146" s="109">
        <v>5.0750000000000002</v>
      </c>
      <c r="AV146" s="109">
        <v>21.331</v>
      </c>
      <c r="AW146" s="109">
        <v>24.308</v>
      </c>
      <c r="AX146" s="109">
        <v>22.451000000000001</v>
      </c>
      <c r="AY146" s="87">
        <f t="shared" si="126"/>
        <v>5.8154942770327317E-2</v>
      </c>
      <c r="AZ146" s="87">
        <f t="shared" si="127"/>
        <v>0.10107413276985386</v>
      </c>
      <c r="BA146" s="87">
        <f t="shared" si="128"/>
        <v>0.37660808588001032</v>
      </c>
      <c r="BB146" s="108">
        <f t="shared" si="129"/>
        <v>5.090999999999994</v>
      </c>
      <c r="BC146" s="108">
        <f t="shared" si="130"/>
        <v>8.0360000000000014</v>
      </c>
      <c r="BD146" s="108">
        <f t="shared" si="131"/>
        <v>21.750999999999998</v>
      </c>
      <c r="BE146" s="109">
        <v>92.632999999999996</v>
      </c>
      <c r="BF146" s="109">
        <v>87.542000000000002</v>
      </c>
      <c r="BG146" s="109">
        <v>79.506</v>
      </c>
      <c r="BH146" s="109">
        <v>57.755000000000003</v>
      </c>
      <c r="BI146" s="87">
        <f t="shared" si="132"/>
        <v>0.28035457233802835</v>
      </c>
      <c r="BJ146" s="87">
        <f t="shared" si="133"/>
        <v>0.40572000903866479</v>
      </c>
      <c r="BK146" s="87">
        <f t="shared" si="134"/>
        <v>0.21659414169983335</v>
      </c>
      <c r="BL146" s="108">
        <f t="shared" si="135"/>
        <v>193.59100000000001</v>
      </c>
      <c r="BM146" s="108">
        <f t="shared" si="136"/>
        <v>199.29900000000004</v>
      </c>
      <c r="BN146" s="108">
        <f t="shared" si="137"/>
        <v>87.454000000000008</v>
      </c>
      <c r="BO146" s="109">
        <v>884.11300000000006</v>
      </c>
      <c r="BP146" s="109">
        <v>690.52200000000005</v>
      </c>
      <c r="BQ146" s="109">
        <v>491.22300000000001</v>
      </c>
      <c r="BR146" s="109">
        <v>403.76900000000001</v>
      </c>
      <c r="BS146" s="87">
        <f t="shared" si="138"/>
        <v>-0.10638297872340426</v>
      </c>
      <c r="BT146" s="87">
        <f t="shared" si="139"/>
        <v>-6.4676616915422883E-2</v>
      </c>
      <c r="BU146" s="87">
        <f t="shared" si="140"/>
        <v>0.2484472049689441</v>
      </c>
      <c r="BV146" s="108">
        <f t="shared" si="141"/>
        <v>-20</v>
      </c>
      <c r="BW146" s="108">
        <f t="shared" si="142"/>
        <v>-13</v>
      </c>
      <c r="BX146" s="108">
        <f t="shared" si="143"/>
        <v>40</v>
      </c>
      <c r="BY146" s="54">
        <v>168</v>
      </c>
      <c r="BZ146" s="54">
        <v>188</v>
      </c>
      <c r="CA146" s="54">
        <v>201</v>
      </c>
      <c r="CB146" s="54">
        <v>161</v>
      </c>
      <c r="CC146" s="108">
        <f t="shared" si="144"/>
        <v>0</v>
      </c>
      <c r="CD146" s="108">
        <f t="shared" si="145"/>
        <v>-40</v>
      </c>
      <c r="CE146" s="5"/>
      <c r="CF146" s="5"/>
      <c r="CG146" s="5">
        <v>40</v>
      </c>
      <c r="CH146" s="87" t="e">
        <f t="shared" si="146"/>
        <v>#DIV/0!</v>
      </c>
      <c r="CI146" s="87" t="e">
        <f t="shared" si="147"/>
        <v>#DIV/0!</v>
      </c>
      <c r="CJ146" s="108">
        <f t="shared" si="148"/>
        <v>0</v>
      </c>
      <c r="CK146" s="108">
        <f t="shared" si="149"/>
        <v>0</v>
      </c>
      <c r="CL146" s="54"/>
      <c r="CM146" s="54"/>
      <c r="CN146" s="54"/>
      <c r="CO146" s="19"/>
      <c r="CP146" s="1" t="s">
        <v>9</v>
      </c>
      <c r="CQ146" s="4" t="s">
        <v>13</v>
      </c>
      <c r="CR146" s="1">
        <v>1434</v>
      </c>
      <c r="CS146" s="1" t="s">
        <v>23</v>
      </c>
      <c r="CT146" s="15" t="s">
        <v>15</v>
      </c>
    </row>
    <row r="147" spans="1:98" s="96" customFormat="1" x14ac:dyDescent="0.25">
      <c r="A147" s="80" t="s">
        <v>173</v>
      </c>
      <c r="B147" s="114">
        <v>33785682</v>
      </c>
      <c r="C147" s="5" t="s">
        <v>163</v>
      </c>
      <c r="D147" t="s">
        <v>200</v>
      </c>
      <c r="E147">
        <v>466900</v>
      </c>
      <c r="F147" s="106">
        <v>45715</v>
      </c>
      <c r="G147" s="107" t="s">
        <v>21</v>
      </c>
      <c r="H147" s="107" t="s">
        <v>21</v>
      </c>
      <c r="I147" s="107" t="s">
        <v>21</v>
      </c>
      <c r="J147" s="107" t="s">
        <v>21</v>
      </c>
      <c r="K147" s="87">
        <f t="shared" si="105"/>
        <v>0.18836076302203253</v>
      </c>
      <c r="L147" s="87">
        <f t="shared" si="106"/>
        <v>0.28786057879901228</v>
      </c>
      <c r="M147" s="87">
        <f t="shared" si="107"/>
        <v>7.6096997302644631E-2</v>
      </c>
      <c r="N147" s="108">
        <f t="shared" si="108"/>
        <v>77.711999999999989</v>
      </c>
      <c r="O147" s="108">
        <f t="shared" si="109"/>
        <v>92.216999999999985</v>
      </c>
      <c r="P147" s="108">
        <f t="shared" si="110"/>
        <v>22.653999999999996</v>
      </c>
      <c r="Q147" s="109">
        <v>490.28199999999998</v>
      </c>
      <c r="R147" s="109">
        <v>412.57</v>
      </c>
      <c r="S147" s="109">
        <v>320.35300000000001</v>
      </c>
      <c r="T147" s="109">
        <v>297.69900000000001</v>
      </c>
      <c r="U147" s="87">
        <f t="shared" si="111"/>
        <v>0.40422544627933404</v>
      </c>
      <c r="V147" s="87">
        <f t="shared" si="112"/>
        <v>0.51973717633909677</v>
      </c>
      <c r="W147" s="87">
        <f t="shared" si="113"/>
        <v>0.286570220924659</v>
      </c>
      <c r="X147" s="108">
        <f t="shared" si="114"/>
        <v>36.275999999999996</v>
      </c>
      <c r="Y147" s="108">
        <f t="shared" si="115"/>
        <v>30.691000000000003</v>
      </c>
      <c r="Z147" s="108">
        <f t="shared" si="116"/>
        <v>13.152999999999999</v>
      </c>
      <c r="AA147" s="109">
        <v>126.018</v>
      </c>
      <c r="AB147" s="109">
        <v>89.742000000000004</v>
      </c>
      <c r="AC147" s="109">
        <v>59.051000000000002</v>
      </c>
      <c r="AD147" s="109">
        <v>45.898000000000003</v>
      </c>
      <c r="AE147" s="87">
        <f t="shared" si="117"/>
        <v>0.60295471483056406</v>
      </c>
      <c r="AF147" s="87">
        <f t="shared" si="118"/>
        <v>0.49590137058167744</v>
      </c>
      <c r="AG147" s="87">
        <f t="shared" si="119"/>
        <v>4.6126510305614783</v>
      </c>
      <c r="AH147" s="108">
        <f t="shared" si="150"/>
        <v>13.753999999999998</v>
      </c>
      <c r="AI147" s="108">
        <f t="shared" si="151"/>
        <v>7.5619999999999994</v>
      </c>
      <c r="AJ147" s="108">
        <f t="shared" si="152"/>
        <v>19.47</v>
      </c>
      <c r="AK147" s="109">
        <v>36.564999999999998</v>
      </c>
      <c r="AL147" s="109">
        <v>22.811</v>
      </c>
      <c r="AM147" s="109">
        <v>15.249000000000001</v>
      </c>
      <c r="AN147" s="109">
        <v>-4.2210000000000001</v>
      </c>
      <c r="AO147" s="87">
        <f t="shared" si="120"/>
        <v>0.70515754940108344</v>
      </c>
      <c r="AP147" s="87">
        <f t="shared" si="121"/>
        <v>0.75579370395177492</v>
      </c>
      <c r="AQ147" s="87">
        <f t="shared" si="122"/>
        <v>4.1901709401709404</v>
      </c>
      <c r="AR147" s="108">
        <f t="shared" si="123"/>
        <v>18.484999999999999</v>
      </c>
      <c r="AS147" s="108">
        <f t="shared" si="124"/>
        <v>11.283999999999999</v>
      </c>
      <c r="AT147" s="108">
        <f t="shared" si="125"/>
        <v>19.61</v>
      </c>
      <c r="AU147" s="109">
        <v>44.698999999999998</v>
      </c>
      <c r="AV147" s="109">
        <v>26.213999999999999</v>
      </c>
      <c r="AW147" s="109">
        <v>14.93</v>
      </c>
      <c r="AX147" s="109">
        <v>-4.68</v>
      </c>
      <c r="AY147" s="87">
        <f t="shared" si="126"/>
        <v>0.7031419785910803</v>
      </c>
      <c r="AZ147" s="87">
        <f t="shared" si="127"/>
        <v>0.43549832398526434</v>
      </c>
      <c r="BA147" s="87">
        <f t="shared" si="128"/>
        <v>0.46089696969696969</v>
      </c>
      <c r="BB147" s="108">
        <f t="shared" si="129"/>
        <v>30.412999999999997</v>
      </c>
      <c r="BC147" s="108">
        <f t="shared" si="130"/>
        <v>13.122</v>
      </c>
      <c r="BD147" s="108">
        <f t="shared" si="131"/>
        <v>9.5060000000000002</v>
      </c>
      <c r="BE147" s="109">
        <v>73.665999999999997</v>
      </c>
      <c r="BF147" s="109">
        <v>43.253</v>
      </c>
      <c r="BG147" s="109">
        <v>30.131</v>
      </c>
      <c r="BH147" s="109">
        <v>20.625</v>
      </c>
      <c r="BI147" s="87">
        <f t="shared" si="132"/>
        <v>0.65133898016750602</v>
      </c>
      <c r="BJ147" s="87">
        <f t="shared" si="133"/>
        <v>0.2193294741919922</v>
      </c>
      <c r="BK147" s="87">
        <f t="shared" si="134"/>
        <v>0.31452124286620181</v>
      </c>
      <c r="BL147" s="108">
        <f t="shared" si="135"/>
        <v>164.637</v>
      </c>
      <c r="BM147" s="108">
        <f t="shared" si="136"/>
        <v>45.466999999999985</v>
      </c>
      <c r="BN147" s="108">
        <f t="shared" si="137"/>
        <v>49.600000000000023</v>
      </c>
      <c r="BO147" s="109">
        <v>417.404</v>
      </c>
      <c r="BP147" s="109">
        <v>252.767</v>
      </c>
      <c r="BQ147" s="109">
        <v>207.3</v>
      </c>
      <c r="BR147" s="109">
        <v>157.69999999999999</v>
      </c>
      <c r="BS147" s="87">
        <f t="shared" si="138"/>
        <v>0.21276595744680851</v>
      </c>
      <c r="BT147" s="87">
        <f t="shared" si="139"/>
        <v>-7.0422535211267607E-3</v>
      </c>
      <c r="BU147" s="87">
        <f t="shared" si="140"/>
        <v>-0.22826086956521738</v>
      </c>
      <c r="BV147" s="108">
        <f t="shared" si="141"/>
        <v>30</v>
      </c>
      <c r="BW147" s="108">
        <f t="shared" si="142"/>
        <v>-1</v>
      </c>
      <c r="BX147" s="108">
        <f t="shared" si="143"/>
        <v>-42</v>
      </c>
      <c r="BY147" s="54">
        <v>171</v>
      </c>
      <c r="BZ147" s="54">
        <v>141</v>
      </c>
      <c r="CA147" s="54">
        <v>142</v>
      </c>
      <c r="CB147" s="54">
        <v>184</v>
      </c>
      <c r="CC147" s="108">
        <f t="shared" si="144"/>
        <v>0</v>
      </c>
      <c r="CD147" s="108">
        <f t="shared" si="145"/>
        <v>0</v>
      </c>
      <c r="CE147" s="5"/>
      <c r="CF147" s="5"/>
      <c r="CG147" s="5"/>
      <c r="CH147" s="87" t="e">
        <f t="shared" si="146"/>
        <v>#DIV/0!</v>
      </c>
      <c r="CI147" s="87" t="e">
        <f t="shared" si="147"/>
        <v>#DIV/0!</v>
      </c>
      <c r="CJ147" s="108">
        <f t="shared" si="148"/>
        <v>0</v>
      </c>
      <c r="CK147" s="108">
        <f t="shared" si="149"/>
        <v>0</v>
      </c>
      <c r="CL147" s="54"/>
      <c r="CM147" s="54"/>
      <c r="CN147" s="54"/>
      <c r="CO147" s="19"/>
      <c r="CP147" s="1" t="s">
        <v>11</v>
      </c>
      <c r="CQ147" s="4" t="s">
        <v>13</v>
      </c>
      <c r="CR147" s="1">
        <v>4600</v>
      </c>
      <c r="CS147" s="1" t="s">
        <v>341</v>
      </c>
      <c r="CT147" s="15" t="s">
        <v>317</v>
      </c>
    </row>
    <row r="148" spans="1:98" s="96" customFormat="1" x14ac:dyDescent="0.25">
      <c r="A148" s="80" t="s">
        <v>121</v>
      </c>
      <c r="B148" s="114">
        <v>38675281</v>
      </c>
      <c r="C148" s="5" t="s">
        <v>112</v>
      </c>
      <c r="D148"/>
      <c r="E148">
        <v>522910</v>
      </c>
      <c r="F148" s="106">
        <v>45436</v>
      </c>
      <c r="G148" s="107"/>
      <c r="H148" s="107" t="s">
        <v>21</v>
      </c>
      <c r="I148" s="107" t="s">
        <v>21</v>
      </c>
      <c r="J148" s="107" t="s">
        <v>21</v>
      </c>
      <c r="K148" s="87" t="e">
        <f t="shared" si="105"/>
        <v>#DIV/0!</v>
      </c>
      <c r="L148" s="87" t="e">
        <f t="shared" si="106"/>
        <v>#DIV/0!</v>
      </c>
      <c r="M148" s="87" t="e">
        <f t="shared" si="107"/>
        <v>#DIV/0!</v>
      </c>
      <c r="N148" s="108">
        <f t="shared" si="108"/>
        <v>0</v>
      </c>
      <c r="O148" s="108">
        <f t="shared" si="109"/>
        <v>0</v>
      </c>
      <c r="P148" s="108">
        <f t="shared" si="110"/>
        <v>0</v>
      </c>
      <c r="Q148" s="109"/>
      <c r="R148" s="109"/>
      <c r="S148" s="109"/>
      <c r="T148" s="109"/>
      <c r="U148" s="87">
        <f t="shared" si="111"/>
        <v>-1</v>
      </c>
      <c r="V148" s="87">
        <f t="shared" si="112"/>
        <v>-0.19210839279646619</v>
      </c>
      <c r="W148" s="87">
        <f t="shared" si="113"/>
        <v>8.6679590141235122E-2</v>
      </c>
      <c r="X148" s="108">
        <f t="shared" si="114"/>
        <v>-19.021000000000001</v>
      </c>
      <c r="Y148" s="108">
        <f t="shared" si="115"/>
        <v>-4.5229999999999997</v>
      </c>
      <c r="Z148" s="108">
        <f t="shared" si="116"/>
        <v>1.8780000000000001</v>
      </c>
      <c r="AA148" s="109"/>
      <c r="AB148" s="109">
        <v>19.021000000000001</v>
      </c>
      <c r="AC148" s="109">
        <v>23.544</v>
      </c>
      <c r="AD148" s="109">
        <v>21.666</v>
      </c>
      <c r="AE148" s="87">
        <f t="shared" si="117"/>
        <v>-1</v>
      </c>
      <c r="AF148" s="87">
        <f t="shared" si="118"/>
        <v>-0.61894911046752177</v>
      </c>
      <c r="AG148" s="87">
        <f t="shared" si="119"/>
        <v>1.2345146379044685</v>
      </c>
      <c r="AH148" s="108">
        <f t="shared" si="150"/>
        <v>-2.7629999999999999</v>
      </c>
      <c r="AI148" s="108">
        <f t="shared" si="151"/>
        <v>-4.4880000000000004</v>
      </c>
      <c r="AJ148" s="108">
        <f t="shared" si="152"/>
        <v>4.0060000000000002</v>
      </c>
      <c r="AK148" s="109"/>
      <c r="AL148" s="109">
        <v>2.7629999999999999</v>
      </c>
      <c r="AM148" s="109">
        <v>7.2510000000000003</v>
      </c>
      <c r="AN148" s="109">
        <v>3.2450000000000001</v>
      </c>
      <c r="AO148" s="87">
        <f t="shared" si="120"/>
        <v>-1</v>
      </c>
      <c r="AP148" s="87">
        <f t="shared" si="121"/>
        <v>-0.58471624667076416</v>
      </c>
      <c r="AQ148" s="87">
        <f t="shared" si="122"/>
        <v>0.55743458838545001</v>
      </c>
      <c r="AR148" s="108">
        <f t="shared" si="123"/>
        <v>-2.0270000000000001</v>
      </c>
      <c r="AS148" s="108">
        <f t="shared" si="124"/>
        <v>-2.8540000000000001</v>
      </c>
      <c r="AT148" s="108">
        <f t="shared" si="125"/>
        <v>1.7470000000000003</v>
      </c>
      <c r="AU148" s="109"/>
      <c r="AV148" s="109">
        <v>2.0270000000000001</v>
      </c>
      <c r="AW148" s="109">
        <v>4.8810000000000002</v>
      </c>
      <c r="AX148" s="109">
        <v>3.1339999999999999</v>
      </c>
      <c r="AY148" s="87">
        <f t="shared" si="126"/>
        <v>-1</v>
      </c>
      <c r="AZ148" s="87">
        <f t="shared" si="127"/>
        <v>1.2917553191489366</v>
      </c>
      <c r="BA148" s="87">
        <f t="shared" si="128"/>
        <v>4.0371567043618732</v>
      </c>
      <c r="BB148" s="108">
        <f t="shared" si="129"/>
        <v>-8.6170000000000009</v>
      </c>
      <c r="BC148" s="108">
        <f t="shared" si="130"/>
        <v>4.8570000000000011</v>
      </c>
      <c r="BD148" s="108">
        <f t="shared" si="131"/>
        <v>4.9979999999999993</v>
      </c>
      <c r="BE148" s="109"/>
      <c r="BF148" s="109">
        <v>8.6170000000000009</v>
      </c>
      <c r="BG148" s="109">
        <v>3.76</v>
      </c>
      <c r="BH148" s="109">
        <v>-1.238</v>
      </c>
      <c r="BI148" s="87">
        <f t="shared" si="132"/>
        <v>-1</v>
      </c>
      <c r="BJ148" s="87">
        <f t="shared" si="133"/>
        <v>-6.6585235059286263E-2</v>
      </c>
      <c r="BK148" s="87">
        <f t="shared" si="134"/>
        <v>1.0932747040930021E-2</v>
      </c>
      <c r="BL148" s="108">
        <f t="shared" si="135"/>
        <v>-31.331</v>
      </c>
      <c r="BM148" s="108">
        <f t="shared" si="136"/>
        <v>-2.235000000000003</v>
      </c>
      <c r="BN148" s="108">
        <f t="shared" si="137"/>
        <v>0.36299999999999955</v>
      </c>
      <c r="BO148" s="109"/>
      <c r="BP148" s="109">
        <v>31.331</v>
      </c>
      <c r="BQ148" s="109">
        <v>33.566000000000003</v>
      </c>
      <c r="BR148" s="109">
        <v>33.203000000000003</v>
      </c>
      <c r="BS148" s="87">
        <f t="shared" si="138"/>
        <v>-1</v>
      </c>
      <c r="BT148" s="87">
        <f t="shared" si="139"/>
        <v>-7.3170731707317069E-2</v>
      </c>
      <c r="BU148" s="87">
        <f t="shared" si="140"/>
        <v>0</v>
      </c>
      <c r="BV148" s="108">
        <f t="shared" si="141"/>
        <v>-38</v>
      </c>
      <c r="BW148" s="108">
        <f t="shared" si="142"/>
        <v>-3</v>
      </c>
      <c r="BX148" s="108">
        <f t="shared" si="143"/>
        <v>0</v>
      </c>
      <c r="BY148" s="54"/>
      <c r="BZ148" s="54">
        <v>38</v>
      </c>
      <c r="CA148" s="54">
        <v>41</v>
      </c>
      <c r="CB148" s="54">
        <v>41</v>
      </c>
      <c r="CC148" s="108">
        <f t="shared" si="144"/>
        <v>0</v>
      </c>
      <c r="CD148" s="108">
        <f t="shared" si="145"/>
        <v>0</v>
      </c>
      <c r="CE148" s="5"/>
      <c r="CF148" s="5"/>
      <c r="CG148" s="5"/>
      <c r="CH148" s="87" t="e">
        <f t="shared" si="146"/>
        <v>#DIV/0!</v>
      </c>
      <c r="CI148" s="87" t="e">
        <f t="shared" si="147"/>
        <v>#DIV/0!</v>
      </c>
      <c r="CJ148" s="108">
        <f t="shared" si="148"/>
        <v>0</v>
      </c>
      <c r="CK148" s="108">
        <f t="shared" si="149"/>
        <v>0</v>
      </c>
      <c r="CL148" s="54"/>
      <c r="CM148" s="54"/>
      <c r="CN148" s="54"/>
      <c r="CO148" s="19"/>
      <c r="CP148" s="1" t="s">
        <v>11</v>
      </c>
      <c r="CQ148" s="4"/>
      <c r="CR148" s="1">
        <v>9000</v>
      </c>
      <c r="CS148" s="1" t="s">
        <v>408</v>
      </c>
      <c r="CT148" s="15" t="s">
        <v>304</v>
      </c>
    </row>
    <row r="149" spans="1:98" s="96" customFormat="1" x14ac:dyDescent="0.25">
      <c r="A149" s="80" t="s">
        <v>291</v>
      </c>
      <c r="B149" s="114">
        <v>40195858</v>
      </c>
      <c r="C149" s="5" t="s">
        <v>343</v>
      </c>
      <c r="D149"/>
      <c r="E149">
        <v>642020</v>
      </c>
      <c r="F149" s="106">
        <v>45471</v>
      </c>
      <c r="G149" s="107"/>
      <c r="H149" s="107" t="s">
        <v>21</v>
      </c>
      <c r="I149" s="107" t="s">
        <v>21</v>
      </c>
      <c r="J149" s="107" t="s">
        <v>21</v>
      </c>
      <c r="K149" s="87">
        <f t="shared" si="105"/>
        <v>-1</v>
      </c>
      <c r="L149" s="87">
        <f t="shared" si="106"/>
        <v>-0.2787214948858846</v>
      </c>
      <c r="M149" s="87">
        <f t="shared" si="107"/>
        <v>0.52125365285872305</v>
      </c>
      <c r="N149" s="108">
        <f t="shared" si="108"/>
        <v>-1063.347</v>
      </c>
      <c r="O149" s="108">
        <f t="shared" si="109"/>
        <v>-410.90599999999995</v>
      </c>
      <c r="P149" s="108">
        <f t="shared" si="110"/>
        <v>505.14899999999989</v>
      </c>
      <c r="Q149" s="109"/>
      <c r="R149" s="109">
        <v>1063.347</v>
      </c>
      <c r="S149" s="109">
        <v>1474.2529999999999</v>
      </c>
      <c r="T149" s="109">
        <v>969.10400000000004</v>
      </c>
      <c r="U149" s="87">
        <f t="shared" si="111"/>
        <v>1</v>
      </c>
      <c r="V149" s="87">
        <f t="shared" si="112"/>
        <v>-1.1072877911318022</v>
      </c>
      <c r="W149" s="87">
        <f t="shared" si="113"/>
        <v>6.1127608706136774E-2</v>
      </c>
      <c r="X149" s="108">
        <f t="shared" si="114"/>
        <v>33.046999999999997</v>
      </c>
      <c r="Y149" s="108">
        <f t="shared" si="115"/>
        <v>-341.06899999999996</v>
      </c>
      <c r="Z149" s="108">
        <f t="shared" si="116"/>
        <v>17.743999999999971</v>
      </c>
      <c r="AA149" s="109"/>
      <c r="AB149" s="109">
        <v>-33.046999999999997</v>
      </c>
      <c r="AC149" s="109">
        <v>308.02199999999999</v>
      </c>
      <c r="AD149" s="109">
        <v>290.27800000000002</v>
      </c>
      <c r="AE149" s="87">
        <f t="shared" si="117"/>
        <v>1</v>
      </c>
      <c r="AF149" s="87">
        <f t="shared" si="118"/>
        <v>-1.1971326290791178</v>
      </c>
      <c r="AG149" s="87">
        <f t="shared" si="119"/>
        <v>4.1064577595886262E-2</v>
      </c>
      <c r="AH149" s="108">
        <f t="shared" si="150"/>
        <v>56.113999999999997</v>
      </c>
      <c r="AI149" s="108">
        <f t="shared" si="151"/>
        <v>-340.76499999999999</v>
      </c>
      <c r="AJ149" s="108">
        <f t="shared" si="152"/>
        <v>11.228000000000009</v>
      </c>
      <c r="AK149" s="109"/>
      <c r="AL149" s="109">
        <v>-56.113999999999997</v>
      </c>
      <c r="AM149" s="109">
        <v>284.65100000000001</v>
      </c>
      <c r="AN149" s="109">
        <v>273.423</v>
      </c>
      <c r="AO149" s="87">
        <f t="shared" si="120"/>
        <v>1</v>
      </c>
      <c r="AP149" s="87">
        <f t="shared" si="121"/>
        <v>-1.1150178380064841</v>
      </c>
      <c r="AQ149" s="87">
        <f t="shared" si="122"/>
        <v>2.6852158166907371E-2</v>
      </c>
      <c r="AR149" s="108">
        <f t="shared" si="123"/>
        <v>33.915999999999997</v>
      </c>
      <c r="AS149" s="108">
        <f t="shared" si="124"/>
        <v>-328.79199999999997</v>
      </c>
      <c r="AT149" s="108">
        <f t="shared" si="125"/>
        <v>7.7109999999999559</v>
      </c>
      <c r="AU149" s="109"/>
      <c r="AV149" s="109">
        <v>-33.915999999999997</v>
      </c>
      <c r="AW149" s="109">
        <v>294.87599999999998</v>
      </c>
      <c r="AX149" s="109">
        <v>287.16500000000002</v>
      </c>
      <c r="AY149" s="87">
        <f t="shared" si="126"/>
        <v>-1</v>
      </c>
      <c r="AZ149" s="87">
        <f t="shared" si="127"/>
        <v>-0.128478803568952</v>
      </c>
      <c r="BA149" s="87">
        <f t="shared" si="128"/>
        <v>9.2474747474747446E-2</v>
      </c>
      <c r="BB149" s="108">
        <f t="shared" si="129"/>
        <v>-150.815</v>
      </c>
      <c r="BC149" s="108">
        <f t="shared" si="130"/>
        <v>-22.233000000000004</v>
      </c>
      <c r="BD149" s="108">
        <f t="shared" si="131"/>
        <v>14.647999999999996</v>
      </c>
      <c r="BE149" s="109"/>
      <c r="BF149" s="109">
        <v>150.815</v>
      </c>
      <c r="BG149" s="109">
        <v>173.048</v>
      </c>
      <c r="BH149" s="109">
        <v>158.4</v>
      </c>
      <c r="BI149" s="87">
        <f t="shared" si="132"/>
        <v>-1</v>
      </c>
      <c r="BJ149" s="87">
        <f t="shared" si="133"/>
        <v>-0.51863488563102644</v>
      </c>
      <c r="BK149" s="87">
        <f t="shared" si="134"/>
        <v>6.0311249232017389E-2</v>
      </c>
      <c r="BL149" s="108">
        <f t="shared" si="135"/>
        <v>-171.13300000000001</v>
      </c>
      <c r="BM149" s="108">
        <f t="shared" si="136"/>
        <v>-184.38300000000001</v>
      </c>
      <c r="BN149" s="108">
        <f t="shared" si="137"/>
        <v>20.222000000000037</v>
      </c>
      <c r="BO149" s="109"/>
      <c r="BP149" s="109">
        <v>171.13300000000001</v>
      </c>
      <c r="BQ149" s="109">
        <v>355.51600000000002</v>
      </c>
      <c r="BR149" s="109">
        <v>335.29399999999998</v>
      </c>
      <c r="BS149" s="87">
        <f t="shared" si="138"/>
        <v>-1</v>
      </c>
      <c r="BT149" s="87">
        <f t="shared" si="139"/>
        <v>5.2631578947368418E-2</v>
      </c>
      <c r="BU149" s="87">
        <f t="shared" si="140"/>
        <v>0.11764705882352941</v>
      </c>
      <c r="BV149" s="108">
        <f t="shared" si="141"/>
        <v>-20</v>
      </c>
      <c r="BW149" s="108">
        <f t="shared" si="142"/>
        <v>1</v>
      </c>
      <c r="BX149" s="108">
        <f t="shared" si="143"/>
        <v>2</v>
      </c>
      <c r="BY149" s="54"/>
      <c r="BZ149" s="54">
        <v>20</v>
      </c>
      <c r="CA149" s="54">
        <v>19</v>
      </c>
      <c r="CB149" s="54">
        <v>17</v>
      </c>
      <c r="CC149" s="108">
        <f t="shared" si="144"/>
        <v>0</v>
      </c>
      <c r="CD149" s="108">
        <f t="shared" si="145"/>
        <v>0</v>
      </c>
      <c r="CE149" s="5"/>
      <c r="CF149" s="5"/>
      <c r="CG149" s="5"/>
      <c r="CH149" s="87" t="e">
        <f t="shared" si="146"/>
        <v>#DIV/0!</v>
      </c>
      <c r="CI149" s="87" t="e">
        <f t="shared" si="147"/>
        <v>#DIV/0!</v>
      </c>
      <c r="CJ149" s="108">
        <f t="shared" si="148"/>
        <v>0</v>
      </c>
      <c r="CK149" s="108">
        <f t="shared" si="149"/>
        <v>0</v>
      </c>
      <c r="CL149" s="54"/>
      <c r="CM149" s="54"/>
      <c r="CN149" s="54"/>
      <c r="CO149" s="19"/>
      <c r="CP149" s="1" t="s">
        <v>19</v>
      </c>
      <c r="CQ149" s="4" t="s">
        <v>13</v>
      </c>
      <c r="CR149" s="1">
        <v>7000</v>
      </c>
      <c r="CS149" s="1" t="s">
        <v>296</v>
      </c>
      <c r="CT149" s="15" t="s">
        <v>10</v>
      </c>
    </row>
    <row r="150" spans="1:98" s="96" customFormat="1" x14ac:dyDescent="0.25">
      <c r="A150" s="80" t="s">
        <v>151</v>
      </c>
      <c r="B150" s="114">
        <v>38437011</v>
      </c>
      <c r="C150" s="5" t="s">
        <v>153</v>
      </c>
      <c r="D150"/>
      <c r="E150">
        <v>522210</v>
      </c>
      <c r="F150" s="106">
        <v>45440</v>
      </c>
      <c r="G150" s="107"/>
      <c r="H150" s="107" t="s">
        <v>21</v>
      </c>
      <c r="I150" s="107" t="s">
        <v>21</v>
      </c>
      <c r="J150" s="107" t="s">
        <v>21</v>
      </c>
      <c r="K150" s="87">
        <f t="shared" si="105"/>
        <v>-1</v>
      </c>
      <c r="L150" s="87">
        <f t="shared" si="106"/>
        <v>0.17880674503513916</v>
      </c>
      <c r="M150" s="87">
        <f t="shared" si="107"/>
        <v>0.27635789632470997</v>
      </c>
      <c r="N150" s="108">
        <f t="shared" si="108"/>
        <v>-279.27699999999999</v>
      </c>
      <c r="O150" s="108">
        <f t="shared" si="109"/>
        <v>42.361999999999995</v>
      </c>
      <c r="P150" s="108">
        <f t="shared" si="110"/>
        <v>51.296999999999997</v>
      </c>
      <c r="Q150" s="109"/>
      <c r="R150" s="109">
        <v>279.27699999999999</v>
      </c>
      <c r="S150" s="109">
        <v>236.91499999999999</v>
      </c>
      <c r="T150" s="109">
        <v>185.61799999999999</v>
      </c>
      <c r="U150" s="87">
        <f t="shared" si="111"/>
        <v>-1</v>
      </c>
      <c r="V150" s="87">
        <f t="shared" si="112"/>
        <v>0.15433696859864288</v>
      </c>
      <c r="W150" s="87">
        <f t="shared" si="113"/>
        <v>0.30354631869059007</v>
      </c>
      <c r="X150" s="108">
        <f t="shared" si="114"/>
        <v>-214.02099999999999</v>
      </c>
      <c r="Y150" s="108">
        <f t="shared" si="115"/>
        <v>28.614999999999981</v>
      </c>
      <c r="Z150" s="108">
        <f t="shared" si="116"/>
        <v>43.174000000000007</v>
      </c>
      <c r="AA150" s="109"/>
      <c r="AB150" s="109">
        <v>214.02099999999999</v>
      </c>
      <c r="AC150" s="109">
        <v>185.40600000000001</v>
      </c>
      <c r="AD150" s="109">
        <v>142.232</v>
      </c>
      <c r="AE150" s="87">
        <f t="shared" si="117"/>
        <v>-1</v>
      </c>
      <c r="AF150" s="87">
        <f t="shared" si="118"/>
        <v>0.25961642648174243</v>
      </c>
      <c r="AG150" s="87">
        <f t="shared" si="119"/>
        <v>0.87974278398510219</v>
      </c>
      <c r="AH150" s="108">
        <f t="shared" si="150"/>
        <v>-81.375</v>
      </c>
      <c r="AI150" s="108">
        <f t="shared" si="151"/>
        <v>16.772000000000006</v>
      </c>
      <c r="AJ150" s="108">
        <f t="shared" si="152"/>
        <v>30.234999999999992</v>
      </c>
      <c r="AK150" s="109"/>
      <c r="AL150" s="109">
        <v>81.375</v>
      </c>
      <c r="AM150" s="109">
        <v>64.602999999999994</v>
      </c>
      <c r="AN150" s="109">
        <v>34.368000000000002</v>
      </c>
      <c r="AO150" s="87">
        <f t="shared" si="120"/>
        <v>-1</v>
      </c>
      <c r="AP150" s="87">
        <f t="shared" si="121"/>
        <v>-0.26343208222048148</v>
      </c>
      <c r="AQ150" s="87">
        <f t="shared" si="122"/>
        <v>2.5841761661536382</v>
      </c>
      <c r="AR150" s="108">
        <f t="shared" si="123"/>
        <v>-78.046000000000006</v>
      </c>
      <c r="AS150" s="108">
        <f t="shared" si="124"/>
        <v>-27.912999999999997</v>
      </c>
      <c r="AT150" s="108">
        <f t="shared" si="125"/>
        <v>76.396000000000001</v>
      </c>
      <c r="AU150" s="109"/>
      <c r="AV150" s="109">
        <v>78.046000000000006</v>
      </c>
      <c r="AW150" s="109">
        <v>105.959</v>
      </c>
      <c r="AX150" s="109">
        <v>29.562999999999999</v>
      </c>
      <c r="AY150" s="87">
        <f t="shared" si="126"/>
        <v>-1</v>
      </c>
      <c r="AZ150" s="87">
        <f t="shared" si="127"/>
        <v>4.7313556040937697E-2</v>
      </c>
      <c r="BA150" s="87">
        <f t="shared" si="128"/>
        <v>8.5263389891244545E-2</v>
      </c>
      <c r="BB150" s="108">
        <f t="shared" si="129"/>
        <v>-1433.6780000000001</v>
      </c>
      <c r="BC150" s="108">
        <f t="shared" si="130"/>
        <v>64.768000000000029</v>
      </c>
      <c r="BD150" s="108">
        <f t="shared" si="131"/>
        <v>107.548</v>
      </c>
      <c r="BE150" s="109"/>
      <c r="BF150" s="109">
        <v>1433.6780000000001</v>
      </c>
      <c r="BG150" s="109">
        <v>1368.91</v>
      </c>
      <c r="BH150" s="109">
        <v>1261.3620000000001</v>
      </c>
      <c r="BI150" s="87">
        <f t="shared" si="132"/>
        <v>-1</v>
      </c>
      <c r="BJ150" s="87">
        <f t="shared" si="133"/>
        <v>5.4428370757278492E-3</v>
      </c>
      <c r="BK150" s="87">
        <f t="shared" si="134"/>
        <v>4.2027909109972221E-2</v>
      </c>
      <c r="BL150" s="108">
        <f t="shared" si="135"/>
        <v>-2028.4949999999999</v>
      </c>
      <c r="BM150" s="108">
        <f t="shared" si="136"/>
        <v>10.980999999999995</v>
      </c>
      <c r="BN150" s="108">
        <f t="shared" si="137"/>
        <v>81.371999999999844</v>
      </c>
      <c r="BO150" s="109"/>
      <c r="BP150" s="109">
        <v>2028.4949999999999</v>
      </c>
      <c r="BQ150" s="109">
        <v>2017.5139999999999</v>
      </c>
      <c r="BR150" s="109">
        <v>1936.1420000000001</v>
      </c>
      <c r="BS150" s="87">
        <f t="shared" si="138"/>
        <v>-1</v>
      </c>
      <c r="BT150" s="87">
        <f t="shared" si="139"/>
        <v>0.14634146341463414</v>
      </c>
      <c r="BU150" s="87">
        <f t="shared" si="140"/>
        <v>0.15492957746478872</v>
      </c>
      <c r="BV150" s="108">
        <f t="shared" si="141"/>
        <v>-94</v>
      </c>
      <c r="BW150" s="108">
        <f t="shared" si="142"/>
        <v>12</v>
      </c>
      <c r="BX150" s="108">
        <f t="shared" si="143"/>
        <v>11</v>
      </c>
      <c r="BY150" s="54"/>
      <c r="BZ150" s="54">
        <v>94</v>
      </c>
      <c r="CA150" s="54">
        <v>82</v>
      </c>
      <c r="CB150" s="54">
        <v>71</v>
      </c>
      <c r="CC150" s="108">
        <f t="shared" si="144"/>
        <v>0</v>
      </c>
      <c r="CD150" s="108">
        <f t="shared" si="145"/>
        <v>0</v>
      </c>
      <c r="CE150" s="5"/>
      <c r="CF150" s="5"/>
      <c r="CG150" s="5"/>
      <c r="CH150" s="87">
        <f t="shared" si="146"/>
        <v>-1</v>
      </c>
      <c r="CI150" s="87">
        <f t="shared" si="147"/>
        <v>0.5277916875312969</v>
      </c>
      <c r="CJ150" s="108">
        <f t="shared" si="148"/>
        <v>-3051000</v>
      </c>
      <c r="CK150" s="108">
        <f t="shared" si="149"/>
        <v>1054000</v>
      </c>
      <c r="CL150" s="54"/>
      <c r="CM150" s="54">
        <v>3051000</v>
      </c>
      <c r="CN150" s="54">
        <v>1997000</v>
      </c>
      <c r="CO150" s="19"/>
      <c r="CP150" s="1" t="s">
        <v>11</v>
      </c>
      <c r="CQ150" s="4" t="s">
        <v>13</v>
      </c>
      <c r="CR150" s="1">
        <v>5000</v>
      </c>
      <c r="CS150" s="1" t="s">
        <v>314</v>
      </c>
      <c r="CT150" s="15" t="s">
        <v>12</v>
      </c>
    </row>
    <row r="151" spans="1:98" s="96" customFormat="1" x14ac:dyDescent="0.25">
      <c r="A151" s="80" t="s">
        <v>158</v>
      </c>
      <c r="B151" s="114">
        <v>33074964</v>
      </c>
      <c r="C151" s="5" t="s">
        <v>163</v>
      </c>
      <c r="D151" t="s">
        <v>164</v>
      </c>
      <c r="E151">
        <v>702200</v>
      </c>
      <c r="F151" s="106">
        <v>45629</v>
      </c>
      <c r="G151" s="107" t="s">
        <v>303</v>
      </c>
      <c r="H151" s="107" t="s">
        <v>303</v>
      </c>
      <c r="I151" s="107" t="s">
        <v>303</v>
      </c>
      <c r="J151" s="107" t="s">
        <v>303</v>
      </c>
      <c r="K151" s="87">
        <f t="shared" si="105"/>
        <v>-0.21668803317348029</v>
      </c>
      <c r="L151" s="87">
        <f t="shared" si="106"/>
        <v>-0.36931784152841829</v>
      </c>
      <c r="M151" s="87">
        <f t="shared" si="107"/>
        <v>0.39108821528250282</v>
      </c>
      <c r="N151" s="108">
        <f t="shared" si="108"/>
        <v>-13.691000000000003</v>
      </c>
      <c r="O151" s="108">
        <f t="shared" si="109"/>
        <v>-36.999000000000002</v>
      </c>
      <c r="P151" s="108">
        <f t="shared" si="110"/>
        <v>28.165000000000006</v>
      </c>
      <c r="Q151" s="109">
        <v>49.491999999999997</v>
      </c>
      <c r="R151" s="109">
        <v>63.183</v>
      </c>
      <c r="S151" s="109">
        <v>100.182</v>
      </c>
      <c r="T151" s="109">
        <v>72.016999999999996</v>
      </c>
      <c r="U151" s="87">
        <f t="shared" si="111"/>
        <v>-0.22035386277687735</v>
      </c>
      <c r="V151" s="87">
        <f t="shared" si="112"/>
        <v>12.878163074039364</v>
      </c>
      <c r="W151" s="87">
        <f t="shared" si="113"/>
        <v>-0.96053483254119432</v>
      </c>
      <c r="X151" s="108">
        <f t="shared" si="114"/>
        <v>-6.5259999999999998</v>
      </c>
      <c r="Y151" s="108">
        <f t="shared" si="115"/>
        <v>27.481999999999999</v>
      </c>
      <c r="Z151" s="108">
        <f t="shared" si="116"/>
        <v>-51.939</v>
      </c>
      <c r="AA151" s="109">
        <v>23.09</v>
      </c>
      <c r="AB151" s="109">
        <v>29.616</v>
      </c>
      <c r="AC151" s="109">
        <v>2.1339999999999999</v>
      </c>
      <c r="AD151" s="109">
        <v>54.073</v>
      </c>
      <c r="AE151" s="87">
        <f t="shared" si="117"/>
        <v>-0.22643932367839051</v>
      </c>
      <c r="AF151" s="87">
        <f t="shared" si="118"/>
        <v>1.3801117257837077</v>
      </c>
      <c r="AG151" s="87">
        <f t="shared" si="119"/>
        <v>-5.9391909991963567</v>
      </c>
      <c r="AH151" s="108">
        <f t="shared" si="150"/>
        <v>-3.1739999999999995</v>
      </c>
      <c r="AI151" s="108">
        <f t="shared" si="151"/>
        <v>50.893000000000001</v>
      </c>
      <c r="AJ151" s="108">
        <f t="shared" si="152"/>
        <v>-44.341999999999999</v>
      </c>
      <c r="AK151" s="109">
        <v>10.843</v>
      </c>
      <c r="AL151" s="109">
        <v>14.016999999999999</v>
      </c>
      <c r="AM151" s="109">
        <v>-36.875999999999998</v>
      </c>
      <c r="AN151" s="109">
        <v>7.4660000000000002</v>
      </c>
      <c r="AO151" s="87">
        <f t="shared" si="120"/>
        <v>-8.4312887369095924E-2</v>
      </c>
      <c r="AP151" s="87">
        <f t="shared" si="121"/>
        <v>1.2263721909093108</v>
      </c>
      <c r="AQ151" s="87">
        <f t="shared" si="122"/>
        <v>-9.4279306829765535</v>
      </c>
      <c r="AR151" s="108">
        <f t="shared" si="123"/>
        <v>-0.7889999999999997</v>
      </c>
      <c r="AS151" s="108">
        <f t="shared" si="124"/>
        <v>50.697000000000003</v>
      </c>
      <c r="AT151" s="108">
        <f t="shared" si="125"/>
        <v>-46.244</v>
      </c>
      <c r="AU151" s="109">
        <v>8.5690000000000008</v>
      </c>
      <c r="AV151" s="109">
        <v>9.3580000000000005</v>
      </c>
      <c r="AW151" s="109">
        <v>-41.338999999999999</v>
      </c>
      <c r="AX151" s="109">
        <v>4.9050000000000002</v>
      </c>
      <c r="AY151" s="87">
        <f t="shared" si="126"/>
        <v>0.44250242752115404</v>
      </c>
      <c r="AZ151" s="87">
        <f t="shared" si="127"/>
        <v>0.34371159360917664</v>
      </c>
      <c r="BA151" s="87">
        <f t="shared" si="128"/>
        <v>-3.0893009985734663</v>
      </c>
      <c r="BB151" s="108">
        <f t="shared" si="129"/>
        <v>6.379999999999999</v>
      </c>
      <c r="BC151" s="108">
        <f t="shared" si="130"/>
        <v>7.5510000000000019</v>
      </c>
      <c r="BD151" s="108">
        <f t="shared" si="131"/>
        <v>-32.484000000000002</v>
      </c>
      <c r="BE151" s="109">
        <v>-8.0380000000000003</v>
      </c>
      <c r="BF151" s="109">
        <v>-14.417999999999999</v>
      </c>
      <c r="BG151" s="109">
        <v>-21.969000000000001</v>
      </c>
      <c r="BH151" s="109">
        <v>10.515000000000001</v>
      </c>
      <c r="BI151" s="87">
        <f t="shared" si="132"/>
        <v>-0.13146171303690016</v>
      </c>
      <c r="BJ151" s="87">
        <f t="shared" si="133"/>
        <v>-0.69825756871232547</v>
      </c>
      <c r="BK151" s="87">
        <f t="shared" si="134"/>
        <v>-0.126579287428466</v>
      </c>
      <c r="BL151" s="108">
        <f t="shared" si="135"/>
        <v>-4.6920000000000037</v>
      </c>
      <c r="BM151" s="108">
        <f t="shared" si="136"/>
        <v>-82.591999999999999</v>
      </c>
      <c r="BN151" s="108">
        <f t="shared" si="137"/>
        <v>-17.14200000000001</v>
      </c>
      <c r="BO151" s="109">
        <v>30.998999999999999</v>
      </c>
      <c r="BP151" s="109">
        <v>35.691000000000003</v>
      </c>
      <c r="BQ151" s="109">
        <v>118.283</v>
      </c>
      <c r="BR151" s="109">
        <v>135.42500000000001</v>
      </c>
      <c r="BS151" s="87">
        <f t="shared" si="138"/>
        <v>-0.33333333333333331</v>
      </c>
      <c r="BT151" s="87">
        <f t="shared" si="139"/>
        <v>-0.625</v>
      </c>
      <c r="BU151" s="87">
        <f t="shared" si="140"/>
        <v>-0.23076923076923078</v>
      </c>
      <c r="BV151" s="108">
        <f t="shared" si="141"/>
        <v>-5</v>
      </c>
      <c r="BW151" s="108">
        <f t="shared" si="142"/>
        <v>-25</v>
      </c>
      <c r="BX151" s="108">
        <f t="shared" si="143"/>
        <v>-12</v>
      </c>
      <c r="BY151" s="54">
        <v>10</v>
      </c>
      <c r="BZ151" s="54">
        <v>15</v>
      </c>
      <c r="CA151" s="54">
        <v>40</v>
      </c>
      <c r="CB151" s="54">
        <v>52</v>
      </c>
      <c r="CC151" s="108">
        <f t="shared" si="144"/>
        <v>0</v>
      </c>
      <c r="CD151" s="108">
        <f t="shared" si="145"/>
        <v>0</v>
      </c>
      <c r="CE151" s="5"/>
      <c r="CF151" s="5"/>
      <c r="CG151" s="5"/>
      <c r="CH151" s="87" t="e">
        <f t="shared" si="146"/>
        <v>#DIV/0!</v>
      </c>
      <c r="CI151" s="87" t="e">
        <f t="shared" si="147"/>
        <v>#DIV/0!</v>
      </c>
      <c r="CJ151" s="108">
        <f t="shared" si="148"/>
        <v>0</v>
      </c>
      <c r="CK151" s="108">
        <f t="shared" si="149"/>
        <v>0</v>
      </c>
      <c r="CL151" s="54"/>
      <c r="CM151" s="54"/>
      <c r="CN151" s="54"/>
      <c r="CO151" s="19"/>
      <c r="CP151" s="1" t="s">
        <v>11</v>
      </c>
      <c r="CQ151" s="4"/>
      <c r="CR151" s="1">
        <v>5000</v>
      </c>
      <c r="CS151" s="1" t="s">
        <v>371</v>
      </c>
      <c r="CT151" s="15" t="s">
        <v>12</v>
      </c>
    </row>
    <row r="152" spans="1:98" s="96" customFormat="1" x14ac:dyDescent="0.25">
      <c r="A152" s="80" t="s">
        <v>252</v>
      </c>
      <c r="B152" s="114">
        <v>26694027</v>
      </c>
      <c r="C152" s="5" t="s">
        <v>111</v>
      </c>
      <c r="D152"/>
      <c r="E152">
        <v>331500</v>
      </c>
      <c r="F152" s="106">
        <v>45665</v>
      </c>
      <c r="G152" s="107" t="s">
        <v>297</v>
      </c>
      <c r="H152" s="107" t="s">
        <v>297</v>
      </c>
      <c r="I152" s="107" t="s">
        <v>297</v>
      </c>
      <c r="J152" s="107" t="s">
        <v>297</v>
      </c>
      <c r="K152" s="87">
        <f t="shared" si="105"/>
        <v>3.3954946883399506E-2</v>
      </c>
      <c r="L152" s="87">
        <f t="shared" si="106"/>
        <v>0.11809153095394831</v>
      </c>
      <c r="M152" s="87">
        <f t="shared" si="107"/>
        <v>2.721129435561509E-2</v>
      </c>
      <c r="N152" s="108">
        <f t="shared" si="108"/>
        <v>26.528999999999996</v>
      </c>
      <c r="O152" s="108">
        <f t="shared" si="109"/>
        <v>82.519999999999982</v>
      </c>
      <c r="P152" s="108">
        <f t="shared" si="110"/>
        <v>18.510999999999967</v>
      </c>
      <c r="Q152" s="109">
        <v>807.82899999999995</v>
      </c>
      <c r="R152" s="109">
        <v>781.3</v>
      </c>
      <c r="S152" s="109">
        <v>698.78</v>
      </c>
      <c r="T152" s="109">
        <v>680.26900000000001</v>
      </c>
      <c r="U152" s="87">
        <f t="shared" si="111"/>
        <v>0.21912604455411397</v>
      </c>
      <c r="V152" s="87">
        <f t="shared" si="112"/>
        <v>0.17451033667481772</v>
      </c>
      <c r="W152" s="87">
        <f t="shared" si="113"/>
        <v>0.1136255056215562</v>
      </c>
      <c r="X152" s="108">
        <f t="shared" si="114"/>
        <v>53.992000000000019</v>
      </c>
      <c r="Y152" s="108">
        <f t="shared" si="115"/>
        <v>36.609999999999985</v>
      </c>
      <c r="Z152" s="108">
        <f t="shared" si="116"/>
        <v>21.405000000000001</v>
      </c>
      <c r="AA152" s="109">
        <v>300.38900000000001</v>
      </c>
      <c r="AB152" s="109">
        <v>246.39699999999999</v>
      </c>
      <c r="AC152" s="109">
        <v>209.78700000000001</v>
      </c>
      <c r="AD152" s="109">
        <v>188.38200000000001</v>
      </c>
      <c r="AE152" s="87">
        <f t="shared" si="117"/>
        <v>0.43995940548680684</v>
      </c>
      <c r="AF152" s="87">
        <f t="shared" si="118"/>
        <v>0.34067766853932585</v>
      </c>
      <c r="AG152" s="87">
        <f t="shared" si="119"/>
        <v>0.4313355949239856</v>
      </c>
      <c r="AH152" s="108">
        <f t="shared" si="150"/>
        <v>40.317000000000007</v>
      </c>
      <c r="AI152" s="108">
        <f t="shared" si="151"/>
        <v>23.286000000000001</v>
      </c>
      <c r="AJ152" s="108">
        <f t="shared" si="152"/>
        <v>20.598000000000006</v>
      </c>
      <c r="AK152" s="109">
        <v>131.95500000000001</v>
      </c>
      <c r="AL152" s="109">
        <v>91.638000000000005</v>
      </c>
      <c r="AM152" s="109">
        <v>68.352000000000004</v>
      </c>
      <c r="AN152" s="109">
        <v>47.753999999999998</v>
      </c>
      <c r="AO152" s="87">
        <f t="shared" si="120"/>
        <v>0.44355103380374156</v>
      </c>
      <c r="AP152" s="87">
        <f t="shared" si="121"/>
        <v>0.36261999880746515</v>
      </c>
      <c r="AQ152" s="87">
        <f t="shared" si="122"/>
        <v>0.43179732354384992</v>
      </c>
      <c r="AR152" s="108">
        <f t="shared" si="123"/>
        <v>40.545000000000016</v>
      </c>
      <c r="AS152" s="108">
        <f t="shared" si="124"/>
        <v>24.325999999999993</v>
      </c>
      <c r="AT152" s="108">
        <f t="shared" si="125"/>
        <v>20.231000000000002</v>
      </c>
      <c r="AU152" s="109">
        <v>131.95500000000001</v>
      </c>
      <c r="AV152" s="109">
        <v>91.41</v>
      </c>
      <c r="AW152" s="109">
        <v>67.084000000000003</v>
      </c>
      <c r="AX152" s="109">
        <v>46.853000000000002</v>
      </c>
      <c r="AY152" s="87">
        <f t="shared" si="126"/>
        <v>0.3666500295985049</v>
      </c>
      <c r="AZ152" s="87">
        <f t="shared" si="127"/>
        <v>0.28247763371391987</v>
      </c>
      <c r="BA152" s="87">
        <f t="shared" si="128"/>
        <v>0.30679298136404326</v>
      </c>
      <c r="BB152" s="108">
        <f t="shared" si="129"/>
        <v>31.587999999999994</v>
      </c>
      <c r="BC152" s="108">
        <f t="shared" si="130"/>
        <v>18.975999999999999</v>
      </c>
      <c r="BD152" s="108">
        <f t="shared" si="131"/>
        <v>15.771000000000008</v>
      </c>
      <c r="BE152" s="109">
        <v>117.741</v>
      </c>
      <c r="BF152" s="109">
        <v>86.153000000000006</v>
      </c>
      <c r="BG152" s="109">
        <v>67.177000000000007</v>
      </c>
      <c r="BH152" s="109">
        <v>51.405999999999999</v>
      </c>
      <c r="BI152" s="87">
        <f t="shared" si="132"/>
        <v>0.11325247744416501</v>
      </c>
      <c r="BJ152" s="87">
        <f t="shared" si="133"/>
        <v>0.32426463747251727</v>
      </c>
      <c r="BK152" s="87">
        <f t="shared" si="134"/>
        <v>-1.7232916265640122E-2</v>
      </c>
      <c r="BL152" s="108">
        <f t="shared" si="135"/>
        <v>30.627999999999986</v>
      </c>
      <c r="BM152" s="108">
        <f t="shared" si="136"/>
        <v>66.221000000000004</v>
      </c>
      <c r="BN152" s="108">
        <f t="shared" si="137"/>
        <v>-3.5810000000000173</v>
      </c>
      <c r="BO152" s="109">
        <v>301.06799999999998</v>
      </c>
      <c r="BP152" s="109">
        <v>270.44</v>
      </c>
      <c r="BQ152" s="109">
        <v>204.21899999999999</v>
      </c>
      <c r="BR152" s="109">
        <v>207.8</v>
      </c>
      <c r="BS152" s="87">
        <f t="shared" si="138"/>
        <v>5.8558558558558557E-2</v>
      </c>
      <c r="BT152" s="87">
        <f t="shared" si="139"/>
        <v>2.7777777777777776E-2</v>
      </c>
      <c r="BU152" s="87">
        <f t="shared" si="140"/>
        <v>-2.2624434389140271E-2</v>
      </c>
      <c r="BV152" s="108">
        <f t="shared" si="141"/>
        <v>13</v>
      </c>
      <c r="BW152" s="108">
        <f t="shared" si="142"/>
        <v>6</v>
      </c>
      <c r="BX152" s="108">
        <f t="shared" si="143"/>
        <v>-5</v>
      </c>
      <c r="BY152" s="54">
        <v>235</v>
      </c>
      <c r="BZ152" s="54">
        <v>222</v>
      </c>
      <c r="CA152" s="54">
        <v>216</v>
      </c>
      <c r="CB152" s="54">
        <v>221</v>
      </c>
      <c r="CC152" s="108">
        <f t="shared" si="144"/>
        <v>0</v>
      </c>
      <c r="CD152" s="108">
        <f t="shared" si="145"/>
        <v>0</v>
      </c>
      <c r="CE152" s="5"/>
      <c r="CF152" s="5"/>
      <c r="CG152" s="5"/>
      <c r="CH152" s="87" t="e">
        <f t="shared" si="146"/>
        <v>#DIV/0!</v>
      </c>
      <c r="CI152" s="87" t="e">
        <f t="shared" si="147"/>
        <v>#DIV/0!</v>
      </c>
      <c r="CJ152" s="108">
        <f t="shared" si="148"/>
        <v>0</v>
      </c>
      <c r="CK152" s="108">
        <f t="shared" si="149"/>
        <v>0</v>
      </c>
      <c r="CL152" s="54"/>
      <c r="CM152" s="54"/>
      <c r="CN152" s="54"/>
      <c r="CO152" s="19"/>
      <c r="CP152" s="1" t="s">
        <v>18</v>
      </c>
      <c r="CQ152" s="4" t="s">
        <v>13</v>
      </c>
      <c r="CR152" s="1">
        <v>9900</v>
      </c>
      <c r="CS152" s="1" t="s">
        <v>340</v>
      </c>
      <c r="CT152" s="15" t="s">
        <v>14</v>
      </c>
    </row>
    <row r="153" spans="1:98" s="96" customFormat="1" x14ac:dyDescent="0.25">
      <c r="A153" s="80" t="s">
        <v>443</v>
      </c>
      <c r="B153" s="114">
        <v>24221768</v>
      </c>
      <c r="C153" s="5" t="s">
        <v>163</v>
      </c>
      <c r="D153" t="s">
        <v>164</v>
      </c>
      <c r="E153">
        <v>711220</v>
      </c>
      <c r="F153" s="106">
        <v>45568</v>
      </c>
      <c r="G153" s="107" t="s">
        <v>303</v>
      </c>
      <c r="H153" s="107" t="s">
        <v>303</v>
      </c>
      <c r="I153" s="107" t="s">
        <v>303</v>
      </c>
      <c r="J153" s="107" t="s">
        <v>303</v>
      </c>
      <c r="K153" s="87" t="e">
        <f t="shared" si="105"/>
        <v>#DIV/0!</v>
      </c>
      <c r="L153" s="87" t="e">
        <f t="shared" si="106"/>
        <v>#DIV/0!</v>
      </c>
      <c r="M153" s="87" t="e">
        <f t="shared" si="107"/>
        <v>#DIV/0!</v>
      </c>
      <c r="N153" s="108">
        <f t="shared" si="108"/>
        <v>0</v>
      </c>
      <c r="O153" s="108">
        <f t="shared" si="109"/>
        <v>0</v>
      </c>
      <c r="P153" s="108">
        <f t="shared" si="110"/>
        <v>0</v>
      </c>
      <c r="Q153" s="109"/>
      <c r="R153" s="109"/>
      <c r="S153" s="109"/>
      <c r="T153" s="109"/>
      <c r="U153" s="87">
        <f t="shared" si="111"/>
        <v>-3.7184455850006026E-3</v>
      </c>
      <c r="V153" s="87">
        <f t="shared" si="112"/>
        <v>0.11713082143692971</v>
      </c>
      <c r="W153" s="87">
        <f t="shared" si="113"/>
        <v>9.6695540583894624E-2</v>
      </c>
      <c r="X153" s="108">
        <f t="shared" si="114"/>
        <v>-0.14200000000000301</v>
      </c>
      <c r="Y153" s="108">
        <f t="shared" si="115"/>
        <v>4.0040000000000049</v>
      </c>
      <c r="Z153" s="108">
        <f t="shared" si="116"/>
        <v>3.0139999999999958</v>
      </c>
      <c r="AA153" s="109">
        <v>38.045999999999999</v>
      </c>
      <c r="AB153" s="109">
        <v>38.188000000000002</v>
      </c>
      <c r="AC153" s="109">
        <v>34.183999999999997</v>
      </c>
      <c r="AD153" s="109">
        <v>31.17</v>
      </c>
      <c r="AE153" s="87">
        <f t="shared" si="117"/>
        <v>-0.83045977011494254</v>
      </c>
      <c r="AF153" s="87">
        <f t="shared" si="118"/>
        <v>-0.30104887301941524</v>
      </c>
      <c r="AG153" s="87">
        <f t="shared" si="119"/>
        <v>-8.9186176142707859E-4</v>
      </c>
      <c r="AH153" s="108">
        <f t="shared" si="150"/>
        <v>-2.601</v>
      </c>
      <c r="AI153" s="108">
        <f t="shared" si="151"/>
        <v>-1.3489999999999998</v>
      </c>
      <c r="AJ153" s="108">
        <f t="shared" si="152"/>
        <v>-4.0000000000004476E-3</v>
      </c>
      <c r="AK153" s="109">
        <v>0.53100000000000003</v>
      </c>
      <c r="AL153" s="109">
        <v>3.1320000000000001</v>
      </c>
      <c r="AM153" s="109">
        <v>4.4809999999999999</v>
      </c>
      <c r="AN153" s="109">
        <v>4.4850000000000003</v>
      </c>
      <c r="AO153" s="87">
        <f t="shared" si="120"/>
        <v>-0.98432373313889898</v>
      </c>
      <c r="AP153" s="87">
        <f t="shared" si="121"/>
        <v>-0.43559670781893012</v>
      </c>
      <c r="AQ153" s="87">
        <f t="shared" si="122"/>
        <v>9.9050203527815614E-2</v>
      </c>
      <c r="AR153" s="108">
        <f t="shared" si="123"/>
        <v>-2.6999999999999997</v>
      </c>
      <c r="AS153" s="108">
        <f t="shared" si="124"/>
        <v>-2.1170000000000004</v>
      </c>
      <c r="AT153" s="108">
        <f t="shared" si="125"/>
        <v>0.43800000000000061</v>
      </c>
      <c r="AU153" s="109">
        <v>4.2999999999999997E-2</v>
      </c>
      <c r="AV153" s="109">
        <v>2.7429999999999999</v>
      </c>
      <c r="AW153" s="109">
        <v>4.8600000000000003</v>
      </c>
      <c r="AX153" s="109">
        <v>4.4219999999999997</v>
      </c>
      <c r="AY153" s="87">
        <f t="shared" si="126"/>
        <v>5.6421278882321088E-3</v>
      </c>
      <c r="AZ153" s="87">
        <f t="shared" si="127"/>
        <v>-0.17343992893626473</v>
      </c>
      <c r="BA153" s="87">
        <f t="shared" si="128"/>
        <v>4.4900800556909211E-2</v>
      </c>
      <c r="BB153" s="108">
        <f t="shared" si="129"/>
        <v>4.1999999999999815E-2</v>
      </c>
      <c r="BC153" s="108">
        <f t="shared" si="130"/>
        <v>-1.5620000000000003</v>
      </c>
      <c r="BD153" s="108">
        <f t="shared" si="131"/>
        <v>0.38700000000000045</v>
      </c>
      <c r="BE153" s="109">
        <v>7.4859999999999998</v>
      </c>
      <c r="BF153" s="109">
        <v>7.444</v>
      </c>
      <c r="BG153" s="109">
        <v>9.0060000000000002</v>
      </c>
      <c r="BH153" s="109">
        <v>8.6189999999999998</v>
      </c>
      <c r="BI153" s="87">
        <f t="shared" si="132"/>
        <v>-0.30643750000000003</v>
      </c>
      <c r="BJ153" s="87">
        <f t="shared" si="133"/>
        <v>-4.2629990353797945E-3</v>
      </c>
      <c r="BK153" s="87">
        <f t="shared" si="134"/>
        <v>0.12800982800982807</v>
      </c>
      <c r="BL153" s="108">
        <f t="shared" si="135"/>
        <v>-9.8060000000000009</v>
      </c>
      <c r="BM153" s="108">
        <f t="shared" si="136"/>
        <v>-0.13700000000000045</v>
      </c>
      <c r="BN153" s="108">
        <f t="shared" si="137"/>
        <v>3.647000000000002</v>
      </c>
      <c r="BO153" s="109">
        <v>22.193999999999999</v>
      </c>
      <c r="BP153" s="109">
        <v>32</v>
      </c>
      <c r="BQ153" s="109">
        <v>32.137</v>
      </c>
      <c r="BR153" s="109">
        <v>28.49</v>
      </c>
      <c r="BS153" s="87">
        <f t="shared" si="138"/>
        <v>8.5106382978723402E-2</v>
      </c>
      <c r="BT153" s="87">
        <f t="shared" si="139"/>
        <v>0.14634146341463414</v>
      </c>
      <c r="BU153" s="87">
        <f t="shared" si="140"/>
        <v>2.5000000000000001E-2</v>
      </c>
      <c r="BV153" s="108">
        <f t="shared" si="141"/>
        <v>4</v>
      </c>
      <c r="BW153" s="108">
        <f t="shared" si="142"/>
        <v>6</v>
      </c>
      <c r="BX153" s="108">
        <f t="shared" si="143"/>
        <v>1</v>
      </c>
      <c r="BY153" s="54">
        <v>51</v>
      </c>
      <c r="BZ153" s="54">
        <v>47</v>
      </c>
      <c r="CA153" s="54">
        <v>41</v>
      </c>
      <c r="CB153" s="54">
        <v>40</v>
      </c>
      <c r="CC153" s="108">
        <f t="shared" si="144"/>
        <v>0</v>
      </c>
      <c r="CD153" s="108">
        <f t="shared" si="145"/>
        <v>0</v>
      </c>
      <c r="CE153" s="5"/>
      <c r="CF153" s="5"/>
      <c r="CG153" s="5"/>
      <c r="CH153" s="87" t="e">
        <f t="shared" si="146"/>
        <v>#DIV/0!</v>
      </c>
      <c r="CI153" s="87" t="e">
        <f t="shared" si="147"/>
        <v>#DIV/0!</v>
      </c>
      <c r="CJ153" s="108">
        <f t="shared" si="148"/>
        <v>0</v>
      </c>
      <c r="CK153" s="108">
        <f t="shared" si="149"/>
        <v>0</v>
      </c>
      <c r="CL153" s="54"/>
      <c r="CM153" s="54"/>
      <c r="CN153" s="54"/>
      <c r="CO153" s="19"/>
      <c r="CP153" s="1" t="s">
        <v>11</v>
      </c>
      <c r="CQ153" s="4"/>
      <c r="CR153" s="1">
        <v>8000</v>
      </c>
      <c r="CS153" s="1" t="s">
        <v>330</v>
      </c>
      <c r="CT153" s="15" t="s">
        <v>10</v>
      </c>
    </row>
    <row r="154" spans="1:98" s="96" customFormat="1" x14ac:dyDescent="0.25">
      <c r="A154" s="80" t="s">
        <v>466</v>
      </c>
      <c r="B154" s="127">
        <v>24221768</v>
      </c>
      <c r="C154" s="5" t="s">
        <v>163</v>
      </c>
      <c r="D154"/>
      <c r="E154">
        <v>711220</v>
      </c>
      <c r="F154" s="106">
        <v>45568</v>
      </c>
      <c r="G154" s="117" t="s">
        <v>303</v>
      </c>
      <c r="H154" s="117" t="s">
        <v>303</v>
      </c>
      <c r="I154" s="119"/>
      <c r="J154" s="119"/>
      <c r="K154" s="87" t="e">
        <f t="shared" si="105"/>
        <v>#DIV/0!</v>
      </c>
      <c r="L154" s="87" t="e">
        <f t="shared" si="106"/>
        <v>#DIV/0!</v>
      </c>
      <c r="M154" s="87" t="e">
        <f t="shared" si="107"/>
        <v>#DIV/0!</v>
      </c>
      <c r="N154" s="108">
        <f t="shared" si="108"/>
        <v>0</v>
      </c>
      <c r="O154" s="108">
        <f t="shared" si="109"/>
        <v>0</v>
      </c>
      <c r="P154" s="108">
        <f t="shared" si="110"/>
        <v>0</v>
      </c>
      <c r="Q154" s="109"/>
      <c r="R154" s="109"/>
      <c r="S154" s="109"/>
      <c r="T154" s="109"/>
      <c r="U154" s="87" t="e">
        <f t="shared" si="111"/>
        <v>#DIV/0!</v>
      </c>
      <c r="V154" s="87" t="e">
        <f t="shared" si="112"/>
        <v>#DIV/0!</v>
      </c>
      <c r="W154" s="87" t="e">
        <f t="shared" si="113"/>
        <v>#DIV/0!</v>
      </c>
      <c r="X154" s="108">
        <f t="shared" si="114"/>
        <v>0</v>
      </c>
      <c r="Y154" s="108">
        <f t="shared" si="115"/>
        <v>0</v>
      </c>
      <c r="Z154" s="108">
        <f t="shared" si="116"/>
        <v>0</v>
      </c>
      <c r="AA154" s="109"/>
      <c r="AB154" s="109"/>
      <c r="AC154" s="109"/>
      <c r="AD154" s="109"/>
      <c r="AE154" s="109" t="e">
        <f t="shared" si="117"/>
        <v>#DIV/0!</v>
      </c>
      <c r="AF154" s="87" t="e">
        <f t="shared" si="118"/>
        <v>#DIV/0!</v>
      </c>
      <c r="AG154" s="122" t="e">
        <f t="shared" si="119"/>
        <v>#DIV/0!</v>
      </c>
      <c r="AH154" s="120">
        <f t="shared" si="150"/>
        <v>0</v>
      </c>
      <c r="AI154" s="108">
        <f t="shared" si="151"/>
        <v>0</v>
      </c>
      <c r="AJ154" s="121">
        <f t="shared" si="152"/>
        <v>0</v>
      </c>
      <c r="AK154" s="109"/>
      <c r="AL154" s="109"/>
      <c r="AM154" s="109"/>
      <c r="AN154" s="109"/>
      <c r="AO154" s="87" t="e">
        <f t="shared" si="120"/>
        <v>#DIV/0!</v>
      </c>
      <c r="AP154" s="87" t="e">
        <f t="shared" si="121"/>
        <v>#DIV/0!</v>
      </c>
      <c r="AQ154" s="87" t="e">
        <f t="shared" si="122"/>
        <v>#DIV/0!</v>
      </c>
      <c r="AR154" s="108">
        <f t="shared" si="123"/>
        <v>0</v>
      </c>
      <c r="AS154" s="108">
        <f t="shared" si="124"/>
        <v>0</v>
      </c>
      <c r="AT154" s="108">
        <f t="shared" si="125"/>
        <v>0</v>
      </c>
      <c r="AU154" s="109"/>
      <c r="AV154" s="109"/>
      <c r="AW154" s="109"/>
      <c r="AX154" s="109"/>
      <c r="AY154" s="87" t="e">
        <f t="shared" si="126"/>
        <v>#DIV/0!</v>
      </c>
      <c r="AZ154" s="87" t="e">
        <f t="shared" si="127"/>
        <v>#DIV/0!</v>
      </c>
      <c r="BA154" s="87" t="e">
        <f t="shared" si="128"/>
        <v>#DIV/0!</v>
      </c>
      <c r="BB154" s="108">
        <f t="shared" si="129"/>
        <v>0</v>
      </c>
      <c r="BC154" s="108">
        <f t="shared" si="130"/>
        <v>0</v>
      </c>
      <c r="BD154" s="108">
        <f t="shared" si="131"/>
        <v>0</v>
      </c>
      <c r="BE154" s="109"/>
      <c r="BF154" s="109"/>
      <c r="BG154" s="109"/>
      <c r="BH154" s="109"/>
      <c r="BI154" s="87" t="e">
        <f t="shared" si="132"/>
        <v>#DIV/0!</v>
      </c>
      <c r="BJ154" s="87" t="e">
        <f t="shared" si="133"/>
        <v>#DIV/0!</v>
      </c>
      <c r="BK154" s="87" t="e">
        <f t="shared" si="134"/>
        <v>#DIV/0!</v>
      </c>
      <c r="BL154" s="108">
        <f t="shared" si="135"/>
        <v>0</v>
      </c>
      <c r="BM154" s="108">
        <f t="shared" si="136"/>
        <v>0</v>
      </c>
      <c r="BN154" s="108">
        <f t="shared" si="137"/>
        <v>0</v>
      </c>
      <c r="BO154" s="109"/>
      <c r="BP154" s="109"/>
      <c r="BQ154" s="109"/>
      <c r="BR154" s="109"/>
      <c r="BS154" s="87">
        <f t="shared" si="138"/>
        <v>8.5106382978723402E-2</v>
      </c>
      <c r="BT154" s="87" t="e">
        <f t="shared" si="139"/>
        <v>#DIV/0!</v>
      </c>
      <c r="BU154" s="87" t="e">
        <f t="shared" si="140"/>
        <v>#DIV/0!</v>
      </c>
      <c r="BV154" s="108">
        <f t="shared" si="141"/>
        <v>4</v>
      </c>
      <c r="BW154" s="108">
        <f t="shared" si="142"/>
        <v>47</v>
      </c>
      <c r="BX154" s="108">
        <f t="shared" si="143"/>
        <v>0</v>
      </c>
      <c r="BY154" s="123">
        <v>51</v>
      </c>
      <c r="BZ154" s="123">
        <v>47</v>
      </c>
      <c r="CA154" s="54"/>
      <c r="CB154" s="54"/>
      <c r="CC154" s="108">
        <f t="shared" si="144"/>
        <v>0</v>
      </c>
      <c r="CD154" s="108">
        <f t="shared" si="145"/>
        <v>0</v>
      </c>
      <c r="CE154" s="54"/>
      <c r="CF154" s="54"/>
      <c r="CG154" s="54"/>
      <c r="CH154" s="87" t="e">
        <f t="shared" si="146"/>
        <v>#DIV/0!</v>
      </c>
      <c r="CI154" s="87" t="e">
        <f t="shared" si="147"/>
        <v>#DIV/0!</v>
      </c>
      <c r="CJ154" s="108">
        <f t="shared" si="148"/>
        <v>0</v>
      </c>
      <c r="CK154" s="108">
        <f t="shared" si="149"/>
        <v>0</v>
      </c>
      <c r="CL154" s="54"/>
      <c r="CM154" s="54"/>
      <c r="CN154" s="54"/>
      <c r="CO154" s="19"/>
      <c r="CP154" s="1" t="s">
        <v>11</v>
      </c>
      <c r="CQ154" s="4"/>
      <c r="CR154" s="1">
        <v>8000</v>
      </c>
      <c r="CS154" s="1" t="s">
        <v>330</v>
      </c>
      <c r="CT154" s="15" t="s">
        <v>10</v>
      </c>
    </row>
    <row r="155" spans="1:98" s="96" customFormat="1" x14ac:dyDescent="0.25">
      <c r="A155" s="80" t="s">
        <v>239</v>
      </c>
      <c r="B155" s="114">
        <v>25815432</v>
      </c>
      <c r="C155" s="5" t="s">
        <v>343</v>
      </c>
      <c r="D155"/>
      <c r="E155">
        <v>522910</v>
      </c>
      <c r="F155" s="106">
        <v>45603</v>
      </c>
      <c r="G155" s="107" t="s">
        <v>303</v>
      </c>
      <c r="H155" s="107" t="s">
        <v>303</v>
      </c>
      <c r="I155" s="107" t="s">
        <v>303</v>
      </c>
      <c r="J155" s="107" t="s">
        <v>303</v>
      </c>
      <c r="K155" s="87" t="e">
        <f t="shared" si="105"/>
        <v>#DIV/0!</v>
      </c>
      <c r="L155" s="87" t="e">
        <f t="shared" si="106"/>
        <v>#DIV/0!</v>
      </c>
      <c r="M155" s="87" t="e">
        <f t="shared" si="107"/>
        <v>#DIV/0!</v>
      </c>
      <c r="N155" s="108">
        <f t="shared" si="108"/>
        <v>0</v>
      </c>
      <c r="O155" s="108">
        <f t="shared" si="109"/>
        <v>0</v>
      </c>
      <c r="P155" s="108">
        <f t="shared" si="110"/>
        <v>0</v>
      </c>
      <c r="Q155" s="109"/>
      <c r="R155" s="109"/>
      <c r="S155" s="109"/>
      <c r="T155" s="109"/>
      <c r="U155" s="87">
        <f t="shared" si="111"/>
        <v>1.6958424507658595E-2</v>
      </c>
      <c r="V155" s="87">
        <f t="shared" si="112"/>
        <v>-0.21376344086021509</v>
      </c>
      <c r="W155" s="87">
        <f t="shared" si="113"/>
        <v>3.3333333333333409E-2</v>
      </c>
      <c r="X155" s="108">
        <f t="shared" si="114"/>
        <v>3.0999999999999917E-2</v>
      </c>
      <c r="Y155" s="108">
        <f t="shared" si="115"/>
        <v>-0.49700000000000011</v>
      </c>
      <c r="Z155" s="108">
        <f t="shared" si="116"/>
        <v>7.5000000000000178E-2</v>
      </c>
      <c r="AA155" s="109">
        <v>1.859</v>
      </c>
      <c r="AB155" s="109">
        <v>1.8280000000000001</v>
      </c>
      <c r="AC155" s="109">
        <v>2.3250000000000002</v>
      </c>
      <c r="AD155" s="109">
        <v>2.25</v>
      </c>
      <c r="AE155" s="87">
        <f t="shared" si="117"/>
        <v>1.6764705882352942</v>
      </c>
      <c r="AF155" s="87">
        <f t="shared" si="118"/>
        <v>-1.1704260651629073</v>
      </c>
      <c r="AG155" s="87">
        <f t="shared" si="119"/>
        <v>0.85581395348837219</v>
      </c>
      <c r="AH155" s="108">
        <f t="shared" si="150"/>
        <v>0.114</v>
      </c>
      <c r="AI155" s="108">
        <f t="shared" si="151"/>
        <v>-0.46700000000000003</v>
      </c>
      <c r="AJ155" s="108">
        <f t="shared" si="152"/>
        <v>0.18400000000000002</v>
      </c>
      <c r="AK155" s="109">
        <v>4.5999999999999999E-2</v>
      </c>
      <c r="AL155" s="109">
        <v>-6.8000000000000005E-2</v>
      </c>
      <c r="AM155" s="109">
        <v>0.39900000000000002</v>
      </c>
      <c r="AN155" s="109">
        <v>0.215</v>
      </c>
      <c r="AO155" s="87">
        <f t="shared" si="120"/>
        <v>1.2325581395348837</v>
      </c>
      <c r="AP155" s="87">
        <f t="shared" si="121"/>
        <v>-1.2222222222222221</v>
      </c>
      <c r="AQ155" s="87">
        <f t="shared" si="122"/>
        <v>0.85167464114832547</v>
      </c>
      <c r="AR155" s="108">
        <f t="shared" si="123"/>
        <v>0.106</v>
      </c>
      <c r="AS155" s="108">
        <f t="shared" si="124"/>
        <v>-0.47299999999999998</v>
      </c>
      <c r="AT155" s="108">
        <f t="shared" si="125"/>
        <v>0.17800000000000002</v>
      </c>
      <c r="AU155" s="109">
        <v>0.02</v>
      </c>
      <c r="AV155" s="109">
        <v>-8.5999999999999993E-2</v>
      </c>
      <c r="AW155" s="109">
        <v>0.38700000000000001</v>
      </c>
      <c r="AX155" s="109">
        <v>0.20899999999999999</v>
      </c>
      <c r="AY155" s="87">
        <f t="shared" si="126"/>
        <v>7.3446327683615725E-2</v>
      </c>
      <c r="AZ155" s="87">
        <f t="shared" si="127"/>
        <v>-0.45081967213114749</v>
      </c>
      <c r="BA155" s="87">
        <f t="shared" si="128"/>
        <v>0.7102137767220903</v>
      </c>
      <c r="BB155" s="108">
        <f t="shared" si="129"/>
        <v>1.2999999999999984E-2</v>
      </c>
      <c r="BC155" s="108">
        <f t="shared" si="130"/>
        <v>-5.4999999999999993E-2</v>
      </c>
      <c r="BD155" s="108">
        <f t="shared" si="131"/>
        <v>0.29899999999999999</v>
      </c>
      <c r="BE155" s="109">
        <v>-0.16400000000000001</v>
      </c>
      <c r="BF155" s="109">
        <v>-0.17699999999999999</v>
      </c>
      <c r="BG155" s="109">
        <v>-0.122</v>
      </c>
      <c r="BH155" s="109">
        <v>-0.42099999999999999</v>
      </c>
      <c r="BI155" s="87">
        <f t="shared" si="132"/>
        <v>0.26014319809069225</v>
      </c>
      <c r="BJ155" s="87">
        <f t="shared" si="133"/>
        <v>-0.41926541926541933</v>
      </c>
      <c r="BK155" s="87">
        <f t="shared" si="134"/>
        <v>0.63050847457627124</v>
      </c>
      <c r="BL155" s="108">
        <f t="shared" si="135"/>
        <v>0.21800000000000008</v>
      </c>
      <c r="BM155" s="108">
        <f t="shared" si="136"/>
        <v>-0.60500000000000009</v>
      </c>
      <c r="BN155" s="108">
        <f t="shared" si="137"/>
        <v>0.55800000000000005</v>
      </c>
      <c r="BO155" s="109">
        <v>1.056</v>
      </c>
      <c r="BP155" s="109">
        <v>0.83799999999999997</v>
      </c>
      <c r="BQ155" s="109">
        <v>1.4430000000000001</v>
      </c>
      <c r="BR155" s="109">
        <v>0.88500000000000001</v>
      </c>
      <c r="BS155" s="87">
        <f t="shared" si="138"/>
        <v>0</v>
      </c>
      <c r="BT155" s="87">
        <f t="shared" si="139"/>
        <v>0</v>
      </c>
      <c r="BU155" s="87">
        <f t="shared" si="140"/>
        <v>-0.25</v>
      </c>
      <c r="BV155" s="108">
        <f t="shared" si="141"/>
        <v>0</v>
      </c>
      <c r="BW155" s="108">
        <f t="shared" si="142"/>
        <v>0</v>
      </c>
      <c r="BX155" s="108">
        <f t="shared" si="143"/>
        <v>-1</v>
      </c>
      <c r="BY155" s="54">
        <v>3</v>
      </c>
      <c r="BZ155" s="54">
        <v>3</v>
      </c>
      <c r="CA155" s="54">
        <v>3</v>
      </c>
      <c r="CB155" s="54">
        <v>4</v>
      </c>
      <c r="CC155" s="108">
        <f t="shared" si="144"/>
        <v>0</v>
      </c>
      <c r="CD155" s="108">
        <f t="shared" si="145"/>
        <v>0</v>
      </c>
      <c r="CE155" s="5"/>
      <c r="CF155" s="5"/>
      <c r="CG155" s="5"/>
      <c r="CH155" s="87" t="e">
        <f t="shared" si="146"/>
        <v>#DIV/0!</v>
      </c>
      <c r="CI155" s="87" t="e">
        <f t="shared" si="147"/>
        <v>#DIV/0!</v>
      </c>
      <c r="CJ155" s="108">
        <f t="shared" si="148"/>
        <v>0</v>
      </c>
      <c r="CK155" s="108">
        <f t="shared" si="149"/>
        <v>0</v>
      </c>
      <c r="CL155" s="54"/>
      <c r="CM155" s="54"/>
      <c r="CN155" s="54"/>
      <c r="CO155" s="19"/>
      <c r="CP155" s="1" t="s">
        <v>11</v>
      </c>
      <c r="CQ155" s="4"/>
      <c r="CR155" s="1">
        <v>9550</v>
      </c>
      <c r="CS155" s="1" t="s">
        <v>351</v>
      </c>
      <c r="CT155" s="15" t="s">
        <v>14</v>
      </c>
    </row>
    <row r="156" spans="1:98" s="96" customFormat="1" x14ac:dyDescent="0.25">
      <c r="A156" s="80" t="s">
        <v>401</v>
      </c>
      <c r="B156" s="114">
        <v>32081487</v>
      </c>
      <c r="C156" s="5" t="s">
        <v>112</v>
      </c>
      <c r="D156"/>
      <c r="E156">
        <v>522920</v>
      </c>
      <c r="F156" s="106">
        <v>45440</v>
      </c>
      <c r="G156" s="107"/>
      <c r="H156" s="107" t="s">
        <v>21</v>
      </c>
      <c r="I156" s="107" t="s">
        <v>21</v>
      </c>
      <c r="J156" s="107" t="s">
        <v>21</v>
      </c>
      <c r="K156" s="87">
        <f t="shared" si="105"/>
        <v>-1</v>
      </c>
      <c r="L156" s="87">
        <f t="shared" si="106"/>
        <v>-0.47314348143773244</v>
      </c>
      <c r="M156" s="87">
        <f t="shared" si="107"/>
        <v>-0.23769958670148639</v>
      </c>
      <c r="N156" s="108">
        <f t="shared" si="108"/>
        <v>-1354.134</v>
      </c>
      <c r="O156" s="108">
        <f t="shared" si="109"/>
        <v>-1216.08</v>
      </c>
      <c r="P156" s="108">
        <f t="shared" si="110"/>
        <v>-801.44100000000026</v>
      </c>
      <c r="Q156" s="109"/>
      <c r="R156" s="109">
        <v>1354.134</v>
      </c>
      <c r="S156" s="109">
        <v>2570.2139999999999</v>
      </c>
      <c r="T156" s="109">
        <v>3371.6550000000002</v>
      </c>
      <c r="U156" s="87">
        <f t="shared" si="111"/>
        <v>-1</v>
      </c>
      <c r="V156" s="87">
        <f t="shared" si="112"/>
        <v>-0.78261456021385389</v>
      </c>
      <c r="W156" s="87">
        <f t="shared" si="113"/>
        <v>-0.10988987000512991</v>
      </c>
      <c r="X156" s="108">
        <f t="shared" si="114"/>
        <v>-17.728000000000002</v>
      </c>
      <c r="Y156" s="108">
        <f t="shared" si="115"/>
        <v>-63.823</v>
      </c>
      <c r="Z156" s="108">
        <f t="shared" si="116"/>
        <v>-10.067999999999998</v>
      </c>
      <c r="AA156" s="109"/>
      <c r="AB156" s="109">
        <v>17.728000000000002</v>
      </c>
      <c r="AC156" s="109">
        <v>81.551000000000002</v>
      </c>
      <c r="AD156" s="109">
        <v>91.619</v>
      </c>
      <c r="AE156" s="87">
        <f t="shared" si="117"/>
        <v>1</v>
      </c>
      <c r="AF156" s="87">
        <f t="shared" si="118"/>
        <v>-1.1028996453434914</v>
      </c>
      <c r="AG156" s="87">
        <f t="shared" si="119"/>
        <v>-8.9694342724758944E-2</v>
      </c>
      <c r="AH156" s="108">
        <f t="shared" si="150"/>
        <v>6.2670000000000003</v>
      </c>
      <c r="AI156" s="108">
        <f t="shared" si="151"/>
        <v>-67.171000000000006</v>
      </c>
      <c r="AJ156" s="108">
        <f t="shared" si="152"/>
        <v>-6.0009999999999977</v>
      </c>
      <c r="AK156" s="109"/>
      <c r="AL156" s="109">
        <v>-6.2670000000000003</v>
      </c>
      <c r="AM156" s="109">
        <v>60.904000000000003</v>
      </c>
      <c r="AN156" s="109">
        <v>66.905000000000001</v>
      </c>
      <c r="AO156" s="87">
        <f t="shared" si="120"/>
        <v>1</v>
      </c>
      <c r="AP156" s="87">
        <f t="shared" si="121"/>
        <v>-1.1755263538835186</v>
      </c>
      <c r="AQ156" s="87">
        <f t="shared" si="122"/>
        <v>-7.6634042742785805E-2</v>
      </c>
      <c r="AR156" s="108">
        <f t="shared" si="123"/>
        <v>10.913</v>
      </c>
      <c r="AS156" s="108">
        <f t="shared" si="124"/>
        <v>-73.085999999999999</v>
      </c>
      <c r="AT156" s="108">
        <f t="shared" si="125"/>
        <v>-5.1599999999999966</v>
      </c>
      <c r="AU156" s="109"/>
      <c r="AV156" s="109">
        <v>-10.913</v>
      </c>
      <c r="AW156" s="109">
        <v>62.173000000000002</v>
      </c>
      <c r="AX156" s="109">
        <v>67.332999999999998</v>
      </c>
      <c r="AY156" s="87">
        <f t="shared" si="126"/>
        <v>-1</v>
      </c>
      <c r="AZ156" s="87">
        <f t="shared" si="127"/>
        <v>-6.7201535477417224E-2</v>
      </c>
      <c r="BA156" s="87">
        <f t="shared" si="128"/>
        <v>0.26587119788744362</v>
      </c>
      <c r="BB156" s="108">
        <f t="shared" si="129"/>
        <v>-229.39099999999999</v>
      </c>
      <c r="BC156" s="108">
        <f t="shared" si="130"/>
        <v>-16.52600000000001</v>
      </c>
      <c r="BD156" s="108">
        <f t="shared" si="131"/>
        <v>51.650000000000006</v>
      </c>
      <c r="BE156" s="109"/>
      <c r="BF156" s="109">
        <v>229.39099999999999</v>
      </c>
      <c r="BG156" s="109">
        <v>245.917</v>
      </c>
      <c r="BH156" s="109">
        <v>194.267</v>
      </c>
      <c r="BI156" s="87">
        <f t="shared" si="132"/>
        <v>-1</v>
      </c>
      <c r="BJ156" s="87">
        <f t="shared" si="133"/>
        <v>-0.19468191033208343</v>
      </c>
      <c r="BK156" s="87">
        <f t="shared" si="134"/>
        <v>-0.16314404645279465</v>
      </c>
      <c r="BL156" s="108">
        <f t="shared" si="135"/>
        <v>-359.101</v>
      </c>
      <c r="BM156" s="108">
        <f t="shared" si="136"/>
        <v>-86.810999999999979</v>
      </c>
      <c r="BN156" s="108">
        <f t="shared" si="137"/>
        <v>-86.93</v>
      </c>
      <c r="BO156" s="109"/>
      <c r="BP156" s="109">
        <v>359.101</v>
      </c>
      <c r="BQ156" s="109">
        <v>445.91199999999998</v>
      </c>
      <c r="BR156" s="109">
        <v>532.84199999999998</v>
      </c>
      <c r="BS156" s="87">
        <f t="shared" si="138"/>
        <v>-1</v>
      </c>
      <c r="BT156" s="87">
        <f t="shared" si="139"/>
        <v>0</v>
      </c>
      <c r="BU156" s="87">
        <f t="shared" si="140"/>
        <v>-6.6666666666666666E-2</v>
      </c>
      <c r="BV156" s="108">
        <f t="shared" si="141"/>
        <v>-14</v>
      </c>
      <c r="BW156" s="108">
        <f t="shared" si="142"/>
        <v>0</v>
      </c>
      <c r="BX156" s="108">
        <f t="shared" si="143"/>
        <v>-1</v>
      </c>
      <c r="BY156" s="54"/>
      <c r="BZ156" s="54">
        <v>14</v>
      </c>
      <c r="CA156" s="54">
        <v>14</v>
      </c>
      <c r="CB156" s="54">
        <v>15</v>
      </c>
      <c r="CC156" s="108">
        <f t="shared" si="144"/>
        <v>0</v>
      </c>
      <c r="CD156" s="108">
        <f t="shared" si="145"/>
        <v>-10</v>
      </c>
      <c r="CE156" s="5"/>
      <c r="CF156" s="5"/>
      <c r="CG156" s="5">
        <v>10</v>
      </c>
      <c r="CH156" s="87" t="e">
        <f t="shared" si="146"/>
        <v>#DIV/0!</v>
      </c>
      <c r="CI156" s="87" t="e">
        <f t="shared" si="147"/>
        <v>#DIV/0!</v>
      </c>
      <c r="CJ156" s="108">
        <f t="shared" si="148"/>
        <v>0</v>
      </c>
      <c r="CK156" s="108">
        <f t="shared" si="149"/>
        <v>0</v>
      </c>
      <c r="CL156" s="54"/>
      <c r="CM156" s="54"/>
      <c r="CN156" s="54"/>
      <c r="CO156" s="19"/>
      <c r="CP156" s="1" t="s">
        <v>19</v>
      </c>
      <c r="CQ156" s="4" t="s">
        <v>13</v>
      </c>
      <c r="CR156" s="1">
        <v>2900</v>
      </c>
      <c r="CS156" s="1" t="s">
        <v>350</v>
      </c>
      <c r="CT156" s="15" t="s">
        <v>15</v>
      </c>
    </row>
    <row r="157" spans="1:98" s="96" customFormat="1" x14ac:dyDescent="0.25">
      <c r="A157" s="80" t="s">
        <v>256</v>
      </c>
      <c r="B157" s="114">
        <v>31089204</v>
      </c>
      <c r="C157" s="5" t="s">
        <v>111</v>
      </c>
      <c r="D157"/>
      <c r="E157">
        <v>331200</v>
      </c>
      <c r="F157" s="106">
        <v>45637</v>
      </c>
      <c r="G157" s="107" t="s">
        <v>297</v>
      </c>
      <c r="H157" s="107" t="s">
        <v>297</v>
      </c>
      <c r="I157" s="107" t="s">
        <v>297</v>
      </c>
      <c r="J157" s="107" t="s">
        <v>297</v>
      </c>
      <c r="K157" s="87" t="e">
        <f t="shared" si="105"/>
        <v>#DIV/0!</v>
      </c>
      <c r="L157" s="87" t="e">
        <f t="shared" si="106"/>
        <v>#DIV/0!</v>
      </c>
      <c r="M157" s="87" t="e">
        <f t="shared" si="107"/>
        <v>#DIV/0!</v>
      </c>
      <c r="N157" s="108">
        <f t="shared" si="108"/>
        <v>0</v>
      </c>
      <c r="O157" s="108">
        <f t="shared" si="109"/>
        <v>0</v>
      </c>
      <c r="P157" s="108">
        <f t="shared" si="110"/>
        <v>0</v>
      </c>
      <c r="Q157" s="109"/>
      <c r="R157" s="109"/>
      <c r="S157" s="109"/>
      <c r="T157" s="109"/>
      <c r="U157" s="87">
        <f t="shared" si="111"/>
        <v>0.2840072859744992</v>
      </c>
      <c r="V157" s="87">
        <f t="shared" si="112"/>
        <v>0.10139228824780329</v>
      </c>
      <c r="W157" s="87">
        <f t="shared" si="113"/>
        <v>8.5331068870163451E-2</v>
      </c>
      <c r="X157" s="108">
        <f t="shared" si="114"/>
        <v>15.592000000000006</v>
      </c>
      <c r="Y157" s="108">
        <f t="shared" si="115"/>
        <v>5.054000000000002</v>
      </c>
      <c r="Z157" s="108">
        <f t="shared" si="116"/>
        <v>3.9189999999999969</v>
      </c>
      <c r="AA157" s="109">
        <v>70.492000000000004</v>
      </c>
      <c r="AB157" s="109">
        <v>54.9</v>
      </c>
      <c r="AC157" s="109">
        <v>49.845999999999997</v>
      </c>
      <c r="AD157" s="109">
        <v>45.927</v>
      </c>
      <c r="AE157" s="87">
        <f t="shared" si="117"/>
        <v>0.94398188723342102</v>
      </c>
      <c r="AF157" s="87">
        <f t="shared" si="118"/>
        <v>0.50230414746543772</v>
      </c>
      <c r="AG157" s="87">
        <f t="shared" si="119"/>
        <v>0.12894834633965072</v>
      </c>
      <c r="AH157" s="108">
        <f t="shared" si="150"/>
        <v>12.925000000000001</v>
      </c>
      <c r="AI157" s="108">
        <f t="shared" si="151"/>
        <v>4.5779999999999994</v>
      </c>
      <c r="AJ157" s="108">
        <f t="shared" si="152"/>
        <v>1.0410000000000004</v>
      </c>
      <c r="AK157" s="109">
        <v>26.617000000000001</v>
      </c>
      <c r="AL157" s="109">
        <v>13.692</v>
      </c>
      <c r="AM157" s="109">
        <v>9.1140000000000008</v>
      </c>
      <c r="AN157" s="109">
        <v>8.0730000000000004</v>
      </c>
      <c r="AO157" s="87">
        <f t="shared" si="120"/>
        <v>1.0411985018726591</v>
      </c>
      <c r="AP157" s="87">
        <f t="shared" si="121"/>
        <v>0.44340924775707363</v>
      </c>
      <c r="AQ157" s="87">
        <f t="shared" si="122"/>
        <v>7.3333333333333486E-2</v>
      </c>
      <c r="AR157" s="108">
        <f t="shared" si="123"/>
        <v>13.065999999999999</v>
      </c>
      <c r="AS157" s="108">
        <f t="shared" si="124"/>
        <v>3.8549999999999986</v>
      </c>
      <c r="AT157" s="108">
        <f t="shared" si="125"/>
        <v>0.59400000000000119</v>
      </c>
      <c r="AU157" s="109">
        <v>25.614999999999998</v>
      </c>
      <c r="AV157" s="109">
        <v>12.548999999999999</v>
      </c>
      <c r="AW157" s="109">
        <v>8.6940000000000008</v>
      </c>
      <c r="AX157" s="109">
        <v>8.1</v>
      </c>
      <c r="AY157" s="87">
        <f t="shared" si="126"/>
        <v>0.50174425147229818</v>
      </c>
      <c r="AZ157" s="87">
        <f t="shared" si="127"/>
        <v>-0.27725966491351739</v>
      </c>
      <c r="BA157" s="87">
        <f t="shared" si="128"/>
        <v>0.2251228909259998</v>
      </c>
      <c r="BB157" s="108">
        <f t="shared" si="129"/>
        <v>13.375999999999998</v>
      </c>
      <c r="BC157" s="108">
        <f t="shared" si="130"/>
        <v>-10.227000000000004</v>
      </c>
      <c r="BD157" s="108">
        <f t="shared" si="131"/>
        <v>6.7780000000000022</v>
      </c>
      <c r="BE157" s="109">
        <v>40.034999999999997</v>
      </c>
      <c r="BF157" s="109">
        <v>26.658999999999999</v>
      </c>
      <c r="BG157" s="109">
        <v>36.886000000000003</v>
      </c>
      <c r="BH157" s="109">
        <v>30.108000000000001</v>
      </c>
      <c r="BI157" s="87">
        <f t="shared" si="132"/>
        <v>0.22765453370665525</v>
      </c>
      <c r="BJ157" s="87">
        <f t="shared" si="133"/>
        <v>0.10312985079355015</v>
      </c>
      <c r="BK157" s="87">
        <f t="shared" si="134"/>
        <v>0.13005656189589743</v>
      </c>
      <c r="BL157" s="108">
        <f t="shared" si="135"/>
        <v>15.855000000000004</v>
      </c>
      <c r="BM157" s="108">
        <f t="shared" si="136"/>
        <v>6.5109999999999957</v>
      </c>
      <c r="BN157" s="108">
        <f t="shared" si="137"/>
        <v>7.2659999999999982</v>
      </c>
      <c r="BO157" s="109">
        <v>85.5</v>
      </c>
      <c r="BP157" s="109">
        <v>69.644999999999996</v>
      </c>
      <c r="BQ157" s="109">
        <v>63.134</v>
      </c>
      <c r="BR157" s="109">
        <v>55.868000000000002</v>
      </c>
      <c r="BS157" s="87">
        <f t="shared" si="138"/>
        <v>2.8985507246376812E-2</v>
      </c>
      <c r="BT157" s="87">
        <f t="shared" si="139"/>
        <v>-1.4285714285714285E-2</v>
      </c>
      <c r="BU157" s="87">
        <f t="shared" si="140"/>
        <v>9.375E-2</v>
      </c>
      <c r="BV157" s="108">
        <f t="shared" si="141"/>
        <v>2</v>
      </c>
      <c r="BW157" s="108">
        <f t="shared" si="142"/>
        <v>-1</v>
      </c>
      <c r="BX157" s="108">
        <f t="shared" si="143"/>
        <v>6</v>
      </c>
      <c r="BY157" s="54">
        <v>71</v>
      </c>
      <c r="BZ157" s="54">
        <v>69</v>
      </c>
      <c r="CA157" s="54">
        <v>70</v>
      </c>
      <c r="CB157" s="54">
        <v>64</v>
      </c>
      <c r="CC157" s="108">
        <f t="shared" si="144"/>
        <v>0</v>
      </c>
      <c r="CD157" s="108">
        <f t="shared" si="145"/>
        <v>0</v>
      </c>
      <c r="CE157" s="5"/>
      <c r="CF157" s="5"/>
      <c r="CG157" s="5"/>
      <c r="CH157" s="87" t="e">
        <f t="shared" si="146"/>
        <v>#DIV/0!</v>
      </c>
      <c r="CI157" s="87" t="e">
        <f t="shared" si="147"/>
        <v>#DIV/0!</v>
      </c>
      <c r="CJ157" s="108">
        <f t="shared" si="148"/>
        <v>0</v>
      </c>
      <c r="CK157" s="108">
        <f t="shared" si="149"/>
        <v>0</v>
      </c>
      <c r="CL157" s="54"/>
      <c r="CM157" s="54"/>
      <c r="CN157" s="54"/>
      <c r="CO157" s="19"/>
      <c r="CP157" s="1" t="s">
        <v>11</v>
      </c>
      <c r="CQ157" s="4" t="s">
        <v>13</v>
      </c>
      <c r="CR157" s="1">
        <v>5700</v>
      </c>
      <c r="CS157" s="1" t="s">
        <v>306</v>
      </c>
      <c r="CT157" s="15" t="s">
        <v>12</v>
      </c>
    </row>
    <row r="158" spans="1:98" s="96" customFormat="1" x14ac:dyDescent="0.25">
      <c r="A158" s="80" t="s">
        <v>186</v>
      </c>
      <c r="B158" s="114">
        <v>86011719</v>
      </c>
      <c r="C158" s="5" t="s">
        <v>163</v>
      </c>
      <c r="D158" t="s">
        <v>200</v>
      </c>
      <c r="E158">
        <v>281190</v>
      </c>
      <c r="F158" s="106">
        <v>45649</v>
      </c>
      <c r="G158" s="107" t="s">
        <v>303</v>
      </c>
      <c r="H158" s="107" t="s">
        <v>303</v>
      </c>
      <c r="I158" s="107" t="s">
        <v>303</v>
      </c>
      <c r="J158" s="107" t="s">
        <v>303</v>
      </c>
      <c r="K158" s="87">
        <f t="shared" si="105"/>
        <v>-3.7959866220735772E-2</v>
      </c>
      <c r="L158" s="87">
        <f t="shared" si="106"/>
        <v>0.24739257405089687</v>
      </c>
      <c r="M158" s="87" t="e">
        <f t="shared" si="107"/>
        <v>#DIV/0!</v>
      </c>
      <c r="N158" s="108">
        <f t="shared" si="108"/>
        <v>-2.4969999999999999</v>
      </c>
      <c r="O158" s="108">
        <f t="shared" si="109"/>
        <v>13.045999999999999</v>
      </c>
      <c r="P158" s="108">
        <f t="shared" si="110"/>
        <v>52.734000000000002</v>
      </c>
      <c r="Q158" s="109">
        <v>63.283000000000001</v>
      </c>
      <c r="R158" s="109">
        <v>65.78</v>
      </c>
      <c r="S158" s="109">
        <v>52.734000000000002</v>
      </c>
      <c r="T158" s="109"/>
      <c r="U158" s="87">
        <f t="shared" si="111"/>
        <v>-0.10518390242066034</v>
      </c>
      <c r="V158" s="87">
        <f t="shared" si="112"/>
        <v>0.18876706198254645</v>
      </c>
      <c r="W158" s="87">
        <f t="shared" si="113"/>
        <v>-2.9785940688637054E-2</v>
      </c>
      <c r="X158" s="108">
        <f t="shared" si="114"/>
        <v>-2.7940000000000005</v>
      </c>
      <c r="Y158" s="108">
        <f t="shared" si="115"/>
        <v>4.218</v>
      </c>
      <c r="Z158" s="108">
        <f t="shared" si="116"/>
        <v>-0.68599999999999994</v>
      </c>
      <c r="AA158" s="109">
        <v>23.768999999999998</v>
      </c>
      <c r="AB158" s="109">
        <v>26.562999999999999</v>
      </c>
      <c r="AC158" s="109">
        <v>22.344999999999999</v>
      </c>
      <c r="AD158" s="109">
        <v>23.030999999999999</v>
      </c>
      <c r="AE158" s="87">
        <f t="shared" si="117"/>
        <v>-0.60420490572334395</v>
      </c>
      <c r="AF158" s="87">
        <f t="shared" si="118"/>
        <v>1.2245731254639942</v>
      </c>
      <c r="AG158" s="87">
        <f t="shared" si="119"/>
        <v>-0.40450928381962864</v>
      </c>
      <c r="AH158" s="108">
        <f t="shared" si="150"/>
        <v>-3.6210000000000004</v>
      </c>
      <c r="AI158" s="108">
        <f t="shared" si="151"/>
        <v>3.2990000000000004</v>
      </c>
      <c r="AJ158" s="108">
        <f t="shared" si="152"/>
        <v>-1.83</v>
      </c>
      <c r="AK158" s="109">
        <v>2.3719999999999999</v>
      </c>
      <c r="AL158" s="109">
        <v>5.9930000000000003</v>
      </c>
      <c r="AM158" s="109">
        <v>2.694</v>
      </c>
      <c r="AN158" s="109">
        <v>4.524</v>
      </c>
      <c r="AO158" s="87">
        <f t="shared" si="120"/>
        <v>-0.76990327380952384</v>
      </c>
      <c r="AP158" s="87">
        <f t="shared" si="121"/>
        <v>1.5406427221172023</v>
      </c>
      <c r="AQ158" s="87">
        <f t="shared" si="122"/>
        <v>-0.51041184636742243</v>
      </c>
      <c r="AR158" s="108">
        <f t="shared" si="123"/>
        <v>-4.1390000000000002</v>
      </c>
      <c r="AS158" s="108">
        <f t="shared" si="124"/>
        <v>3.2600000000000002</v>
      </c>
      <c r="AT158" s="108">
        <f t="shared" si="125"/>
        <v>-2.206</v>
      </c>
      <c r="AU158" s="109">
        <v>1.2370000000000001</v>
      </c>
      <c r="AV158" s="109">
        <v>5.3760000000000003</v>
      </c>
      <c r="AW158" s="109">
        <v>2.1160000000000001</v>
      </c>
      <c r="AX158" s="109">
        <v>4.3220000000000001</v>
      </c>
      <c r="AY158" s="87">
        <f t="shared" si="126"/>
        <v>6.7934002869440527E-2</v>
      </c>
      <c r="AZ158" s="87">
        <f t="shared" si="127"/>
        <v>0.422739334558073</v>
      </c>
      <c r="BA158" s="87">
        <f t="shared" si="128"/>
        <v>-0.14330681122672023</v>
      </c>
      <c r="BB158" s="108">
        <f t="shared" si="129"/>
        <v>0.94700000000000095</v>
      </c>
      <c r="BC158" s="108">
        <f t="shared" si="130"/>
        <v>4.1419999999999995</v>
      </c>
      <c r="BD158" s="108">
        <f t="shared" si="131"/>
        <v>-1.6389999999999993</v>
      </c>
      <c r="BE158" s="109">
        <v>14.887</v>
      </c>
      <c r="BF158" s="109">
        <v>13.94</v>
      </c>
      <c r="BG158" s="109">
        <v>9.798</v>
      </c>
      <c r="BH158" s="109">
        <v>11.436999999999999</v>
      </c>
      <c r="BI158" s="87">
        <f t="shared" si="132"/>
        <v>0.11794606440616059</v>
      </c>
      <c r="BJ158" s="87">
        <f t="shared" si="133"/>
        <v>0.12563812656319587</v>
      </c>
      <c r="BK158" s="87">
        <f t="shared" si="134"/>
        <v>9.2368726374490062E-2</v>
      </c>
      <c r="BL158" s="108">
        <f t="shared" si="135"/>
        <v>3.875</v>
      </c>
      <c r="BM158" s="108">
        <f t="shared" si="136"/>
        <v>3.666999999999998</v>
      </c>
      <c r="BN158" s="108">
        <f t="shared" si="137"/>
        <v>2.468</v>
      </c>
      <c r="BO158" s="109">
        <v>36.728999999999999</v>
      </c>
      <c r="BP158" s="109">
        <v>32.853999999999999</v>
      </c>
      <c r="BQ158" s="109">
        <v>29.187000000000001</v>
      </c>
      <c r="BR158" s="109">
        <v>26.719000000000001</v>
      </c>
      <c r="BS158" s="87">
        <f t="shared" si="138"/>
        <v>3.2258064516129031E-2</v>
      </c>
      <c r="BT158" s="87">
        <f t="shared" si="139"/>
        <v>0</v>
      </c>
      <c r="BU158" s="87">
        <f t="shared" si="140"/>
        <v>-3.125E-2</v>
      </c>
      <c r="BV158" s="108">
        <f t="shared" si="141"/>
        <v>1</v>
      </c>
      <c r="BW158" s="108">
        <f t="shared" si="142"/>
        <v>0</v>
      </c>
      <c r="BX158" s="108">
        <f t="shared" si="143"/>
        <v>-1</v>
      </c>
      <c r="BY158" s="54">
        <v>32</v>
      </c>
      <c r="BZ158" s="54">
        <v>31</v>
      </c>
      <c r="CA158" s="54">
        <v>31</v>
      </c>
      <c r="CB158" s="54">
        <v>32</v>
      </c>
      <c r="CC158" s="108">
        <f t="shared" si="144"/>
        <v>0</v>
      </c>
      <c r="CD158" s="108">
        <f t="shared" si="145"/>
        <v>0</v>
      </c>
      <c r="CE158" s="5"/>
      <c r="CF158" s="5"/>
      <c r="CG158" s="5"/>
      <c r="CH158" s="87" t="e">
        <f t="shared" si="146"/>
        <v>#DIV/0!</v>
      </c>
      <c r="CI158" s="87" t="e">
        <f t="shared" si="147"/>
        <v>#DIV/0!</v>
      </c>
      <c r="CJ158" s="108">
        <f t="shared" si="148"/>
        <v>0</v>
      </c>
      <c r="CK158" s="108">
        <f t="shared" si="149"/>
        <v>0</v>
      </c>
      <c r="CL158" s="54"/>
      <c r="CM158" s="54"/>
      <c r="CN158" s="54"/>
      <c r="CO158" s="19"/>
      <c r="CP158" s="1" t="s">
        <v>11</v>
      </c>
      <c r="CQ158" s="4"/>
      <c r="CR158" s="1">
        <v>2150</v>
      </c>
      <c r="CS158" s="1" t="s">
        <v>309</v>
      </c>
      <c r="CT158" s="15" t="s">
        <v>15</v>
      </c>
    </row>
    <row r="159" spans="1:98" s="96" customFormat="1" x14ac:dyDescent="0.25">
      <c r="A159" s="80" t="s">
        <v>194</v>
      </c>
      <c r="B159" s="114">
        <v>25359607</v>
      </c>
      <c r="C159" s="5" t="s">
        <v>163</v>
      </c>
      <c r="D159" t="s">
        <v>200</v>
      </c>
      <c r="E159">
        <v>465220</v>
      </c>
      <c r="F159" s="106">
        <v>45390</v>
      </c>
      <c r="G159" s="107"/>
      <c r="H159" s="107" t="s">
        <v>21</v>
      </c>
      <c r="I159" s="107" t="s">
        <v>21</v>
      </c>
      <c r="J159" s="107" t="s">
        <v>21</v>
      </c>
      <c r="K159" s="87" t="e">
        <f t="shared" si="105"/>
        <v>#DIV/0!</v>
      </c>
      <c r="L159" s="87" t="e">
        <f t="shared" si="106"/>
        <v>#DIV/0!</v>
      </c>
      <c r="M159" s="87" t="e">
        <f t="shared" si="107"/>
        <v>#DIV/0!</v>
      </c>
      <c r="N159" s="108">
        <f t="shared" si="108"/>
        <v>0</v>
      </c>
      <c r="O159" s="108">
        <f t="shared" si="109"/>
        <v>0</v>
      </c>
      <c r="P159" s="108">
        <f t="shared" si="110"/>
        <v>0</v>
      </c>
      <c r="Q159" s="109"/>
      <c r="R159" s="109"/>
      <c r="S159" s="109"/>
      <c r="T159" s="109"/>
      <c r="U159" s="87">
        <f t="shared" si="111"/>
        <v>-1</v>
      </c>
      <c r="V159" s="87">
        <f t="shared" si="112"/>
        <v>0.38551778264281888</v>
      </c>
      <c r="W159" s="87">
        <f t="shared" si="113"/>
        <v>0.37138163484960074</v>
      </c>
      <c r="X159" s="108">
        <f t="shared" si="114"/>
        <v>-33.542000000000002</v>
      </c>
      <c r="Y159" s="108">
        <f t="shared" si="115"/>
        <v>9.333000000000002</v>
      </c>
      <c r="Z159" s="108">
        <f t="shared" si="116"/>
        <v>6.5560000000000009</v>
      </c>
      <c r="AA159" s="109"/>
      <c r="AB159" s="109">
        <v>33.542000000000002</v>
      </c>
      <c r="AC159" s="109">
        <v>24.209</v>
      </c>
      <c r="AD159" s="109">
        <v>17.652999999999999</v>
      </c>
      <c r="AE159" s="87">
        <f t="shared" si="117"/>
        <v>-1</v>
      </c>
      <c r="AF159" s="87">
        <f t="shared" si="118"/>
        <v>0.66813220133414186</v>
      </c>
      <c r="AG159" s="87">
        <f t="shared" si="119"/>
        <v>0.81159022246635537</v>
      </c>
      <c r="AH159" s="108">
        <f t="shared" si="150"/>
        <v>-22.006</v>
      </c>
      <c r="AI159" s="108">
        <f t="shared" si="151"/>
        <v>8.8140000000000001</v>
      </c>
      <c r="AJ159" s="108">
        <f t="shared" si="152"/>
        <v>5.91</v>
      </c>
      <c r="AK159" s="109"/>
      <c r="AL159" s="109">
        <v>22.006</v>
      </c>
      <c r="AM159" s="109">
        <v>13.192</v>
      </c>
      <c r="AN159" s="109">
        <v>7.282</v>
      </c>
      <c r="AO159" s="87">
        <f t="shared" si="120"/>
        <v>-1</v>
      </c>
      <c r="AP159" s="87">
        <f t="shared" si="121"/>
        <v>0.49671558350803624</v>
      </c>
      <c r="AQ159" s="87">
        <f t="shared" si="122"/>
        <v>0.72700941346850123</v>
      </c>
      <c r="AR159" s="108">
        <f t="shared" si="123"/>
        <v>-21.417999999999999</v>
      </c>
      <c r="AS159" s="108">
        <f t="shared" si="124"/>
        <v>7.1079999999999988</v>
      </c>
      <c r="AT159" s="108">
        <f t="shared" si="125"/>
        <v>6.0240000000000009</v>
      </c>
      <c r="AU159" s="109"/>
      <c r="AV159" s="109">
        <v>21.417999999999999</v>
      </c>
      <c r="AW159" s="109">
        <v>14.31</v>
      </c>
      <c r="AX159" s="109">
        <v>8.2859999999999996</v>
      </c>
      <c r="AY159" s="87">
        <f t="shared" si="126"/>
        <v>-1</v>
      </c>
      <c r="AZ159" s="87">
        <f t="shared" si="127"/>
        <v>0.12504385964912276</v>
      </c>
      <c r="BA159" s="87">
        <f t="shared" si="128"/>
        <v>0.32381118272078047</v>
      </c>
      <c r="BB159" s="108">
        <f t="shared" si="129"/>
        <v>-51.302</v>
      </c>
      <c r="BC159" s="108">
        <f t="shared" si="130"/>
        <v>5.7019999999999982</v>
      </c>
      <c r="BD159" s="108">
        <f t="shared" si="131"/>
        <v>11.154000000000003</v>
      </c>
      <c r="BE159" s="109"/>
      <c r="BF159" s="109">
        <v>51.302</v>
      </c>
      <c r="BG159" s="109">
        <v>45.6</v>
      </c>
      <c r="BH159" s="109">
        <v>34.445999999999998</v>
      </c>
      <c r="BI159" s="87">
        <f t="shared" si="132"/>
        <v>-1</v>
      </c>
      <c r="BJ159" s="87">
        <f t="shared" si="133"/>
        <v>0.26109557392996102</v>
      </c>
      <c r="BK159" s="87">
        <f t="shared" si="134"/>
        <v>0.45348503258588313</v>
      </c>
      <c r="BL159" s="108">
        <f t="shared" si="135"/>
        <v>-82.97</v>
      </c>
      <c r="BM159" s="108">
        <f t="shared" si="136"/>
        <v>17.177999999999997</v>
      </c>
      <c r="BN159" s="108">
        <f t="shared" si="137"/>
        <v>20.527000000000001</v>
      </c>
      <c r="BO159" s="109"/>
      <c r="BP159" s="109">
        <v>82.97</v>
      </c>
      <c r="BQ159" s="109">
        <v>65.792000000000002</v>
      </c>
      <c r="BR159" s="109">
        <v>45.265000000000001</v>
      </c>
      <c r="BS159" s="87">
        <f t="shared" si="138"/>
        <v>-1</v>
      </c>
      <c r="BT159" s="87">
        <f t="shared" si="139"/>
        <v>5.2631578947368418E-2</v>
      </c>
      <c r="BU159" s="87">
        <f t="shared" si="140"/>
        <v>5.5555555555555552E-2</v>
      </c>
      <c r="BV159" s="108">
        <f t="shared" si="141"/>
        <v>-20</v>
      </c>
      <c r="BW159" s="108">
        <f t="shared" si="142"/>
        <v>1</v>
      </c>
      <c r="BX159" s="108">
        <f t="shared" si="143"/>
        <v>1</v>
      </c>
      <c r="BY159" s="54"/>
      <c r="BZ159" s="54">
        <v>20</v>
      </c>
      <c r="CA159" s="54">
        <v>19</v>
      </c>
      <c r="CB159" s="54">
        <v>18</v>
      </c>
      <c r="CC159" s="108">
        <f t="shared" si="144"/>
        <v>0</v>
      </c>
      <c r="CD159" s="108">
        <f t="shared" si="145"/>
        <v>0</v>
      </c>
      <c r="CE159" s="5"/>
      <c r="CF159" s="5"/>
      <c r="CG159" s="5"/>
      <c r="CH159" s="87" t="e">
        <f t="shared" si="146"/>
        <v>#DIV/0!</v>
      </c>
      <c r="CI159" s="87" t="e">
        <f t="shared" si="147"/>
        <v>#DIV/0!</v>
      </c>
      <c r="CJ159" s="108">
        <f t="shared" si="148"/>
        <v>0</v>
      </c>
      <c r="CK159" s="108">
        <f t="shared" si="149"/>
        <v>0</v>
      </c>
      <c r="CL159" s="54"/>
      <c r="CM159" s="54"/>
      <c r="CN159" s="54"/>
      <c r="CO159" s="19"/>
      <c r="CP159" s="1" t="s">
        <v>11</v>
      </c>
      <c r="CQ159" s="4"/>
      <c r="CR159" s="1">
        <v>9210</v>
      </c>
      <c r="CS159" s="1" t="s">
        <v>366</v>
      </c>
      <c r="CT159" s="15" t="s">
        <v>14</v>
      </c>
    </row>
    <row r="160" spans="1:98" s="96" customFormat="1" x14ac:dyDescent="0.25">
      <c r="A160" s="80" t="s">
        <v>445</v>
      </c>
      <c r="B160" s="114">
        <v>12473192</v>
      </c>
      <c r="C160" s="5" t="s">
        <v>153</v>
      </c>
      <c r="D160"/>
      <c r="E160">
        <v>522210</v>
      </c>
      <c r="F160" s="106">
        <v>45400</v>
      </c>
      <c r="G160" s="107"/>
      <c r="H160" s="107" t="s">
        <v>21</v>
      </c>
      <c r="I160" s="107" t="s">
        <v>21</v>
      </c>
      <c r="J160" s="107" t="s">
        <v>21</v>
      </c>
      <c r="K160" s="87">
        <f t="shared" si="105"/>
        <v>-1</v>
      </c>
      <c r="L160" s="87">
        <f t="shared" si="106"/>
        <v>-2.5503579852631186E-2</v>
      </c>
      <c r="M160" s="87">
        <f t="shared" si="107"/>
        <v>1.5470491083562354E-3</v>
      </c>
      <c r="N160" s="108">
        <f t="shared" si="108"/>
        <v>-233.42599999999999</v>
      </c>
      <c r="O160" s="108">
        <f t="shared" si="109"/>
        <v>-6.1090000000000089</v>
      </c>
      <c r="P160" s="108">
        <f t="shared" si="110"/>
        <v>0.37000000000000455</v>
      </c>
      <c r="Q160" s="109"/>
      <c r="R160" s="109">
        <v>233.42599999999999</v>
      </c>
      <c r="S160" s="109">
        <v>239.535</v>
      </c>
      <c r="T160" s="109">
        <v>239.16499999999999</v>
      </c>
      <c r="U160" s="87">
        <f t="shared" si="111"/>
        <v>-1</v>
      </c>
      <c r="V160" s="87">
        <f t="shared" si="112"/>
        <v>-0.15855378434975861</v>
      </c>
      <c r="W160" s="87">
        <f t="shared" si="113"/>
        <v>-3.6142096851262955E-2</v>
      </c>
      <c r="X160" s="108">
        <f t="shared" si="114"/>
        <v>-98.444999999999993</v>
      </c>
      <c r="Y160" s="108">
        <f t="shared" si="115"/>
        <v>-18.550000000000011</v>
      </c>
      <c r="Z160" s="108">
        <f t="shared" si="116"/>
        <v>-4.3870000000000005</v>
      </c>
      <c r="AA160" s="109"/>
      <c r="AB160" s="109">
        <v>98.444999999999993</v>
      </c>
      <c r="AC160" s="109">
        <v>116.995</v>
      </c>
      <c r="AD160" s="109">
        <v>121.38200000000001</v>
      </c>
      <c r="AE160" s="87">
        <f t="shared" si="117"/>
        <v>-1</v>
      </c>
      <c r="AF160" s="87">
        <f t="shared" si="118"/>
        <v>-0.2189564159964624</v>
      </c>
      <c r="AG160" s="87">
        <f t="shared" si="119"/>
        <v>2.8422817838160475E-2</v>
      </c>
      <c r="AH160" s="108">
        <f t="shared" si="150"/>
        <v>-56.521000000000001</v>
      </c>
      <c r="AI160" s="108">
        <f t="shared" si="151"/>
        <v>-15.844999999999999</v>
      </c>
      <c r="AJ160" s="108">
        <f t="shared" si="152"/>
        <v>2</v>
      </c>
      <c r="AK160" s="109"/>
      <c r="AL160" s="109">
        <v>56.521000000000001</v>
      </c>
      <c r="AM160" s="109">
        <v>72.366</v>
      </c>
      <c r="AN160" s="109">
        <v>70.366</v>
      </c>
      <c r="AO160" s="87">
        <f t="shared" si="120"/>
        <v>-1</v>
      </c>
      <c r="AP160" s="87">
        <f t="shared" si="121"/>
        <v>-0.50949550213056971</v>
      </c>
      <c r="AQ160" s="87">
        <f t="shared" si="122"/>
        <v>0.23601606060113461</v>
      </c>
      <c r="AR160" s="108">
        <f t="shared" si="123"/>
        <v>-37.295999999999999</v>
      </c>
      <c r="AS160" s="108">
        <f t="shared" si="124"/>
        <v>-38.74</v>
      </c>
      <c r="AT160" s="108">
        <f t="shared" si="125"/>
        <v>14.518999999999998</v>
      </c>
      <c r="AU160" s="109"/>
      <c r="AV160" s="109">
        <v>37.295999999999999</v>
      </c>
      <c r="AW160" s="109">
        <v>76.036000000000001</v>
      </c>
      <c r="AX160" s="109">
        <v>61.517000000000003</v>
      </c>
      <c r="AY160" s="87">
        <f t="shared" si="126"/>
        <v>-1</v>
      </c>
      <c r="AZ160" s="87">
        <f t="shared" si="127"/>
        <v>3.4902994762419863E-2</v>
      </c>
      <c r="BA160" s="87">
        <f t="shared" si="128"/>
        <v>8.230866184531882E-2</v>
      </c>
      <c r="BB160" s="108">
        <f t="shared" si="129"/>
        <v>-898.45</v>
      </c>
      <c r="BC160" s="108">
        <f t="shared" si="130"/>
        <v>30.301000000000045</v>
      </c>
      <c r="BD160" s="108">
        <f t="shared" si="131"/>
        <v>66.022000000000048</v>
      </c>
      <c r="BE160" s="109"/>
      <c r="BF160" s="109">
        <v>898.45</v>
      </c>
      <c r="BG160" s="109">
        <v>868.149</v>
      </c>
      <c r="BH160" s="109">
        <v>802.12699999999995</v>
      </c>
      <c r="BI160" s="87">
        <f t="shared" si="132"/>
        <v>-1</v>
      </c>
      <c r="BJ160" s="87">
        <f t="shared" si="133"/>
        <v>6.3523631385185284E-2</v>
      </c>
      <c r="BK160" s="87" t="e">
        <f t="shared" si="134"/>
        <v>#DIV/0!</v>
      </c>
      <c r="BL160" s="108">
        <f t="shared" si="135"/>
        <v>-1968.461</v>
      </c>
      <c r="BM160" s="108">
        <f t="shared" si="136"/>
        <v>117.57500000000005</v>
      </c>
      <c r="BN160" s="108">
        <f t="shared" si="137"/>
        <v>1850.886</v>
      </c>
      <c r="BO160" s="109"/>
      <c r="BP160" s="109">
        <v>1968.461</v>
      </c>
      <c r="BQ160" s="109">
        <v>1850.886</v>
      </c>
      <c r="BR160" s="109"/>
      <c r="BS160" s="87">
        <f t="shared" si="138"/>
        <v>-1</v>
      </c>
      <c r="BT160" s="87">
        <f t="shared" si="139"/>
        <v>6.3157894736842107E-2</v>
      </c>
      <c r="BU160" s="87">
        <f t="shared" si="140"/>
        <v>9.1954022988505746E-2</v>
      </c>
      <c r="BV160" s="108">
        <f t="shared" si="141"/>
        <v>-101</v>
      </c>
      <c r="BW160" s="108">
        <f t="shared" si="142"/>
        <v>6</v>
      </c>
      <c r="BX160" s="108">
        <f t="shared" si="143"/>
        <v>8</v>
      </c>
      <c r="BY160" s="54"/>
      <c r="BZ160" s="54">
        <v>101</v>
      </c>
      <c r="CA160" s="54">
        <v>95</v>
      </c>
      <c r="CB160" s="54">
        <v>87</v>
      </c>
      <c r="CC160" s="108">
        <f t="shared" si="144"/>
        <v>0</v>
      </c>
      <c r="CD160" s="108">
        <f t="shared" si="145"/>
        <v>0</v>
      </c>
      <c r="CE160" s="5"/>
      <c r="CF160" s="5"/>
      <c r="CG160" s="5"/>
      <c r="CH160" s="87">
        <f t="shared" si="146"/>
        <v>-1</v>
      </c>
      <c r="CI160" s="87">
        <f t="shared" si="147"/>
        <v>-0.1550141242937853</v>
      </c>
      <c r="CJ160" s="108">
        <f t="shared" si="148"/>
        <v>-2393000</v>
      </c>
      <c r="CK160" s="108">
        <f t="shared" si="149"/>
        <v>-439000</v>
      </c>
      <c r="CL160" s="54"/>
      <c r="CM160" s="54">
        <v>2393000</v>
      </c>
      <c r="CN160" s="54">
        <v>2832000</v>
      </c>
      <c r="CO160" s="19"/>
      <c r="CP160" s="1" t="s">
        <v>11</v>
      </c>
      <c r="CQ160" s="4" t="s">
        <v>13</v>
      </c>
      <c r="CR160" s="1">
        <v>9220</v>
      </c>
      <c r="CS160" s="1" t="s">
        <v>312</v>
      </c>
      <c r="CT160" s="15" t="s">
        <v>14</v>
      </c>
    </row>
    <row r="161" spans="1:98" s="96" customFormat="1" x14ac:dyDescent="0.25">
      <c r="A161" s="80" t="s">
        <v>199</v>
      </c>
      <c r="B161" s="114">
        <v>38312189</v>
      </c>
      <c r="C161" s="5" t="s">
        <v>163</v>
      </c>
      <c r="D161" t="s">
        <v>200</v>
      </c>
      <c r="E161">
        <v>222300</v>
      </c>
      <c r="F161" s="106">
        <v>45428</v>
      </c>
      <c r="G161" s="107"/>
      <c r="H161" s="107" t="s">
        <v>21</v>
      </c>
      <c r="I161" s="107" t="s">
        <v>21</v>
      </c>
      <c r="J161" s="107" t="s">
        <v>21</v>
      </c>
      <c r="K161" s="87" t="e">
        <f t="shared" si="105"/>
        <v>#DIV/0!</v>
      </c>
      <c r="L161" s="87" t="e">
        <f t="shared" si="106"/>
        <v>#DIV/0!</v>
      </c>
      <c r="M161" s="87" t="e">
        <f t="shared" si="107"/>
        <v>#DIV/0!</v>
      </c>
      <c r="N161" s="108">
        <f t="shared" si="108"/>
        <v>0</v>
      </c>
      <c r="O161" s="108">
        <f t="shared" si="109"/>
        <v>0</v>
      </c>
      <c r="P161" s="108">
        <f t="shared" si="110"/>
        <v>0</v>
      </c>
      <c r="Q161" s="109"/>
      <c r="R161" s="109"/>
      <c r="S161" s="109"/>
      <c r="T161" s="109"/>
      <c r="U161" s="87">
        <f t="shared" si="111"/>
        <v>-1</v>
      </c>
      <c r="V161" s="87">
        <f t="shared" si="112"/>
        <v>0.49642004773269693</v>
      </c>
      <c r="W161" s="87">
        <f t="shared" si="113"/>
        <v>-0.21828358208955231</v>
      </c>
      <c r="X161" s="108">
        <f t="shared" si="114"/>
        <v>-2.508</v>
      </c>
      <c r="Y161" s="108">
        <f t="shared" si="115"/>
        <v>0.83200000000000007</v>
      </c>
      <c r="Z161" s="108">
        <f t="shared" si="116"/>
        <v>-0.46800000000000019</v>
      </c>
      <c r="AA161" s="109"/>
      <c r="AB161" s="109">
        <v>2.508</v>
      </c>
      <c r="AC161" s="109">
        <v>1.6759999999999999</v>
      </c>
      <c r="AD161" s="109">
        <v>2.1440000000000001</v>
      </c>
      <c r="AE161" s="87">
        <f t="shared" si="117"/>
        <v>-1</v>
      </c>
      <c r="AF161" s="87">
        <f t="shared" si="118"/>
        <v>45.9</v>
      </c>
      <c r="AG161" s="87">
        <f t="shared" si="119"/>
        <v>1.1204819277108433</v>
      </c>
      <c r="AH161" s="108">
        <f t="shared" si="150"/>
        <v>-0.46899999999999997</v>
      </c>
      <c r="AI161" s="108">
        <f t="shared" si="151"/>
        <v>0.45899999999999996</v>
      </c>
      <c r="AJ161" s="108">
        <f t="shared" si="152"/>
        <v>9.2999999999999999E-2</v>
      </c>
      <c r="AK161" s="109"/>
      <c r="AL161" s="109">
        <v>0.46899999999999997</v>
      </c>
      <c r="AM161" s="109">
        <v>0.01</v>
      </c>
      <c r="AN161" s="109">
        <v>-8.3000000000000004E-2</v>
      </c>
      <c r="AO161" s="87">
        <f t="shared" si="120"/>
        <v>-1</v>
      </c>
      <c r="AP161" s="87">
        <f t="shared" si="121"/>
        <v>-0.85801312089971882</v>
      </c>
      <c r="AQ161" s="87">
        <f t="shared" si="122"/>
        <v>7.5259938837920481</v>
      </c>
      <c r="AR161" s="108">
        <f t="shared" si="123"/>
        <v>-0.30299999999999999</v>
      </c>
      <c r="AS161" s="108">
        <f t="shared" si="124"/>
        <v>-1.831</v>
      </c>
      <c r="AT161" s="108">
        <f t="shared" si="125"/>
        <v>2.4609999999999999</v>
      </c>
      <c r="AU161" s="109"/>
      <c r="AV161" s="109">
        <v>0.30299999999999999</v>
      </c>
      <c r="AW161" s="109">
        <v>2.1339999999999999</v>
      </c>
      <c r="AX161" s="109">
        <v>-0.32700000000000001</v>
      </c>
      <c r="AY161" s="87">
        <f t="shared" si="126"/>
        <v>-1</v>
      </c>
      <c r="AZ161" s="87">
        <f t="shared" si="127"/>
        <v>0.12344398340248962</v>
      </c>
      <c r="BA161" s="87">
        <f t="shared" si="128"/>
        <v>2.4507148231753195</v>
      </c>
      <c r="BB161" s="108">
        <f t="shared" si="129"/>
        <v>-2.1659999999999999</v>
      </c>
      <c r="BC161" s="108">
        <f t="shared" si="130"/>
        <v>0.23799999999999999</v>
      </c>
      <c r="BD161" s="108">
        <f t="shared" si="131"/>
        <v>3.2569999999999997</v>
      </c>
      <c r="BE161" s="109"/>
      <c r="BF161" s="109">
        <v>2.1659999999999999</v>
      </c>
      <c r="BG161" s="109">
        <v>1.9279999999999999</v>
      </c>
      <c r="BH161" s="109">
        <v>-1.329</v>
      </c>
      <c r="BI161" s="87">
        <f t="shared" si="132"/>
        <v>-1</v>
      </c>
      <c r="BJ161" s="87">
        <f t="shared" si="133"/>
        <v>5.3814834483979515E-2</v>
      </c>
      <c r="BK161" s="87">
        <f t="shared" si="134"/>
        <v>0.10181392627267413</v>
      </c>
      <c r="BL161" s="108">
        <f t="shared" si="135"/>
        <v>-5.9530000000000003</v>
      </c>
      <c r="BM161" s="108">
        <f t="shared" si="136"/>
        <v>0.30400000000000027</v>
      </c>
      <c r="BN161" s="108">
        <f t="shared" si="137"/>
        <v>0.52200000000000024</v>
      </c>
      <c r="BO161" s="109"/>
      <c r="BP161" s="109">
        <v>5.9530000000000003</v>
      </c>
      <c r="BQ161" s="109">
        <v>5.649</v>
      </c>
      <c r="BR161" s="109">
        <v>5.1269999999999998</v>
      </c>
      <c r="BS161" s="87">
        <f t="shared" si="138"/>
        <v>-1</v>
      </c>
      <c r="BT161" s="87">
        <f t="shared" si="139"/>
        <v>0.5</v>
      </c>
      <c r="BU161" s="87">
        <f t="shared" si="140"/>
        <v>-0.33333333333333331</v>
      </c>
      <c r="BV161" s="108">
        <f t="shared" si="141"/>
        <v>-3</v>
      </c>
      <c r="BW161" s="108">
        <f t="shared" si="142"/>
        <v>1</v>
      </c>
      <c r="BX161" s="108">
        <f t="shared" si="143"/>
        <v>-1</v>
      </c>
      <c r="BY161" s="54"/>
      <c r="BZ161" s="54">
        <v>3</v>
      </c>
      <c r="CA161" s="54">
        <v>2</v>
      </c>
      <c r="CB161" s="54">
        <v>3</v>
      </c>
      <c r="CC161" s="108">
        <f t="shared" si="144"/>
        <v>0</v>
      </c>
      <c r="CD161" s="108">
        <f t="shared" si="145"/>
        <v>0</v>
      </c>
      <c r="CE161" s="5"/>
      <c r="CF161" s="5"/>
      <c r="CG161" s="5"/>
      <c r="CH161" s="87" t="e">
        <f t="shared" si="146"/>
        <v>#DIV/0!</v>
      </c>
      <c r="CI161" s="87" t="e">
        <f t="shared" si="147"/>
        <v>#DIV/0!</v>
      </c>
      <c r="CJ161" s="108">
        <f t="shared" si="148"/>
        <v>0</v>
      </c>
      <c r="CK161" s="108">
        <f t="shared" si="149"/>
        <v>0</v>
      </c>
      <c r="CL161" s="54"/>
      <c r="CM161" s="54"/>
      <c r="CN161" s="54"/>
      <c r="CO161" s="19"/>
      <c r="CP161" s="1" t="s">
        <v>11</v>
      </c>
      <c r="CQ161" s="4"/>
      <c r="CR161" s="1">
        <v>4000</v>
      </c>
      <c r="CS161" s="1" t="s">
        <v>347</v>
      </c>
      <c r="CT161" s="15" t="s">
        <v>317</v>
      </c>
    </row>
    <row r="162" spans="1:98" s="96" customFormat="1" x14ac:dyDescent="0.25">
      <c r="A162" s="80" t="s">
        <v>182</v>
      </c>
      <c r="B162" s="114">
        <v>32270433</v>
      </c>
      <c r="C162" s="5" t="s">
        <v>163</v>
      </c>
      <c r="D162" t="s">
        <v>200</v>
      </c>
      <c r="E162">
        <v>271200</v>
      </c>
      <c r="F162" s="106">
        <v>45653</v>
      </c>
      <c r="G162" s="107" t="s">
        <v>303</v>
      </c>
      <c r="H162" s="107" t="s">
        <v>303</v>
      </c>
      <c r="I162" s="107" t="s">
        <v>303</v>
      </c>
      <c r="J162" s="107" t="s">
        <v>303</v>
      </c>
      <c r="K162" s="87" t="e">
        <f t="shared" si="105"/>
        <v>#DIV/0!</v>
      </c>
      <c r="L162" s="87" t="e">
        <f t="shared" si="106"/>
        <v>#DIV/0!</v>
      </c>
      <c r="M162" s="87" t="e">
        <f t="shared" si="107"/>
        <v>#DIV/0!</v>
      </c>
      <c r="N162" s="108">
        <f t="shared" si="108"/>
        <v>0</v>
      </c>
      <c r="O162" s="108">
        <f t="shared" si="109"/>
        <v>0</v>
      </c>
      <c r="P162" s="108">
        <f t="shared" si="110"/>
        <v>0</v>
      </c>
      <c r="Q162" s="109"/>
      <c r="R162" s="109"/>
      <c r="S162" s="109"/>
      <c r="T162" s="109"/>
      <c r="U162" s="87">
        <f t="shared" si="111"/>
        <v>6.0876494023904045E-3</v>
      </c>
      <c r="V162" s="87">
        <f t="shared" si="112"/>
        <v>1.1597342924503948</v>
      </c>
      <c r="W162" s="87">
        <f t="shared" si="113"/>
        <v>-0.19460845460845463</v>
      </c>
      <c r="X162" s="108">
        <f t="shared" si="114"/>
        <v>0.76399999999999579</v>
      </c>
      <c r="Y162" s="108">
        <f t="shared" si="115"/>
        <v>67.390999999999991</v>
      </c>
      <c r="Z162" s="108">
        <f t="shared" si="116"/>
        <v>-14.041000000000004</v>
      </c>
      <c r="AA162" s="109">
        <v>126.264</v>
      </c>
      <c r="AB162" s="109">
        <v>125.5</v>
      </c>
      <c r="AC162" s="109">
        <v>58.109000000000002</v>
      </c>
      <c r="AD162" s="109">
        <v>72.150000000000006</v>
      </c>
      <c r="AE162" s="87">
        <f t="shared" si="117"/>
        <v>-0.43056023983511338</v>
      </c>
      <c r="AF162" s="87">
        <f t="shared" si="118"/>
        <v>1.6275108310358404</v>
      </c>
      <c r="AG162" s="87">
        <f t="shared" si="119"/>
        <v>-0.52507657415417708</v>
      </c>
      <c r="AH162" s="108">
        <f t="shared" si="150"/>
        <v>-22.978999999999999</v>
      </c>
      <c r="AI162" s="108">
        <f t="shared" si="151"/>
        <v>33.057999999999993</v>
      </c>
      <c r="AJ162" s="108">
        <f t="shared" si="152"/>
        <v>-22.456999999999997</v>
      </c>
      <c r="AK162" s="109">
        <v>30.390999999999998</v>
      </c>
      <c r="AL162" s="109">
        <v>53.37</v>
      </c>
      <c r="AM162" s="109">
        <v>20.312000000000001</v>
      </c>
      <c r="AN162" s="109">
        <v>42.768999999999998</v>
      </c>
      <c r="AO162" s="87">
        <f t="shared" si="120"/>
        <v>-0.36413475622515168</v>
      </c>
      <c r="AP162" s="87">
        <f t="shared" si="121"/>
        <v>1.1990612921038102</v>
      </c>
      <c r="AQ162" s="87">
        <f t="shared" si="122"/>
        <v>-0.52224762574744987</v>
      </c>
      <c r="AR162" s="108">
        <f t="shared" si="123"/>
        <v>-17.401999999999997</v>
      </c>
      <c r="AS162" s="108">
        <f t="shared" si="124"/>
        <v>26.058</v>
      </c>
      <c r="AT162" s="108">
        <f t="shared" si="125"/>
        <v>-23.756</v>
      </c>
      <c r="AU162" s="109">
        <v>30.388000000000002</v>
      </c>
      <c r="AV162" s="109">
        <v>47.79</v>
      </c>
      <c r="AW162" s="109">
        <v>21.731999999999999</v>
      </c>
      <c r="AX162" s="109">
        <v>45.488</v>
      </c>
      <c r="AY162" s="87">
        <f t="shared" si="126"/>
        <v>0.3652689995375365</v>
      </c>
      <c r="AZ162" s="87">
        <f t="shared" si="127"/>
        <v>0.75134989200863944</v>
      </c>
      <c r="BA162" s="87">
        <f t="shared" si="128"/>
        <v>-0.32915564892961929</v>
      </c>
      <c r="BB162" s="108">
        <f t="shared" si="129"/>
        <v>23.694999999999993</v>
      </c>
      <c r="BC162" s="108">
        <f t="shared" si="130"/>
        <v>27.830000000000005</v>
      </c>
      <c r="BD162" s="108">
        <f t="shared" si="131"/>
        <v>-18.173999999999999</v>
      </c>
      <c r="BE162" s="109">
        <v>88.564999999999998</v>
      </c>
      <c r="BF162" s="109">
        <v>64.87</v>
      </c>
      <c r="BG162" s="109">
        <v>37.04</v>
      </c>
      <c r="BH162" s="109">
        <v>55.213999999999999</v>
      </c>
      <c r="BI162" s="87">
        <f t="shared" si="132"/>
        <v>0.65020244967272212</v>
      </c>
      <c r="BJ162" s="87">
        <f t="shared" si="133"/>
        <v>0.28847033081871931</v>
      </c>
      <c r="BK162" s="87">
        <f t="shared" si="134"/>
        <v>0.22778668805132307</v>
      </c>
      <c r="BL162" s="108">
        <f t="shared" si="135"/>
        <v>102.613</v>
      </c>
      <c r="BM162" s="108">
        <f t="shared" si="136"/>
        <v>35.333000000000013</v>
      </c>
      <c r="BN162" s="108">
        <f t="shared" si="137"/>
        <v>22.72399999999999</v>
      </c>
      <c r="BO162" s="109">
        <v>260.43</v>
      </c>
      <c r="BP162" s="109">
        <v>157.81700000000001</v>
      </c>
      <c r="BQ162" s="109">
        <v>122.48399999999999</v>
      </c>
      <c r="BR162" s="109">
        <v>99.76</v>
      </c>
      <c r="BS162" s="87">
        <f t="shared" si="138"/>
        <v>0.35849056603773582</v>
      </c>
      <c r="BT162" s="87">
        <f t="shared" si="139"/>
        <v>0.70967741935483875</v>
      </c>
      <c r="BU162" s="87">
        <f t="shared" si="140"/>
        <v>0.26530612244897961</v>
      </c>
      <c r="BV162" s="108">
        <f t="shared" si="141"/>
        <v>38</v>
      </c>
      <c r="BW162" s="108">
        <f t="shared" si="142"/>
        <v>44</v>
      </c>
      <c r="BX162" s="108">
        <f t="shared" si="143"/>
        <v>13</v>
      </c>
      <c r="BY162" s="54">
        <v>144</v>
      </c>
      <c r="BZ162" s="54">
        <v>106</v>
      </c>
      <c r="CA162" s="54">
        <v>62</v>
      </c>
      <c r="CB162" s="54">
        <v>49</v>
      </c>
      <c r="CC162" s="108">
        <f t="shared" si="144"/>
        <v>0</v>
      </c>
      <c r="CD162" s="108">
        <f t="shared" si="145"/>
        <v>0</v>
      </c>
      <c r="CE162" s="5"/>
      <c r="CF162" s="5"/>
      <c r="CG162" s="5"/>
      <c r="CH162" s="87" t="e">
        <f t="shared" si="146"/>
        <v>#DIV/0!</v>
      </c>
      <c r="CI162" s="87" t="e">
        <f t="shared" si="147"/>
        <v>#DIV/0!</v>
      </c>
      <c r="CJ162" s="108">
        <f t="shared" si="148"/>
        <v>0</v>
      </c>
      <c r="CK162" s="108">
        <f t="shared" si="149"/>
        <v>0</v>
      </c>
      <c r="CL162" s="54"/>
      <c r="CM162" s="54"/>
      <c r="CN162" s="54"/>
      <c r="CO162" s="19"/>
      <c r="CP162" s="1" t="s">
        <v>9</v>
      </c>
      <c r="CQ162" s="4" t="s">
        <v>13</v>
      </c>
      <c r="CR162" s="1">
        <v>9560</v>
      </c>
      <c r="CS162" s="1" t="s">
        <v>365</v>
      </c>
      <c r="CT162" s="15" t="s">
        <v>14</v>
      </c>
    </row>
    <row r="163" spans="1:98" s="96" customFormat="1" x14ac:dyDescent="0.25">
      <c r="A163" s="80" t="s">
        <v>454</v>
      </c>
      <c r="B163" s="128">
        <v>37268720</v>
      </c>
      <c r="C163" t="s">
        <v>456</v>
      </c>
      <c r="D163"/>
      <c r="E163">
        <v>331500</v>
      </c>
      <c r="F163" s="106" t="s">
        <v>457</v>
      </c>
      <c r="G163" s="117"/>
      <c r="H163" s="118" t="s">
        <v>21</v>
      </c>
      <c r="I163" s="119" t="s">
        <v>21</v>
      </c>
      <c r="J163" s="119"/>
      <c r="K163" s="87" t="e">
        <f t="shared" si="105"/>
        <v>#DIV/0!</v>
      </c>
      <c r="L163" s="87" t="e">
        <f t="shared" si="106"/>
        <v>#DIV/0!</v>
      </c>
      <c r="M163" s="87" t="e">
        <f t="shared" si="107"/>
        <v>#DIV/0!</v>
      </c>
      <c r="N163" s="108">
        <f t="shared" si="108"/>
        <v>0</v>
      </c>
      <c r="O163" s="108">
        <f t="shared" si="109"/>
        <v>0</v>
      </c>
      <c r="P163" s="108">
        <f t="shared" si="110"/>
        <v>0</v>
      </c>
      <c r="Q163" s="109"/>
      <c r="R163" s="109"/>
      <c r="S163" s="109"/>
      <c r="T163" s="109"/>
      <c r="U163" s="87" t="e">
        <f t="shared" si="111"/>
        <v>#DIV/0!</v>
      </c>
      <c r="V163" s="87" t="e">
        <f t="shared" si="112"/>
        <v>#DIV/0!</v>
      </c>
      <c r="W163" s="87" t="e">
        <f t="shared" si="113"/>
        <v>#DIV/0!</v>
      </c>
      <c r="X163" s="108">
        <f t="shared" si="114"/>
        <v>0</v>
      </c>
      <c r="Y163" s="108">
        <f t="shared" si="115"/>
        <v>0</v>
      </c>
      <c r="Z163" s="108">
        <f t="shared" si="116"/>
        <v>0</v>
      </c>
      <c r="AA163" s="109"/>
      <c r="AB163" s="109"/>
      <c r="AC163" s="109"/>
      <c r="AD163" s="109"/>
      <c r="AE163" s="109" t="e">
        <f t="shared" si="117"/>
        <v>#DIV/0!</v>
      </c>
      <c r="AF163" s="87" t="e">
        <f t="shared" si="118"/>
        <v>#DIV/0!</v>
      </c>
      <c r="AG163" s="122" t="e">
        <f t="shared" si="119"/>
        <v>#DIV/0!</v>
      </c>
      <c r="AH163" s="120">
        <f t="shared" si="150"/>
        <v>0</v>
      </c>
      <c r="AI163" s="108">
        <f t="shared" si="151"/>
        <v>0</v>
      </c>
      <c r="AJ163" s="121">
        <f t="shared" si="152"/>
        <v>0</v>
      </c>
      <c r="AK163" s="109"/>
      <c r="AL163" s="109"/>
      <c r="AM163" s="109"/>
      <c r="AN163" s="109"/>
      <c r="AO163" s="87" t="e">
        <f t="shared" si="120"/>
        <v>#DIV/0!</v>
      </c>
      <c r="AP163" s="87" t="e">
        <f t="shared" si="121"/>
        <v>#DIV/0!</v>
      </c>
      <c r="AQ163" s="87" t="e">
        <f t="shared" si="122"/>
        <v>#DIV/0!</v>
      </c>
      <c r="AR163" s="108">
        <f t="shared" si="123"/>
        <v>0</v>
      </c>
      <c r="AS163" s="108">
        <f t="shared" si="124"/>
        <v>0</v>
      </c>
      <c r="AT163" s="108">
        <f t="shared" si="125"/>
        <v>0</v>
      </c>
      <c r="AU163" s="109"/>
      <c r="AV163" s="109"/>
      <c r="AW163" s="109"/>
      <c r="AX163" s="109"/>
      <c r="AY163" s="87" t="e">
        <f t="shared" si="126"/>
        <v>#DIV/0!</v>
      </c>
      <c r="AZ163" s="87" t="e">
        <f t="shared" si="127"/>
        <v>#DIV/0!</v>
      </c>
      <c r="BA163" s="87" t="e">
        <f t="shared" si="128"/>
        <v>#DIV/0!</v>
      </c>
      <c r="BB163" s="108">
        <f t="shared" si="129"/>
        <v>0</v>
      </c>
      <c r="BC163" s="108">
        <f t="shared" si="130"/>
        <v>0</v>
      </c>
      <c r="BD163" s="108">
        <f t="shared" si="131"/>
        <v>0</v>
      </c>
      <c r="BE163" s="109"/>
      <c r="BF163" s="109"/>
      <c r="BG163" s="109"/>
      <c r="BH163" s="109"/>
      <c r="BI163" s="87" t="e">
        <f t="shared" si="132"/>
        <v>#DIV/0!</v>
      </c>
      <c r="BJ163" s="87" t="e">
        <f t="shared" si="133"/>
        <v>#DIV/0!</v>
      </c>
      <c r="BK163" s="87" t="e">
        <f t="shared" si="134"/>
        <v>#DIV/0!</v>
      </c>
      <c r="BL163" s="108">
        <f t="shared" si="135"/>
        <v>0</v>
      </c>
      <c r="BM163" s="108">
        <f t="shared" si="136"/>
        <v>0</v>
      </c>
      <c r="BN163" s="108">
        <f t="shared" si="137"/>
        <v>0</v>
      </c>
      <c r="BO163" s="109"/>
      <c r="BP163" s="109"/>
      <c r="BQ163" s="109"/>
      <c r="BR163" s="109"/>
      <c r="BS163" s="87">
        <f t="shared" si="138"/>
        <v>-1</v>
      </c>
      <c r="BT163" s="87">
        <f t="shared" si="139"/>
        <v>0.19117647058823528</v>
      </c>
      <c r="BU163" s="87" t="e">
        <f t="shared" si="140"/>
        <v>#DIV/0!</v>
      </c>
      <c r="BV163" s="108">
        <f t="shared" si="141"/>
        <v>-81</v>
      </c>
      <c r="BW163" s="108">
        <f t="shared" si="142"/>
        <v>13</v>
      </c>
      <c r="BX163" s="108">
        <f t="shared" si="143"/>
        <v>68</v>
      </c>
      <c r="BY163" s="123"/>
      <c r="BZ163" s="123">
        <v>81</v>
      </c>
      <c r="CA163" s="54">
        <v>68</v>
      </c>
      <c r="CB163" s="54"/>
      <c r="CC163" s="108">
        <f t="shared" si="144"/>
        <v>0</v>
      </c>
      <c r="CD163" s="108">
        <f t="shared" si="145"/>
        <v>0</v>
      </c>
      <c r="CE163" s="54"/>
      <c r="CF163" s="54"/>
      <c r="CG163" s="54"/>
      <c r="CH163" s="87" t="e">
        <f t="shared" si="146"/>
        <v>#DIV/0!</v>
      </c>
      <c r="CI163" s="87" t="e">
        <f t="shared" si="147"/>
        <v>#DIV/0!</v>
      </c>
      <c r="CJ163" s="108">
        <f t="shared" si="148"/>
        <v>0</v>
      </c>
      <c r="CK163" s="108">
        <f t="shared" si="149"/>
        <v>0</v>
      </c>
      <c r="CL163" s="54"/>
      <c r="CM163" s="54"/>
      <c r="CN163" s="54"/>
      <c r="CO163" s="19"/>
      <c r="CP163" s="1" t="s">
        <v>11</v>
      </c>
      <c r="CQ163" s="4"/>
      <c r="CR163" s="1">
        <v>9900</v>
      </c>
      <c r="CS163" s="1" t="s">
        <v>340</v>
      </c>
      <c r="CT163" s="15" t="s">
        <v>14</v>
      </c>
    </row>
    <row r="164" spans="1:98" s="96" customFormat="1" x14ac:dyDescent="0.25">
      <c r="A164" s="80" t="s">
        <v>197</v>
      </c>
      <c r="B164" s="114">
        <v>25662202</v>
      </c>
      <c r="C164" s="5" t="s">
        <v>163</v>
      </c>
      <c r="D164" t="s">
        <v>200</v>
      </c>
      <c r="E164">
        <v>469000</v>
      </c>
      <c r="F164" s="106">
        <v>45645</v>
      </c>
      <c r="G164" s="107" t="s">
        <v>303</v>
      </c>
      <c r="H164" s="107" t="s">
        <v>303</v>
      </c>
      <c r="I164" s="107" t="s">
        <v>303</v>
      </c>
      <c r="J164" s="107"/>
      <c r="K164" s="87" t="e">
        <f t="shared" si="105"/>
        <v>#DIV/0!</v>
      </c>
      <c r="L164" s="87" t="e">
        <f t="shared" si="106"/>
        <v>#DIV/0!</v>
      </c>
      <c r="M164" s="87" t="e">
        <f t="shared" si="107"/>
        <v>#DIV/0!</v>
      </c>
      <c r="N164" s="108">
        <f t="shared" si="108"/>
        <v>0</v>
      </c>
      <c r="O164" s="108">
        <f t="shared" si="109"/>
        <v>0</v>
      </c>
      <c r="P164" s="108">
        <f t="shared" si="110"/>
        <v>0</v>
      </c>
      <c r="Q164" s="109"/>
      <c r="R164" s="109"/>
      <c r="S164" s="109"/>
      <c r="T164" s="109"/>
      <c r="U164" s="87">
        <f t="shared" si="111"/>
        <v>-0.81013716962194715</v>
      </c>
      <c r="V164" s="87">
        <f t="shared" si="112"/>
        <v>0.15965082444228892</v>
      </c>
      <c r="W164" s="87" t="e">
        <f t="shared" si="113"/>
        <v>#DIV/0!</v>
      </c>
      <c r="X164" s="108">
        <f t="shared" si="114"/>
        <v>-9.6859999999999999</v>
      </c>
      <c r="Y164" s="108">
        <f t="shared" si="115"/>
        <v>1.645999999999999</v>
      </c>
      <c r="Z164" s="108">
        <f t="shared" si="116"/>
        <v>10.31</v>
      </c>
      <c r="AA164" s="109">
        <v>2.27</v>
      </c>
      <c r="AB164" s="109">
        <v>11.956</v>
      </c>
      <c r="AC164" s="109">
        <v>10.31</v>
      </c>
      <c r="AD164" s="109"/>
      <c r="AE164" s="87">
        <f t="shared" si="117"/>
        <v>-0.95141700404858298</v>
      </c>
      <c r="AF164" s="87">
        <f t="shared" si="118"/>
        <v>-7.0450097847358117E-2</v>
      </c>
      <c r="AG164" s="87" t="e">
        <f t="shared" si="119"/>
        <v>#DIV/0!</v>
      </c>
      <c r="AH164" s="108">
        <f t="shared" si="150"/>
        <v>-5.875</v>
      </c>
      <c r="AI164" s="108">
        <f t="shared" si="151"/>
        <v>-0.46799999999999997</v>
      </c>
      <c r="AJ164" s="108">
        <f t="shared" si="152"/>
        <v>6.6429999999999998</v>
      </c>
      <c r="AK164" s="109">
        <v>0.3</v>
      </c>
      <c r="AL164" s="109">
        <v>6.1749999999999998</v>
      </c>
      <c r="AM164" s="109">
        <v>6.6429999999999998</v>
      </c>
      <c r="AN164" s="109"/>
      <c r="AO164" s="87">
        <f t="shared" si="120"/>
        <v>-0.93582016615083885</v>
      </c>
      <c r="AP164" s="87">
        <f t="shared" si="121"/>
        <v>-0.11478010093727462</v>
      </c>
      <c r="AQ164" s="87" t="e">
        <f t="shared" si="122"/>
        <v>#DIV/0!</v>
      </c>
      <c r="AR164" s="108">
        <f t="shared" si="123"/>
        <v>-5.7450000000000001</v>
      </c>
      <c r="AS164" s="108">
        <f t="shared" si="124"/>
        <v>-0.79599999999999937</v>
      </c>
      <c r="AT164" s="108">
        <f t="shared" si="125"/>
        <v>6.9349999999999996</v>
      </c>
      <c r="AU164" s="109">
        <v>0.39400000000000002</v>
      </c>
      <c r="AV164" s="109">
        <v>6.1390000000000002</v>
      </c>
      <c r="AW164" s="109">
        <v>6.9349999999999996</v>
      </c>
      <c r="AX164" s="109"/>
      <c r="AY164" s="87">
        <f t="shared" si="126"/>
        <v>-0.88415713106051663</v>
      </c>
      <c r="AZ164" s="87">
        <f t="shared" si="127"/>
        <v>-0.20768296102439476</v>
      </c>
      <c r="BA164" s="87" t="e">
        <f t="shared" si="128"/>
        <v>#DIV/0!</v>
      </c>
      <c r="BB164" s="108">
        <f t="shared" si="129"/>
        <v>-7.4950000000000001</v>
      </c>
      <c r="BC164" s="108">
        <f t="shared" si="130"/>
        <v>-2.2219999999999995</v>
      </c>
      <c r="BD164" s="108">
        <f t="shared" si="131"/>
        <v>10.699</v>
      </c>
      <c r="BE164" s="109">
        <v>0.98199999999999998</v>
      </c>
      <c r="BF164" s="109">
        <v>8.4770000000000003</v>
      </c>
      <c r="BG164" s="109">
        <v>10.699</v>
      </c>
      <c r="BH164" s="109"/>
      <c r="BI164" s="87">
        <f t="shared" si="132"/>
        <v>-0.6920364834827929</v>
      </c>
      <c r="BJ164" s="87">
        <f t="shared" si="133"/>
        <v>-0.13767349636483808</v>
      </c>
      <c r="BK164" s="87" t="e">
        <f t="shared" si="134"/>
        <v>#DIV/0!</v>
      </c>
      <c r="BL164" s="108">
        <f t="shared" si="135"/>
        <v>-9.0289999999999999</v>
      </c>
      <c r="BM164" s="108">
        <f t="shared" si="136"/>
        <v>-2.0830000000000002</v>
      </c>
      <c r="BN164" s="108">
        <f t="shared" si="137"/>
        <v>15.13</v>
      </c>
      <c r="BO164" s="109">
        <v>4.0179999999999998</v>
      </c>
      <c r="BP164" s="109">
        <v>13.047000000000001</v>
      </c>
      <c r="BQ164" s="109">
        <v>15.13</v>
      </c>
      <c r="BR164" s="109"/>
      <c r="BS164" s="87">
        <f t="shared" si="138"/>
        <v>-0.4</v>
      </c>
      <c r="BT164" s="87">
        <f t="shared" si="139"/>
        <v>0</v>
      </c>
      <c r="BU164" s="87" t="e">
        <f t="shared" si="140"/>
        <v>#DIV/0!</v>
      </c>
      <c r="BV164" s="108">
        <f t="shared" si="141"/>
        <v>-4</v>
      </c>
      <c r="BW164" s="108">
        <f t="shared" si="142"/>
        <v>0</v>
      </c>
      <c r="BX164" s="108">
        <f t="shared" si="143"/>
        <v>10</v>
      </c>
      <c r="BY164" s="54">
        <v>6</v>
      </c>
      <c r="BZ164" s="54">
        <v>10</v>
      </c>
      <c r="CA164" s="54">
        <v>10</v>
      </c>
      <c r="CB164" s="54"/>
      <c r="CC164" s="108">
        <f t="shared" si="144"/>
        <v>0</v>
      </c>
      <c r="CD164" s="108">
        <f t="shared" si="145"/>
        <v>0</v>
      </c>
      <c r="CE164" s="5"/>
      <c r="CF164" s="5"/>
      <c r="CG164" s="5"/>
      <c r="CH164" s="87" t="e">
        <f t="shared" si="146"/>
        <v>#DIV/0!</v>
      </c>
      <c r="CI164" s="87" t="e">
        <f t="shared" si="147"/>
        <v>#DIV/0!</v>
      </c>
      <c r="CJ164" s="108">
        <f t="shared" si="148"/>
        <v>0</v>
      </c>
      <c r="CK164" s="108">
        <f t="shared" si="149"/>
        <v>0</v>
      </c>
      <c r="CL164" s="54"/>
      <c r="CM164" s="54"/>
      <c r="CN164" s="54"/>
      <c r="CO164" s="19"/>
      <c r="CP164" s="1" t="s">
        <v>9</v>
      </c>
      <c r="CQ164" s="4"/>
      <c r="CR164" s="1">
        <v>4220</v>
      </c>
      <c r="CS164" s="1" t="s">
        <v>363</v>
      </c>
      <c r="CT164" s="15" t="s">
        <v>317</v>
      </c>
    </row>
    <row r="165" spans="1:98" s="96" customFormat="1" x14ac:dyDescent="0.25">
      <c r="A165" s="80" t="s">
        <v>192</v>
      </c>
      <c r="B165" s="114">
        <v>33144334</v>
      </c>
      <c r="C165" s="5" t="s">
        <v>163</v>
      </c>
      <c r="D165" t="s">
        <v>200</v>
      </c>
      <c r="E165">
        <v>282500</v>
      </c>
      <c r="F165" s="106">
        <v>45425</v>
      </c>
      <c r="G165" s="107"/>
      <c r="H165" s="107" t="s">
        <v>21</v>
      </c>
      <c r="I165" s="107" t="s">
        <v>21</v>
      </c>
      <c r="J165" s="107" t="s">
        <v>21</v>
      </c>
      <c r="K165" s="87" t="e">
        <f t="shared" si="105"/>
        <v>#DIV/0!</v>
      </c>
      <c r="L165" s="87" t="e">
        <f t="shared" si="106"/>
        <v>#DIV/0!</v>
      </c>
      <c r="M165" s="87" t="e">
        <f t="shared" si="107"/>
        <v>#DIV/0!</v>
      </c>
      <c r="N165" s="108">
        <f t="shared" si="108"/>
        <v>0</v>
      </c>
      <c r="O165" s="108">
        <f t="shared" si="109"/>
        <v>0</v>
      </c>
      <c r="P165" s="108">
        <f t="shared" si="110"/>
        <v>0</v>
      </c>
      <c r="Q165" s="109"/>
      <c r="R165" s="109"/>
      <c r="S165" s="109"/>
      <c r="T165" s="109"/>
      <c r="U165" s="87">
        <f t="shared" si="111"/>
        <v>-1</v>
      </c>
      <c r="V165" s="87">
        <f t="shared" si="112"/>
        <v>-9.8806879809927181E-2</v>
      </c>
      <c r="W165" s="87">
        <f t="shared" si="113"/>
        <v>-0.22997991528625686</v>
      </c>
      <c r="X165" s="108">
        <f t="shared" si="114"/>
        <v>-34.896000000000001</v>
      </c>
      <c r="Y165" s="108">
        <f t="shared" si="115"/>
        <v>-3.8260000000000005</v>
      </c>
      <c r="Z165" s="108">
        <f t="shared" si="116"/>
        <v>-11.564999999999998</v>
      </c>
      <c r="AA165" s="109"/>
      <c r="AB165" s="109">
        <v>34.896000000000001</v>
      </c>
      <c r="AC165" s="109">
        <v>38.722000000000001</v>
      </c>
      <c r="AD165" s="109">
        <v>50.286999999999999</v>
      </c>
      <c r="AE165" s="87">
        <f t="shared" si="117"/>
        <v>-1</v>
      </c>
      <c r="AF165" s="87">
        <f t="shared" si="118"/>
        <v>9.268443893366396E-2</v>
      </c>
      <c r="AG165" s="87">
        <f t="shared" si="119"/>
        <v>-0.70100560730339678</v>
      </c>
      <c r="AH165" s="108">
        <f t="shared" si="150"/>
        <v>-7.05</v>
      </c>
      <c r="AI165" s="108">
        <f t="shared" si="151"/>
        <v>0.59799999999999986</v>
      </c>
      <c r="AJ165" s="108">
        <f t="shared" si="152"/>
        <v>-15.127000000000001</v>
      </c>
      <c r="AK165" s="109"/>
      <c r="AL165" s="109">
        <v>7.05</v>
      </c>
      <c r="AM165" s="109">
        <v>6.452</v>
      </c>
      <c r="AN165" s="109">
        <v>21.579000000000001</v>
      </c>
      <c r="AO165" s="87">
        <f t="shared" si="120"/>
        <v>-1</v>
      </c>
      <c r="AP165" s="87">
        <f t="shared" si="121"/>
        <v>2.8396509053015499E-2</v>
      </c>
      <c r="AQ165" s="87">
        <f t="shared" si="122"/>
        <v>-0.64558422972161955</v>
      </c>
      <c r="AR165" s="108">
        <f t="shared" si="123"/>
        <v>-7.8949999999999996</v>
      </c>
      <c r="AS165" s="108">
        <f t="shared" si="124"/>
        <v>0.21799999999999997</v>
      </c>
      <c r="AT165" s="108">
        <f t="shared" si="125"/>
        <v>-13.984000000000002</v>
      </c>
      <c r="AU165" s="109"/>
      <c r="AV165" s="109">
        <v>7.8949999999999996</v>
      </c>
      <c r="AW165" s="109">
        <v>7.6769999999999996</v>
      </c>
      <c r="AX165" s="109">
        <v>21.661000000000001</v>
      </c>
      <c r="AY165" s="87">
        <f t="shared" si="126"/>
        <v>-1</v>
      </c>
      <c r="AZ165" s="87">
        <f t="shared" si="127"/>
        <v>-0.25342765171084536</v>
      </c>
      <c r="BA165" s="87">
        <f t="shared" si="128"/>
        <v>-0.10915871086512703</v>
      </c>
      <c r="BB165" s="108">
        <f t="shared" si="129"/>
        <v>-56.357999999999997</v>
      </c>
      <c r="BC165" s="108">
        <f t="shared" si="130"/>
        <v>-19.131000000000007</v>
      </c>
      <c r="BD165" s="108">
        <f t="shared" si="131"/>
        <v>-9.25</v>
      </c>
      <c r="BE165" s="109"/>
      <c r="BF165" s="109">
        <v>56.357999999999997</v>
      </c>
      <c r="BG165" s="109">
        <v>75.489000000000004</v>
      </c>
      <c r="BH165" s="109">
        <v>84.739000000000004</v>
      </c>
      <c r="BI165" s="87">
        <f t="shared" si="132"/>
        <v>-1</v>
      </c>
      <c r="BJ165" s="87">
        <f t="shared" si="133"/>
        <v>-0.11629043111156176</v>
      </c>
      <c r="BK165" s="87">
        <f t="shared" si="134"/>
        <v>-0.21683607172764291</v>
      </c>
      <c r="BL165" s="108">
        <f t="shared" si="135"/>
        <v>-95.870999999999995</v>
      </c>
      <c r="BM165" s="108">
        <f t="shared" si="136"/>
        <v>-12.616</v>
      </c>
      <c r="BN165" s="108">
        <f t="shared" si="137"/>
        <v>-30.037000000000006</v>
      </c>
      <c r="BO165" s="109"/>
      <c r="BP165" s="109">
        <v>95.870999999999995</v>
      </c>
      <c r="BQ165" s="109">
        <v>108.48699999999999</v>
      </c>
      <c r="BR165" s="109">
        <v>138.524</v>
      </c>
      <c r="BS165" s="87">
        <f t="shared" si="138"/>
        <v>-1</v>
      </c>
      <c r="BT165" s="87">
        <f t="shared" si="139"/>
        <v>0.13043478260869565</v>
      </c>
      <c r="BU165" s="87">
        <f t="shared" si="140"/>
        <v>0.15</v>
      </c>
      <c r="BV165" s="108">
        <f t="shared" si="141"/>
        <v>-26</v>
      </c>
      <c r="BW165" s="108">
        <f t="shared" si="142"/>
        <v>3</v>
      </c>
      <c r="BX165" s="108">
        <f t="shared" si="143"/>
        <v>3</v>
      </c>
      <c r="BY165" s="54"/>
      <c r="BZ165" s="54">
        <v>26</v>
      </c>
      <c r="CA165" s="54">
        <v>23</v>
      </c>
      <c r="CB165" s="54">
        <v>20</v>
      </c>
      <c r="CC165" s="108">
        <f t="shared" si="144"/>
        <v>0</v>
      </c>
      <c r="CD165" s="108">
        <f t="shared" si="145"/>
        <v>0</v>
      </c>
      <c r="CE165" s="5"/>
      <c r="CF165" s="5"/>
      <c r="CG165" s="5"/>
      <c r="CH165" s="87" t="e">
        <f t="shared" si="146"/>
        <v>#DIV/0!</v>
      </c>
      <c r="CI165" s="87" t="e">
        <f t="shared" si="147"/>
        <v>#DIV/0!</v>
      </c>
      <c r="CJ165" s="108">
        <f t="shared" si="148"/>
        <v>0</v>
      </c>
      <c r="CK165" s="108">
        <f t="shared" si="149"/>
        <v>0</v>
      </c>
      <c r="CL165" s="54"/>
      <c r="CM165" s="54"/>
      <c r="CN165" s="54"/>
      <c r="CO165" s="19"/>
      <c r="CP165" s="1" t="s">
        <v>11</v>
      </c>
      <c r="CQ165" s="4"/>
      <c r="CR165" s="1">
        <v>5700</v>
      </c>
      <c r="CS165" s="1" t="s">
        <v>306</v>
      </c>
      <c r="CT165" s="15" t="s">
        <v>12</v>
      </c>
    </row>
    <row r="166" spans="1:98" s="96" customFormat="1" x14ac:dyDescent="0.25">
      <c r="A166" s="80" t="s">
        <v>286</v>
      </c>
      <c r="B166" s="114">
        <v>73981328</v>
      </c>
      <c r="C166" s="5" t="s">
        <v>153</v>
      </c>
      <c r="D166"/>
      <c r="E166">
        <v>522210</v>
      </c>
      <c r="F166" s="106" t="s">
        <v>337</v>
      </c>
      <c r="G166" s="107"/>
      <c r="H166" s="107"/>
      <c r="I166" s="107"/>
      <c r="J166" s="107"/>
      <c r="K166" s="87" t="e">
        <f t="shared" si="105"/>
        <v>#DIV/0!</v>
      </c>
      <c r="L166" s="87" t="e">
        <f t="shared" si="106"/>
        <v>#DIV/0!</v>
      </c>
      <c r="M166" s="87" t="e">
        <f t="shared" si="107"/>
        <v>#DIV/0!</v>
      </c>
      <c r="N166" s="108">
        <f t="shared" si="108"/>
        <v>0</v>
      </c>
      <c r="O166" s="108">
        <f t="shared" si="109"/>
        <v>0</v>
      </c>
      <c r="P166" s="108">
        <f t="shared" si="110"/>
        <v>0</v>
      </c>
      <c r="Q166" s="109"/>
      <c r="R166" s="109"/>
      <c r="S166" s="109"/>
      <c r="T166" s="109"/>
      <c r="U166" s="87" t="e">
        <f t="shared" si="111"/>
        <v>#DIV/0!</v>
      </c>
      <c r="V166" s="87" t="e">
        <f t="shared" si="112"/>
        <v>#DIV/0!</v>
      </c>
      <c r="W166" s="87" t="e">
        <f t="shared" si="113"/>
        <v>#DIV/0!</v>
      </c>
      <c r="X166" s="108">
        <f t="shared" si="114"/>
        <v>0</v>
      </c>
      <c r="Y166" s="108">
        <f t="shared" si="115"/>
        <v>0</v>
      </c>
      <c r="Z166" s="108">
        <f t="shared" si="116"/>
        <v>0</v>
      </c>
      <c r="AA166" s="109"/>
      <c r="AB166" s="109"/>
      <c r="AC166" s="109"/>
      <c r="AD166" s="109"/>
      <c r="AE166" s="87" t="e">
        <f t="shared" si="117"/>
        <v>#DIV/0!</v>
      </c>
      <c r="AF166" s="87" t="e">
        <f t="shared" si="118"/>
        <v>#DIV/0!</v>
      </c>
      <c r="AG166" s="87" t="e">
        <f t="shared" si="119"/>
        <v>#DIV/0!</v>
      </c>
      <c r="AH166" s="108">
        <f t="shared" si="150"/>
        <v>0</v>
      </c>
      <c r="AI166" s="108">
        <f t="shared" si="151"/>
        <v>0</v>
      </c>
      <c r="AJ166" s="108">
        <f t="shared" si="152"/>
        <v>0</v>
      </c>
      <c r="AK166" s="109"/>
      <c r="AL166" s="109"/>
      <c r="AM166" s="109"/>
      <c r="AN166" s="109"/>
      <c r="AO166" s="87" t="e">
        <f t="shared" si="120"/>
        <v>#DIV/0!</v>
      </c>
      <c r="AP166" s="87" t="e">
        <f t="shared" si="121"/>
        <v>#DIV/0!</v>
      </c>
      <c r="AQ166" s="87" t="e">
        <f t="shared" si="122"/>
        <v>#DIV/0!</v>
      </c>
      <c r="AR166" s="108">
        <f t="shared" si="123"/>
        <v>0</v>
      </c>
      <c r="AS166" s="108">
        <f t="shared" si="124"/>
        <v>0</v>
      </c>
      <c r="AT166" s="108">
        <f t="shared" si="125"/>
        <v>0</v>
      </c>
      <c r="AU166" s="109"/>
      <c r="AV166" s="109"/>
      <c r="AW166" s="109"/>
      <c r="AX166" s="109"/>
      <c r="AY166" s="87" t="e">
        <f t="shared" si="126"/>
        <v>#DIV/0!</v>
      </c>
      <c r="AZ166" s="87" t="e">
        <f t="shared" si="127"/>
        <v>#DIV/0!</v>
      </c>
      <c r="BA166" s="87" t="e">
        <f t="shared" si="128"/>
        <v>#DIV/0!</v>
      </c>
      <c r="BB166" s="108">
        <f t="shared" si="129"/>
        <v>0</v>
      </c>
      <c r="BC166" s="108">
        <f t="shared" si="130"/>
        <v>0</v>
      </c>
      <c r="BD166" s="108">
        <f t="shared" si="131"/>
        <v>0</v>
      </c>
      <c r="BE166" s="109"/>
      <c r="BF166" s="109"/>
      <c r="BG166" s="109"/>
      <c r="BH166" s="109"/>
      <c r="BI166" s="87" t="e">
        <f t="shared" si="132"/>
        <v>#DIV/0!</v>
      </c>
      <c r="BJ166" s="87" t="e">
        <f t="shared" si="133"/>
        <v>#DIV/0!</v>
      </c>
      <c r="BK166" s="87" t="e">
        <f t="shared" si="134"/>
        <v>#DIV/0!</v>
      </c>
      <c r="BL166" s="108">
        <f t="shared" si="135"/>
        <v>0</v>
      </c>
      <c r="BM166" s="108">
        <f t="shared" si="136"/>
        <v>0</v>
      </c>
      <c r="BN166" s="108">
        <f t="shared" si="137"/>
        <v>0</v>
      </c>
      <c r="BO166" s="109"/>
      <c r="BP166" s="109"/>
      <c r="BQ166" s="109"/>
      <c r="BR166" s="109"/>
      <c r="BS166" s="87" t="e">
        <f t="shared" si="138"/>
        <v>#DIV/0!</v>
      </c>
      <c r="BT166" s="87" t="e">
        <f t="shared" si="139"/>
        <v>#DIV/0!</v>
      </c>
      <c r="BU166" s="87" t="e">
        <f t="shared" si="140"/>
        <v>#DIV/0!</v>
      </c>
      <c r="BV166" s="108">
        <f t="shared" si="141"/>
        <v>0</v>
      </c>
      <c r="BW166" s="108">
        <f t="shared" si="142"/>
        <v>0</v>
      </c>
      <c r="BX166" s="108">
        <f t="shared" si="143"/>
        <v>0</v>
      </c>
      <c r="BY166" s="54"/>
      <c r="BZ166" s="54"/>
      <c r="CA166" s="54"/>
      <c r="CB166" s="54"/>
      <c r="CC166" s="108">
        <f t="shared" si="144"/>
        <v>0</v>
      </c>
      <c r="CD166" s="108">
        <f t="shared" si="145"/>
        <v>0</v>
      </c>
      <c r="CE166" s="5"/>
      <c r="CF166" s="5"/>
      <c r="CG166" s="5"/>
      <c r="CH166" s="87">
        <f t="shared" si="146"/>
        <v>-1</v>
      </c>
      <c r="CI166" s="87">
        <f t="shared" si="147"/>
        <v>-0.1102791014295439</v>
      </c>
      <c r="CJ166" s="108">
        <f t="shared" si="148"/>
        <v>-1307000</v>
      </c>
      <c r="CK166" s="108">
        <f t="shared" si="149"/>
        <v>-162000</v>
      </c>
      <c r="CL166" s="54"/>
      <c r="CM166" s="54">
        <v>1307000</v>
      </c>
      <c r="CN166" s="54">
        <v>1469000</v>
      </c>
      <c r="CO166" s="19"/>
      <c r="CP166" s="1"/>
      <c r="CQ166" s="4"/>
      <c r="CR166" s="1"/>
      <c r="CS166" s="1"/>
      <c r="CT166" s="15"/>
    </row>
    <row r="167" spans="1:98" s="96" customFormat="1" x14ac:dyDescent="0.25">
      <c r="A167" s="80" t="s">
        <v>123</v>
      </c>
      <c r="B167" s="114">
        <v>49594828</v>
      </c>
      <c r="C167" s="5" t="s">
        <v>112</v>
      </c>
      <c r="D167"/>
      <c r="E167">
        <v>502000</v>
      </c>
      <c r="F167" s="106">
        <v>45631</v>
      </c>
      <c r="G167" s="107" t="s">
        <v>303</v>
      </c>
      <c r="H167" s="107" t="s">
        <v>303</v>
      </c>
      <c r="I167" s="107" t="s">
        <v>303</v>
      </c>
      <c r="J167" s="107" t="s">
        <v>303</v>
      </c>
      <c r="K167" s="87">
        <f t="shared" si="105"/>
        <v>-0.20830073612086497</v>
      </c>
      <c r="L167" s="87" t="e">
        <f t="shared" si="106"/>
        <v>#DIV/0!</v>
      </c>
      <c r="M167" s="87" t="e">
        <f t="shared" si="107"/>
        <v>#DIV/0!</v>
      </c>
      <c r="N167" s="108">
        <f t="shared" si="108"/>
        <v>-114.49000000000001</v>
      </c>
      <c r="O167" s="108">
        <f t="shared" si="109"/>
        <v>549.63800000000003</v>
      </c>
      <c r="P167" s="108">
        <f t="shared" si="110"/>
        <v>0</v>
      </c>
      <c r="Q167" s="109">
        <v>435.14800000000002</v>
      </c>
      <c r="R167" s="109">
        <v>549.63800000000003</v>
      </c>
      <c r="S167" s="109"/>
      <c r="T167" s="109"/>
      <c r="U167" s="87">
        <f t="shared" si="111"/>
        <v>-0.28620645786844273</v>
      </c>
      <c r="V167" s="87">
        <f t="shared" si="112"/>
        <v>1.5799609686862413</v>
      </c>
      <c r="W167" s="87">
        <f t="shared" si="113"/>
        <v>0.18278441700154244</v>
      </c>
      <c r="X167" s="108">
        <f t="shared" si="114"/>
        <v>-83.240000000000009</v>
      </c>
      <c r="Y167" s="108">
        <f t="shared" si="115"/>
        <v>178.10899999999998</v>
      </c>
      <c r="Z167" s="108">
        <f t="shared" si="116"/>
        <v>17.421000000000006</v>
      </c>
      <c r="AA167" s="109">
        <v>207.59899999999999</v>
      </c>
      <c r="AB167" s="109">
        <v>290.839</v>
      </c>
      <c r="AC167" s="109">
        <v>112.73</v>
      </c>
      <c r="AD167" s="109">
        <v>95.308999999999997</v>
      </c>
      <c r="AE167" s="87">
        <f t="shared" si="117"/>
        <v>-0.49644238452932715</v>
      </c>
      <c r="AF167" s="87">
        <f t="shared" si="118"/>
        <v>18.658791001633784</v>
      </c>
      <c r="AG167" s="87">
        <f t="shared" si="119"/>
        <v>6.0875959079283888</v>
      </c>
      <c r="AH167" s="108">
        <f t="shared" si="150"/>
        <v>-77.656000000000006</v>
      </c>
      <c r="AI167" s="108">
        <f t="shared" si="151"/>
        <v>148.46800000000002</v>
      </c>
      <c r="AJ167" s="108">
        <f t="shared" si="152"/>
        <v>9.5210000000000008</v>
      </c>
      <c r="AK167" s="109">
        <v>78.769000000000005</v>
      </c>
      <c r="AL167" s="109">
        <v>156.42500000000001</v>
      </c>
      <c r="AM167" s="109">
        <v>7.9569999999999999</v>
      </c>
      <c r="AN167" s="109">
        <v>-1.5640000000000001</v>
      </c>
      <c r="AO167" s="87">
        <f t="shared" si="120"/>
        <v>-0.4277435323797511</v>
      </c>
      <c r="AP167" s="87">
        <f t="shared" si="121"/>
        <v>7.7777719747218903</v>
      </c>
      <c r="AQ167" s="87">
        <f t="shared" si="122"/>
        <v>5.5883057752216629</v>
      </c>
      <c r="AR167" s="108">
        <f t="shared" si="123"/>
        <v>-71.890000000000015</v>
      </c>
      <c r="AS167" s="108">
        <f t="shared" si="124"/>
        <v>148.92100000000002</v>
      </c>
      <c r="AT167" s="108">
        <f t="shared" si="125"/>
        <v>23.32</v>
      </c>
      <c r="AU167" s="109">
        <v>96.177999999999997</v>
      </c>
      <c r="AV167" s="109">
        <v>168.06800000000001</v>
      </c>
      <c r="AW167" s="109">
        <v>19.146999999999998</v>
      </c>
      <c r="AX167" s="109">
        <v>-4.173</v>
      </c>
      <c r="AY167" s="87">
        <f t="shared" si="126"/>
        <v>0.26592323376576293</v>
      </c>
      <c r="AZ167" s="87">
        <f t="shared" si="127"/>
        <v>0.88249285894312346</v>
      </c>
      <c r="BA167" s="87">
        <f t="shared" si="128"/>
        <v>0.11348355336241067</v>
      </c>
      <c r="BB167" s="108">
        <f t="shared" si="129"/>
        <v>95.338000000000022</v>
      </c>
      <c r="BC167" s="108">
        <f t="shared" si="130"/>
        <v>168.06899999999999</v>
      </c>
      <c r="BD167" s="108">
        <f t="shared" si="131"/>
        <v>19.409999999999997</v>
      </c>
      <c r="BE167" s="109">
        <v>453.85500000000002</v>
      </c>
      <c r="BF167" s="109">
        <v>358.517</v>
      </c>
      <c r="BG167" s="109">
        <v>190.44800000000001</v>
      </c>
      <c r="BH167" s="109">
        <v>171.03800000000001</v>
      </c>
      <c r="BI167" s="87">
        <f t="shared" si="132"/>
        <v>8.6725717869873153E-2</v>
      </c>
      <c r="BJ167" s="87">
        <f t="shared" si="133"/>
        <v>0.30986617047162396</v>
      </c>
      <c r="BK167" s="87">
        <f t="shared" si="134"/>
        <v>0.2368376328628988</v>
      </c>
      <c r="BL167" s="108">
        <f t="shared" si="135"/>
        <v>39.682999999999993</v>
      </c>
      <c r="BM167" s="108">
        <f t="shared" si="136"/>
        <v>108.24400000000003</v>
      </c>
      <c r="BN167" s="108">
        <f t="shared" si="137"/>
        <v>66.890999999999963</v>
      </c>
      <c r="BO167" s="109">
        <v>497.25200000000001</v>
      </c>
      <c r="BP167" s="109">
        <v>457.56900000000002</v>
      </c>
      <c r="BQ167" s="109">
        <v>349.32499999999999</v>
      </c>
      <c r="BR167" s="109">
        <v>282.43400000000003</v>
      </c>
      <c r="BS167" s="87">
        <f t="shared" si="138"/>
        <v>-4.6875E-2</v>
      </c>
      <c r="BT167" s="87">
        <f t="shared" si="139"/>
        <v>9.0909090909090912E-2</v>
      </c>
      <c r="BU167" s="87">
        <f t="shared" si="140"/>
        <v>7.9754601226993863E-2</v>
      </c>
      <c r="BV167" s="108">
        <f t="shared" si="141"/>
        <v>-9</v>
      </c>
      <c r="BW167" s="108">
        <f t="shared" si="142"/>
        <v>16</v>
      </c>
      <c r="BX167" s="108">
        <f t="shared" si="143"/>
        <v>13</v>
      </c>
      <c r="BY167" s="54">
        <v>183</v>
      </c>
      <c r="BZ167" s="54">
        <v>192</v>
      </c>
      <c r="CA167" s="54">
        <v>176</v>
      </c>
      <c r="CB167" s="54">
        <v>163</v>
      </c>
      <c r="CC167" s="108">
        <f t="shared" si="144"/>
        <v>0</v>
      </c>
      <c r="CD167" s="108">
        <f t="shared" si="145"/>
        <v>0</v>
      </c>
      <c r="CE167" s="5"/>
      <c r="CF167" s="5"/>
      <c r="CG167" s="5"/>
      <c r="CH167" s="87" t="e">
        <f t="shared" si="146"/>
        <v>#DIV/0!</v>
      </c>
      <c r="CI167" s="87" t="e">
        <f t="shared" si="147"/>
        <v>#DIV/0!</v>
      </c>
      <c r="CJ167" s="108">
        <f t="shared" si="148"/>
        <v>0</v>
      </c>
      <c r="CK167" s="108">
        <f t="shared" si="149"/>
        <v>0</v>
      </c>
      <c r="CL167" s="54"/>
      <c r="CM167" s="54"/>
      <c r="CN167" s="54"/>
      <c r="CO167" s="19"/>
      <c r="CP167" s="1" t="s">
        <v>11</v>
      </c>
      <c r="CQ167" s="4"/>
      <c r="CR167" s="1">
        <v>5700</v>
      </c>
      <c r="CS167" s="1" t="s">
        <v>306</v>
      </c>
      <c r="CT167" s="15" t="s">
        <v>12</v>
      </c>
    </row>
    <row r="168" spans="1:98" s="96" customFormat="1" x14ac:dyDescent="0.25">
      <c r="A168" s="80" t="s">
        <v>373</v>
      </c>
      <c r="B168" s="114">
        <v>76653313</v>
      </c>
      <c r="C168" s="5" t="s">
        <v>163</v>
      </c>
      <c r="D168" t="s">
        <v>200</v>
      </c>
      <c r="E168">
        <v>221900</v>
      </c>
      <c r="F168" s="106">
        <v>45393</v>
      </c>
      <c r="G168" s="107"/>
      <c r="H168" s="107" t="s">
        <v>21</v>
      </c>
      <c r="I168" s="107" t="s">
        <v>21</v>
      </c>
      <c r="J168" s="107" t="s">
        <v>297</v>
      </c>
      <c r="K168" s="87" t="e">
        <f t="shared" si="105"/>
        <v>#DIV/0!</v>
      </c>
      <c r="L168" s="87" t="e">
        <f t="shared" si="106"/>
        <v>#DIV/0!</v>
      </c>
      <c r="M168" s="87" t="e">
        <f t="shared" si="107"/>
        <v>#DIV/0!</v>
      </c>
      <c r="N168" s="108">
        <f t="shared" si="108"/>
        <v>0</v>
      </c>
      <c r="O168" s="108">
        <f t="shared" si="109"/>
        <v>0</v>
      </c>
      <c r="P168" s="108">
        <f t="shared" si="110"/>
        <v>0</v>
      </c>
      <c r="Q168" s="109"/>
      <c r="R168" s="109"/>
      <c r="S168" s="109"/>
      <c r="T168" s="109"/>
      <c r="U168" s="87">
        <f t="shared" si="111"/>
        <v>-1</v>
      </c>
      <c r="V168" s="87">
        <f t="shared" si="112"/>
        <v>5.7511105470237345</v>
      </c>
      <c r="W168" s="87">
        <f t="shared" si="113"/>
        <v>0.2309014216528667</v>
      </c>
      <c r="X168" s="108">
        <f t="shared" si="114"/>
        <v>-53.192</v>
      </c>
      <c r="Y168" s="108">
        <f t="shared" si="115"/>
        <v>45.313000000000002</v>
      </c>
      <c r="Z168" s="108">
        <f t="shared" si="116"/>
        <v>1.4779999999999998</v>
      </c>
      <c r="AA168" s="109"/>
      <c r="AB168" s="109">
        <v>53.192</v>
      </c>
      <c r="AC168" s="109">
        <v>7.8789999999999996</v>
      </c>
      <c r="AD168" s="109">
        <v>6.4009999999999998</v>
      </c>
      <c r="AE168" s="87">
        <f t="shared" si="117"/>
        <v>-1</v>
      </c>
      <c r="AF168" s="87">
        <f t="shared" si="118"/>
        <v>9.2308443142996595</v>
      </c>
      <c r="AG168" s="87">
        <f t="shared" si="119"/>
        <v>19.088235294117645</v>
      </c>
      <c r="AH168" s="108">
        <f t="shared" si="150"/>
        <v>-20.963000000000001</v>
      </c>
      <c r="AI168" s="108">
        <f t="shared" si="151"/>
        <v>18.914000000000001</v>
      </c>
      <c r="AJ168" s="108">
        <f t="shared" si="152"/>
        <v>1.9469999999999998</v>
      </c>
      <c r="AK168" s="109"/>
      <c r="AL168" s="109">
        <v>20.963000000000001</v>
      </c>
      <c r="AM168" s="109">
        <v>2.0489999999999999</v>
      </c>
      <c r="AN168" s="109">
        <v>0.10199999999999999</v>
      </c>
      <c r="AO168" s="87">
        <f t="shared" si="120"/>
        <v>-1</v>
      </c>
      <c r="AP168" s="87">
        <f t="shared" si="121"/>
        <v>9.7642782969885786</v>
      </c>
      <c r="AQ168" s="87">
        <f t="shared" si="122"/>
        <v>31.09375</v>
      </c>
      <c r="AR168" s="108">
        <f t="shared" si="123"/>
        <v>-20.731999999999999</v>
      </c>
      <c r="AS168" s="108">
        <f t="shared" si="124"/>
        <v>18.806000000000001</v>
      </c>
      <c r="AT168" s="108">
        <f t="shared" si="125"/>
        <v>1.99</v>
      </c>
      <c r="AU168" s="109"/>
      <c r="AV168" s="109">
        <v>20.731999999999999</v>
      </c>
      <c r="AW168" s="109">
        <v>1.9259999999999999</v>
      </c>
      <c r="AX168" s="109">
        <v>-6.4000000000000001E-2</v>
      </c>
      <c r="AY168" s="87">
        <f t="shared" si="126"/>
        <v>-1</v>
      </c>
      <c r="AZ168" s="87">
        <f t="shared" si="127"/>
        <v>5.4862012987012978</v>
      </c>
      <c r="BA168" s="87">
        <f t="shared" si="128"/>
        <v>8.6501305483028723</v>
      </c>
      <c r="BB168" s="108">
        <f t="shared" si="129"/>
        <v>-23.972999999999999</v>
      </c>
      <c r="BC168" s="108">
        <f t="shared" si="130"/>
        <v>20.276999999999997</v>
      </c>
      <c r="BD168" s="108">
        <f t="shared" si="131"/>
        <v>3.3130000000000002</v>
      </c>
      <c r="BE168" s="109"/>
      <c r="BF168" s="109">
        <v>23.972999999999999</v>
      </c>
      <c r="BG168" s="109">
        <v>3.6960000000000002</v>
      </c>
      <c r="BH168" s="109">
        <v>0.38300000000000001</v>
      </c>
      <c r="BI168" s="87">
        <f t="shared" si="132"/>
        <v>-1</v>
      </c>
      <c r="BJ168" s="87">
        <f t="shared" si="133"/>
        <v>9.4912932435569992</v>
      </c>
      <c r="BK168" s="87">
        <f t="shared" si="134"/>
        <v>-0.15549019607843123</v>
      </c>
      <c r="BL168" s="108">
        <f t="shared" si="135"/>
        <v>-45.186</v>
      </c>
      <c r="BM168" s="108">
        <f t="shared" si="136"/>
        <v>40.878999999999998</v>
      </c>
      <c r="BN168" s="108">
        <f t="shared" si="137"/>
        <v>-0.79299999999999926</v>
      </c>
      <c r="BO168" s="109"/>
      <c r="BP168" s="109">
        <v>45.186</v>
      </c>
      <c r="BQ168" s="109">
        <v>4.3070000000000004</v>
      </c>
      <c r="BR168" s="109">
        <v>5.0999999999999996</v>
      </c>
      <c r="BS168" s="87">
        <f t="shared" si="138"/>
        <v>-1</v>
      </c>
      <c r="BT168" s="87">
        <f t="shared" si="139"/>
        <v>0.39534883720930231</v>
      </c>
      <c r="BU168" s="87">
        <f t="shared" si="140"/>
        <v>1.8666666666666667</v>
      </c>
      <c r="BV168" s="108">
        <f t="shared" si="141"/>
        <v>-60</v>
      </c>
      <c r="BW168" s="108">
        <f t="shared" si="142"/>
        <v>17</v>
      </c>
      <c r="BX168" s="108">
        <f t="shared" si="143"/>
        <v>28</v>
      </c>
      <c r="BY168" s="54"/>
      <c r="BZ168" s="54">
        <v>60</v>
      </c>
      <c r="CA168" s="54">
        <v>43</v>
      </c>
      <c r="CB168" s="54">
        <v>15</v>
      </c>
      <c r="CC168" s="108">
        <f t="shared" si="144"/>
        <v>0</v>
      </c>
      <c r="CD168" s="108">
        <f t="shared" si="145"/>
        <v>0</v>
      </c>
      <c r="CE168" s="5"/>
      <c r="CF168" s="5"/>
      <c r="CG168" s="5"/>
      <c r="CH168" s="87" t="e">
        <f t="shared" si="146"/>
        <v>#DIV/0!</v>
      </c>
      <c r="CI168" s="87" t="e">
        <f t="shared" si="147"/>
        <v>#DIV/0!</v>
      </c>
      <c r="CJ168" s="108">
        <f t="shared" si="148"/>
        <v>0</v>
      </c>
      <c r="CK168" s="108">
        <f t="shared" si="149"/>
        <v>0</v>
      </c>
      <c r="CL168" s="54"/>
      <c r="CM168" s="54"/>
      <c r="CN168" s="54"/>
      <c r="CO168" s="19"/>
      <c r="CP168" s="1" t="s">
        <v>9</v>
      </c>
      <c r="CQ168" s="4"/>
      <c r="CR168" s="1">
        <v>7620</v>
      </c>
      <c r="CS168" s="1" t="s">
        <v>368</v>
      </c>
      <c r="CT168" s="15" t="s">
        <v>10</v>
      </c>
    </row>
    <row r="169" spans="1:98" s="96" customFormat="1" x14ac:dyDescent="0.25">
      <c r="A169" s="80" t="s">
        <v>134</v>
      </c>
      <c r="B169" s="114">
        <v>19685535</v>
      </c>
      <c r="C169" s="5" t="s">
        <v>112</v>
      </c>
      <c r="D169"/>
      <c r="E169">
        <v>502000</v>
      </c>
      <c r="F169" s="106">
        <v>45471</v>
      </c>
      <c r="G169" s="107"/>
      <c r="H169" s="107" t="s">
        <v>21</v>
      </c>
      <c r="I169" s="107" t="s">
        <v>21</v>
      </c>
      <c r="J169" s="107" t="s">
        <v>21</v>
      </c>
      <c r="K169" s="87">
        <f t="shared" si="105"/>
        <v>-1</v>
      </c>
      <c r="L169" s="87">
        <f t="shared" si="106"/>
        <v>0.50703525361220092</v>
      </c>
      <c r="M169" s="87">
        <f t="shared" si="107"/>
        <v>6.1170491566151508E-2</v>
      </c>
      <c r="N169" s="108">
        <f t="shared" si="108"/>
        <v>-1967.9649999999999</v>
      </c>
      <c r="O169" s="108">
        <f t="shared" si="109"/>
        <v>662.11299999999983</v>
      </c>
      <c r="P169" s="108">
        <f t="shared" si="110"/>
        <v>75.275000000000091</v>
      </c>
      <c r="Q169" s="109"/>
      <c r="R169" s="109">
        <v>1967.9649999999999</v>
      </c>
      <c r="S169" s="109">
        <v>1305.8520000000001</v>
      </c>
      <c r="T169" s="109">
        <v>1230.577</v>
      </c>
      <c r="U169" s="87">
        <f t="shared" si="111"/>
        <v>-1</v>
      </c>
      <c r="V169" s="87">
        <f t="shared" si="112"/>
        <v>4.8755593295429369</v>
      </c>
      <c r="W169" s="87">
        <f t="shared" si="113"/>
        <v>-0.30502386206188742</v>
      </c>
      <c r="X169" s="108">
        <f t="shared" si="114"/>
        <v>-795.72699999999998</v>
      </c>
      <c r="Y169" s="108">
        <f t="shared" si="115"/>
        <v>660.29700000000003</v>
      </c>
      <c r="Z169" s="108">
        <f t="shared" si="116"/>
        <v>-59.44</v>
      </c>
      <c r="AA169" s="109"/>
      <c r="AB169" s="109">
        <v>795.72699999999998</v>
      </c>
      <c r="AC169" s="109">
        <v>135.43</v>
      </c>
      <c r="AD169" s="109">
        <v>194.87</v>
      </c>
      <c r="AE169" s="87">
        <f t="shared" si="117"/>
        <v>-1</v>
      </c>
      <c r="AF169" s="87">
        <f t="shared" si="118"/>
        <v>7.9807971806711349</v>
      </c>
      <c r="AG169" s="87">
        <f t="shared" si="119"/>
        <v>-0.43877315316095689</v>
      </c>
      <c r="AH169" s="108">
        <f t="shared" si="150"/>
        <v>-698.24800000000005</v>
      </c>
      <c r="AI169" s="108">
        <f t="shared" si="151"/>
        <v>620.49900000000002</v>
      </c>
      <c r="AJ169" s="108">
        <f t="shared" si="152"/>
        <v>-60.784999999999997</v>
      </c>
      <c r="AK169" s="109"/>
      <c r="AL169" s="109">
        <v>698.24800000000005</v>
      </c>
      <c r="AM169" s="109">
        <v>77.748999999999995</v>
      </c>
      <c r="AN169" s="109">
        <v>138.53399999999999</v>
      </c>
      <c r="AO169" s="87">
        <f t="shared" si="120"/>
        <v>-1</v>
      </c>
      <c r="AP169" s="87">
        <f t="shared" si="121"/>
        <v>8.1197910621009868</v>
      </c>
      <c r="AQ169" s="87">
        <f t="shared" si="122"/>
        <v>-0.50419485618549453</v>
      </c>
      <c r="AR169" s="108">
        <f t="shared" si="123"/>
        <v>-707.10299999999995</v>
      </c>
      <c r="AS169" s="108">
        <f t="shared" si="124"/>
        <v>629.56799999999998</v>
      </c>
      <c r="AT169" s="108">
        <f t="shared" si="125"/>
        <v>-78.847000000000008</v>
      </c>
      <c r="AU169" s="109"/>
      <c r="AV169" s="109">
        <v>707.10299999999995</v>
      </c>
      <c r="AW169" s="109">
        <v>77.534999999999997</v>
      </c>
      <c r="AX169" s="109">
        <v>156.38200000000001</v>
      </c>
      <c r="AY169" s="87">
        <f t="shared" si="126"/>
        <v>-1</v>
      </c>
      <c r="AZ169" s="87">
        <f t="shared" si="127"/>
        <v>1.3248861326265409</v>
      </c>
      <c r="BA169" s="87">
        <f t="shared" si="128"/>
        <v>8.9211589182159379E-2</v>
      </c>
      <c r="BB169" s="108">
        <f t="shared" si="129"/>
        <v>-903.47400000000005</v>
      </c>
      <c r="BC169" s="108">
        <f t="shared" si="130"/>
        <v>514.86400000000003</v>
      </c>
      <c r="BD169" s="108">
        <f t="shared" si="131"/>
        <v>31.829000000000008</v>
      </c>
      <c r="BE169" s="109"/>
      <c r="BF169" s="109">
        <v>903.47400000000005</v>
      </c>
      <c r="BG169" s="109">
        <v>388.61</v>
      </c>
      <c r="BH169" s="109">
        <v>356.78100000000001</v>
      </c>
      <c r="BI169" s="87">
        <f t="shared" si="132"/>
        <v>-1</v>
      </c>
      <c r="BJ169" s="87">
        <f t="shared" si="133"/>
        <v>1.1032096358931032</v>
      </c>
      <c r="BK169" s="87">
        <f t="shared" si="134"/>
        <v>-0.17710434761186558</v>
      </c>
      <c r="BL169" s="108">
        <f t="shared" si="135"/>
        <v>-1264.559</v>
      </c>
      <c r="BM169" s="108">
        <f t="shared" si="136"/>
        <v>663.30700000000002</v>
      </c>
      <c r="BN169" s="108">
        <f t="shared" si="137"/>
        <v>-129.40200000000004</v>
      </c>
      <c r="BO169" s="109"/>
      <c r="BP169" s="109">
        <v>1264.559</v>
      </c>
      <c r="BQ169" s="109">
        <v>601.25199999999995</v>
      </c>
      <c r="BR169" s="109">
        <v>730.654</v>
      </c>
      <c r="BS169" s="87">
        <f t="shared" si="138"/>
        <v>-1</v>
      </c>
      <c r="BT169" s="87">
        <f t="shared" si="139"/>
        <v>-0.32758620689655171</v>
      </c>
      <c r="BU169" s="87">
        <f t="shared" si="140"/>
        <v>0.28888888888888886</v>
      </c>
      <c r="BV169" s="108">
        <f t="shared" si="141"/>
        <v>-39</v>
      </c>
      <c r="BW169" s="108">
        <f t="shared" si="142"/>
        <v>-19</v>
      </c>
      <c r="BX169" s="108">
        <f t="shared" si="143"/>
        <v>13</v>
      </c>
      <c r="BY169" s="54"/>
      <c r="BZ169" s="54">
        <v>39</v>
      </c>
      <c r="CA169" s="54">
        <v>58</v>
      </c>
      <c r="CB169" s="54">
        <v>45</v>
      </c>
      <c r="CC169" s="108">
        <f t="shared" si="144"/>
        <v>0</v>
      </c>
      <c r="CD169" s="108">
        <f t="shared" si="145"/>
        <v>-45</v>
      </c>
      <c r="CE169" s="5"/>
      <c r="CF169" s="5"/>
      <c r="CG169" s="5">
        <v>45</v>
      </c>
      <c r="CH169" s="87" t="e">
        <f t="shared" si="146"/>
        <v>#DIV/0!</v>
      </c>
      <c r="CI169" s="87" t="e">
        <f t="shared" si="147"/>
        <v>#DIV/0!</v>
      </c>
      <c r="CJ169" s="108">
        <f t="shared" si="148"/>
        <v>0</v>
      </c>
      <c r="CK169" s="108">
        <f t="shared" si="149"/>
        <v>0</v>
      </c>
      <c r="CL169" s="54"/>
      <c r="CM169" s="54"/>
      <c r="CN169" s="54"/>
      <c r="CO169" s="19"/>
      <c r="CP169" s="1" t="s">
        <v>11</v>
      </c>
      <c r="CQ169" s="4" t="s">
        <v>13</v>
      </c>
      <c r="CR169" s="1">
        <v>2770</v>
      </c>
      <c r="CS169" s="1" t="s">
        <v>409</v>
      </c>
      <c r="CT169" s="15" t="s">
        <v>15</v>
      </c>
    </row>
    <row r="170" spans="1:98" s="96" customFormat="1" x14ac:dyDescent="0.25">
      <c r="A170" s="80" t="s">
        <v>285</v>
      </c>
      <c r="B170" s="114">
        <v>27932150</v>
      </c>
      <c r="C170" s="5" t="s">
        <v>153</v>
      </c>
      <c r="D170"/>
      <c r="E170">
        <v>522210</v>
      </c>
      <c r="F170" s="106">
        <v>45414</v>
      </c>
      <c r="G170" s="107"/>
      <c r="H170" s="107" t="s">
        <v>21</v>
      </c>
      <c r="I170" s="107" t="s">
        <v>21</v>
      </c>
      <c r="J170" s="107" t="s">
        <v>21</v>
      </c>
      <c r="K170" s="87">
        <f t="shared" si="105"/>
        <v>-1</v>
      </c>
      <c r="L170" s="87">
        <f t="shared" si="106"/>
        <v>1.0229050503429704E-2</v>
      </c>
      <c r="M170" s="87">
        <f t="shared" si="107"/>
        <v>0.44989996277684718</v>
      </c>
      <c r="N170" s="108">
        <f t="shared" si="108"/>
        <v>-125.92</v>
      </c>
      <c r="O170" s="108">
        <f t="shared" si="109"/>
        <v>1.2750000000000057</v>
      </c>
      <c r="P170" s="108">
        <f t="shared" si="110"/>
        <v>38.676999999999992</v>
      </c>
      <c r="Q170" s="109"/>
      <c r="R170" s="109">
        <v>125.92</v>
      </c>
      <c r="S170" s="109">
        <v>124.645</v>
      </c>
      <c r="T170" s="109">
        <v>85.968000000000004</v>
      </c>
      <c r="U170" s="87">
        <f t="shared" si="111"/>
        <v>-1</v>
      </c>
      <c r="V170" s="87">
        <f t="shared" si="112"/>
        <v>9.8130256165147312E-2</v>
      </c>
      <c r="W170" s="87">
        <f t="shared" si="113"/>
        <v>0.3267453798767968</v>
      </c>
      <c r="X170" s="108">
        <f t="shared" si="114"/>
        <v>-96.495999999999995</v>
      </c>
      <c r="Y170" s="108">
        <f t="shared" si="115"/>
        <v>8.6229999999999905</v>
      </c>
      <c r="Z170" s="108">
        <f t="shared" si="116"/>
        <v>21.641000000000005</v>
      </c>
      <c r="AA170" s="109"/>
      <c r="AB170" s="109">
        <v>96.495999999999995</v>
      </c>
      <c r="AC170" s="109">
        <v>87.873000000000005</v>
      </c>
      <c r="AD170" s="109">
        <v>66.231999999999999</v>
      </c>
      <c r="AE170" s="87">
        <f t="shared" si="117"/>
        <v>-1</v>
      </c>
      <c r="AF170" s="87">
        <f t="shared" si="118"/>
        <v>3.1395913883078677E-2</v>
      </c>
      <c r="AG170" s="87">
        <f t="shared" si="119"/>
        <v>0.70642102606626545</v>
      </c>
      <c r="AH170" s="108">
        <f t="shared" si="150"/>
        <v>-48.817</v>
      </c>
      <c r="AI170" s="108">
        <f t="shared" si="151"/>
        <v>1.4859999999999971</v>
      </c>
      <c r="AJ170" s="108">
        <f t="shared" si="152"/>
        <v>19.594000000000005</v>
      </c>
      <c r="AK170" s="109"/>
      <c r="AL170" s="109">
        <v>48.817</v>
      </c>
      <c r="AM170" s="109">
        <v>47.331000000000003</v>
      </c>
      <c r="AN170" s="109">
        <v>27.736999999999998</v>
      </c>
      <c r="AO170" s="87">
        <f t="shared" si="120"/>
        <v>-1</v>
      </c>
      <c r="AP170" s="87">
        <f t="shared" si="121"/>
        <v>1.7182230491917697E-2</v>
      </c>
      <c r="AQ170" s="87">
        <f t="shared" si="122"/>
        <v>0.9467964681910801</v>
      </c>
      <c r="AR170" s="108">
        <f t="shared" si="123"/>
        <v>-34.987000000000002</v>
      </c>
      <c r="AS170" s="108">
        <f t="shared" si="124"/>
        <v>0.59100000000000108</v>
      </c>
      <c r="AT170" s="108">
        <f t="shared" si="125"/>
        <v>16.728000000000002</v>
      </c>
      <c r="AU170" s="109"/>
      <c r="AV170" s="109">
        <v>34.987000000000002</v>
      </c>
      <c r="AW170" s="109">
        <v>34.396000000000001</v>
      </c>
      <c r="AX170" s="109">
        <v>17.667999999999999</v>
      </c>
      <c r="AY170" s="87">
        <f t="shared" si="126"/>
        <v>-1</v>
      </c>
      <c r="AZ170" s="87">
        <f t="shared" si="127"/>
        <v>5.6805362785340902E-2</v>
      </c>
      <c r="BA170" s="87">
        <f t="shared" si="128"/>
        <v>0.44064155197719679</v>
      </c>
      <c r="BB170" s="108">
        <f t="shared" si="129"/>
        <v>-357.86599999999999</v>
      </c>
      <c r="BC170" s="108">
        <f t="shared" si="130"/>
        <v>19.23599999999999</v>
      </c>
      <c r="BD170" s="108">
        <f t="shared" si="131"/>
        <v>103.57499999999999</v>
      </c>
      <c r="BE170" s="109"/>
      <c r="BF170" s="109">
        <v>357.86599999999999</v>
      </c>
      <c r="BG170" s="109">
        <v>338.63</v>
      </c>
      <c r="BH170" s="109">
        <v>235.05500000000001</v>
      </c>
      <c r="BI170" s="87">
        <f t="shared" si="132"/>
        <v>-1</v>
      </c>
      <c r="BJ170" s="87">
        <f t="shared" si="133"/>
        <v>5.93902837214473E-2</v>
      </c>
      <c r="BK170" s="87">
        <f t="shared" si="134"/>
        <v>0.19249636261022193</v>
      </c>
      <c r="BL170" s="108">
        <f t="shared" si="135"/>
        <v>-1219.943</v>
      </c>
      <c r="BM170" s="108">
        <f t="shared" si="136"/>
        <v>68.391000000000076</v>
      </c>
      <c r="BN170" s="108">
        <f t="shared" si="137"/>
        <v>185.88699999999994</v>
      </c>
      <c r="BO170" s="109"/>
      <c r="BP170" s="109">
        <v>1219.943</v>
      </c>
      <c r="BQ170" s="109">
        <v>1151.5519999999999</v>
      </c>
      <c r="BR170" s="109">
        <v>965.66499999999996</v>
      </c>
      <c r="BS170" s="87">
        <f t="shared" si="138"/>
        <v>-1</v>
      </c>
      <c r="BT170" s="87">
        <f t="shared" si="139"/>
        <v>6.25E-2</v>
      </c>
      <c r="BU170" s="87">
        <f t="shared" si="140"/>
        <v>0.14285714285714285</v>
      </c>
      <c r="BV170" s="108">
        <f t="shared" si="141"/>
        <v>-34</v>
      </c>
      <c r="BW170" s="108">
        <f t="shared" si="142"/>
        <v>2</v>
      </c>
      <c r="BX170" s="108">
        <f t="shared" si="143"/>
        <v>4</v>
      </c>
      <c r="BY170" s="54"/>
      <c r="BZ170" s="54">
        <v>34</v>
      </c>
      <c r="CA170" s="54">
        <v>32</v>
      </c>
      <c r="CB170" s="54">
        <v>28</v>
      </c>
      <c r="CC170" s="108">
        <f t="shared" si="144"/>
        <v>0</v>
      </c>
      <c r="CD170" s="108">
        <f t="shared" si="145"/>
        <v>0</v>
      </c>
      <c r="CE170" s="5"/>
      <c r="CF170" s="5"/>
      <c r="CG170" s="5"/>
      <c r="CH170" s="87">
        <f t="shared" si="146"/>
        <v>-1</v>
      </c>
      <c r="CI170" s="87">
        <f t="shared" si="147"/>
        <v>-2.6607538802660754E-2</v>
      </c>
      <c r="CJ170" s="108">
        <f t="shared" si="148"/>
        <v>-1317000</v>
      </c>
      <c r="CK170" s="108">
        <f t="shared" si="149"/>
        <v>-36000</v>
      </c>
      <c r="CL170" s="54"/>
      <c r="CM170" s="54">
        <v>1317000</v>
      </c>
      <c r="CN170" s="54">
        <v>1353000</v>
      </c>
      <c r="CO170" s="19"/>
      <c r="CP170" s="1" t="s">
        <v>11</v>
      </c>
      <c r="CQ170" s="4"/>
      <c r="CR170" s="1">
        <v>3700</v>
      </c>
      <c r="CS170" s="1" t="s">
        <v>315</v>
      </c>
      <c r="CT170" s="15" t="s">
        <v>15</v>
      </c>
    </row>
    <row r="171" spans="1:98" s="96" customFormat="1" x14ac:dyDescent="0.25">
      <c r="A171" s="80" t="str">
        <f>PROPER("RÅDGIVENDE SKIBSINGENIØRER JENS KRISTENSEN")</f>
        <v>Rådgivende Skibsingeniører Jens Kristensen</v>
      </c>
      <c r="B171" s="114">
        <v>33772572</v>
      </c>
      <c r="C171" s="5" t="s">
        <v>163</v>
      </c>
      <c r="D171" t="s">
        <v>164</v>
      </c>
      <c r="E171">
        <v>749090</v>
      </c>
      <c r="F171" s="106">
        <v>45471</v>
      </c>
      <c r="G171" s="107"/>
      <c r="H171" s="107" t="s">
        <v>21</v>
      </c>
      <c r="I171" s="107" t="s">
        <v>21</v>
      </c>
      <c r="J171" s="107" t="s">
        <v>21</v>
      </c>
      <c r="K171" s="87" t="e">
        <f t="shared" si="105"/>
        <v>#DIV/0!</v>
      </c>
      <c r="L171" s="87" t="e">
        <f t="shared" si="106"/>
        <v>#DIV/0!</v>
      </c>
      <c r="M171" s="87" t="e">
        <f t="shared" si="107"/>
        <v>#DIV/0!</v>
      </c>
      <c r="N171" s="108">
        <f t="shared" si="108"/>
        <v>0</v>
      </c>
      <c r="O171" s="108">
        <f t="shared" si="109"/>
        <v>0</v>
      </c>
      <c r="P171" s="108">
        <f t="shared" si="110"/>
        <v>0</v>
      </c>
      <c r="Q171" s="109"/>
      <c r="R171" s="109"/>
      <c r="S171" s="109"/>
      <c r="T171" s="109"/>
      <c r="U171" s="87">
        <f t="shared" si="111"/>
        <v>-1</v>
      </c>
      <c r="V171" s="87">
        <f t="shared" si="112"/>
        <v>0.33231707317073167</v>
      </c>
      <c r="W171" s="87">
        <f t="shared" si="113"/>
        <v>0.13625866050808313</v>
      </c>
      <c r="X171" s="108">
        <f t="shared" si="114"/>
        <v>-2.6219999999999999</v>
      </c>
      <c r="Y171" s="108">
        <f t="shared" si="115"/>
        <v>0.65399999999999991</v>
      </c>
      <c r="Z171" s="108">
        <f t="shared" si="116"/>
        <v>0.23599999999999999</v>
      </c>
      <c r="AA171" s="109"/>
      <c r="AB171" s="109">
        <v>2.6219999999999999</v>
      </c>
      <c r="AC171" s="109">
        <v>1.968</v>
      </c>
      <c r="AD171" s="109">
        <v>1.732</v>
      </c>
      <c r="AE171" s="87">
        <f t="shared" si="117"/>
        <v>-1</v>
      </c>
      <c r="AF171" s="87">
        <f t="shared" si="118"/>
        <v>1.4705882352941178</v>
      </c>
      <c r="AG171" s="87">
        <f t="shared" si="119"/>
        <v>-1.2130177514792897</v>
      </c>
      <c r="AH171" s="108">
        <f t="shared" si="150"/>
        <v>-0.17599999999999999</v>
      </c>
      <c r="AI171" s="108">
        <f t="shared" si="151"/>
        <v>0.55000000000000004</v>
      </c>
      <c r="AJ171" s="108">
        <f t="shared" si="152"/>
        <v>-0.20499999999999999</v>
      </c>
      <c r="AK171" s="109"/>
      <c r="AL171" s="109">
        <v>0.17599999999999999</v>
      </c>
      <c r="AM171" s="109">
        <v>-0.374</v>
      </c>
      <c r="AN171" s="109">
        <v>-0.16900000000000001</v>
      </c>
      <c r="AO171" s="87">
        <f t="shared" si="120"/>
        <v>-1</v>
      </c>
      <c r="AP171" s="87">
        <f t="shared" si="121"/>
        <v>1.5602240896358543</v>
      </c>
      <c r="AQ171" s="87">
        <f t="shared" si="122"/>
        <v>-1.4285714285714286</v>
      </c>
      <c r="AR171" s="108">
        <f t="shared" si="123"/>
        <v>-0.2</v>
      </c>
      <c r="AS171" s="108">
        <f t="shared" si="124"/>
        <v>0.55699999999999994</v>
      </c>
      <c r="AT171" s="108">
        <f t="shared" si="125"/>
        <v>-0.21</v>
      </c>
      <c r="AU171" s="109"/>
      <c r="AV171" s="109">
        <v>0.2</v>
      </c>
      <c r="AW171" s="109">
        <v>-0.35699999999999998</v>
      </c>
      <c r="AX171" s="109">
        <v>-0.14699999999999999</v>
      </c>
      <c r="AY171" s="87">
        <f t="shared" si="126"/>
        <v>-1</v>
      </c>
      <c r="AZ171" s="87">
        <f t="shared" si="127"/>
        <v>0.1743869209809264</v>
      </c>
      <c r="BA171" s="87">
        <f t="shared" si="128"/>
        <v>-0.20275162925416368</v>
      </c>
      <c r="BB171" s="108">
        <f t="shared" si="129"/>
        <v>-1.2929999999999999</v>
      </c>
      <c r="BC171" s="108">
        <f t="shared" si="130"/>
        <v>0.19199999999999995</v>
      </c>
      <c r="BD171" s="108">
        <f t="shared" si="131"/>
        <v>-0.28000000000000003</v>
      </c>
      <c r="BE171" s="109"/>
      <c r="BF171" s="109">
        <v>1.2929999999999999</v>
      </c>
      <c r="BG171" s="109">
        <v>1.101</v>
      </c>
      <c r="BH171" s="109">
        <v>1.381</v>
      </c>
      <c r="BI171" s="87">
        <f t="shared" si="132"/>
        <v>-1</v>
      </c>
      <c r="BJ171" s="87">
        <f t="shared" si="133"/>
        <v>5.4625984251968386E-2</v>
      </c>
      <c r="BK171" s="87">
        <f t="shared" si="134"/>
        <v>1.7017017017017032E-2</v>
      </c>
      <c r="BL171" s="108">
        <f t="shared" si="135"/>
        <v>-2.1429999999999998</v>
      </c>
      <c r="BM171" s="108">
        <f t="shared" si="136"/>
        <v>0.11099999999999977</v>
      </c>
      <c r="BN171" s="108">
        <f t="shared" si="137"/>
        <v>3.400000000000003E-2</v>
      </c>
      <c r="BO171" s="109"/>
      <c r="BP171" s="109">
        <v>2.1429999999999998</v>
      </c>
      <c r="BQ171" s="109">
        <v>2.032</v>
      </c>
      <c r="BR171" s="109">
        <v>1.998</v>
      </c>
      <c r="BS171" s="87">
        <f t="shared" si="138"/>
        <v>-1</v>
      </c>
      <c r="BT171" s="87">
        <f t="shared" si="139"/>
        <v>0</v>
      </c>
      <c r="BU171" s="87">
        <f t="shared" si="140"/>
        <v>0</v>
      </c>
      <c r="BV171" s="108">
        <f t="shared" si="141"/>
        <v>-3</v>
      </c>
      <c r="BW171" s="108">
        <f t="shared" si="142"/>
        <v>0</v>
      </c>
      <c r="BX171" s="108">
        <f t="shared" si="143"/>
        <v>0</v>
      </c>
      <c r="BY171" s="54"/>
      <c r="BZ171" s="54">
        <v>3</v>
      </c>
      <c r="CA171" s="54">
        <v>3</v>
      </c>
      <c r="CB171" s="54">
        <v>3</v>
      </c>
      <c r="CC171" s="108">
        <f t="shared" si="144"/>
        <v>0</v>
      </c>
      <c r="CD171" s="108">
        <f t="shared" si="145"/>
        <v>0</v>
      </c>
      <c r="CE171" s="5"/>
      <c r="CF171" s="5"/>
      <c r="CG171" s="5"/>
      <c r="CH171" s="87" t="e">
        <f t="shared" si="146"/>
        <v>#DIV/0!</v>
      </c>
      <c r="CI171" s="87" t="e">
        <f t="shared" si="147"/>
        <v>#DIV/0!</v>
      </c>
      <c r="CJ171" s="108">
        <f t="shared" si="148"/>
        <v>0</v>
      </c>
      <c r="CK171" s="108">
        <f t="shared" si="149"/>
        <v>0</v>
      </c>
      <c r="CL171" s="54"/>
      <c r="CM171" s="54"/>
      <c r="CN171" s="54"/>
      <c r="CO171" s="19"/>
      <c r="CP171" s="1" t="s">
        <v>9</v>
      </c>
      <c r="CQ171" s="4"/>
      <c r="CR171" s="1">
        <v>5960</v>
      </c>
      <c r="CS171" s="1" t="s">
        <v>293</v>
      </c>
      <c r="CT171" s="15" t="s">
        <v>12</v>
      </c>
    </row>
    <row r="172" spans="1:98" s="96" customFormat="1" x14ac:dyDescent="0.25">
      <c r="A172" s="80" t="s">
        <v>226</v>
      </c>
      <c r="B172" s="114">
        <v>27300294</v>
      </c>
      <c r="C172" s="5" t="s">
        <v>343</v>
      </c>
      <c r="D172"/>
      <c r="E172">
        <v>522920</v>
      </c>
      <c r="F172" s="106">
        <v>45399</v>
      </c>
      <c r="G172" s="107"/>
      <c r="H172" s="107" t="s">
        <v>21</v>
      </c>
      <c r="I172" s="107" t="s">
        <v>21</v>
      </c>
      <c r="J172" s="107" t="s">
        <v>21</v>
      </c>
      <c r="K172" s="87" t="e">
        <f t="shared" si="105"/>
        <v>#DIV/0!</v>
      </c>
      <c r="L172" s="87" t="e">
        <f t="shared" si="106"/>
        <v>#DIV/0!</v>
      </c>
      <c r="M172" s="87" t="e">
        <f t="shared" si="107"/>
        <v>#DIV/0!</v>
      </c>
      <c r="N172" s="108">
        <f t="shared" si="108"/>
        <v>0</v>
      </c>
      <c r="O172" s="108">
        <f t="shared" si="109"/>
        <v>0</v>
      </c>
      <c r="P172" s="108">
        <f t="shared" si="110"/>
        <v>0</v>
      </c>
      <c r="Q172" s="109"/>
      <c r="R172" s="109"/>
      <c r="S172" s="109"/>
      <c r="T172" s="109"/>
      <c r="U172" s="87">
        <f t="shared" si="111"/>
        <v>-1</v>
      </c>
      <c r="V172" s="87">
        <f t="shared" si="112"/>
        <v>-0.30683439242640392</v>
      </c>
      <c r="W172" s="87">
        <f t="shared" si="113"/>
        <v>4.0364583333334092E-3</v>
      </c>
      <c r="X172" s="108">
        <f t="shared" si="114"/>
        <v>-10.69</v>
      </c>
      <c r="Y172" s="108">
        <f t="shared" si="115"/>
        <v>-4.7320000000000011</v>
      </c>
      <c r="Z172" s="108">
        <f t="shared" si="116"/>
        <v>6.2000000000001165E-2</v>
      </c>
      <c r="AA172" s="109"/>
      <c r="AB172" s="109">
        <v>10.69</v>
      </c>
      <c r="AC172" s="109">
        <v>15.422000000000001</v>
      </c>
      <c r="AD172" s="109">
        <v>15.36</v>
      </c>
      <c r="AE172" s="87">
        <f t="shared" si="117"/>
        <v>-1</v>
      </c>
      <c r="AF172" s="87">
        <f t="shared" si="118"/>
        <v>-0.3469960696238068</v>
      </c>
      <c r="AG172" s="87">
        <f t="shared" si="119"/>
        <v>-1.9947723208144238E-2</v>
      </c>
      <c r="AH172" s="108">
        <f t="shared" ref="AH172:AH203" si="153">AK172-AL172</f>
        <v>-4.6520000000000001</v>
      </c>
      <c r="AI172" s="108">
        <f t="shared" si="151"/>
        <v>-2.4719999999999995</v>
      </c>
      <c r="AJ172" s="108">
        <f t="shared" si="152"/>
        <v>-0.14500000000000046</v>
      </c>
      <c r="AK172" s="109"/>
      <c r="AL172" s="109">
        <v>4.6520000000000001</v>
      </c>
      <c r="AM172" s="109">
        <v>7.1239999999999997</v>
      </c>
      <c r="AN172" s="109">
        <v>7.2690000000000001</v>
      </c>
      <c r="AO172" s="87">
        <f t="shared" si="120"/>
        <v>-1</v>
      </c>
      <c r="AP172" s="87">
        <f t="shared" si="121"/>
        <v>-0.36025688526614796</v>
      </c>
      <c r="AQ172" s="87">
        <f t="shared" si="122"/>
        <v>9.03582009157015E-2</v>
      </c>
      <c r="AR172" s="108">
        <f t="shared" si="123"/>
        <v>-5.18</v>
      </c>
      <c r="AS172" s="108">
        <f t="shared" si="124"/>
        <v>-2.9169999999999998</v>
      </c>
      <c r="AT172" s="108">
        <f t="shared" si="125"/>
        <v>0.67099999999999937</v>
      </c>
      <c r="AU172" s="109"/>
      <c r="AV172" s="109">
        <v>5.18</v>
      </c>
      <c r="AW172" s="109">
        <v>8.0969999999999995</v>
      </c>
      <c r="AX172" s="109">
        <v>7.4260000000000002</v>
      </c>
      <c r="AY172" s="87">
        <f t="shared" si="126"/>
        <v>-1</v>
      </c>
      <c r="AZ172" s="87">
        <f t="shared" si="127"/>
        <v>65.925445054209604</v>
      </c>
      <c r="BA172" s="87">
        <f t="shared" si="128"/>
        <v>-0.34898919484140822</v>
      </c>
      <c r="BB172" s="108">
        <f t="shared" si="129"/>
        <v>-500</v>
      </c>
      <c r="BC172" s="108">
        <f t="shared" si="130"/>
        <v>492.529</v>
      </c>
      <c r="BD172" s="108">
        <f t="shared" si="131"/>
        <v>-4.0050000000000008</v>
      </c>
      <c r="BE172" s="109"/>
      <c r="BF172" s="109">
        <v>500</v>
      </c>
      <c r="BG172" s="109">
        <v>7.4710000000000001</v>
      </c>
      <c r="BH172" s="109">
        <v>11.476000000000001</v>
      </c>
      <c r="BI172" s="87">
        <f t="shared" si="132"/>
        <v>-1</v>
      </c>
      <c r="BJ172" s="87">
        <f t="shared" si="133"/>
        <v>-0.17962937605550219</v>
      </c>
      <c r="BK172" s="87">
        <f t="shared" si="134"/>
        <v>-0.16020468788929992</v>
      </c>
      <c r="BL172" s="108">
        <f t="shared" si="135"/>
        <v>-35.947000000000003</v>
      </c>
      <c r="BM172" s="108">
        <f t="shared" si="136"/>
        <v>-7.8709999999999951</v>
      </c>
      <c r="BN172" s="108">
        <f t="shared" si="137"/>
        <v>-8.3590000000000018</v>
      </c>
      <c r="BO172" s="109"/>
      <c r="BP172" s="109">
        <v>35.947000000000003</v>
      </c>
      <c r="BQ172" s="109">
        <v>43.817999999999998</v>
      </c>
      <c r="BR172" s="109">
        <v>52.177</v>
      </c>
      <c r="BS172" s="87">
        <f t="shared" si="138"/>
        <v>-1</v>
      </c>
      <c r="BT172" s="87">
        <f t="shared" si="139"/>
        <v>-0.30769230769230771</v>
      </c>
      <c r="BU172" s="87">
        <f t="shared" si="140"/>
        <v>0</v>
      </c>
      <c r="BV172" s="108">
        <f t="shared" si="141"/>
        <v>-9</v>
      </c>
      <c r="BW172" s="108">
        <f t="shared" si="142"/>
        <v>-4</v>
      </c>
      <c r="BX172" s="108">
        <f t="shared" si="143"/>
        <v>0</v>
      </c>
      <c r="BY172" s="54"/>
      <c r="BZ172" s="54">
        <v>9</v>
      </c>
      <c r="CA172" s="54">
        <v>13</v>
      </c>
      <c r="CB172" s="54">
        <v>13</v>
      </c>
      <c r="CC172" s="108">
        <f t="shared" si="144"/>
        <v>0</v>
      </c>
      <c r="CD172" s="108">
        <f t="shared" si="145"/>
        <v>0</v>
      </c>
      <c r="CE172" s="5"/>
      <c r="CF172" s="5"/>
      <c r="CG172" s="5"/>
      <c r="CH172" s="87" t="e">
        <f t="shared" si="146"/>
        <v>#DIV/0!</v>
      </c>
      <c r="CI172" s="87" t="e">
        <f t="shared" si="147"/>
        <v>#DIV/0!</v>
      </c>
      <c r="CJ172" s="108">
        <f t="shared" si="148"/>
        <v>0</v>
      </c>
      <c r="CK172" s="108">
        <f t="shared" si="149"/>
        <v>0</v>
      </c>
      <c r="CL172" s="54"/>
      <c r="CM172" s="54"/>
      <c r="CN172" s="54"/>
      <c r="CO172" s="19"/>
      <c r="CP172" s="1" t="s">
        <v>9</v>
      </c>
      <c r="CQ172" s="4"/>
      <c r="CR172" s="1">
        <v>8000</v>
      </c>
      <c r="CS172" s="1" t="s">
        <v>330</v>
      </c>
      <c r="CT172" s="15" t="s">
        <v>10</v>
      </c>
    </row>
    <row r="173" spans="1:98" s="96" customFormat="1" x14ac:dyDescent="0.25">
      <c r="A173" s="80" t="s">
        <v>247</v>
      </c>
      <c r="B173" s="114">
        <v>36426594</v>
      </c>
      <c r="C173" s="5" t="s">
        <v>163</v>
      </c>
      <c r="D173"/>
      <c r="E173">
        <v>522920</v>
      </c>
      <c r="F173" s="106">
        <v>45714</v>
      </c>
      <c r="G173" s="107" t="s">
        <v>21</v>
      </c>
      <c r="H173" s="107" t="s">
        <v>21</v>
      </c>
      <c r="I173" s="107" t="s">
        <v>21</v>
      </c>
      <c r="J173" s="107" t="s">
        <v>21</v>
      </c>
      <c r="K173" s="87" t="e">
        <f t="shared" si="105"/>
        <v>#DIV/0!</v>
      </c>
      <c r="L173" s="87" t="e">
        <f t="shared" si="106"/>
        <v>#DIV/0!</v>
      </c>
      <c r="M173" s="87" t="e">
        <f t="shared" si="107"/>
        <v>#DIV/0!</v>
      </c>
      <c r="N173" s="108">
        <f t="shared" si="108"/>
        <v>0</v>
      </c>
      <c r="O173" s="108">
        <f t="shared" si="109"/>
        <v>0</v>
      </c>
      <c r="P173" s="108">
        <f t="shared" si="110"/>
        <v>0</v>
      </c>
      <c r="Q173" s="109"/>
      <c r="R173" s="109"/>
      <c r="S173" s="109"/>
      <c r="T173" s="109"/>
      <c r="U173" s="87">
        <f t="shared" si="111"/>
        <v>0.33444656488549618</v>
      </c>
      <c r="V173" s="87">
        <f t="shared" si="112"/>
        <v>6.6124109867751843E-2</v>
      </c>
      <c r="W173" s="87">
        <f t="shared" si="113"/>
        <v>2.8624754420432215</v>
      </c>
      <c r="X173" s="108">
        <f t="shared" si="114"/>
        <v>0.70100000000000007</v>
      </c>
      <c r="Y173" s="108">
        <f t="shared" si="115"/>
        <v>0.13000000000000012</v>
      </c>
      <c r="Z173" s="108">
        <f t="shared" si="116"/>
        <v>1.4569999999999999</v>
      </c>
      <c r="AA173" s="109">
        <v>2.7970000000000002</v>
      </c>
      <c r="AB173" s="109">
        <v>2.0960000000000001</v>
      </c>
      <c r="AC173" s="109">
        <v>1.966</v>
      </c>
      <c r="AD173" s="109">
        <v>0.50900000000000001</v>
      </c>
      <c r="AE173" s="87">
        <f t="shared" si="117"/>
        <v>0.42011173184357531</v>
      </c>
      <c r="AF173" s="87">
        <f t="shared" si="118"/>
        <v>-0.16276894293732455</v>
      </c>
      <c r="AG173" s="87">
        <f t="shared" si="119"/>
        <v>8.8029197080291954</v>
      </c>
      <c r="AH173" s="108">
        <f t="shared" si="153"/>
        <v>0.37599999999999989</v>
      </c>
      <c r="AI173" s="108">
        <f t="shared" si="151"/>
        <v>-0.17399999999999993</v>
      </c>
      <c r="AJ173" s="108">
        <f t="shared" si="152"/>
        <v>1.206</v>
      </c>
      <c r="AK173" s="109">
        <v>1.2709999999999999</v>
      </c>
      <c r="AL173" s="109">
        <v>0.89500000000000002</v>
      </c>
      <c r="AM173" s="109">
        <v>1.069</v>
      </c>
      <c r="AN173" s="109">
        <v>-0.13700000000000001</v>
      </c>
      <c r="AO173" s="87">
        <f t="shared" si="120"/>
        <v>0.37063655030800818</v>
      </c>
      <c r="AP173" s="87">
        <f t="shared" si="121"/>
        <v>-9.4795539033457332E-2</v>
      </c>
      <c r="AQ173" s="87">
        <f t="shared" si="122"/>
        <v>8.7410071942446042</v>
      </c>
      <c r="AR173" s="108">
        <f t="shared" si="123"/>
        <v>0.36099999999999999</v>
      </c>
      <c r="AS173" s="108">
        <f t="shared" si="124"/>
        <v>-0.10200000000000009</v>
      </c>
      <c r="AT173" s="108">
        <f t="shared" si="125"/>
        <v>1.2150000000000001</v>
      </c>
      <c r="AU173" s="109">
        <v>1.335</v>
      </c>
      <c r="AV173" s="109">
        <v>0.97399999999999998</v>
      </c>
      <c r="AW173" s="109">
        <v>1.0760000000000001</v>
      </c>
      <c r="AX173" s="109">
        <v>-0.13900000000000001</v>
      </c>
      <c r="AY173" s="87">
        <f t="shared" si="126"/>
        <v>0.53824986241056683</v>
      </c>
      <c r="AZ173" s="87">
        <f t="shared" si="127"/>
        <v>0.70131086142322085</v>
      </c>
      <c r="BA173" s="87">
        <f t="shared" si="128"/>
        <v>5.5925925925925926</v>
      </c>
      <c r="BB173" s="108">
        <f t="shared" si="129"/>
        <v>0.97799999999999998</v>
      </c>
      <c r="BC173" s="108">
        <f t="shared" si="130"/>
        <v>0.74899999999999989</v>
      </c>
      <c r="BD173" s="108">
        <f t="shared" si="131"/>
        <v>0.90600000000000003</v>
      </c>
      <c r="BE173" s="109">
        <v>2.7949999999999999</v>
      </c>
      <c r="BF173" s="109">
        <v>1.8169999999999999</v>
      </c>
      <c r="BG173" s="109">
        <v>1.0680000000000001</v>
      </c>
      <c r="BH173" s="109">
        <v>0.16200000000000001</v>
      </c>
      <c r="BI173" s="87">
        <f t="shared" si="132"/>
        <v>0.66328828828828823</v>
      </c>
      <c r="BJ173" s="87">
        <f t="shared" si="133"/>
        <v>0.71538956857694802</v>
      </c>
      <c r="BK173" s="87">
        <f t="shared" si="134"/>
        <v>1.3459214501510572</v>
      </c>
      <c r="BL173" s="108">
        <f t="shared" si="135"/>
        <v>1.7669999999999999</v>
      </c>
      <c r="BM173" s="108">
        <f t="shared" si="136"/>
        <v>1.1110000000000002</v>
      </c>
      <c r="BN173" s="108">
        <f t="shared" si="137"/>
        <v>0.8909999999999999</v>
      </c>
      <c r="BO173" s="109">
        <v>4.431</v>
      </c>
      <c r="BP173" s="109">
        <v>2.6640000000000001</v>
      </c>
      <c r="BQ173" s="109">
        <v>1.5529999999999999</v>
      </c>
      <c r="BR173" s="109">
        <v>0.66200000000000003</v>
      </c>
      <c r="BS173" s="87">
        <f t="shared" si="138"/>
        <v>0</v>
      </c>
      <c r="BT173" s="87">
        <f t="shared" si="139"/>
        <v>0</v>
      </c>
      <c r="BU173" s="87">
        <f t="shared" si="140"/>
        <v>0</v>
      </c>
      <c r="BV173" s="108">
        <f t="shared" si="141"/>
        <v>0</v>
      </c>
      <c r="BW173" s="108">
        <f t="shared" si="142"/>
        <v>0</v>
      </c>
      <c r="BX173" s="108">
        <f t="shared" si="143"/>
        <v>0</v>
      </c>
      <c r="BY173" s="54">
        <v>2</v>
      </c>
      <c r="BZ173" s="54">
        <v>2</v>
      </c>
      <c r="CA173" s="54">
        <v>2</v>
      </c>
      <c r="CB173" s="54">
        <v>2</v>
      </c>
      <c r="CC173" s="108">
        <f t="shared" si="144"/>
        <v>0</v>
      </c>
      <c r="CD173" s="108">
        <f t="shared" si="145"/>
        <v>0</v>
      </c>
      <c r="CE173" s="5"/>
      <c r="CF173" s="5"/>
      <c r="CG173" s="5"/>
      <c r="CH173" s="87" t="e">
        <f t="shared" si="146"/>
        <v>#DIV/0!</v>
      </c>
      <c r="CI173" s="87" t="e">
        <f t="shared" si="147"/>
        <v>#DIV/0!</v>
      </c>
      <c r="CJ173" s="108">
        <f t="shared" si="148"/>
        <v>0</v>
      </c>
      <c r="CK173" s="108">
        <f t="shared" si="149"/>
        <v>0</v>
      </c>
      <c r="CL173" s="54"/>
      <c r="CM173" s="54"/>
      <c r="CN173" s="54"/>
      <c r="CO173" s="19"/>
      <c r="CP173" s="1" t="s">
        <v>9</v>
      </c>
      <c r="CQ173" s="4"/>
      <c r="CR173" s="1">
        <v>2150</v>
      </c>
      <c r="CS173" s="1" t="s">
        <v>309</v>
      </c>
      <c r="CT173" s="15" t="s">
        <v>15</v>
      </c>
    </row>
    <row r="174" spans="1:98" s="96" customFormat="1" x14ac:dyDescent="0.25">
      <c r="A174" s="80" t="s">
        <v>214</v>
      </c>
      <c r="B174" s="114">
        <v>12445040</v>
      </c>
      <c r="C174" s="5" t="s">
        <v>344</v>
      </c>
      <c r="D174"/>
      <c r="E174">
        <v>521000</v>
      </c>
      <c r="F174" s="106">
        <v>45359</v>
      </c>
      <c r="G174" s="107"/>
      <c r="H174" s="107" t="s">
        <v>21</v>
      </c>
      <c r="I174" s="107" t="s">
        <v>21</v>
      </c>
      <c r="J174" s="107" t="s">
        <v>21</v>
      </c>
      <c r="K174" s="87">
        <f t="shared" si="105"/>
        <v>-1</v>
      </c>
      <c r="L174" s="87">
        <f t="shared" si="106"/>
        <v>0.10431866835597892</v>
      </c>
      <c r="M174" s="87">
        <f t="shared" si="107"/>
        <v>7.3102122622159094E-2</v>
      </c>
      <c r="N174" s="108">
        <f t="shared" si="108"/>
        <v>-101.107</v>
      </c>
      <c r="O174" s="108">
        <f t="shared" si="109"/>
        <v>9.5510000000000019</v>
      </c>
      <c r="P174" s="108">
        <f t="shared" si="110"/>
        <v>6.2369999999999948</v>
      </c>
      <c r="Q174" s="109"/>
      <c r="R174" s="109">
        <v>101.107</v>
      </c>
      <c r="S174" s="109">
        <v>91.555999999999997</v>
      </c>
      <c r="T174" s="109">
        <v>85.319000000000003</v>
      </c>
      <c r="U174" s="87">
        <f t="shared" si="111"/>
        <v>-1</v>
      </c>
      <c r="V174" s="87">
        <f t="shared" si="112"/>
        <v>0.18640709595668703</v>
      </c>
      <c r="W174" s="87">
        <f t="shared" si="113"/>
        <v>8.7572037083437859E-2</v>
      </c>
      <c r="X174" s="108">
        <f t="shared" si="114"/>
        <v>-51.496000000000002</v>
      </c>
      <c r="Y174" s="108">
        <f t="shared" si="115"/>
        <v>8.0910000000000011</v>
      </c>
      <c r="Z174" s="108">
        <f t="shared" si="116"/>
        <v>3.4950000000000045</v>
      </c>
      <c r="AA174" s="109"/>
      <c r="AB174" s="109">
        <v>51.496000000000002</v>
      </c>
      <c r="AC174" s="109">
        <v>43.405000000000001</v>
      </c>
      <c r="AD174" s="109">
        <v>39.909999999999997</v>
      </c>
      <c r="AE174" s="87">
        <f t="shared" si="117"/>
        <v>-1</v>
      </c>
      <c r="AF174" s="87">
        <f t="shared" si="118"/>
        <v>-0.15517241379310345</v>
      </c>
      <c r="AG174" s="87">
        <f t="shared" si="119"/>
        <v>0.38095238095238093</v>
      </c>
      <c r="AH174" s="108">
        <f t="shared" si="153"/>
        <v>-3.1360000000000001</v>
      </c>
      <c r="AI174" s="108">
        <f t="shared" ref="AI174:AI205" si="154">AL174-AM174</f>
        <v>-0.57600000000000007</v>
      </c>
      <c r="AJ174" s="108">
        <f t="shared" ref="AJ174:AJ205" si="155">AM174-AN174</f>
        <v>1.024</v>
      </c>
      <c r="AK174" s="109"/>
      <c r="AL174" s="109">
        <v>3.1360000000000001</v>
      </c>
      <c r="AM174" s="109">
        <v>3.7120000000000002</v>
      </c>
      <c r="AN174" s="109">
        <v>2.6880000000000002</v>
      </c>
      <c r="AO174" s="87">
        <f t="shared" si="120"/>
        <v>-1</v>
      </c>
      <c r="AP174" s="87">
        <f t="shared" si="121"/>
        <v>-0.671875</v>
      </c>
      <c r="AQ174" s="87">
        <f t="shared" si="122"/>
        <v>0.12400212879191064</v>
      </c>
      <c r="AR174" s="108">
        <f t="shared" si="123"/>
        <v>-0.69299999999999995</v>
      </c>
      <c r="AS174" s="108">
        <f t="shared" si="124"/>
        <v>-1.419</v>
      </c>
      <c r="AT174" s="108">
        <f t="shared" si="125"/>
        <v>0.2330000000000001</v>
      </c>
      <c r="AU174" s="109"/>
      <c r="AV174" s="109">
        <v>0.69299999999999995</v>
      </c>
      <c r="AW174" s="109">
        <v>2.1120000000000001</v>
      </c>
      <c r="AX174" s="109">
        <v>1.879</v>
      </c>
      <c r="AY174" s="87">
        <f t="shared" si="126"/>
        <v>-1</v>
      </c>
      <c r="AZ174" s="87">
        <f t="shared" si="127"/>
        <v>0.21860458456824591</v>
      </c>
      <c r="BA174" s="87">
        <f t="shared" si="128"/>
        <v>0.29277841019518563</v>
      </c>
      <c r="BB174" s="108">
        <f t="shared" si="129"/>
        <v>-170.22200000000001</v>
      </c>
      <c r="BC174" s="108">
        <f t="shared" si="130"/>
        <v>30.536000000000001</v>
      </c>
      <c r="BD174" s="108">
        <f t="shared" si="131"/>
        <v>31.635000000000005</v>
      </c>
      <c r="BE174" s="109"/>
      <c r="BF174" s="109">
        <v>170.22200000000001</v>
      </c>
      <c r="BG174" s="109">
        <v>139.68600000000001</v>
      </c>
      <c r="BH174" s="109">
        <v>108.051</v>
      </c>
      <c r="BI174" s="87">
        <f t="shared" si="132"/>
        <v>-1</v>
      </c>
      <c r="BJ174" s="87">
        <f t="shared" si="133"/>
        <v>6.0826063775481311E-2</v>
      </c>
      <c r="BK174" s="87">
        <f t="shared" si="134"/>
        <v>0.35354150565811759</v>
      </c>
      <c r="BL174" s="108">
        <f t="shared" si="135"/>
        <v>-280.54500000000002</v>
      </c>
      <c r="BM174" s="108">
        <f t="shared" si="136"/>
        <v>16.086000000000013</v>
      </c>
      <c r="BN174" s="108">
        <f t="shared" si="137"/>
        <v>69.075999999999993</v>
      </c>
      <c r="BO174" s="109"/>
      <c r="BP174" s="109">
        <v>280.54500000000002</v>
      </c>
      <c r="BQ174" s="109">
        <v>264.459</v>
      </c>
      <c r="BR174" s="109">
        <v>195.38300000000001</v>
      </c>
      <c r="BS174" s="87">
        <f t="shared" si="138"/>
        <v>-1</v>
      </c>
      <c r="BT174" s="87">
        <f t="shared" si="139"/>
        <v>0</v>
      </c>
      <c r="BU174" s="87">
        <f t="shared" si="140"/>
        <v>3.125E-2</v>
      </c>
      <c r="BV174" s="108">
        <f t="shared" si="141"/>
        <v>-33</v>
      </c>
      <c r="BW174" s="108">
        <f t="shared" si="142"/>
        <v>0</v>
      </c>
      <c r="BX174" s="108">
        <f t="shared" si="143"/>
        <v>1</v>
      </c>
      <c r="BY174" s="54"/>
      <c r="BZ174" s="54">
        <v>33</v>
      </c>
      <c r="CA174" s="54">
        <v>33</v>
      </c>
      <c r="CB174" s="54">
        <v>32</v>
      </c>
      <c r="CC174" s="108">
        <f t="shared" si="144"/>
        <v>0</v>
      </c>
      <c r="CD174" s="108">
        <f t="shared" si="145"/>
        <v>0</v>
      </c>
      <c r="CE174" s="5"/>
      <c r="CF174" s="5"/>
      <c r="CG174" s="5"/>
      <c r="CH174" s="87" t="e">
        <f t="shared" si="146"/>
        <v>#DIV/0!</v>
      </c>
      <c r="CI174" s="87" t="e">
        <f t="shared" si="147"/>
        <v>#DIV/0!</v>
      </c>
      <c r="CJ174" s="108">
        <f t="shared" si="148"/>
        <v>0</v>
      </c>
      <c r="CK174" s="108">
        <f t="shared" si="149"/>
        <v>0</v>
      </c>
      <c r="CL174" s="54"/>
      <c r="CM174" s="54"/>
      <c r="CN174" s="54"/>
      <c r="CO174" s="19"/>
      <c r="CP174" s="1" t="s">
        <v>11</v>
      </c>
      <c r="CQ174" s="4"/>
      <c r="CR174" s="1">
        <v>8000</v>
      </c>
      <c r="CS174" s="1" t="s">
        <v>330</v>
      </c>
      <c r="CT174" s="15" t="s">
        <v>10</v>
      </c>
    </row>
    <row r="175" spans="1:98" s="96" customFormat="1" x14ac:dyDescent="0.25">
      <c r="A175" s="80" t="s">
        <v>159</v>
      </c>
      <c r="B175" s="114">
        <v>89976219</v>
      </c>
      <c r="C175" s="5" t="s">
        <v>163</v>
      </c>
      <c r="D175" t="s">
        <v>164</v>
      </c>
      <c r="E175">
        <v>522990</v>
      </c>
      <c r="F175" s="106">
        <v>45436</v>
      </c>
      <c r="G175" s="107"/>
      <c r="H175" s="107" t="s">
        <v>21</v>
      </c>
      <c r="I175" s="107" t="s">
        <v>21</v>
      </c>
      <c r="J175" s="107" t="s">
        <v>21</v>
      </c>
      <c r="K175" s="87">
        <f t="shared" si="105"/>
        <v>-1</v>
      </c>
      <c r="L175" s="87">
        <f t="shared" si="106"/>
        <v>3.8641265276777581E-3</v>
      </c>
      <c r="M175" s="87">
        <f t="shared" si="107"/>
        <v>0.2349807635395087</v>
      </c>
      <c r="N175" s="108">
        <f t="shared" si="108"/>
        <v>-33.512999999999998</v>
      </c>
      <c r="O175" s="108">
        <f t="shared" si="109"/>
        <v>0.12899999999999778</v>
      </c>
      <c r="P175" s="108">
        <f t="shared" si="110"/>
        <v>6.3520000000000003</v>
      </c>
      <c r="Q175" s="109"/>
      <c r="R175" s="109">
        <v>33.512999999999998</v>
      </c>
      <c r="S175" s="109">
        <v>33.384</v>
      </c>
      <c r="T175" s="109">
        <v>27.032</v>
      </c>
      <c r="U175" s="87">
        <f t="shared" si="111"/>
        <v>-1</v>
      </c>
      <c r="V175" s="87">
        <f t="shared" si="112"/>
        <v>8.3665338645418266E-2</v>
      </c>
      <c r="W175" s="87">
        <f t="shared" si="113"/>
        <v>0.23799712805144543</v>
      </c>
      <c r="X175" s="108">
        <f t="shared" si="114"/>
        <v>-21.488</v>
      </c>
      <c r="Y175" s="108">
        <f t="shared" si="115"/>
        <v>1.6589999999999989</v>
      </c>
      <c r="Z175" s="108">
        <f t="shared" si="116"/>
        <v>3.8120000000000012</v>
      </c>
      <c r="AA175" s="109"/>
      <c r="AB175" s="109">
        <v>21.488</v>
      </c>
      <c r="AC175" s="109">
        <v>19.829000000000001</v>
      </c>
      <c r="AD175" s="109">
        <v>16.016999999999999</v>
      </c>
      <c r="AE175" s="87">
        <f t="shared" si="117"/>
        <v>-1</v>
      </c>
      <c r="AF175" s="87">
        <f t="shared" si="118"/>
        <v>0.675848169297951</v>
      </c>
      <c r="AG175" s="87">
        <f t="shared" si="119"/>
        <v>5.0121293800539082</v>
      </c>
      <c r="AH175" s="108">
        <f t="shared" si="153"/>
        <v>-4.9889999999999999</v>
      </c>
      <c r="AI175" s="108">
        <f t="shared" si="154"/>
        <v>2.012</v>
      </c>
      <c r="AJ175" s="108">
        <f t="shared" si="155"/>
        <v>3.7189999999999999</v>
      </c>
      <c r="AK175" s="109"/>
      <c r="AL175" s="109">
        <v>4.9889999999999999</v>
      </c>
      <c r="AM175" s="109">
        <v>2.9769999999999999</v>
      </c>
      <c r="AN175" s="109">
        <v>-0.74199999999999999</v>
      </c>
      <c r="AO175" s="87">
        <f t="shared" si="120"/>
        <v>-1</v>
      </c>
      <c r="AP175" s="87">
        <f t="shared" si="121"/>
        <v>0.47963932518906327</v>
      </c>
      <c r="AQ175" s="87">
        <f t="shared" si="122"/>
        <v>7.161290322580645</v>
      </c>
      <c r="AR175" s="108">
        <f t="shared" si="123"/>
        <v>-5.0869999999999997</v>
      </c>
      <c r="AS175" s="108">
        <f t="shared" si="124"/>
        <v>1.6489999999999996</v>
      </c>
      <c r="AT175" s="108">
        <f t="shared" si="125"/>
        <v>3.9960000000000004</v>
      </c>
      <c r="AU175" s="109"/>
      <c r="AV175" s="109">
        <v>5.0869999999999997</v>
      </c>
      <c r="AW175" s="109">
        <v>3.4380000000000002</v>
      </c>
      <c r="AX175" s="109">
        <v>-0.55800000000000005</v>
      </c>
      <c r="AY175" s="87">
        <f t="shared" si="126"/>
        <v>-1</v>
      </c>
      <c r="AZ175" s="87">
        <f t="shared" si="127"/>
        <v>1.1803180318031803</v>
      </c>
      <c r="BA175" s="87">
        <f t="shared" si="128"/>
        <v>14.721698113207548</v>
      </c>
      <c r="BB175" s="108">
        <f t="shared" si="129"/>
        <v>-7.2670000000000003</v>
      </c>
      <c r="BC175" s="108">
        <f t="shared" si="130"/>
        <v>3.9340000000000002</v>
      </c>
      <c r="BD175" s="108">
        <f t="shared" si="131"/>
        <v>3.121</v>
      </c>
      <c r="BE175" s="109"/>
      <c r="BF175" s="109">
        <v>7.2670000000000003</v>
      </c>
      <c r="BG175" s="109">
        <v>3.3330000000000002</v>
      </c>
      <c r="BH175" s="109">
        <v>0.21199999999999999</v>
      </c>
      <c r="BI175" s="87">
        <f t="shared" si="132"/>
        <v>-1</v>
      </c>
      <c r="BJ175" s="87">
        <f t="shared" si="133"/>
        <v>0.82463723371410935</v>
      </c>
      <c r="BK175" s="87">
        <f t="shared" si="134"/>
        <v>0.23838654177021601</v>
      </c>
      <c r="BL175" s="108">
        <f t="shared" si="135"/>
        <v>-11.82</v>
      </c>
      <c r="BM175" s="108">
        <f t="shared" si="136"/>
        <v>5.3420000000000005</v>
      </c>
      <c r="BN175" s="108">
        <f t="shared" si="137"/>
        <v>1.2469999999999999</v>
      </c>
      <c r="BO175" s="109"/>
      <c r="BP175" s="109">
        <v>11.82</v>
      </c>
      <c r="BQ175" s="109">
        <v>6.4779999999999998</v>
      </c>
      <c r="BR175" s="109">
        <v>5.2309999999999999</v>
      </c>
      <c r="BS175" s="87">
        <f t="shared" si="138"/>
        <v>-1</v>
      </c>
      <c r="BT175" s="87">
        <f t="shared" si="139"/>
        <v>-3.8461538461538464E-2</v>
      </c>
      <c r="BU175" s="87">
        <f t="shared" si="140"/>
        <v>-3.7037037037037035E-2</v>
      </c>
      <c r="BV175" s="108">
        <f t="shared" si="141"/>
        <v>-25</v>
      </c>
      <c r="BW175" s="108">
        <f t="shared" si="142"/>
        <v>-1</v>
      </c>
      <c r="BX175" s="108">
        <f t="shared" si="143"/>
        <v>-1</v>
      </c>
      <c r="BY175" s="54"/>
      <c r="BZ175" s="54">
        <v>25</v>
      </c>
      <c r="CA175" s="54">
        <v>26</v>
      </c>
      <c r="CB175" s="54">
        <v>27</v>
      </c>
      <c r="CC175" s="108">
        <f t="shared" si="144"/>
        <v>0</v>
      </c>
      <c r="CD175" s="108">
        <f t="shared" si="145"/>
        <v>0</v>
      </c>
      <c r="CE175" s="5"/>
      <c r="CF175" s="5"/>
      <c r="CG175" s="5"/>
      <c r="CH175" s="87" t="e">
        <f t="shared" si="146"/>
        <v>#DIV/0!</v>
      </c>
      <c r="CI175" s="87" t="e">
        <f t="shared" si="147"/>
        <v>#DIV/0!</v>
      </c>
      <c r="CJ175" s="108">
        <f t="shared" si="148"/>
        <v>0</v>
      </c>
      <c r="CK175" s="108">
        <f t="shared" si="149"/>
        <v>0</v>
      </c>
      <c r="CL175" s="54"/>
      <c r="CM175" s="54"/>
      <c r="CN175" s="54"/>
      <c r="CO175" s="19"/>
      <c r="CP175" s="1" t="s">
        <v>11</v>
      </c>
      <c r="CQ175" s="4"/>
      <c r="CR175" s="1">
        <v>2300</v>
      </c>
      <c r="CS175" s="1" t="s">
        <v>320</v>
      </c>
      <c r="CT175" s="15" t="s">
        <v>15</v>
      </c>
    </row>
    <row r="176" spans="1:98" s="96" customFormat="1" x14ac:dyDescent="0.25">
      <c r="A176" s="80" t="s">
        <v>278</v>
      </c>
      <c r="B176" s="114">
        <v>14049673</v>
      </c>
      <c r="C176" s="5" t="s">
        <v>343</v>
      </c>
      <c r="D176"/>
      <c r="E176">
        <v>522920</v>
      </c>
      <c r="F176" s="106">
        <v>45420</v>
      </c>
      <c r="G176" s="107"/>
      <c r="H176" s="107" t="s">
        <v>21</v>
      </c>
      <c r="I176" s="107" t="s">
        <v>21</v>
      </c>
      <c r="J176" s="107" t="s">
        <v>21</v>
      </c>
      <c r="K176" s="87">
        <f t="shared" si="105"/>
        <v>-1</v>
      </c>
      <c r="L176" s="87">
        <f t="shared" si="106"/>
        <v>-0.43341797881906818</v>
      </c>
      <c r="M176" s="87">
        <f t="shared" si="107"/>
        <v>0.60034785360560439</v>
      </c>
      <c r="N176" s="108">
        <f t="shared" si="108"/>
        <v>-4229.009</v>
      </c>
      <c r="O176" s="108">
        <f t="shared" si="109"/>
        <v>-3235.0630000000001</v>
      </c>
      <c r="P176" s="108">
        <f t="shared" si="110"/>
        <v>2800.0410000000002</v>
      </c>
      <c r="Q176" s="109"/>
      <c r="R176" s="109">
        <v>4229.009</v>
      </c>
      <c r="S176" s="109">
        <v>7464.0720000000001</v>
      </c>
      <c r="T176" s="109">
        <v>4664.0309999999999</v>
      </c>
      <c r="U176" s="87">
        <f t="shared" si="111"/>
        <v>-1</v>
      </c>
      <c r="V176" s="87">
        <f t="shared" si="112"/>
        <v>6.4580420744291309E-2</v>
      </c>
      <c r="W176" s="87">
        <f t="shared" si="113"/>
        <v>0.42281370622084358</v>
      </c>
      <c r="X176" s="108">
        <f t="shared" si="114"/>
        <v>-767.57100000000003</v>
      </c>
      <c r="Y176" s="108">
        <f t="shared" si="115"/>
        <v>46.562999999999988</v>
      </c>
      <c r="Z176" s="108">
        <f t="shared" si="116"/>
        <v>214.26000000000005</v>
      </c>
      <c r="AA176" s="109"/>
      <c r="AB176" s="109">
        <v>767.57100000000003</v>
      </c>
      <c r="AC176" s="109">
        <v>721.00800000000004</v>
      </c>
      <c r="AD176" s="109">
        <v>506.74799999999999</v>
      </c>
      <c r="AE176" s="87">
        <f t="shared" si="117"/>
        <v>-1</v>
      </c>
      <c r="AF176" s="87">
        <f t="shared" si="118"/>
        <v>0.19014523977563993</v>
      </c>
      <c r="AG176" s="87">
        <f t="shared" si="119"/>
        <v>0.40193096840044157</v>
      </c>
      <c r="AH176" s="108">
        <f t="shared" si="153"/>
        <v>-320.399</v>
      </c>
      <c r="AI176" s="108">
        <f t="shared" si="154"/>
        <v>51.189000000000021</v>
      </c>
      <c r="AJ176" s="108">
        <f t="shared" si="155"/>
        <v>77.181999999999988</v>
      </c>
      <c r="AK176" s="109"/>
      <c r="AL176" s="109">
        <v>320.399</v>
      </c>
      <c r="AM176" s="109">
        <v>269.20999999999998</v>
      </c>
      <c r="AN176" s="109">
        <v>192.02799999999999</v>
      </c>
      <c r="AO176" s="87">
        <f t="shared" si="120"/>
        <v>-1</v>
      </c>
      <c r="AP176" s="87">
        <f t="shared" si="121"/>
        <v>1.8034462770722455</v>
      </c>
      <c r="AQ176" s="87">
        <f t="shared" si="122"/>
        <v>1.0814352254696218</v>
      </c>
      <c r="AR176" s="108">
        <f t="shared" si="123"/>
        <v>-798.01499999999999</v>
      </c>
      <c r="AS176" s="108">
        <f t="shared" si="124"/>
        <v>513.36</v>
      </c>
      <c r="AT176" s="108">
        <f t="shared" si="125"/>
        <v>147.89599999999999</v>
      </c>
      <c r="AU176" s="109"/>
      <c r="AV176" s="109">
        <v>798.01499999999999</v>
      </c>
      <c r="AW176" s="109">
        <v>284.65499999999997</v>
      </c>
      <c r="AX176" s="109">
        <v>136.75899999999999</v>
      </c>
      <c r="AY176" s="87">
        <f t="shared" si="126"/>
        <v>-1</v>
      </c>
      <c r="AZ176" s="87">
        <f t="shared" si="127"/>
        <v>0.58761358610039793</v>
      </c>
      <c r="BA176" s="87">
        <f t="shared" si="128"/>
        <v>0.24642719736228419</v>
      </c>
      <c r="BB176" s="108">
        <f t="shared" si="129"/>
        <v>-1841.319</v>
      </c>
      <c r="BC176" s="108">
        <f t="shared" si="130"/>
        <v>681.51599999999985</v>
      </c>
      <c r="BD176" s="108">
        <f t="shared" si="131"/>
        <v>229.30100000000016</v>
      </c>
      <c r="BE176" s="109"/>
      <c r="BF176" s="109">
        <v>1841.319</v>
      </c>
      <c r="BG176" s="109">
        <v>1159.8030000000001</v>
      </c>
      <c r="BH176" s="109">
        <v>930.50199999999995</v>
      </c>
      <c r="BI176" s="87">
        <f t="shared" si="132"/>
        <v>-1</v>
      </c>
      <c r="BJ176" s="87">
        <f t="shared" si="133"/>
        <v>0.1584070125427435</v>
      </c>
      <c r="BK176" s="87">
        <f t="shared" si="134"/>
        <v>-0.18126250377131958</v>
      </c>
      <c r="BL176" s="108">
        <f t="shared" si="135"/>
        <v>-4140.076</v>
      </c>
      <c r="BM176" s="108">
        <f t="shared" si="136"/>
        <v>566.13700000000017</v>
      </c>
      <c r="BN176" s="108">
        <f t="shared" si="137"/>
        <v>-791.24400000000014</v>
      </c>
      <c r="BO176" s="109"/>
      <c r="BP176" s="109">
        <v>4140.076</v>
      </c>
      <c r="BQ176" s="109">
        <v>3573.9389999999999</v>
      </c>
      <c r="BR176" s="109">
        <v>4365.183</v>
      </c>
      <c r="BS176" s="87">
        <f t="shared" si="138"/>
        <v>-1</v>
      </c>
      <c r="BT176" s="87">
        <f t="shared" si="139"/>
        <v>8.7264150943396221E-2</v>
      </c>
      <c r="BU176" s="87">
        <f t="shared" si="140"/>
        <v>0.23976608187134502</v>
      </c>
      <c r="BV176" s="108">
        <f t="shared" si="141"/>
        <v>-461</v>
      </c>
      <c r="BW176" s="108">
        <f t="shared" si="142"/>
        <v>37</v>
      </c>
      <c r="BX176" s="108">
        <f t="shared" si="143"/>
        <v>82</v>
      </c>
      <c r="BY176" s="54"/>
      <c r="BZ176" s="54">
        <v>461</v>
      </c>
      <c r="CA176" s="54">
        <v>424</v>
      </c>
      <c r="CB176" s="54">
        <v>342</v>
      </c>
      <c r="CC176" s="108">
        <f t="shared" si="144"/>
        <v>0</v>
      </c>
      <c r="CD176" s="108">
        <f t="shared" si="145"/>
        <v>0</v>
      </c>
      <c r="CE176" s="5"/>
      <c r="CF176" s="5"/>
      <c r="CG176" s="5"/>
      <c r="CH176" s="87" t="e">
        <f t="shared" si="146"/>
        <v>#DIV/0!</v>
      </c>
      <c r="CI176" s="87" t="e">
        <f t="shared" si="147"/>
        <v>#DIV/0!</v>
      </c>
      <c r="CJ176" s="108">
        <f t="shared" si="148"/>
        <v>0</v>
      </c>
      <c r="CK176" s="108">
        <f t="shared" si="149"/>
        <v>0</v>
      </c>
      <c r="CL176" s="54"/>
      <c r="CM176" s="54"/>
      <c r="CN176" s="54"/>
      <c r="CO176" s="19"/>
      <c r="CP176" s="1" t="s">
        <v>11</v>
      </c>
      <c r="CQ176" s="4" t="s">
        <v>13</v>
      </c>
      <c r="CR176" s="1">
        <v>2650</v>
      </c>
      <c r="CS176" s="1" t="s">
        <v>352</v>
      </c>
      <c r="CT176" s="15" t="s">
        <v>15</v>
      </c>
    </row>
    <row r="177" spans="1:98" s="96" customFormat="1" x14ac:dyDescent="0.25">
      <c r="A177" s="80" t="s">
        <v>216</v>
      </c>
      <c r="B177" s="114">
        <v>21806331</v>
      </c>
      <c r="C177" s="5" t="s">
        <v>344</v>
      </c>
      <c r="D177"/>
      <c r="E177">
        <v>522400</v>
      </c>
      <c r="F177" s="106">
        <v>45729</v>
      </c>
      <c r="G177" s="107" t="s">
        <v>21</v>
      </c>
      <c r="H177" s="107" t="s">
        <v>21</v>
      </c>
      <c r="I177" s="107" t="s">
        <v>21</v>
      </c>
      <c r="J177" s="107" t="s">
        <v>21</v>
      </c>
      <c r="K177" s="87" t="e">
        <f t="shared" si="105"/>
        <v>#DIV/0!</v>
      </c>
      <c r="L177" s="87" t="e">
        <f t="shared" si="106"/>
        <v>#DIV/0!</v>
      </c>
      <c r="M177" s="87" t="e">
        <f t="shared" si="107"/>
        <v>#DIV/0!</v>
      </c>
      <c r="N177" s="108">
        <f t="shared" si="108"/>
        <v>0</v>
      </c>
      <c r="O177" s="108">
        <f t="shared" si="109"/>
        <v>0</v>
      </c>
      <c r="P177" s="108">
        <f t="shared" si="110"/>
        <v>0</v>
      </c>
      <c r="Q177" s="109"/>
      <c r="R177" s="109"/>
      <c r="S177" s="109"/>
      <c r="T177" s="109"/>
      <c r="U177" s="87">
        <f t="shared" si="111"/>
        <v>0.68838283230713504</v>
      </c>
      <c r="V177" s="87">
        <f t="shared" si="112"/>
        <v>0.32382379382679066</v>
      </c>
      <c r="W177" s="87">
        <f t="shared" si="113"/>
        <v>-0.19999041043344853</v>
      </c>
      <c r="X177" s="108">
        <f t="shared" si="114"/>
        <v>15.204999999999998</v>
      </c>
      <c r="Y177" s="108">
        <f t="shared" si="115"/>
        <v>5.4030000000000022</v>
      </c>
      <c r="Z177" s="108">
        <f t="shared" si="116"/>
        <v>-4.1710000000000029</v>
      </c>
      <c r="AA177" s="109">
        <v>37.292999999999999</v>
      </c>
      <c r="AB177" s="109">
        <v>22.088000000000001</v>
      </c>
      <c r="AC177" s="109">
        <v>16.684999999999999</v>
      </c>
      <c r="AD177" s="109">
        <v>20.856000000000002</v>
      </c>
      <c r="AE177" s="87">
        <f t="shared" si="117"/>
        <v>1.3574432296047096</v>
      </c>
      <c r="AF177" s="87">
        <f t="shared" si="118"/>
        <v>14.959731543624162</v>
      </c>
      <c r="AG177" s="87">
        <f t="shared" si="119"/>
        <v>-0.66778149386845032</v>
      </c>
      <c r="AH177" s="108">
        <f t="shared" si="153"/>
        <v>6.4559999999999995</v>
      </c>
      <c r="AI177" s="108">
        <f t="shared" si="154"/>
        <v>4.4580000000000002</v>
      </c>
      <c r="AJ177" s="108">
        <f t="shared" si="155"/>
        <v>-0.59899999999999998</v>
      </c>
      <c r="AK177" s="109">
        <v>11.212</v>
      </c>
      <c r="AL177" s="109">
        <v>4.7560000000000002</v>
      </c>
      <c r="AM177" s="109">
        <v>0.29799999999999999</v>
      </c>
      <c r="AN177" s="109">
        <v>0.89700000000000002</v>
      </c>
      <c r="AO177" s="87">
        <f t="shared" si="120"/>
        <v>1.4131483715319662</v>
      </c>
      <c r="AP177" s="87">
        <f t="shared" si="121"/>
        <v>20.626086956521736</v>
      </c>
      <c r="AQ177" s="87">
        <f t="shared" si="122"/>
        <v>-0.69496021220159154</v>
      </c>
      <c r="AR177" s="108">
        <f t="shared" si="123"/>
        <v>7.0289999999999999</v>
      </c>
      <c r="AS177" s="108">
        <f t="shared" si="124"/>
        <v>4.7439999999999998</v>
      </c>
      <c r="AT177" s="108">
        <f t="shared" si="125"/>
        <v>-0.52400000000000002</v>
      </c>
      <c r="AU177" s="109">
        <v>12.003</v>
      </c>
      <c r="AV177" s="109">
        <v>4.9740000000000002</v>
      </c>
      <c r="AW177" s="109">
        <v>0.23</v>
      </c>
      <c r="AX177" s="109">
        <v>0.754</v>
      </c>
      <c r="AY177" s="87">
        <f t="shared" si="126"/>
        <v>2.4880433346545119</v>
      </c>
      <c r="AZ177" s="87">
        <f t="shared" si="127"/>
        <v>-0.44908654196084141</v>
      </c>
      <c r="BA177" s="87">
        <f t="shared" si="128"/>
        <v>1.2379338294893599E-2</v>
      </c>
      <c r="BB177" s="108">
        <f t="shared" si="129"/>
        <v>18.832000000000001</v>
      </c>
      <c r="BC177" s="108">
        <f t="shared" si="130"/>
        <v>-6.1700000000000008</v>
      </c>
      <c r="BD177" s="108">
        <f t="shared" si="131"/>
        <v>0.16800000000000104</v>
      </c>
      <c r="BE177" s="109">
        <v>26.401</v>
      </c>
      <c r="BF177" s="109">
        <v>7.569</v>
      </c>
      <c r="BG177" s="109">
        <v>13.739000000000001</v>
      </c>
      <c r="BH177" s="109">
        <v>13.571</v>
      </c>
      <c r="BI177" s="87">
        <f t="shared" si="132"/>
        <v>0.26106208991887259</v>
      </c>
      <c r="BJ177" s="87">
        <f t="shared" si="133"/>
        <v>0.29240987509921051</v>
      </c>
      <c r="BK177" s="87">
        <f t="shared" si="134"/>
        <v>-0.15454705986226386</v>
      </c>
      <c r="BL177" s="108">
        <f t="shared" si="135"/>
        <v>8.0769999999999982</v>
      </c>
      <c r="BM177" s="108">
        <f t="shared" si="136"/>
        <v>7</v>
      </c>
      <c r="BN177" s="108">
        <f t="shared" si="137"/>
        <v>-4.3760000000000012</v>
      </c>
      <c r="BO177" s="109">
        <v>39.015999999999998</v>
      </c>
      <c r="BP177" s="109">
        <v>30.939</v>
      </c>
      <c r="BQ177" s="109">
        <v>23.939</v>
      </c>
      <c r="BR177" s="109">
        <v>28.315000000000001</v>
      </c>
      <c r="BS177" s="87">
        <f t="shared" si="138"/>
        <v>0.38095238095238093</v>
      </c>
      <c r="BT177" s="87">
        <f t="shared" si="139"/>
        <v>-4.5454545454545456E-2</v>
      </c>
      <c r="BU177" s="87">
        <f t="shared" si="140"/>
        <v>-0.21428571428571427</v>
      </c>
      <c r="BV177" s="108">
        <f t="shared" si="141"/>
        <v>8</v>
      </c>
      <c r="BW177" s="108">
        <f t="shared" si="142"/>
        <v>-1</v>
      </c>
      <c r="BX177" s="108">
        <f t="shared" si="143"/>
        <v>-6</v>
      </c>
      <c r="BY177" s="54">
        <v>29</v>
      </c>
      <c r="BZ177" s="54">
        <v>21</v>
      </c>
      <c r="CA177" s="54">
        <v>22</v>
      </c>
      <c r="CB177" s="54">
        <v>28</v>
      </c>
      <c r="CC177" s="108">
        <f t="shared" si="144"/>
        <v>0</v>
      </c>
      <c r="CD177" s="108">
        <f t="shared" si="145"/>
        <v>0</v>
      </c>
      <c r="CE177" s="5"/>
      <c r="CF177" s="5"/>
      <c r="CG177" s="5"/>
      <c r="CH177" s="87" t="e">
        <f t="shared" si="146"/>
        <v>#DIV/0!</v>
      </c>
      <c r="CI177" s="87" t="e">
        <f t="shared" si="147"/>
        <v>#DIV/0!</v>
      </c>
      <c r="CJ177" s="108">
        <f t="shared" si="148"/>
        <v>0</v>
      </c>
      <c r="CK177" s="108">
        <f t="shared" si="149"/>
        <v>0</v>
      </c>
      <c r="CL177" s="54"/>
      <c r="CM177" s="54"/>
      <c r="CN177" s="54"/>
      <c r="CO177" s="19"/>
      <c r="CP177" s="1" t="s">
        <v>11</v>
      </c>
      <c r="CQ177" s="4"/>
      <c r="CR177" s="1">
        <v>6700</v>
      </c>
      <c r="CS177" s="1" t="s">
        <v>339</v>
      </c>
      <c r="CT177" s="15" t="s">
        <v>12</v>
      </c>
    </row>
    <row r="178" spans="1:98" s="96" customFormat="1" x14ac:dyDescent="0.25">
      <c r="A178" s="80" t="s">
        <v>139</v>
      </c>
      <c r="B178" s="114">
        <v>38103245</v>
      </c>
      <c r="C178" s="5" t="s">
        <v>112</v>
      </c>
      <c r="D178"/>
      <c r="E178">
        <v>649900</v>
      </c>
      <c r="F178" s="106">
        <v>45467</v>
      </c>
      <c r="G178" s="107"/>
      <c r="H178" s="107" t="s">
        <v>21</v>
      </c>
      <c r="I178" s="107" t="s">
        <v>21</v>
      </c>
      <c r="J178" s="107" t="s">
        <v>21</v>
      </c>
      <c r="K178" s="87">
        <f t="shared" si="105"/>
        <v>-1</v>
      </c>
      <c r="L178" s="87">
        <f t="shared" si="106"/>
        <v>3.1947005961141528E-4</v>
      </c>
      <c r="M178" s="87">
        <f t="shared" si="107"/>
        <v>0.42187919463087242</v>
      </c>
      <c r="N178" s="108">
        <f t="shared" si="108"/>
        <v>-3475.614</v>
      </c>
      <c r="O178" s="108">
        <f t="shared" si="109"/>
        <v>1.1100000000001273</v>
      </c>
      <c r="P178" s="108">
        <f t="shared" si="110"/>
        <v>1030.904</v>
      </c>
      <c r="Q178" s="109"/>
      <c r="R178" s="109">
        <v>3475.614</v>
      </c>
      <c r="S178" s="109">
        <v>3474.5039999999999</v>
      </c>
      <c r="T178" s="109">
        <v>2443.6</v>
      </c>
      <c r="U178" s="87">
        <f t="shared" si="111"/>
        <v>-1</v>
      </c>
      <c r="V178" s="87">
        <f t="shared" si="112"/>
        <v>-8.590878148400273E-2</v>
      </c>
      <c r="W178" s="87">
        <f t="shared" si="113"/>
        <v>0.27442446501840762</v>
      </c>
      <c r="X178" s="108">
        <f t="shared" si="114"/>
        <v>-2000.7719999999999</v>
      </c>
      <c r="Y178" s="108">
        <f t="shared" si="115"/>
        <v>-188.03800000000001</v>
      </c>
      <c r="Z178" s="108">
        <f t="shared" si="116"/>
        <v>471.32099999999991</v>
      </c>
      <c r="AA178" s="109"/>
      <c r="AB178" s="109">
        <v>2000.7719999999999</v>
      </c>
      <c r="AC178" s="109">
        <v>2188.81</v>
      </c>
      <c r="AD178" s="109">
        <v>1717.489</v>
      </c>
      <c r="AE178" s="87">
        <f t="shared" si="117"/>
        <v>-1</v>
      </c>
      <c r="AF178" s="87">
        <f t="shared" si="118"/>
        <v>-2.9730090202667286E-2</v>
      </c>
      <c r="AG178" s="87">
        <f t="shared" si="119"/>
        <v>0.7520474384670639</v>
      </c>
      <c r="AH178" s="108">
        <f t="shared" si="153"/>
        <v>-1083.9380000000001</v>
      </c>
      <c r="AI178" s="108">
        <f t="shared" si="154"/>
        <v>-33.212999999999965</v>
      </c>
      <c r="AJ178" s="108">
        <f t="shared" si="155"/>
        <v>479.52500000000009</v>
      </c>
      <c r="AK178" s="109"/>
      <c r="AL178" s="109">
        <v>1083.9380000000001</v>
      </c>
      <c r="AM178" s="109">
        <v>1117.1510000000001</v>
      </c>
      <c r="AN178" s="109">
        <v>637.62599999999998</v>
      </c>
      <c r="AO178" s="87">
        <f t="shared" si="120"/>
        <v>-1</v>
      </c>
      <c r="AP178" s="87">
        <f t="shared" si="121"/>
        <v>-1.975099519058485E-2</v>
      </c>
      <c r="AQ178" s="87">
        <f t="shared" si="122"/>
        <v>0.99883625881948046</v>
      </c>
      <c r="AR178" s="108">
        <f t="shared" si="123"/>
        <v>-910.86599999999999</v>
      </c>
      <c r="AS178" s="108">
        <f t="shared" si="124"/>
        <v>-18.353000000000065</v>
      </c>
      <c r="AT178" s="108">
        <f t="shared" si="125"/>
        <v>464.33900000000006</v>
      </c>
      <c r="AU178" s="109"/>
      <c r="AV178" s="109">
        <v>910.86599999999999</v>
      </c>
      <c r="AW178" s="109">
        <v>929.21900000000005</v>
      </c>
      <c r="AX178" s="109">
        <v>464.88</v>
      </c>
      <c r="AY178" s="87">
        <f t="shared" si="126"/>
        <v>-1</v>
      </c>
      <c r="AZ178" s="87">
        <f t="shared" si="127"/>
        <v>-4.7339165002734784E-3</v>
      </c>
      <c r="BA178" s="87">
        <f t="shared" si="128"/>
        <v>2.9764320274699472E-2</v>
      </c>
      <c r="BB178" s="108">
        <f t="shared" si="129"/>
        <v>-11753.976000000001</v>
      </c>
      <c r="BC178" s="108">
        <f t="shared" si="130"/>
        <v>-55.906999999999243</v>
      </c>
      <c r="BD178" s="108">
        <f t="shared" si="131"/>
        <v>341.35299999999916</v>
      </c>
      <c r="BE178" s="109"/>
      <c r="BF178" s="109">
        <v>11753.976000000001</v>
      </c>
      <c r="BG178" s="109">
        <v>11809.883</v>
      </c>
      <c r="BH178" s="109">
        <v>11468.53</v>
      </c>
      <c r="BI178" s="87">
        <f t="shared" si="132"/>
        <v>-1</v>
      </c>
      <c r="BJ178" s="87">
        <f t="shared" si="133"/>
        <v>-5.6880785256858517E-2</v>
      </c>
      <c r="BK178" s="87">
        <f t="shared" si="134"/>
        <v>9.4671795068960521E-3</v>
      </c>
      <c r="BL178" s="108">
        <f t="shared" si="135"/>
        <v>-18076.599999999999</v>
      </c>
      <c r="BM178" s="108">
        <f t="shared" si="136"/>
        <v>-1090.224000000002</v>
      </c>
      <c r="BN178" s="108">
        <f t="shared" si="137"/>
        <v>179.75400000000081</v>
      </c>
      <c r="BO178" s="109"/>
      <c r="BP178" s="109">
        <v>18076.599999999999</v>
      </c>
      <c r="BQ178" s="109">
        <v>19166.824000000001</v>
      </c>
      <c r="BR178" s="109">
        <v>18987.07</v>
      </c>
      <c r="BS178" s="87">
        <f t="shared" si="138"/>
        <v>-1</v>
      </c>
      <c r="BT178" s="87">
        <f t="shared" si="139"/>
        <v>4.4572250179726818E-2</v>
      </c>
      <c r="BU178" s="87">
        <f t="shared" si="140"/>
        <v>0.12449474535165723</v>
      </c>
      <c r="BV178" s="108">
        <f t="shared" si="141"/>
        <v>-1453</v>
      </c>
      <c r="BW178" s="108">
        <f t="shared" si="142"/>
        <v>62</v>
      </c>
      <c r="BX178" s="108">
        <f t="shared" si="143"/>
        <v>154</v>
      </c>
      <c r="BY178" s="54"/>
      <c r="BZ178" s="54">
        <v>1453</v>
      </c>
      <c r="CA178" s="54">
        <v>1391</v>
      </c>
      <c r="CB178" s="54">
        <v>1237</v>
      </c>
      <c r="CC178" s="108">
        <f t="shared" si="144"/>
        <v>0</v>
      </c>
      <c r="CD178" s="108">
        <f t="shared" si="145"/>
        <v>0</v>
      </c>
      <c r="CE178" s="5"/>
      <c r="CF178" s="5"/>
      <c r="CG178" s="5"/>
      <c r="CH178" s="87" t="e">
        <f t="shared" si="146"/>
        <v>#DIV/0!</v>
      </c>
      <c r="CI178" s="87" t="e">
        <f t="shared" si="147"/>
        <v>#DIV/0!</v>
      </c>
      <c r="CJ178" s="108">
        <f t="shared" si="148"/>
        <v>0</v>
      </c>
      <c r="CK178" s="108">
        <f t="shared" si="149"/>
        <v>0</v>
      </c>
      <c r="CL178" s="54"/>
      <c r="CM178" s="54"/>
      <c r="CN178" s="54"/>
      <c r="CO178" s="19"/>
      <c r="CP178" s="1" t="s">
        <v>9</v>
      </c>
      <c r="CQ178" s="4" t="s">
        <v>13</v>
      </c>
      <c r="CR178" s="1">
        <v>1561</v>
      </c>
      <c r="CS178" s="1" t="s">
        <v>383</v>
      </c>
      <c r="CT178" s="15" t="s">
        <v>15</v>
      </c>
    </row>
    <row r="179" spans="1:98" s="96" customFormat="1" x14ac:dyDescent="0.25">
      <c r="A179" s="80" t="s">
        <v>177</v>
      </c>
      <c r="B179" s="114">
        <v>66630315</v>
      </c>
      <c r="C179" s="5" t="s">
        <v>163</v>
      </c>
      <c r="D179" t="s">
        <v>200</v>
      </c>
      <c r="E179">
        <v>432100</v>
      </c>
      <c r="F179" s="106">
        <v>45369</v>
      </c>
      <c r="G179" s="107"/>
      <c r="H179" s="107" t="s">
        <v>21</v>
      </c>
      <c r="I179" s="107" t="s">
        <v>21</v>
      </c>
      <c r="J179" s="107" t="s">
        <v>21</v>
      </c>
      <c r="K179" s="87" t="e">
        <f t="shared" si="105"/>
        <v>#DIV/0!</v>
      </c>
      <c r="L179" s="87" t="e">
        <f t="shared" si="106"/>
        <v>#DIV/0!</v>
      </c>
      <c r="M179" s="87" t="e">
        <f t="shared" si="107"/>
        <v>#DIV/0!</v>
      </c>
      <c r="N179" s="108">
        <f t="shared" si="108"/>
        <v>0</v>
      </c>
      <c r="O179" s="108">
        <f t="shared" si="109"/>
        <v>0</v>
      </c>
      <c r="P179" s="108">
        <f t="shared" si="110"/>
        <v>0</v>
      </c>
      <c r="Q179" s="109"/>
      <c r="R179" s="109"/>
      <c r="S179" s="109"/>
      <c r="T179" s="109"/>
      <c r="U179" s="87">
        <f t="shared" si="111"/>
        <v>-1</v>
      </c>
      <c r="V179" s="87">
        <f t="shared" si="112"/>
        <v>0.3212300994905084</v>
      </c>
      <c r="W179" s="87">
        <f t="shared" si="113"/>
        <v>0.37062558578538135</v>
      </c>
      <c r="X179" s="108">
        <f t="shared" si="114"/>
        <v>-137.18199999999999</v>
      </c>
      <c r="Y179" s="108">
        <f t="shared" si="115"/>
        <v>33.352999999999994</v>
      </c>
      <c r="Z179" s="108">
        <f t="shared" si="116"/>
        <v>28.075999999999993</v>
      </c>
      <c r="AA179" s="109"/>
      <c r="AB179" s="109">
        <v>137.18199999999999</v>
      </c>
      <c r="AC179" s="109">
        <v>103.82899999999999</v>
      </c>
      <c r="AD179" s="109">
        <v>75.753</v>
      </c>
      <c r="AE179" s="87">
        <f t="shared" si="117"/>
        <v>-1</v>
      </c>
      <c r="AF179" s="87">
        <f t="shared" si="118"/>
        <v>1.7985631389886709</v>
      </c>
      <c r="AG179" s="87">
        <f t="shared" si="119"/>
        <v>2.7753249938680407</v>
      </c>
      <c r="AH179" s="108">
        <f t="shared" si="153"/>
        <v>-20.256</v>
      </c>
      <c r="AI179" s="108">
        <f t="shared" si="154"/>
        <v>13.018000000000001</v>
      </c>
      <c r="AJ179" s="108">
        <f t="shared" si="155"/>
        <v>11.315000000000001</v>
      </c>
      <c r="AK179" s="109"/>
      <c r="AL179" s="109">
        <v>20.256</v>
      </c>
      <c r="AM179" s="109">
        <v>7.2380000000000004</v>
      </c>
      <c r="AN179" s="109">
        <v>-4.077</v>
      </c>
      <c r="AO179" s="87">
        <f t="shared" si="120"/>
        <v>-1</v>
      </c>
      <c r="AP179" s="87">
        <f t="shared" si="121"/>
        <v>2.143553538409817</v>
      </c>
      <c r="AQ179" s="87">
        <f t="shared" si="122"/>
        <v>2.2587812103258571</v>
      </c>
      <c r="AR179" s="108">
        <f t="shared" si="123"/>
        <v>-18.701000000000001</v>
      </c>
      <c r="AS179" s="108">
        <f t="shared" si="124"/>
        <v>12.752000000000001</v>
      </c>
      <c r="AT179" s="108">
        <f t="shared" si="125"/>
        <v>10.675000000000001</v>
      </c>
      <c r="AU179" s="109"/>
      <c r="AV179" s="109">
        <v>18.701000000000001</v>
      </c>
      <c r="AW179" s="109">
        <v>5.9489999999999998</v>
      </c>
      <c r="AX179" s="109">
        <v>-4.726</v>
      </c>
      <c r="AY179" s="87">
        <f t="shared" si="126"/>
        <v>-1</v>
      </c>
      <c r="AZ179" s="87">
        <f t="shared" si="127"/>
        <v>1.6510084925690025</v>
      </c>
      <c r="BA179" s="87">
        <f t="shared" si="128"/>
        <v>1.4107485604606527</v>
      </c>
      <c r="BB179" s="108">
        <f t="shared" si="129"/>
        <v>-19.978000000000002</v>
      </c>
      <c r="BC179" s="108">
        <f t="shared" si="130"/>
        <v>12.442000000000002</v>
      </c>
      <c r="BD179" s="108">
        <f t="shared" si="131"/>
        <v>4.41</v>
      </c>
      <c r="BE179" s="109"/>
      <c r="BF179" s="109">
        <v>19.978000000000002</v>
      </c>
      <c r="BG179" s="109">
        <v>7.5359999999999996</v>
      </c>
      <c r="BH179" s="109">
        <v>3.1259999999999999</v>
      </c>
      <c r="BI179" s="87">
        <f t="shared" si="132"/>
        <v>-1</v>
      </c>
      <c r="BJ179" s="87">
        <f t="shared" si="133"/>
        <v>0.11950441808306536</v>
      </c>
      <c r="BK179" s="87">
        <f t="shared" si="134"/>
        <v>0.60662498914647911</v>
      </c>
      <c r="BL179" s="108">
        <f t="shared" si="135"/>
        <v>-82.858999999999995</v>
      </c>
      <c r="BM179" s="108">
        <f t="shared" si="136"/>
        <v>8.8449999999999989</v>
      </c>
      <c r="BN179" s="108">
        <f t="shared" si="137"/>
        <v>27.945999999999998</v>
      </c>
      <c r="BO179" s="109"/>
      <c r="BP179" s="109">
        <v>82.858999999999995</v>
      </c>
      <c r="BQ179" s="109">
        <v>74.013999999999996</v>
      </c>
      <c r="BR179" s="109">
        <v>46.067999999999998</v>
      </c>
      <c r="BS179" s="87">
        <f t="shared" si="138"/>
        <v>-1</v>
      </c>
      <c r="BT179" s="87">
        <f t="shared" si="139"/>
        <v>0.20979020979020979</v>
      </c>
      <c r="BU179" s="87">
        <f t="shared" si="140"/>
        <v>9.1603053435114504E-2</v>
      </c>
      <c r="BV179" s="108">
        <f t="shared" si="141"/>
        <v>-173</v>
      </c>
      <c r="BW179" s="108">
        <f t="shared" si="142"/>
        <v>30</v>
      </c>
      <c r="BX179" s="108">
        <f t="shared" si="143"/>
        <v>12</v>
      </c>
      <c r="BY179" s="54"/>
      <c r="BZ179" s="54">
        <v>173</v>
      </c>
      <c r="CA179" s="54">
        <v>143</v>
      </c>
      <c r="CB179" s="54">
        <v>131</v>
      </c>
      <c r="CC179" s="108">
        <f t="shared" si="144"/>
        <v>0</v>
      </c>
      <c r="CD179" s="108">
        <f t="shared" si="145"/>
        <v>0</v>
      </c>
      <c r="CE179" s="5"/>
      <c r="CF179" s="5"/>
      <c r="CG179" s="5"/>
      <c r="CH179" s="87" t="e">
        <f t="shared" si="146"/>
        <v>#DIV/0!</v>
      </c>
      <c r="CI179" s="87" t="e">
        <f t="shared" si="147"/>
        <v>#DIV/0!</v>
      </c>
      <c r="CJ179" s="108">
        <f t="shared" si="148"/>
        <v>0</v>
      </c>
      <c r="CK179" s="108">
        <f t="shared" si="149"/>
        <v>0</v>
      </c>
      <c r="CL179" s="54"/>
      <c r="CM179" s="54"/>
      <c r="CN179" s="54"/>
      <c r="CO179" s="19"/>
      <c r="CP179" s="1" t="s">
        <v>11</v>
      </c>
      <c r="CQ179" s="4" t="s">
        <v>13</v>
      </c>
      <c r="CR179" s="1">
        <v>9900</v>
      </c>
      <c r="CS179" s="1" t="s">
        <v>340</v>
      </c>
      <c r="CT179" s="15" t="s">
        <v>14</v>
      </c>
    </row>
    <row r="180" spans="1:98" s="96" customFormat="1" x14ac:dyDescent="0.25">
      <c r="A180" s="80" t="s">
        <v>202</v>
      </c>
      <c r="B180" s="114">
        <v>81260311</v>
      </c>
      <c r="C180" s="5" t="s">
        <v>343</v>
      </c>
      <c r="D180"/>
      <c r="E180">
        <v>522910</v>
      </c>
      <c r="F180" s="106">
        <v>45443</v>
      </c>
      <c r="G180" s="107"/>
      <c r="H180" s="107" t="s">
        <v>21</v>
      </c>
      <c r="I180" s="107" t="s">
        <v>21</v>
      </c>
      <c r="J180" s="107" t="s">
        <v>21</v>
      </c>
      <c r="K180" s="87">
        <f t="shared" si="105"/>
        <v>-1</v>
      </c>
      <c r="L180" s="87">
        <f t="shared" si="106"/>
        <v>-0.45731054406696525</v>
      </c>
      <c r="M180" s="87">
        <f t="shared" si="107"/>
        <v>0.1671727522907227</v>
      </c>
      <c r="N180" s="108">
        <f t="shared" si="108"/>
        <v>-5129.0209999999997</v>
      </c>
      <c r="O180" s="108">
        <f t="shared" si="109"/>
        <v>-4322.0950000000003</v>
      </c>
      <c r="P180" s="108">
        <f t="shared" si="110"/>
        <v>1353.6719999999996</v>
      </c>
      <c r="Q180" s="109"/>
      <c r="R180" s="109">
        <v>5129.0209999999997</v>
      </c>
      <c r="S180" s="109">
        <v>9451.116</v>
      </c>
      <c r="T180" s="109">
        <v>8097.4440000000004</v>
      </c>
      <c r="U180" s="87">
        <f t="shared" si="111"/>
        <v>-1</v>
      </c>
      <c r="V180" s="87">
        <f t="shared" si="112"/>
        <v>-0.4342731778583358</v>
      </c>
      <c r="W180" s="87">
        <f t="shared" si="113"/>
        <v>0.23573686777750366</v>
      </c>
      <c r="X180" s="108">
        <f t="shared" si="114"/>
        <v>-1160.915</v>
      </c>
      <c r="Y180" s="108">
        <f t="shared" si="115"/>
        <v>-891.16200000000026</v>
      </c>
      <c r="Z180" s="108">
        <f t="shared" si="116"/>
        <v>391.46700000000033</v>
      </c>
      <c r="AA180" s="109"/>
      <c r="AB180" s="109">
        <v>1160.915</v>
      </c>
      <c r="AC180" s="109">
        <v>2052.0770000000002</v>
      </c>
      <c r="AD180" s="109">
        <v>1660.61</v>
      </c>
      <c r="AE180" s="87">
        <f t="shared" si="117"/>
        <v>-1</v>
      </c>
      <c r="AF180" s="87">
        <f t="shared" si="118"/>
        <v>-0.82130718842900596</v>
      </c>
      <c r="AG180" s="87">
        <f t="shared" si="119"/>
        <v>0.32168479714040443</v>
      </c>
      <c r="AH180" s="108">
        <f t="shared" si="153"/>
        <v>-167.82400000000001</v>
      </c>
      <c r="AI180" s="108">
        <f t="shared" si="154"/>
        <v>-771.35200000000009</v>
      </c>
      <c r="AJ180" s="108">
        <f t="shared" si="155"/>
        <v>228.58600000000001</v>
      </c>
      <c r="AK180" s="109"/>
      <c r="AL180" s="109">
        <v>167.82400000000001</v>
      </c>
      <c r="AM180" s="109">
        <v>939.17600000000004</v>
      </c>
      <c r="AN180" s="109">
        <v>710.59</v>
      </c>
      <c r="AO180" s="87">
        <f t="shared" si="120"/>
        <v>-1</v>
      </c>
      <c r="AP180" s="87">
        <f t="shared" si="121"/>
        <v>-0.76750038841062374</v>
      </c>
      <c r="AQ180" s="87">
        <f t="shared" si="122"/>
        <v>0.35506273338614525</v>
      </c>
      <c r="AR180" s="108">
        <f t="shared" si="123"/>
        <v>-233.45099999999999</v>
      </c>
      <c r="AS180" s="108">
        <f t="shared" si="124"/>
        <v>-770.64099999999996</v>
      </c>
      <c r="AT180" s="108">
        <f t="shared" si="125"/>
        <v>263.09899999999993</v>
      </c>
      <c r="AU180" s="109"/>
      <c r="AV180" s="109">
        <v>233.45099999999999</v>
      </c>
      <c r="AW180" s="109">
        <v>1004.092</v>
      </c>
      <c r="AX180" s="109">
        <v>740.99300000000005</v>
      </c>
      <c r="AY180" s="87">
        <f t="shared" si="126"/>
        <v>-1</v>
      </c>
      <c r="AZ180" s="87">
        <f t="shared" si="127"/>
        <v>-0.32651811286684762</v>
      </c>
      <c r="BA180" s="87">
        <f t="shared" si="128"/>
        <v>0.40629716348860156</v>
      </c>
      <c r="BB180" s="108">
        <f t="shared" si="129"/>
        <v>-1593.345</v>
      </c>
      <c r="BC180" s="108">
        <f t="shared" si="130"/>
        <v>-772.48699999999985</v>
      </c>
      <c r="BD180" s="108">
        <f t="shared" si="131"/>
        <v>683.51899999999978</v>
      </c>
      <c r="BE180" s="109"/>
      <c r="BF180" s="109">
        <v>1593.345</v>
      </c>
      <c r="BG180" s="109">
        <v>2365.8319999999999</v>
      </c>
      <c r="BH180" s="109">
        <v>1682.3130000000001</v>
      </c>
      <c r="BI180" s="87">
        <f t="shared" si="132"/>
        <v>-1</v>
      </c>
      <c r="BJ180" s="87">
        <f t="shared" si="133"/>
        <v>-0.32995806916966586</v>
      </c>
      <c r="BK180" s="87">
        <f t="shared" si="134"/>
        <v>0.14343868481751521</v>
      </c>
      <c r="BL180" s="108">
        <f t="shared" si="135"/>
        <v>-2377.6190000000001</v>
      </c>
      <c r="BM180" s="108">
        <f t="shared" si="136"/>
        <v>-1170.8440000000001</v>
      </c>
      <c r="BN180" s="108">
        <f t="shared" si="137"/>
        <v>445.13700000000017</v>
      </c>
      <c r="BO180" s="109"/>
      <c r="BP180" s="109">
        <v>2377.6190000000001</v>
      </c>
      <c r="BQ180" s="109">
        <v>3548.4630000000002</v>
      </c>
      <c r="BR180" s="109">
        <v>3103.326</v>
      </c>
      <c r="BS180" s="87">
        <f t="shared" si="138"/>
        <v>-1</v>
      </c>
      <c r="BT180" s="87">
        <f t="shared" si="139"/>
        <v>-7.0298769771528994E-3</v>
      </c>
      <c r="BU180" s="87">
        <f t="shared" si="140"/>
        <v>7.0219435736677119E-2</v>
      </c>
      <c r="BV180" s="108">
        <f t="shared" si="141"/>
        <v>-3390</v>
      </c>
      <c r="BW180" s="108">
        <f t="shared" si="142"/>
        <v>-24</v>
      </c>
      <c r="BX180" s="108">
        <f t="shared" si="143"/>
        <v>224</v>
      </c>
      <c r="BY180" s="54"/>
      <c r="BZ180" s="54">
        <v>3390</v>
      </c>
      <c r="CA180" s="54">
        <v>3414</v>
      </c>
      <c r="CB180" s="54">
        <v>3190</v>
      </c>
      <c r="CC180" s="108">
        <f t="shared" si="144"/>
        <v>0</v>
      </c>
      <c r="CD180" s="108">
        <f t="shared" si="145"/>
        <v>0</v>
      </c>
      <c r="CE180" s="5"/>
      <c r="CF180" s="5"/>
      <c r="CG180" s="5"/>
      <c r="CH180" s="87" t="e">
        <f t="shared" si="146"/>
        <v>#DIV/0!</v>
      </c>
      <c r="CI180" s="87" t="e">
        <f t="shared" si="147"/>
        <v>#DIV/0!</v>
      </c>
      <c r="CJ180" s="108">
        <f t="shared" si="148"/>
        <v>0</v>
      </c>
      <c r="CK180" s="108">
        <f t="shared" si="149"/>
        <v>0</v>
      </c>
      <c r="CL180" s="54"/>
      <c r="CM180" s="54"/>
      <c r="CN180" s="54"/>
      <c r="CO180" s="19"/>
      <c r="CP180" s="1" t="s">
        <v>9</v>
      </c>
      <c r="CQ180" s="4" t="s">
        <v>13</v>
      </c>
      <c r="CR180" s="1">
        <v>2300</v>
      </c>
      <c r="CS180" s="1" t="s">
        <v>320</v>
      </c>
      <c r="CT180" s="15" t="s">
        <v>15</v>
      </c>
    </row>
    <row r="181" spans="1:98" s="96" customFormat="1" x14ac:dyDescent="0.25">
      <c r="A181" s="80" t="s">
        <v>221</v>
      </c>
      <c r="B181" s="114">
        <v>15287837</v>
      </c>
      <c r="C181" s="5" t="s">
        <v>343</v>
      </c>
      <c r="D181"/>
      <c r="E181">
        <v>522910</v>
      </c>
      <c r="F181" s="106">
        <v>45442</v>
      </c>
      <c r="G181" s="107"/>
      <c r="H181" s="107" t="s">
        <v>21</v>
      </c>
      <c r="I181" s="107" t="s">
        <v>21</v>
      </c>
      <c r="J181" s="107" t="s">
        <v>21</v>
      </c>
      <c r="K181" s="87" t="e">
        <f t="shared" si="105"/>
        <v>#DIV/0!</v>
      </c>
      <c r="L181" s="87" t="e">
        <f t="shared" si="106"/>
        <v>#DIV/0!</v>
      </c>
      <c r="M181" s="87" t="e">
        <f t="shared" si="107"/>
        <v>#DIV/0!</v>
      </c>
      <c r="N181" s="108">
        <f t="shared" si="108"/>
        <v>0</v>
      </c>
      <c r="O181" s="108">
        <f t="shared" si="109"/>
        <v>0</v>
      </c>
      <c r="P181" s="108">
        <f t="shared" si="110"/>
        <v>0</v>
      </c>
      <c r="Q181" s="109"/>
      <c r="R181" s="109"/>
      <c r="S181" s="109"/>
      <c r="T181" s="109"/>
      <c r="U181" s="87">
        <f t="shared" si="111"/>
        <v>-1</v>
      </c>
      <c r="V181" s="87">
        <f t="shared" si="112"/>
        <v>-0.14522802287201891</v>
      </c>
      <c r="W181" s="87">
        <f t="shared" si="113"/>
        <v>0.14682518526416791</v>
      </c>
      <c r="X181" s="108">
        <f t="shared" si="114"/>
        <v>-18.387</v>
      </c>
      <c r="Y181" s="108">
        <f t="shared" si="115"/>
        <v>-3.1239999999999988</v>
      </c>
      <c r="Z181" s="108">
        <f t="shared" si="116"/>
        <v>2.7539999999999978</v>
      </c>
      <c r="AA181" s="109"/>
      <c r="AB181" s="109">
        <v>18.387</v>
      </c>
      <c r="AC181" s="109">
        <v>21.510999999999999</v>
      </c>
      <c r="AD181" s="109">
        <v>18.757000000000001</v>
      </c>
      <c r="AE181" s="87">
        <f t="shared" si="117"/>
        <v>-1</v>
      </c>
      <c r="AF181" s="87">
        <f t="shared" si="118"/>
        <v>-0.96890270990670824</v>
      </c>
      <c r="AG181" s="87">
        <f t="shared" si="119"/>
        <v>0.41483343808925199</v>
      </c>
      <c r="AH181" s="108">
        <f t="shared" si="153"/>
        <v>-0.14000000000000001</v>
      </c>
      <c r="AI181" s="108">
        <f t="shared" si="154"/>
        <v>-4.3620000000000001</v>
      </c>
      <c r="AJ181" s="108">
        <f t="shared" si="155"/>
        <v>1.3199999999999998</v>
      </c>
      <c r="AK181" s="109"/>
      <c r="AL181" s="109">
        <v>0.14000000000000001</v>
      </c>
      <c r="AM181" s="109">
        <v>4.5019999999999998</v>
      </c>
      <c r="AN181" s="109">
        <v>3.1819999999999999</v>
      </c>
      <c r="AO181" s="87">
        <f t="shared" si="120"/>
        <v>-1</v>
      </c>
      <c r="AP181" s="87">
        <f t="shared" si="121"/>
        <v>-0.24192066805845513</v>
      </c>
      <c r="AQ181" s="87">
        <f t="shared" si="122"/>
        <v>0.24934793948878442</v>
      </c>
      <c r="AR181" s="108">
        <f t="shared" si="123"/>
        <v>-9.0779999999999994</v>
      </c>
      <c r="AS181" s="108">
        <f t="shared" si="124"/>
        <v>-2.8970000000000002</v>
      </c>
      <c r="AT181" s="108">
        <f t="shared" si="125"/>
        <v>2.3899999999999988</v>
      </c>
      <c r="AU181" s="109"/>
      <c r="AV181" s="109">
        <v>9.0779999999999994</v>
      </c>
      <c r="AW181" s="109">
        <v>11.975</v>
      </c>
      <c r="AX181" s="109">
        <v>9.5850000000000009</v>
      </c>
      <c r="AY181" s="87">
        <f t="shared" si="126"/>
        <v>-1</v>
      </c>
      <c r="AZ181" s="87">
        <f t="shared" si="127"/>
        <v>6.2521281332669806E-2</v>
      </c>
      <c r="BA181" s="87">
        <f t="shared" si="128"/>
        <v>0.21755907771789401</v>
      </c>
      <c r="BB181" s="108">
        <f t="shared" si="129"/>
        <v>-40.566000000000003</v>
      </c>
      <c r="BC181" s="108">
        <f t="shared" si="130"/>
        <v>2.3870000000000005</v>
      </c>
      <c r="BD181" s="108">
        <f t="shared" si="131"/>
        <v>6.8220000000000027</v>
      </c>
      <c r="BE181" s="109"/>
      <c r="BF181" s="109">
        <v>40.566000000000003</v>
      </c>
      <c r="BG181" s="109">
        <v>38.179000000000002</v>
      </c>
      <c r="BH181" s="109">
        <v>31.356999999999999</v>
      </c>
      <c r="BI181" s="87">
        <f t="shared" si="132"/>
        <v>-1</v>
      </c>
      <c r="BJ181" s="87">
        <f t="shared" si="133"/>
        <v>-1.1428486505766128E-2</v>
      </c>
      <c r="BK181" s="87">
        <f t="shared" si="134"/>
        <v>0.12523620796334381</v>
      </c>
      <c r="BL181" s="108">
        <f t="shared" si="135"/>
        <v>-66.519000000000005</v>
      </c>
      <c r="BM181" s="108">
        <f t="shared" si="136"/>
        <v>-0.76899999999999125</v>
      </c>
      <c r="BN181" s="108">
        <f t="shared" si="137"/>
        <v>7.4889999999999972</v>
      </c>
      <c r="BO181" s="109"/>
      <c r="BP181" s="109">
        <v>66.519000000000005</v>
      </c>
      <c r="BQ181" s="109">
        <v>67.287999999999997</v>
      </c>
      <c r="BR181" s="109">
        <v>59.798999999999999</v>
      </c>
      <c r="BS181" s="87">
        <f t="shared" si="138"/>
        <v>-1</v>
      </c>
      <c r="BT181" s="87">
        <f t="shared" si="139"/>
        <v>0</v>
      </c>
      <c r="BU181" s="87">
        <f t="shared" si="140"/>
        <v>0.13043478260869565</v>
      </c>
      <c r="BV181" s="108">
        <f t="shared" si="141"/>
        <v>-26</v>
      </c>
      <c r="BW181" s="108">
        <f t="shared" si="142"/>
        <v>0</v>
      </c>
      <c r="BX181" s="108">
        <f t="shared" si="143"/>
        <v>3</v>
      </c>
      <c r="BY181" s="54"/>
      <c r="BZ181" s="54">
        <v>26</v>
      </c>
      <c r="CA181" s="54">
        <v>26</v>
      </c>
      <c r="CB181" s="54">
        <v>23</v>
      </c>
      <c r="CC181" s="108">
        <f t="shared" si="144"/>
        <v>0</v>
      </c>
      <c r="CD181" s="108">
        <f t="shared" si="145"/>
        <v>0</v>
      </c>
      <c r="CE181" s="5"/>
      <c r="CF181" s="5"/>
      <c r="CG181" s="5"/>
      <c r="CH181" s="87" t="e">
        <f t="shared" si="146"/>
        <v>#DIV/0!</v>
      </c>
      <c r="CI181" s="87" t="e">
        <f t="shared" si="147"/>
        <v>#DIV/0!</v>
      </c>
      <c r="CJ181" s="108">
        <f t="shared" si="148"/>
        <v>0</v>
      </c>
      <c r="CK181" s="108">
        <f t="shared" si="149"/>
        <v>0</v>
      </c>
      <c r="CL181" s="54"/>
      <c r="CM181" s="54"/>
      <c r="CN181" s="54"/>
      <c r="CO181" s="19"/>
      <c r="CP181" s="1" t="s">
        <v>9</v>
      </c>
      <c r="CQ181" s="4"/>
      <c r="CR181" s="1">
        <v>4400</v>
      </c>
      <c r="CS181" s="1" t="s">
        <v>316</v>
      </c>
      <c r="CT181" s="15" t="s">
        <v>317</v>
      </c>
    </row>
    <row r="182" spans="1:98" s="96" customFormat="1" x14ac:dyDescent="0.25">
      <c r="A182" s="80" t="s">
        <v>208</v>
      </c>
      <c r="B182" s="114">
        <v>43785028</v>
      </c>
      <c r="C182" s="5" t="s">
        <v>343</v>
      </c>
      <c r="D182"/>
      <c r="E182">
        <v>522910</v>
      </c>
      <c r="F182" s="106">
        <v>45492</v>
      </c>
      <c r="G182" s="107"/>
      <c r="H182" s="107" t="s">
        <v>292</v>
      </c>
      <c r="I182" s="107" t="s">
        <v>292</v>
      </c>
      <c r="J182" s="107" t="s">
        <v>292</v>
      </c>
      <c r="K182" s="87">
        <f t="shared" si="105"/>
        <v>-1</v>
      </c>
      <c r="L182" s="87">
        <f t="shared" si="106"/>
        <v>-0.10868585697726829</v>
      </c>
      <c r="M182" s="87">
        <f t="shared" si="107"/>
        <v>9.9652029199289061E-2</v>
      </c>
      <c r="N182" s="108">
        <f t="shared" si="108"/>
        <v>-518.27599999999995</v>
      </c>
      <c r="O182" s="108">
        <f t="shared" si="109"/>
        <v>-63.198000000000093</v>
      </c>
      <c r="P182" s="108">
        <f t="shared" si="110"/>
        <v>52.694000000000074</v>
      </c>
      <c r="Q182" s="109"/>
      <c r="R182" s="109">
        <v>518.27599999999995</v>
      </c>
      <c r="S182" s="109">
        <v>581.47400000000005</v>
      </c>
      <c r="T182" s="109">
        <v>528.78</v>
      </c>
      <c r="U182" s="87">
        <f t="shared" si="111"/>
        <v>-1</v>
      </c>
      <c r="V182" s="87">
        <f t="shared" si="112"/>
        <v>-2.2921909627014257E-2</v>
      </c>
      <c r="W182" s="87">
        <f t="shared" si="113"/>
        <v>0.15598252327064507</v>
      </c>
      <c r="X182" s="108">
        <f t="shared" si="114"/>
        <v>-208.102</v>
      </c>
      <c r="Y182" s="108">
        <f t="shared" si="115"/>
        <v>-4.882000000000005</v>
      </c>
      <c r="Z182" s="108">
        <f t="shared" si="116"/>
        <v>28.739000000000004</v>
      </c>
      <c r="AA182" s="109"/>
      <c r="AB182" s="109">
        <v>208.102</v>
      </c>
      <c r="AC182" s="109">
        <v>212.98400000000001</v>
      </c>
      <c r="AD182" s="109">
        <v>184.245</v>
      </c>
      <c r="AE182" s="87">
        <f t="shared" si="117"/>
        <v>-1</v>
      </c>
      <c r="AF182" s="87">
        <f t="shared" si="118"/>
        <v>-9.2691588071327602E-2</v>
      </c>
      <c r="AG182" s="87">
        <f t="shared" si="119"/>
        <v>1.0381337795244949</v>
      </c>
      <c r="AH182" s="108">
        <f t="shared" si="153"/>
        <v>-47.523000000000003</v>
      </c>
      <c r="AI182" s="108">
        <f t="shared" si="154"/>
        <v>-4.8549999999999969</v>
      </c>
      <c r="AJ182" s="108">
        <f t="shared" si="155"/>
        <v>26.678999999999998</v>
      </c>
      <c r="AK182" s="109"/>
      <c r="AL182" s="109">
        <v>47.523000000000003</v>
      </c>
      <c r="AM182" s="109">
        <v>52.378</v>
      </c>
      <c r="AN182" s="109">
        <v>25.699000000000002</v>
      </c>
      <c r="AO182" s="87">
        <f t="shared" si="120"/>
        <v>-1</v>
      </c>
      <c r="AP182" s="87">
        <f t="shared" si="121"/>
        <v>-7.5761951520052412E-2</v>
      </c>
      <c r="AQ182" s="87">
        <f t="shared" si="122"/>
        <v>1.1426980198019803</v>
      </c>
      <c r="AR182" s="108">
        <f t="shared" si="123"/>
        <v>-48.003999999999998</v>
      </c>
      <c r="AS182" s="108">
        <f t="shared" si="124"/>
        <v>-3.9350000000000023</v>
      </c>
      <c r="AT182" s="108">
        <f t="shared" si="125"/>
        <v>27.699000000000002</v>
      </c>
      <c r="AU182" s="109"/>
      <c r="AV182" s="109">
        <v>48.003999999999998</v>
      </c>
      <c r="AW182" s="109">
        <v>51.939</v>
      </c>
      <c r="AX182" s="109">
        <v>24.24</v>
      </c>
      <c r="AY182" s="87">
        <f t="shared" si="126"/>
        <v>-1</v>
      </c>
      <c r="AZ182" s="87">
        <f t="shared" si="127"/>
        <v>4.5580098537523019E-2</v>
      </c>
      <c r="BA182" s="87">
        <f t="shared" si="128"/>
        <v>0.26052172014843922</v>
      </c>
      <c r="BB182" s="108">
        <f t="shared" si="129"/>
        <v>-120.753</v>
      </c>
      <c r="BC182" s="108">
        <f t="shared" si="130"/>
        <v>5.2639999999999958</v>
      </c>
      <c r="BD182" s="108">
        <f t="shared" si="131"/>
        <v>23.869</v>
      </c>
      <c r="BE182" s="109"/>
      <c r="BF182" s="109">
        <v>120.753</v>
      </c>
      <c r="BG182" s="109">
        <v>115.489</v>
      </c>
      <c r="BH182" s="109">
        <v>91.62</v>
      </c>
      <c r="BI182" s="87">
        <f t="shared" si="132"/>
        <v>-1</v>
      </c>
      <c r="BJ182" s="87">
        <f t="shared" si="133"/>
        <v>9.945697466922529E-2</v>
      </c>
      <c r="BK182" s="87">
        <f t="shared" si="134"/>
        <v>0.11896405306043471</v>
      </c>
      <c r="BL182" s="108">
        <f t="shared" si="135"/>
        <v>-457.78199999999998</v>
      </c>
      <c r="BM182" s="108">
        <f t="shared" si="136"/>
        <v>41.411000000000001</v>
      </c>
      <c r="BN182" s="108">
        <f t="shared" si="137"/>
        <v>44.266999999999996</v>
      </c>
      <c r="BO182" s="109"/>
      <c r="BP182" s="109">
        <v>457.78199999999998</v>
      </c>
      <c r="BQ182" s="109">
        <v>416.37099999999998</v>
      </c>
      <c r="BR182" s="109">
        <v>372.10399999999998</v>
      </c>
      <c r="BS182" s="87">
        <f t="shared" si="138"/>
        <v>-1</v>
      </c>
      <c r="BT182" s="87">
        <f t="shared" si="139"/>
        <v>-3.5714285714285712E-2</v>
      </c>
      <c r="BU182" s="87">
        <f t="shared" si="140"/>
        <v>-0.02</v>
      </c>
      <c r="BV182" s="108">
        <f t="shared" si="141"/>
        <v>-189</v>
      </c>
      <c r="BW182" s="108">
        <f t="shared" si="142"/>
        <v>-7</v>
      </c>
      <c r="BX182" s="108">
        <f t="shared" si="143"/>
        <v>-4</v>
      </c>
      <c r="BY182" s="54"/>
      <c r="BZ182" s="54">
        <v>189</v>
      </c>
      <c r="CA182" s="54">
        <v>196</v>
      </c>
      <c r="CB182" s="54">
        <v>200</v>
      </c>
      <c r="CC182" s="108">
        <f t="shared" si="144"/>
        <v>0</v>
      </c>
      <c r="CD182" s="108">
        <f t="shared" si="145"/>
        <v>0</v>
      </c>
      <c r="CE182" s="5"/>
      <c r="CF182" s="5"/>
      <c r="CG182" s="5"/>
      <c r="CH182" s="87" t="e">
        <f t="shared" si="146"/>
        <v>#DIV/0!</v>
      </c>
      <c r="CI182" s="87" t="e">
        <f t="shared" si="147"/>
        <v>#DIV/0!</v>
      </c>
      <c r="CJ182" s="108">
        <f t="shared" si="148"/>
        <v>0</v>
      </c>
      <c r="CK182" s="108">
        <f t="shared" si="149"/>
        <v>0</v>
      </c>
      <c r="CL182" s="54"/>
      <c r="CM182" s="54"/>
      <c r="CN182" s="54"/>
      <c r="CO182" s="19"/>
      <c r="CP182" s="1" t="s">
        <v>18</v>
      </c>
      <c r="CQ182" s="4" t="s">
        <v>13</v>
      </c>
      <c r="CR182" s="1">
        <v>2630</v>
      </c>
      <c r="CS182" s="1" t="s">
        <v>325</v>
      </c>
      <c r="CT182" s="15" t="s">
        <v>15</v>
      </c>
    </row>
    <row r="183" spans="1:98" s="96" customFormat="1" x14ac:dyDescent="0.25">
      <c r="A183" s="80" t="s">
        <v>463</v>
      </c>
      <c r="B183" s="114">
        <v>33752059</v>
      </c>
      <c r="C183" t="s">
        <v>163</v>
      </c>
      <c r="D183" t="s">
        <v>164</v>
      </c>
      <c r="E183">
        <v>331500</v>
      </c>
      <c r="F183" s="106">
        <v>45439</v>
      </c>
      <c r="G183" s="117"/>
      <c r="H183" s="118" t="s">
        <v>21</v>
      </c>
      <c r="I183" s="119" t="s">
        <v>21</v>
      </c>
      <c r="J183" s="119"/>
      <c r="K183" s="87" t="e">
        <f t="shared" si="105"/>
        <v>#DIV/0!</v>
      </c>
      <c r="L183" s="87" t="e">
        <f t="shared" si="106"/>
        <v>#DIV/0!</v>
      </c>
      <c r="M183" s="87" t="e">
        <f t="shared" si="107"/>
        <v>#DIV/0!</v>
      </c>
      <c r="N183" s="108">
        <f t="shared" si="108"/>
        <v>0</v>
      </c>
      <c r="O183" s="108">
        <f t="shared" si="109"/>
        <v>0</v>
      </c>
      <c r="P183" s="108">
        <f t="shared" si="110"/>
        <v>0</v>
      </c>
      <c r="Q183" s="109"/>
      <c r="R183" s="109"/>
      <c r="S183" s="109"/>
      <c r="T183" s="109"/>
      <c r="U183" s="87">
        <f t="shared" si="111"/>
        <v>-1</v>
      </c>
      <c r="V183" s="87">
        <f t="shared" si="112"/>
        <v>-3.3452088246608794E-2</v>
      </c>
      <c r="W183" s="87" t="e">
        <f t="shared" si="113"/>
        <v>#DIV/0!</v>
      </c>
      <c r="X183" s="108">
        <f t="shared" si="114"/>
        <v>-115.574</v>
      </c>
      <c r="Y183" s="108">
        <f t="shared" si="115"/>
        <v>-4</v>
      </c>
      <c r="Z183" s="108">
        <f t="shared" si="116"/>
        <v>119.574</v>
      </c>
      <c r="AA183" s="109"/>
      <c r="AB183" s="109">
        <v>115.574</v>
      </c>
      <c r="AC183" s="109">
        <v>119.574</v>
      </c>
      <c r="AD183" s="109"/>
      <c r="AE183" s="109" t="e">
        <f t="shared" si="117"/>
        <v>#DIV/0!</v>
      </c>
      <c r="AF183" s="87" t="e">
        <f t="shared" si="118"/>
        <v>#DIV/0!</v>
      </c>
      <c r="AG183" s="122" t="e">
        <f t="shared" si="119"/>
        <v>#DIV/0!</v>
      </c>
      <c r="AH183" s="120">
        <f t="shared" si="153"/>
        <v>0</v>
      </c>
      <c r="AI183" s="108">
        <f t="shared" si="154"/>
        <v>0</v>
      </c>
      <c r="AJ183" s="108">
        <f t="shared" si="155"/>
        <v>0</v>
      </c>
      <c r="AK183" s="109"/>
      <c r="AL183" s="109"/>
      <c r="AM183" s="109"/>
      <c r="AN183" s="109"/>
      <c r="AO183" s="87" t="e">
        <f t="shared" si="120"/>
        <v>#DIV/0!</v>
      </c>
      <c r="AP183" s="87" t="e">
        <f t="shared" si="121"/>
        <v>#DIV/0!</v>
      </c>
      <c r="AQ183" s="87" t="e">
        <f t="shared" si="122"/>
        <v>#DIV/0!</v>
      </c>
      <c r="AR183" s="108">
        <f t="shared" si="123"/>
        <v>0</v>
      </c>
      <c r="AS183" s="108">
        <f t="shared" si="124"/>
        <v>0</v>
      </c>
      <c r="AT183" s="108">
        <f t="shared" si="125"/>
        <v>0</v>
      </c>
      <c r="AU183" s="109"/>
      <c r="AV183" s="109"/>
      <c r="AW183" s="109"/>
      <c r="AX183" s="109"/>
      <c r="AY183" s="87" t="e">
        <f t="shared" si="126"/>
        <v>#DIV/0!</v>
      </c>
      <c r="AZ183" s="87" t="e">
        <f t="shared" si="127"/>
        <v>#DIV/0!</v>
      </c>
      <c r="BA183" s="87" t="e">
        <f t="shared" si="128"/>
        <v>#DIV/0!</v>
      </c>
      <c r="BB183" s="108">
        <f t="shared" si="129"/>
        <v>0</v>
      </c>
      <c r="BC183" s="108">
        <f t="shared" si="130"/>
        <v>0</v>
      </c>
      <c r="BD183" s="108">
        <f t="shared" si="131"/>
        <v>0</v>
      </c>
      <c r="BE183" s="109"/>
      <c r="BF183" s="109"/>
      <c r="BG183" s="109"/>
      <c r="BH183" s="109"/>
      <c r="BI183" s="87" t="e">
        <f t="shared" si="132"/>
        <v>#DIV/0!</v>
      </c>
      <c r="BJ183" s="87" t="e">
        <f t="shared" si="133"/>
        <v>#DIV/0!</v>
      </c>
      <c r="BK183" s="87" t="e">
        <f t="shared" si="134"/>
        <v>#DIV/0!</v>
      </c>
      <c r="BL183" s="108">
        <f t="shared" si="135"/>
        <v>0</v>
      </c>
      <c r="BM183" s="108">
        <f t="shared" si="136"/>
        <v>0</v>
      </c>
      <c r="BN183" s="108">
        <f t="shared" si="137"/>
        <v>0</v>
      </c>
      <c r="BO183" s="109"/>
      <c r="BP183" s="109"/>
      <c r="BQ183" s="109"/>
      <c r="BR183" s="109"/>
      <c r="BS183" s="87">
        <f t="shared" si="138"/>
        <v>-1</v>
      </c>
      <c r="BT183" s="87">
        <f t="shared" si="139"/>
        <v>-3.0120481927710843E-2</v>
      </c>
      <c r="BU183" s="87" t="e">
        <f t="shared" si="140"/>
        <v>#DIV/0!</v>
      </c>
      <c r="BV183" s="108">
        <f t="shared" si="141"/>
        <v>-161</v>
      </c>
      <c r="BW183" s="108">
        <f t="shared" si="142"/>
        <v>-5</v>
      </c>
      <c r="BX183" s="108">
        <f t="shared" si="143"/>
        <v>166</v>
      </c>
      <c r="BY183" s="123"/>
      <c r="BZ183" s="123">
        <v>161</v>
      </c>
      <c r="CA183" s="54">
        <v>166</v>
      </c>
      <c r="CB183" s="54"/>
      <c r="CC183" s="108">
        <f t="shared" si="144"/>
        <v>0</v>
      </c>
      <c r="CD183" s="108">
        <f t="shared" si="145"/>
        <v>0</v>
      </c>
      <c r="CE183" s="54"/>
      <c r="CF183" s="54"/>
      <c r="CG183" s="54"/>
      <c r="CH183" s="87" t="e">
        <f t="shared" si="146"/>
        <v>#DIV/0!</v>
      </c>
      <c r="CI183" s="87" t="e">
        <f t="shared" si="147"/>
        <v>#DIV/0!</v>
      </c>
      <c r="CJ183" s="108">
        <f t="shared" si="148"/>
        <v>0</v>
      </c>
      <c r="CK183" s="108">
        <f t="shared" si="149"/>
        <v>0</v>
      </c>
      <c r="CL183" s="54"/>
      <c r="CM183" s="54"/>
      <c r="CN183" s="54"/>
      <c r="CO183" s="19"/>
      <c r="CP183" s="1"/>
      <c r="CQ183" s="4"/>
      <c r="CR183" s="1">
        <v>9850</v>
      </c>
      <c r="CS183" s="1" t="s">
        <v>311</v>
      </c>
      <c r="CT183" s="15" t="s">
        <v>14</v>
      </c>
    </row>
    <row r="184" spans="1:98" s="96" customFormat="1" x14ac:dyDescent="0.25">
      <c r="A184" s="80" t="s">
        <v>279</v>
      </c>
      <c r="B184" s="114">
        <v>25490762</v>
      </c>
      <c r="C184" s="5" t="s">
        <v>344</v>
      </c>
      <c r="D184"/>
      <c r="E184">
        <v>711210</v>
      </c>
      <c r="F184" s="106">
        <v>45401</v>
      </c>
      <c r="G184" s="107"/>
      <c r="H184" s="107" t="s">
        <v>21</v>
      </c>
      <c r="I184" s="107" t="s">
        <v>21</v>
      </c>
      <c r="J184" s="107" t="s">
        <v>21</v>
      </c>
      <c r="K184" s="87">
        <f t="shared" si="105"/>
        <v>-1</v>
      </c>
      <c r="L184" s="87">
        <f t="shared" si="106"/>
        <v>0.47453193877003441</v>
      </c>
      <c r="M184" s="87">
        <f t="shared" si="107"/>
        <v>0.38392254590801733</v>
      </c>
      <c r="N184" s="108">
        <f t="shared" si="108"/>
        <v>-5028.5829999999996</v>
      </c>
      <c r="O184" s="108">
        <f t="shared" si="109"/>
        <v>1618.2919999999995</v>
      </c>
      <c r="P184" s="108">
        <f t="shared" si="110"/>
        <v>946.07000000000016</v>
      </c>
      <c r="Q184" s="109"/>
      <c r="R184" s="109">
        <v>5028.5829999999996</v>
      </c>
      <c r="S184" s="109">
        <v>3410.2910000000002</v>
      </c>
      <c r="T184" s="109">
        <v>2464.221</v>
      </c>
      <c r="U184" s="87">
        <f t="shared" si="111"/>
        <v>-1</v>
      </c>
      <c r="V184" s="87">
        <f t="shared" si="112"/>
        <v>0.23025509872791672</v>
      </c>
      <c r="W184" s="87">
        <f t="shared" si="113"/>
        <v>0.29147630977171263</v>
      </c>
      <c r="X184" s="108">
        <f t="shared" si="114"/>
        <v>-2254.643</v>
      </c>
      <c r="Y184" s="108">
        <f t="shared" si="115"/>
        <v>421.98</v>
      </c>
      <c r="Z184" s="108">
        <f t="shared" si="116"/>
        <v>413.61799999999994</v>
      </c>
      <c r="AA184" s="109"/>
      <c r="AB184" s="109">
        <v>2254.643</v>
      </c>
      <c r="AC184" s="109">
        <v>1832.663</v>
      </c>
      <c r="AD184" s="109">
        <v>1419.0450000000001</v>
      </c>
      <c r="AE184" s="87">
        <f t="shared" si="117"/>
        <v>-1</v>
      </c>
      <c r="AF184" s="87">
        <f t="shared" si="118"/>
        <v>0.56029092842170125</v>
      </c>
      <c r="AG184" s="87">
        <f t="shared" si="119"/>
        <v>2.4832716101338268</v>
      </c>
      <c r="AH184" s="108">
        <f t="shared" si="153"/>
        <v>-258.28899999999999</v>
      </c>
      <c r="AI184" s="108">
        <f t="shared" si="154"/>
        <v>92.75</v>
      </c>
      <c r="AJ184" s="108">
        <f t="shared" si="155"/>
        <v>118.01499999999999</v>
      </c>
      <c r="AK184" s="109"/>
      <c r="AL184" s="109">
        <v>258.28899999999999</v>
      </c>
      <c r="AM184" s="109">
        <v>165.53899999999999</v>
      </c>
      <c r="AN184" s="109">
        <v>47.524000000000001</v>
      </c>
      <c r="AO184" s="87">
        <f t="shared" si="120"/>
        <v>-1</v>
      </c>
      <c r="AP184" s="87">
        <f t="shared" si="121"/>
        <v>0.64520040499330056</v>
      </c>
      <c r="AQ184" s="87">
        <f t="shared" si="122"/>
        <v>2.9709415701663575</v>
      </c>
      <c r="AR184" s="108">
        <f t="shared" si="123"/>
        <v>-271.36099999999999</v>
      </c>
      <c r="AS184" s="108">
        <f t="shared" si="124"/>
        <v>106.41999999999999</v>
      </c>
      <c r="AT184" s="108">
        <f t="shared" si="125"/>
        <v>123.404</v>
      </c>
      <c r="AU184" s="109"/>
      <c r="AV184" s="109">
        <v>271.36099999999999</v>
      </c>
      <c r="AW184" s="109">
        <v>164.941</v>
      </c>
      <c r="AX184" s="109">
        <v>41.536999999999999</v>
      </c>
      <c r="AY184" s="87">
        <f t="shared" si="126"/>
        <v>-1</v>
      </c>
      <c r="AZ184" s="87">
        <f t="shared" si="127"/>
        <v>0.61258749149955294</v>
      </c>
      <c r="BA184" s="87">
        <f t="shared" si="128"/>
        <v>0.61983260378084581</v>
      </c>
      <c r="BB184" s="108">
        <f t="shared" si="129"/>
        <v>-543.03399999999999</v>
      </c>
      <c r="BC184" s="108">
        <f t="shared" si="130"/>
        <v>206.28699999999998</v>
      </c>
      <c r="BD184" s="108">
        <f t="shared" si="131"/>
        <v>128.85700000000003</v>
      </c>
      <c r="BE184" s="109"/>
      <c r="BF184" s="109">
        <v>543.03399999999999</v>
      </c>
      <c r="BG184" s="109">
        <v>336.74700000000001</v>
      </c>
      <c r="BH184" s="109">
        <v>207.89</v>
      </c>
      <c r="BI184" s="87">
        <f t="shared" si="132"/>
        <v>-1</v>
      </c>
      <c r="BJ184" s="87">
        <f t="shared" si="133"/>
        <v>0.43080319062926953</v>
      </c>
      <c r="BK184" s="87">
        <f t="shared" si="134"/>
        <v>-0.22220318399866151</v>
      </c>
      <c r="BL184" s="108">
        <f t="shared" si="135"/>
        <v>-1929.0060000000001</v>
      </c>
      <c r="BM184" s="108">
        <f t="shared" si="136"/>
        <v>580.80799999999999</v>
      </c>
      <c r="BN184" s="108">
        <f t="shared" si="137"/>
        <v>-385.15699999999993</v>
      </c>
      <c r="BO184" s="109"/>
      <c r="BP184" s="109">
        <v>1929.0060000000001</v>
      </c>
      <c r="BQ184" s="109">
        <v>1348.1980000000001</v>
      </c>
      <c r="BR184" s="109">
        <v>1733.355</v>
      </c>
      <c r="BS184" s="87">
        <f t="shared" si="138"/>
        <v>-1</v>
      </c>
      <c r="BT184" s="87">
        <f t="shared" si="139"/>
        <v>0.10953678474114441</v>
      </c>
      <c r="BU184" s="87">
        <f t="shared" si="140"/>
        <v>0.11618004866180048</v>
      </c>
      <c r="BV184" s="108">
        <f t="shared" si="141"/>
        <v>-2036</v>
      </c>
      <c r="BW184" s="108">
        <f t="shared" si="142"/>
        <v>201</v>
      </c>
      <c r="BX184" s="108">
        <f t="shared" si="143"/>
        <v>191</v>
      </c>
      <c r="BY184" s="54"/>
      <c r="BZ184" s="54">
        <v>2036</v>
      </c>
      <c r="CA184" s="54">
        <v>1835</v>
      </c>
      <c r="CB184" s="54">
        <v>1644</v>
      </c>
      <c r="CC184" s="108">
        <f t="shared" si="144"/>
        <v>0</v>
      </c>
      <c r="CD184" s="108">
        <f t="shared" si="145"/>
        <v>0</v>
      </c>
      <c r="CE184" s="5"/>
      <c r="CF184" s="5"/>
      <c r="CG184" s="5"/>
      <c r="CH184" s="87" t="e">
        <f t="shared" si="146"/>
        <v>#DIV/0!</v>
      </c>
      <c r="CI184" s="87" t="e">
        <f t="shared" si="147"/>
        <v>#DIV/0!</v>
      </c>
      <c r="CJ184" s="108">
        <f t="shared" si="148"/>
        <v>0</v>
      </c>
      <c r="CK184" s="108">
        <f t="shared" si="149"/>
        <v>0</v>
      </c>
      <c r="CL184" s="54"/>
      <c r="CM184" s="54"/>
      <c r="CN184" s="54"/>
      <c r="CO184" s="19"/>
      <c r="CP184" s="1" t="s">
        <v>9</v>
      </c>
      <c r="CQ184" s="4" t="s">
        <v>13</v>
      </c>
      <c r="CR184" s="1">
        <v>6700</v>
      </c>
      <c r="CS184" s="1" t="s">
        <v>318</v>
      </c>
      <c r="CT184" s="15" t="s">
        <v>12</v>
      </c>
    </row>
    <row r="185" spans="1:98" s="96" customFormat="1" x14ac:dyDescent="0.25">
      <c r="A185" s="80" t="s">
        <v>171</v>
      </c>
      <c r="B185" s="114">
        <v>12762704</v>
      </c>
      <c r="C185" s="5" t="s">
        <v>163</v>
      </c>
      <c r="D185" t="s">
        <v>200</v>
      </c>
      <c r="E185">
        <v>332000</v>
      </c>
      <c r="F185" s="106">
        <v>45386</v>
      </c>
      <c r="G185" s="107"/>
      <c r="H185" s="107" t="s">
        <v>21</v>
      </c>
      <c r="I185" s="107" t="s">
        <v>21</v>
      </c>
      <c r="J185" s="107" t="s">
        <v>21</v>
      </c>
      <c r="K185" s="87">
        <f t="shared" si="105"/>
        <v>-1</v>
      </c>
      <c r="L185" s="87">
        <f t="shared" si="106"/>
        <v>0.10456630437886183</v>
      </c>
      <c r="M185" s="87">
        <f t="shared" si="107"/>
        <v>0.32057011930717993</v>
      </c>
      <c r="N185" s="108">
        <f t="shared" si="108"/>
        <v>-657.64</v>
      </c>
      <c r="O185" s="108">
        <f t="shared" si="109"/>
        <v>62.256999999999948</v>
      </c>
      <c r="P185" s="108">
        <f t="shared" si="110"/>
        <v>144.53000000000003</v>
      </c>
      <c r="Q185" s="109"/>
      <c r="R185" s="109">
        <v>657.64</v>
      </c>
      <c r="S185" s="109">
        <v>595.38300000000004</v>
      </c>
      <c r="T185" s="109">
        <v>450.85300000000001</v>
      </c>
      <c r="U185" s="87">
        <f t="shared" si="111"/>
        <v>-1</v>
      </c>
      <c r="V185" s="87">
        <f t="shared" si="112"/>
        <v>0.26401369949098208</v>
      </c>
      <c r="W185" s="87">
        <f t="shared" si="113"/>
        <v>0.23235980290607061</v>
      </c>
      <c r="X185" s="108">
        <f t="shared" si="114"/>
        <v>-321.82799999999997</v>
      </c>
      <c r="Y185" s="108">
        <f t="shared" si="115"/>
        <v>67.21999999999997</v>
      </c>
      <c r="Z185" s="108">
        <f t="shared" si="116"/>
        <v>48.006</v>
      </c>
      <c r="AA185" s="109"/>
      <c r="AB185" s="109">
        <v>321.82799999999997</v>
      </c>
      <c r="AC185" s="109">
        <v>254.608</v>
      </c>
      <c r="AD185" s="109">
        <v>206.602</v>
      </c>
      <c r="AE185" s="87">
        <f t="shared" si="117"/>
        <v>-1</v>
      </c>
      <c r="AF185" s="87">
        <f t="shared" si="118"/>
        <v>0.72989893203486234</v>
      </c>
      <c r="AG185" s="87">
        <f t="shared" si="119"/>
        <v>11.44982170147733</v>
      </c>
      <c r="AH185" s="108">
        <f t="shared" si="153"/>
        <v>-42.277000000000001</v>
      </c>
      <c r="AI185" s="108">
        <f t="shared" si="154"/>
        <v>17.838000000000001</v>
      </c>
      <c r="AJ185" s="108">
        <f t="shared" si="155"/>
        <v>22.475999999999999</v>
      </c>
      <c r="AK185" s="109"/>
      <c r="AL185" s="109">
        <v>42.277000000000001</v>
      </c>
      <c r="AM185" s="109">
        <v>24.439</v>
      </c>
      <c r="AN185" s="109">
        <v>1.9630000000000001</v>
      </c>
      <c r="AO185" s="87">
        <f t="shared" si="120"/>
        <v>-1</v>
      </c>
      <c r="AP185" s="87">
        <f t="shared" si="121"/>
        <v>0.96879974530404322</v>
      </c>
      <c r="AQ185" s="87">
        <f t="shared" si="122"/>
        <v>14.299929428369795</v>
      </c>
      <c r="AR185" s="108">
        <f t="shared" si="123"/>
        <v>-37.103999999999999</v>
      </c>
      <c r="AS185" s="108">
        <f t="shared" si="124"/>
        <v>18.257999999999999</v>
      </c>
      <c r="AT185" s="108">
        <f t="shared" si="125"/>
        <v>20.263000000000002</v>
      </c>
      <c r="AU185" s="109"/>
      <c r="AV185" s="109">
        <v>37.103999999999999</v>
      </c>
      <c r="AW185" s="109">
        <v>18.846</v>
      </c>
      <c r="AX185" s="109">
        <v>-1.417</v>
      </c>
      <c r="AY185" s="87">
        <f t="shared" si="126"/>
        <v>-1</v>
      </c>
      <c r="AZ185" s="87">
        <f t="shared" si="127"/>
        <v>0.22089499591143039</v>
      </c>
      <c r="BA185" s="87">
        <f t="shared" si="128"/>
        <v>0.13040562583825716</v>
      </c>
      <c r="BB185" s="108">
        <f t="shared" si="129"/>
        <v>-152.292</v>
      </c>
      <c r="BC185" s="108">
        <f t="shared" si="130"/>
        <v>27.554000000000002</v>
      </c>
      <c r="BD185" s="108">
        <f t="shared" si="131"/>
        <v>14.39</v>
      </c>
      <c r="BE185" s="109"/>
      <c r="BF185" s="109">
        <v>152.292</v>
      </c>
      <c r="BG185" s="109">
        <v>124.738</v>
      </c>
      <c r="BH185" s="109">
        <v>110.348</v>
      </c>
      <c r="BI185" s="87">
        <f t="shared" si="132"/>
        <v>-1</v>
      </c>
      <c r="BJ185" s="87">
        <f t="shared" si="133"/>
        <v>-6.6499789945385843E-2</v>
      </c>
      <c r="BK185" s="87">
        <f t="shared" si="134"/>
        <v>0.2917288472844029</v>
      </c>
      <c r="BL185" s="108">
        <f t="shared" si="135"/>
        <v>-373.303</v>
      </c>
      <c r="BM185" s="108">
        <f t="shared" si="136"/>
        <v>-26.593000000000018</v>
      </c>
      <c r="BN185" s="108">
        <f t="shared" si="137"/>
        <v>90.314000000000021</v>
      </c>
      <c r="BO185" s="109"/>
      <c r="BP185" s="109">
        <v>373.303</v>
      </c>
      <c r="BQ185" s="109">
        <v>399.89600000000002</v>
      </c>
      <c r="BR185" s="109">
        <v>309.58199999999999</v>
      </c>
      <c r="BS185" s="87">
        <f t="shared" si="138"/>
        <v>-1</v>
      </c>
      <c r="BT185" s="87">
        <f t="shared" si="139"/>
        <v>0.15434083601286175</v>
      </c>
      <c r="BU185" s="87">
        <f t="shared" si="140"/>
        <v>5.0675675675675678E-2</v>
      </c>
      <c r="BV185" s="108">
        <f t="shared" si="141"/>
        <v>-359</v>
      </c>
      <c r="BW185" s="108">
        <f t="shared" si="142"/>
        <v>48</v>
      </c>
      <c r="BX185" s="108">
        <f t="shared" si="143"/>
        <v>15</v>
      </c>
      <c r="BY185" s="54"/>
      <c r="BZ185" s="54">
        <v>359</v>
      </c>
      <c r="CA185" s="54">
        <v>311</v>
      </c>
      <c r="CB185" s="54">
        <v>296</v>
      </c>
      <c r="CC185" s="108">
        <f t="shared" si="144"/>
        <v>0</v>
      </c>
      <c r="CD185" s="108">
        <f t="shared" si="145"/>
        <v>0</v>
      </c>
      <c r="CE185" s="5"/>
      <c r="CF185" s="5"/>
      <c r="CG185" s="5"/>
      <c r="CH185" s="87" t="e">
        <f t="shared" si="146"/>
        <v>#DIV/0!</v>
      </c>
      <c r="CI185" s="87" t="e">
        <f t="shared" si="147"/>
        <v>#DIV/0!</v>
      </c>
      <c r="CJ185" s="108">
        <f t="shared" si="148"/>
        <v>0</v>
      </c>
      <c r="CK185" s="108">
        <f t="shared" si="149"/>
        <v>0</v>
      </c>
      <c r="CL185" s="54"/>
      <c r="CM185" s="54"/>
      <c r="CN185" s="54"/>
      <c r="CO185" s="19"/>
      <c r="CP185" s="1" t="s">
        <v>9</v>
      </c>
      <c r="CQ185" s="4" t="s">
        <v>13</v>
      </c>
      <c r="CR185" s="1">
        <v>5700</v>
      </c>
      <c r="CS185" s="1" t="s">
        <v>306</v>
      </c>
      <c r="CT185" s="15" t="s">
        <v>12</v>
      </c>
    </row>
    <row r="186" spans="1:98" s="96" customFormat="1" x14ac:dyDescent="0.25">
      <c r="A186" s="80" t="s">
        <v>234</v>
      </c>
      <c r="B186" s="114">
        <v>26664535</v>
      </c>
      <c r="C186" s="5" t="s">
        <v>343</v>
      </c>
      <c r="D186"/>
      <c r="E186">
        <v>522910</v>
      </c>
      <c r="F186" s="106">
        <v>45471</v>
      </c>
      <c r="G186" s="107"/>
      <c r="H186" s="107" t="s">
        <v>21</v>
      </c>
      <c r="I186" s="107" t="s">
        <v>21</v>
      </c>
      <c r="J186" s="107" t="s">
        <v>21</v>
      </c>
      <c r="K186" s="87" t="e">
        <f t="shared" si="105"/>
        <v>#DIV/0!</v>
      </c>
      <c r="L186" s="87" t="e">
        <f t="shared" si="106"/>
        <v>#DIV/0!</v>
      </c>
      <c r="M186" s="87" t="e">
        <f t="shared" si="107"/>
        <v>#DIV/0!</v>
      </c>
      <c r="N186" s="108">
        <f t="shared" si="108"/>
        <v>0</v>
      </c>
      <c r="O186" s="108">
        <f t="shared" si="109"/>
        <v>0</v>
      </c>
      <c r="P186" s="108">
        <f t="shared" si="110"/>
        <v>0</v>
      </c>
      <c r="Q186" s="109"/>
      <c r="R186" s="109"/>
      <c r="S186" s="109"/>
      <c r="T186" s="109"/>
      <c r="U186" s="87">
        <f t="shared" si="111"/>
        <v>-1</v>
      </c>
      <c r="V186" s="87">
        <f t="shared" si="112"/>
        <v>0.29916593503072858</v>
      </c>
      <c r="W186" s="87">
        <f t="shared" si="113"/>
        <v>-0.27220447284345045</v>
      </c>
      <c r="X186" s="108">
        <f t="shared" si="114"/>
        <v>-5.9189999999999996</v>
      </c>
      <c r="Y186" s="108">
        <f t="shared" si="115"/>
        <v>1.3629999999999995</v>
      </c>
      <c r="Z186" s="108">
        <f t="shared" si="116"/>
        <v>-1.7039999999999997</v>
      </c>
      <c r="AA186" s="109"/>
      <c r="AB186" s="109">
        <v>5.9189999999999996</v>
      </c>
      <c r="AC186" s="109">
        <v>4.556</v>
      </c>
      <c r="AD186" s="109">
        <v>6.26</v>
      </c>
      <c r="AE186" s="87">
        <f t="shared" si="117"/>
        <v>-1</v>
      </c>
      <c r="AF186" s="87">
        <f t="shared" si="118"/>
        <v>0.33536214242239804</v>
      </c>
      <c r="AG186" s="87">
        <f t="shared" si="119"/>
        <v>-0.45523872679045091</v>
      </c>
      <c r="AH186" s="108">
        <f t="shared" si="153"/>
        <v>-2.194</v>
      </c>
      <c r="AI186" s="108">
        <f t="shared" si="154"/>
        <v>0.55099999999999993</v>
      </c>
      <c r="AJ186" s="108">
        <f t="shared" si="155"/>
        <v>-1.373</v>
      </c>
      <c r="AK186" s="109"/>
      <c r="AL186" s="109">
        <v>2.194</v>
      </c>
      <c r="AM186" s="109">
        <v>1.643</v>
      </c>
      <c r="AN186" s="109">
        <v>3.016</v>
      </c>
      <c r="AO186" s="87">
        <f t="shared" si="120"/>
        <v>-1</v>
      </c>
      <c r="AP186" s="87">
        <f t="shared" si="121"/>
        <v>0.4399684044233807</v>
      </c>
      <c r="AQ186" s="87">
        <f t="shared" si="122"/>
        <v>-0.51438434982738779</v>
      </c>
      <c r="AR186" s="108">
        <f t="shared" si="123"/>
        <v>-1.823</v>
      </c>
      <c r="AS186" s="108">
        <f t="shared" si="124"/>
        <v>0.55699999999999994</v>
      </c>
      <c r="AT186" s="108">
        <f t="shared" si="125"/>
        <v>-1.3410000000000002</v>
      </c>
      <c r="AU186" s="109"/>
      <c r="AV186" s="109">
        <v>1.823</v>
      </c>
      <c r="AW186" s="109">
        <v>1.266</v>
      </c>
      <c r="AX186" s="109">
        <v>2.6070000000000002</v>
      </c>
      <c r="AY186" s="87">
        <f t="shared" si="126"/>
        <v>-1</v>
      </c>
      <c r="AZ186" s="87">
        <f t="shared" si="127"/>
        <v>5.8716622396197515E-2</v>
      </c>
      <c r="BA186" s="87">
        <f t="shared" si="128"/>
        <v>0.15913142116350662</v>
      </c>
      <c r="BB186" s="108">
        <f t="shared" si="129"/>
        <v>-7.5730000000000004</v>
      </c>
      <c r="BC186" s="108">
        <f t="shared" si="130"/>
        <v>0.42000000000000082</v>
      </c>
      <c r="BD186" s="108">
        <f t="shared" si="131"/>
        <v>0.98199999999999932</v>
      </c>
      <c r="BE186" s="109"/>
      <c r="BF186" s="109">
        <v>7.5730000000000004</v>
      </c>
      <c r="BG186" s="109">
        <v>7.1529999999999996</v>
      </c>
      <c r="BH186" s="109">
        <v>6.1710000000000003</v>
      </c>
      <c r="BI186" s="87">
        <f t="shared" si="132"/>
        <v>-1</v>
      </c>
      <c r="BJ186" s="87">
        <f t="shared" si="133"/>
        <v>9.9143576826196469E-2</v>
      </c>
      <c r="BK186" s="87">
        <f t="shared" si="134"/>
        <v>-0.21529095509171403</v>
      </c>
      <c r="BL186" s="108">
        <f t="shared" si="135"/>
        <v>-10.909000000000001</v>
      </c>
      <c r="BM186" s="108">
        <f t="shared" si="136"/>
        <v>0.98399999999999999</v>
      </c>
      <c r="BN186" s="108">
        <f t="shared" si="137"/>
        <v>-2.722999999999999</v>
      </c>
      <c r="BO186" s="109"/>
      <c r="BP186" s="109">
        <v>10.909000000000001</v>
      </c>
      <c r="BQ186" s="109">
        <v>9.9250000000000007</v>
      </c>
      <c r="BR186" s="109">
        <v>12.648</v>
      </c>
      <c r="BS186" s="87">
        <f t="shared" si="138"/>
        <v>-1</v>
      </c>
      <c r="BT186" s="87">
        <f t="shared" si="139"/>
        <v>0.25</v>
      </c>
      <c r="BU186" s="87">
        <f t="shared" si="140"/>
        <v>-0.2</v>
      </c>
      <c r="BV186" s="108">
        <f t="shared" si="141"/>
        <v>-5</v>
      </c>
      <c r="BW186" s="108">
        <f t="shared" si="142"/>
        <v>1</v>
      </c>
      <c r="BX186" s="108">
        <f t="shared" si="143"/>
        <v>-1</v>
      </c>
      <c r="BY186" s="54"/>
      <c r="BZ186" s="54">
        <v>5</v>
      </c>
      <c r="CA186" s="54">
        <v>4</v>
      </c>
      <c r="CB186" s="54">
        <v>5</v>
      </c>
      <c r="CC186" s="108">
        <f t="shared" si="144"/>
        <v>0</v>
      </c>
      <c r="CD186" s="108">
        <f t="shared" si="145"/>
        <v>0</v>
      </c>
      <c r="CE186" s="5"/>
      <c r="CF186" s="5"/>
      <c r="CG186" s="5"/>
      <c r="CH186" s="87" t="e">
        <f t="shared" si="146"/>
        <v>#DIV/0!</v>
      </c>
      <c r="CI186" s="87" t="e">
        <f t="shared" si="147"/>
        <v>#DIV/0!</v>
      </c>
      <c r="CJ186" s="108">
        <f t="shared" si="148"/>
        <v>0</v>
      </c>
      <c r="CK186" s="108">
        <f t="shared" si="149"/>
        <v>0</v>
      </c>
      <c r="CL186" s="54"/>
      <c r="CM186" s="54"/>
      <c r="CN186" s="54"/>
      <c r="CO186" s="19"/>
      <c r="CP186" s="1" t="s">
        <v>11</v>
      </c>
      <c r="CQ186" s="4"/>
      <c r="CR186" s="1">
        <v>9220</v>
      </c>
      <c r="CS186" s="1" t="s">
        <v>312</v>
      </c>
      <c r="CT186" s="15" t="s">
        <v>14</v>
      </c>
    </row>
    <row r="187" spans="1:98" s="96" customFormat="1" x14ac:dyDescent="0.25">
      <c r="A187" s="80" t="s">
        <v>191</v>
      </c>
      <c r="B187" s="114">
        <v>36024992</v>
      </c>
      <c r="C187" s="5" t="s">
        <v>163</v>
      </c>
      <c r="D187" t="s">
        <v>200</v>
      </c>
      <c r="E187">
        <v>383100</v>
      </c>
      <c r="F187" s="106">
        <v>45441</v>
      </c>
      <c r="G187" s="107"/>
      <c r="H187" s="107" t="s">
        <v>21</v>
      </c>
      <c r="I187" s="107" t="s">
        <v>21</v>
      </c>
      <c r="J187" s="107" t="s">
        <v>21</v>
      </c>
      <c r="K187" s="87" t="e">
        <f t="shared" si="105"/>
        <v>#DIV/0!</v>
      </c>
      <c r="L187" s="87" t="e">
        <f t="shared" si="106"/>
        <v>#DIV/0!</v>
      </c>
      <c r="M187" s="87" t="e">
        <f t="shared" si="107"/>
        <v>#DIV/0!</v>
      </c>
      <c r="N187" s="108">
        <f t="shared" si="108"/>
        <v>0</v>
      </c>
      <c r="O187" s="108">
        <f t="shared" si="109"/>
        <v>0</v>
      </c>
      <c r="P187" s="108">
        <f t="shared" si="110"/>
        <v>0</v>
      </c>
      <c r="Q187" s="109"/>
      <c r="R187" s="109"/>
      <c r="S187" s="109"/>
      <c r="T187" s="109"/>
      <c r="U187" s="87">
        <f t="shared" si="111"/>
        <v>-1</v>
      </c>
      <c r="V187" s="87">
        <f t="shared" si="112"/>
        <v>0.14121078466244583</v>
      </c>
      <c r="W187" s="87">
        <f t="shared" si="113"/>
        <v>-3.4811864872287809E-2</v>
      </c>
      <c r="X187" s="108">
        <f t="shared" si="114"/>
        <v>-16.042000000000002</v>
      </c>
      <c r="Y187" s="108">
        <f t="shared" si="115"/>
        <v>1.9850000000000012</v>
      </c>
      <c r="Z187" s="108">
        <f t="shared" si="116"/>
        <v>-0.50699999999999967</v>
      </c>
      <c r="AA187" s="109"/>
      <c r="AB187" s="109">
        <v>16.042000000000002</v>
      </c>
      <c r="AC187" s="109">
        <v>14.057</v>
      </c>
      <c r="AD187" s="109">
        <v>14.564</v>
      </c>
      <c r="AE187" s="87">
        <f t="shared" si="117"/>
        <v>-1</v>
      </c>
      <c r="AF187" s="87">
        <f t="shared" si="118"/>
        <v>0.74434544208361875</v>
      </c>
      <c r="AG187" s="87">
        <f t="shared" si="119"/>
        <v>-0.60169260169260164</v>
      </c>
      <c r="AH187" s="108">
        <f t="shared" si="153"/>
        <v>-2.5449999999999999</v>
      </c>
      <c r="AI187" s="108">
        <f t="shared" si="154"/>
        <v>1.0859999999999999</v>
      </c>
      <c r="AJ187" s="108">
        <f t="shared" si="155"/>
        <v>-2.2039999999999997</v>
      </c>
      <c r="AK187" s="109"/>
      <c r="AL187" s="109">
        <v>2.5449999999999999</v>
      </c>
      <c r="AM187" s="109">
        <v>1.4590000000000001</v>
      </c>
      <c r="AN187" s="109">
        <v>3.6629999999999998</v>
      </c>
      <c r="AO187" s="87">
        <f t="shared" si="120"/>
        <v>-1</v>
      </c>
      <c r="AP187" s="87">
        <f t="shared" si="121"/>
        <v>0.43993759750390021</v>
      </c>
      <c r="AQ187" s="87">
        <f t="shared" si="122"/>
        <v>-0.77500877500877507</v>
      </c>
      <c r="AR187" s="108">
        <f t="shared" si="123"/>
        <v>-0.92300000000000004</v>
      </c>
      <c r="AS187" s="108">
        <f t="shared" si="124"/>
        <v>0.28200000000000003</v>
      </c>
      <c r="AT187" s="108">
        <f t="shared" si="125"/>
        <v>-2.2080000000000002</v>
      </c>
      <c r="AU187" s="109"/>
      <c r="AV187" s="109">
        <v>0.92300000000000004</v>
      </c>
      <c r="AW187" s="109">
        <v>0.64100000000000001</v>
      </c>
      <c r="AX187" s="109">
        <v>2.8490000000000002</v>
      </c>
      <c r="AY187" s="87">
        <f t="shared" si="126"/>
        <v>-1</v>
      </c>
      <c r="AZ187" s="87">
        <f t="shared" si="127"/>
        <v>2.0620640857171621E-2</v>
      </c>
      <c r="BA187" s="87">
        <f t="shared" si="128"/>
        <v>5.1104972375690588E-2</v>
      </c>
      <c r="BB187" s="108">
        <f t="shared" si="129"/>
        <v>-10.097</v>
      </c>
      <c r="BC187" s="108">
        <f t="shared" si="130"/>
        <v>0.20399999999999885</v>
      </c>
      <c r="BD187" s="108">
        <f t="shared" si="131"/>
        <v>0.48099999999999987</v>
      </c>
      <c r="BE187" s="109"/>
      <c r="BF187" s="109">
        <v>10.097</v>
      </c>
      <c r="BG187" s="109">
        <v>9.8930000000000007</v>
      </c>
      <c r="BH187" s="109">
        <v>9.4120000000000008</v>
      </c>
      <c r="BI187" s="87">
        <f t="shared" si="132"/>
        <v>-1</v>
      </c>
      <c r="BJ187" s="87">
        <f t="shared" si="133"/>
        <v>0.16845897701839632</v>
      </c>
      <c r="BK187" s="87">
        <f t="shared" si="134"/>
        <v>4.24811495234029E-2</v>
      </c>
      <c r="BL187" s="108">
        <f t="shared" si="135"/>
        <v>-42.81</v>
      </c>
      <c r="BM187" s="108">
        <f t="shared" si="136"/>
        <v>6.1720000000000041</v>
      </c>
      <c r="BN187" s="108">
        <f t="shared" si="137"/>
        <v>1.492999999999995</v>
      </c>
      <c r="BO187" s="109"/>
      <c r="BP187" s="109">
        <v>42.81</v>
      </c>
      <c r="BQ187" s="109">
        <v>36.637999999999998</v>
      </c>
      <c r="BR187" s="109">
        <v>35.145000000000003</v>
      </c>
      <c r="BS187" s="87">
        <f t="shared" si="138"/>
        <v>-1</v>
      </c>
      <c r="BT187" s="87">
        <f t="shared" si="139"/>
        <v>0</v>
      </c>
      <c r="BU187" s="87">
        <f t="shared" si="140"/>
        <v>4.7619047619047616E-2</v>
      </c>
      <c r="BV187" s="108">
        <f t="shared" si="141"/>
        <v>-22</v>
      </c>
      <c r="BW187" s="108">
        <f t="shared" si="142"/>
        <v>0</v>
      </c>
      <c r="BX187" s="108">
        <f t="shared" si="143"/>
        <v>1</v>
      </c>
      <c r="BY187" s="54"/>
      <c r="BZ187" s="54">
        <v>22</v>
      </c>
      <c r="CA187" s="54">
        <v>22</v>
      </c>
      <c r="CB187" s="54">
        <v>21</v>
      </c>
      <c r="CC187" s="108">
        <f t="shared" si="144"/>
        <v>0</v>
      </c>
      <c r="CD187" s="108">
        <f t="shared" si="145"/>
        <v>0</v>
      </c>
      <c r="CE187" s="5"/>
      <c r="CF187" s="5"/>
      <c r="CG187" s="5"/>
      <c r="CH187" s="87" t="e">
        <f t="shared" si="146"/>
        <v>#DIV/0!</v>
      </c>
      <c r="CI187" s="87" t="e">
        <f t="shared" si="147"/>
        <v>#DIV/0!</v>
      </c>
      <c r="CJ187" s="108">
        <f t="shared" si="148"/>
        <v>0</v>
      </c>
      <c r="CK187" s="108">
        <f t="shared" si="149"/>
        <v>0</v>
      </c>
      <c r="CL187" s="54"/>
      <c r="CM187" s="54"/>
      <c r="CN187" s="54"/>
      <c r="CO187" s="19"/>
      <c r="CP187" s="1" t="s">
        <v>9</v>
      </c>
      <c r="CQ187" s="4"/>
      <c r="CR187" s="1">
        <v>6700</v>
      </c>
      <c r="CS187" s="1" t="s">
        <v>339</v>
      </c>
      <c r="CT187" s="15" t="s">
        <v>12</v>
      </c>
    </row>
    <row r="188" spans="1:98" s="96" customFormat="1" x14ac:dyDescent="0.25">
      <c r="A188" s="80" t="s">
        <v>415</v>
      </c>
      <c r="B188" s="114">
        <v>33396953</v>
      </c>
      <c r="C188" s="5" t="s">
        <v>112</v>
      </c>
      <c r="D188"/>
      <c r="E188">
        <v>502000</v>
      </c>
      <c r="F188" s="106">
        <v>45476</v>
      </c>
      <c r="G188" s="107"/>
      <c r="H188" s="107" t="s">
        <v>21</v>
      </c>
      <c r="I188" s="107" t="s">
        <v>21</v>
      </c>
      <c r="J188" s="107" t="s">
        <v>21</v>
      </c>
      <c r="K188" s="87">
        <f t="shared" si="105"/>
        <v>-1</v>
      </c>
      <c r="L188" s="87">
        <f t="shared" si="106"/>
        <v>-0.17312497506641777</v>
      </c>
      <c r="M188" s="87">
        <f t="shared" si="107"/>
        <v>0.63717226685745443</v>
      </c>
      <c r="N188" s="108">
        <f t="shared" si="108"/>
        <v>-3171.2220000000002</v>
      </c>
      <c r="O188" s="108">
        <f t="shared" si="109"/>
        <v>-663.96699999999964</v>
      </c>
      <c r="P188" s="108">
        <f t="shared" si="110"/>
        <v>1492.62</v>
      </c>
      <c r="Q188" s="109"/>
      <c r="R188" s="109">
        <v>3171.2220000000002</v>
      </c>
      <c r="S188" s="109">
        <v>3835.1889999999999</v>
      </c>
      <c r="T188" s="109">
        <v>2342.569</v>
      </c>
      <c r="U188" s="87">
        <f t="shared" si="111"/>
        <v>-1</v>
      </c>
      <c r="V188" s="87">
        <f t="shared" si="112"/>
        <v>-0.17420001011045669</v>
      </c>
      <c r="W188" s="87">
        <f t="shared" si="113"/>
        <v>3.7307898051802386</v>
      </c>
      <c r="X188" s="108">
        <f t="shared" si="114"/>
        <v>-522.73800000000006</v>
      </c>
      <c r="Y188" s="108">
        <f t="shared" si="115"/>
        <v>-110.26999999999998</v>
      </c>
      <c r="Z188" s="108">
        <f t="shared" si="116"/>
        <v>864.81200000000001</v>
      </c>
      <c r="AA188" s="109"/>
      <c r="AB188" s="109">
        <v>522.73800000000006</v>
      </c>
      <c r="AC188" s="109">
        <v>633.00800000000004</v>
      </c>
      <c r="AD188" s="109">
        <v>-231.804</v>
      </c>
      <c r="AE188" s="87">
        <f t="shared" si="117"/>
        <v>-1</v>
      </c>
      <c r="AF188" s="87">
        <f t="shared" si="118"/>
        <v>-0.244808012509248</v>
      </c>
      <c r="AG188" s="87">
        <f t="shared" si="119"/>
        <v>6.2593194354180204</v>
      </c>
      <c r="AH188" s="108">
        <f t="shared" si="153"/>
        <v>-476.68700000000001</v>
      </c>
      <c r="AI188" s="108">
        <f t="shared" si="154"/>
        <v>-154.52599999999995</v>
      </c>
      <c r="AJ188" s="108">
        <f t="shared" si="155"/>
        <v>751.23099999999999</v>
      </c>
      <c r="AK188" s="109"/>
      <c r="AL188" s="109">
        <v>476.68700000000001</v>
      </c>
      <c r="AM188" s="109">
        <v>631.21299999999997</v>
      </c>
      <c r="AN188" s="109">
        <v>-120.018</v>
      </c>
      <c r="AO188" s="87">
        <f t="shared" si="120"/>
        <v>-1</v>
      </c>
      <c r="AP188" s="87">
        <f t="shared" si="121"/>
        <v>-0.13002742338956888</v>
      </c>
      <c r="AQ188" s="87">
        <f t="shared" si="122"/>
        <v>6.2593194354180204</v>
      </c>
      <c r="AR188" s="108">
        <f t="shared" si="123"/>
        <v>-549.13800000000003</v>
      </c>
      <c r="AS188" s="108">
        <f t="shared" si="124"/>
        <v>-82.074999999999932</v>
      </c>
      <c r="AT188" s="108">
        <f t="shared" si="125"/>
        <v>751.23099999999999</v>
      </c>
      <c r="AU188" s="109"/>
      <c r="AV188" s="109">
        <v>549.13800000000003</v>
      </c>
      <c r="AW188" s="109">
        <v>631.21299999999997</v>
      </c>
      <c r="AX188" s="109">
        <v>-120.018</v>
      </c>
      <c r="AY188" s="87">
        <f t="shared" si="126"/>
        <v>-1</v>
      </c>
      <c r="AZ188" s="87">
        <f t="shared" si="127"/>
        <v>-5.7528210803100485E-2</v>
      </c>
      <c r="BA188" s="87">
        <f t="shared" si="128"/>
        <v>1.7440244038332966</v>
      </c>
      <c r="BB188" s="108">
        <f t="shared" si="129"/>
        <v>-928.33</v>
      </c>
      <c r="BC188" s="108">
        <f t="shared" si="130"/>
        <v>-56.664999999999964</v>
      </c>
      <c r="BD188" s="108">
        <f t="shared" si="131"/>
        <v>626.03500000000008</v>
      </c>
      <c r="BE188" s="109"/>
      <c r="BF188" s="109">
        <v>928.33</v>
      </c>
      <c r="BG188" s="109">
        <v>984.995</v>
      </c>
      <c r="BH188" s="109">
        <v>358.96</v>
      </c>
      <c r="BI188" s="87">
        <f t="shared" si="132"/>
        <v>-1</v>
      </c>
      <c r="BJ188" s="87">
        <f t="shared" si="133"/>
        <v>-0.15288208665341219</v>
      </c>
      <c r="BK188" s="87">
        <f t="shared" si="134"/>
        <v>0.94852931621253633</v>
      </c>
      <c r="BL188" s="108">
        <f t="shared" si="135"/>
        <v>-1143.1780000000001</v>
      </c>
      <c r="BM188" s="108">
        <f t="shared" si="136"/>
        <v>-206.31299999999987</v>
      </c>
      <c r="BN188" s="108">
        <f t="shared" si="137"/>
        <v>656.92200000000003</v>
      </c>
      <c r="BO188" s="109"/>
      <c r="BP188" s="109">
        <v>1143.1780000000001</v>
      </c>
      <c r="BQ188" s="109">
        <v>1349.491</v>
      </c>
      <c r="BR188" s="109">
        <v>692.56899999999996</v>
      </c>
      <c r="BS188" s="87">
        <f t="shared" si="138"/>
        <v>-1</v>
      </c>
      <c r="BT188" s="87">
        <f t="shared" si="139"/>
        <v>0</v>
      </c>
      <c r="BU188" s="87">
        <f t="shared" si="140"/>
        <v>1.0789473684210527</v>
      </c>
      <c r="BV188" s="108">
        <f t="shared" si="141"/>
        <v>-79</v>
      </c>
      <c r="BW188" s="108">
        <f t="shared" si="142"/>
        <v>0</v>
      </c>
      <c r="BX188" s="108">
        <f t="shared" si="143"/>
        <v>41</v>
      </c>
      <c r="BY188" s="54"/>
      <c r="BZ188" s="54">
        <v>79</v>
      </c>
      <c r="CA188" s="54">
        <v>79</v>
      </c>
      <c r="CB188" s="54">
        <v>38</v>
      </c>
      <c r="CC188" s="108">
        <f t="shared" si="144"/>
        <v>-51</v>
      </c>
      <c r="CD188" s="108">
        <f t="shared" si="145"/>
        <v>51</v>
      </c>
      <c r="CE188" s="5"/>
      <c r="CF188" s="5">
        <v>51</v>
      </c>
      <c r="CG188" s="5"/>
      <c r="CH188" s="87" t="e">
        <f t="shared" si="146"/>
        <v>#DIV/0!</v>
      </c>
      <c r="CI188" s="87" t="e">
        <f t="shared" si="147"/>
        <v>#DIV/0!</v>
      </c>
      <c r="CJ188" s="108">
        <f t="shared" si="148"/>
        <v>0</v>
      </c>
      <c r="CK188" s="108">
        <f t="shared" si="149"/>
        <v>0</v>
      </c>
      <c r="CL188" s="54"/>
      <c r="CM188" s="54"/>
      <c r="CN188" s="54"/>
      <c r="CO188" s="19"/>
      <c r="CP188" s="1" t="s">
        <v>11</v>
      </c>
      <c r="CQ188" s="4"/>
      <c r="CR188" s="1">
        <v>2900</v>
      </c>
      <c r="CS188" s="1" t="s">
        <v>350</v>
      </c>
      <c r="CT188" s="15" t="s">
        <v>15</v>
      </c>
    </row>
    <row r="189" spans="1:98" s="96" customFormat="1" x14ac:dyDescent="0.25">
      <c r="A189" s="80" t="s">
        <v>136</v>
      </c>
      <c r="B189" s="114">
        <v>33260059</v>
      </c>
      <c r="C189" s="5" t="s">
        <v>112</v>
      </c>
      <c r="D189"/>
      <c r="E189">
        <v>501000</v>
      </c>
      <c r="F189" s="106">
        <v>45471</v>
      </c>
      <c r="G189" s="107"/>
      <c r="H189" s="107" t="s">
        <v>21</v>
      </c>
      <c r="I189" s="107" t="s">
        <v>21</v>
      </c>
      <c r="J189" s="107" t="s">
        <v>21</v>
      </c>
      <c r="K189" s="87">
        <f t="shared" si="105"/>
        <v>-1</v>
      </c>
      <c r="L189" s="87">
        <f t="shared" si="106"/>
        <v>0.23683114837962815</v>
      </c>
      <c r="M189" s="87">
        <f t="shared" si="107"/>
        <v>0.66157410023165131</v>
      </c>
      <c r="N189" s="108">
        <f t="shared" si="108"/>
        <v>-1636.7840000000001</v>
      </c>
      <c r="O189" s="108">
        <f t="shared" si="109"/>
        <v>313.41500000000019</v>
      </c>
      <c r="P189" s="108">
        <f t="shared" si="110"/>
        <v>526.91399999999987</v>
      </c>
      <c r="Q189" s="109"/>
      <c r="R189" s="109">
        <v>1636.7840000000001</v>
      </c>
      <c r="S189" s="109">
        <v>1323.3689999999999</v>
      </c>
      <c r="T189" s="109">
        <v>796.45500000000004</v>
      </c>
      <c r="U189" s="87">
        <f t="shared" si="111"/>
        <v>-1</v>
      </c>
      <c r="V189" s="87">
        <f t="shared" si="112"/>
        <v>2.0789426849179389</v>
      </c>
      <c r="W189" s="87">
        <f t="shared" si="113"/>
        <v>-1.242558784646073E-2</v>
      </c>
      <c r="X189" s="108">
        <f t="shared" si="114"/>
        <v>-397.90100000000001</v>
      </c>
      <c r="Y189" s="108">
        <f t="shared" si="115"/>
        <v>268.66800000000001</v>
      </c>
      <c r="Z189" s="108">
        <f t="shared" si="116"/>
        <v>-1.6260000000000048</v>
      </c>
      <c r="AA189" s="109"/>
      <c r="AB189" s="109">
        <v>397.90100000000001</v>
      </c>
      <c r="AC189" s="109">
        <v>129.233</v>
      </c>
      <c r="AD189" s="109">
        <v>130.85900000000001</v>
      </c>
      <c r="AE189" s="87">
        <f t="shared" si="117"/>
        <v>1</v>
      </c>
      <c r="AF189" s="87">
        <f t="shared" si="118"/>
        <v>0.25061781345097317</v>
      </c>
      <c r="AG189" s="87">
        <f t="shared" si="119"/>
        <v>-6.3856248585866204</v>
      </c>
      <c r="AH189" s="108">
        <f t="shared" si="153"/>
        <v>73.384</v>
      </c>
      <c r="AI189" s="108">
        <f t="shared" si="154"/>
        <v>24.542000000000002</v>
      </c>
      <c r="AJ189" s="108">
        <f t="shared" si="155"/>
        <v>-84.667000000000002</v>
      </c>
      <c r="AK189" s="109"/>
      <c r="AL189" s="109">
        <v>-73.384</v>
      </c>
      <c r="AM189" s="109">
        <v>-97.926000000000002</v>
      </c>
      <c r="AN189" s="109">
        <v>-13.259</v>
      </c>
      <c r="AO189" s="87">
        <f t="shared" si="120"/>
        <v>1</v>
      </c>
      <c r="AP189" s="87">
        <f t="shared" si="121"/>
        <v>7.5858276525745977E-2</v>
      </c>
      <c r="AQ189" s="87">
        <f t="shared" si="122"/>
        <v>-4.7030928949929711</v>
      </c>
      <c r="AR189" s="108">
        <f t="shared" si="123"/>
        <v>97.471999999999994</v>
      </c>
      <c r="AS189" s="108">
        <f t="shared" si="124"/>
        <v>8.0010000000000048</v>
      </c>
      <c r="AT189" s="108">
        <f t="shared" si="125"/>
        <v>-86.978999999999999</v>
      </c>
      <c r="AU189" s="109"/>
      <c r="AV189" s="109">
        <v>-97.471999999999994</v>
      </c>
      <c r="AW189" s="109">
        <v>-105.473</v>
      </c>
      <c r="AX189" s="109">
        <v>-18.494</v>
      </c>
      <c r="AY189" s="87">
        <f t="shared" si="126"/>
        <v>-1</v>
      </c>
      <c r="AZ189" s="87">
        <f t="shared" si="127"/>
        <v>0.83273042863835711</v>
      </c>
      <c r="BA189" s="87">
        <f t="shared" si="128"/>
        <v>-0.28652958340753731</v>
      </c>
      <c r="BB189" s="108">
        <f t="shared" si="129"/>
        <v>-477.25400000000002</v>
      </c>
      <c r="BC189" s="108">
        <f t="shared" si="130"/>
        <v>216.84800000000001</v>
      </c>
      <c r="BD189" s="108">
        <f t="shared" si="131"/>
        <v>-104.57900000000001</v>
      </c>
      <c r="BE189" s="109"/>
      <c r="BF189" s="109">
        <v>477.25400000000002</v>
      </c>
      <c r="BG189" s="109">
        <v>260.40600000000001</v>
      </c>
      <c r="BH189" s="109">
        <v>364.98500000000001</v>
      </c>
      <c r="BI189" s="87">
        <f t="shared" si="132"/>
        <v>-1</v>
      </c>
      <c r="BJ189" s="87">
        <f t="shared" si="133"/>
        <v>0.45110187050861522</v>
      </c>
      <c r="BK189" s="87">
        <f t="shared" si="134"/>
        <v>-0.18360059535365292</v>
      </c>
      <c r="BL189" s="108">
        <f t="shared" si="135"/>
        <v>-915.34199999999998</v>
      </c>
      <c r="BM189" s="108">
        <f t="shared" si="136"/>
        <v>284.55099999999993</v>
      </c>
      <c r="BN189" s="108">
        <f t="shared" si="137"/>
        <v>-141.85899999999992</v>
      </c>
      <c r="BO189" s="109"/>
      <c r="BP189" s="109">
        <v>915.34199999999998</v>
      </c>
      <c r="BQ189" s="109">
        <v>630.79100000000005</v>
      </c>
      <c r="BR189" s="109">
        <v>772.65</v>
      </c>
      <c r="BS189" s="87">
        <f t="shared" si="138"/>
        <v>-1</v>
      </c>
      <c r="BT189" s="87">
        <f t="shared" si="139"/>
        <v>0.22652582159624413</v>
      </c>
      <c r="BU189" s="87">
        <f t="shared" si="140"/>
        <v>0.89333333333333331</v>
      </c>
      <c r="BV189" s="108">
        <f t="shared" si="141"/>
        <v>-1045</v>
      </c>
      <c r="BW189" s="108">
        <f t="shared" si="142"/>
        <v>193</v>
      </c>
      <c r="BX189" s="108">
        <f t="shared" si="143"/>
        <v>402</v>
      </c>
      <c r="BY189" s="54"/>
      <c r="BZ189" s="54">
        <v>1045</v>
      </c>
      <c r="CA189" s="54">
        <v>852</v>
      </c>
      <c r="CB189" s="54">
        <v>450</v>
      </c>
      <c r="CC189" s="108">
        <f t="shared" si="144"/>
        <v>0</v>
      </c>
      <c r="CD189" s="108">
        <f t="shared" si="145"/>
        <v>-28</v>
      </c>
      <c r="CE189" s="5"/>
      <c r="CF189" s="5"/>
      <c r="CG189" s="5">
        <v>28</v>
      </c>
      <c r="CH189" s="87" t="e">
        <f t="shared" si="146"/>
        <v>#DIV/0!</v>
      </c>
      <c r="CI189" s="87" t="e">
        <f t="shared" si="147"/>
        <v>#DIV/0!</v>
      </c>
      <c r="CJ189" s="108">
        <f t="shared" si="148"/>
        <v>0</v>
      </c>
      <c r="CK189" s="108">
        <f t="shared" si="149"/>
        <v>0</v>
      </c>
      <c r="CL189" s="54"/>
      <c r="CM189" s="54"/>
      <c r="CN189" s="54"/>
      <c r="CO189" s="19"/>
      <c r="CP189" s="1" t="s">
        <v>9</v>
      </c>
      <c r="CQ189" s="4" t="s">
        <v>13</v>
      </c>
      <c r="CR189" s="1">
        <v>2900</v>
      </c>
      <c r="CS189" s="1" t="s">
        <v>350</v>
      </c>
      <c r="CT189" s="15" t="s">
        <v>15</v>
      </c>
    </row>
    <row r="190" spans="1:98" s="96" customFormat="1" x14ac:dyDescent="0.25">
      <c r="A190" s="80" t="s">
        <v>218</v>
      </c>
      <c r="B190" s="114">
        <v>54638116</v>
      </c>
      <c r="C190" s="5" t="s">
        <v>343</v>
      </c>
      <c r="D190"/>
      <c r="E190">
        <v>522910</v>
      </c>
      <c r="F190" s="106">
        <v>45464</v>
      </c>
      <c r="G190" s="107"/>
      <c r="H190" s="107" t="s">
        <v>21</v>
      </c>
      <c r="I190" s="107" t="s">
        <v>21</v>
      </c>
      <c r="J190" s="107" t="s">
        <v>21</v>
      </c>
      <c r="K190" s="87" t="e">
        <f t="shared" si="105"/>
        <v>#DIV/0!</v>
      </c>
      <c r="L190" s="87" t="e">
        <f t="shared" si="106"/>
        <v>#DIV/0!</v>
      </c>
      <c r="M190" s="87" t="e">
        <f t="shared" si="107"/>
        <v>#DIV/0!</v>
      </c>
      <c r="N190" s="108">
        <f t="shared" si="108"/>
        <v>0</v>
      </c>
      <c r="O190" s="108">
        <f t="shared" si="109"/>
        <v>0</v>
      </c>
      <c r="P190" s="108">
        <f t="shared" si="110"/>
        <v>0</v>
      </c>
      <c r="Q190" s="109"/>
      <c r="R190" s="109"/>
      <c r="S190" s="109"/>
      <c r="T190" s="109"/>
      <c r="U190" s="87">
        <f t="shared" si="111"/>
        <v>-1</v>
      </c>
      <c r="V190" s="87">
        <f t="shared" si="112"/>
        <v>-0.10185509275463775</v>
      </c>
      <c r="W190" s="87">
        <f t="shared" si="113"/>
        <v>0.1434652888953572</v>
      </c>
      <c r="X190" s="108">
        <f t="shared" si="114"/>
        <v>-28.225999999999999</v>
      </c>
      <c r="Y190" s="108">
        <f t="shared" si="115"/>
        <v>-3.2010000000000005</v>
      </c>
      <c r="Z190" s="108">
        <f t="shared" si="116"/>
        <v>3.9429999999999978</v>
      </c>
      <c r="AA190" s="109"/>
      <c r="AB190" s="109">
        <v>28.225999999999999</v>
      </c>
      <c r="AC190" s="109">
        <v>31.427</v>
      </c>
      <c r="AD190" s="109">
        <v>27.484000000000002</v>
      </c>
      <c r="AE190" s="87">
        <f t="shared" si="117"/>
        <v>-1</v>
      </c>
      <c r="AF190" s="87">
        <f t="shared" si="118"/>
        <v>-0.45855236554791745</v>
      </c>
      <c r="AG190" s="87">
        <f t="shared" si="119"/>
        <v>0.96686108165429485</v>
      </c>
      <c r="AH190" s="108">
        <f t="shared" si="153"/>
        <v>-4.0170000000000003</v>
      </c>
      <c r="AI190" s="108">
        <f t="shared" si="154"/>
        <v>-3.4019999999999992</v>
      </c>
      <c r="AJ190" s="108">
        <f t="shared" si="155"/>
        <v>3.6469999999999998</v>
      </c>
      <c r="AK190" s="109"/>
      <c r="AL190" s="109">
        <v>4.0170000000000003</v>
      </c>
      <c r="AM190" s="109">
        <v>7.4189999999999996</v>
      </c>
      <c r="AN190" s="109">
        <v>3.7719999999999998</v>
      </c>
      <c r="AO190" s="87">
        <f t="shared" si="120"/>
        <v>-1</v>
      </c>
      <c r="AP190" s="87">
        <f t="shared" si="121"/>
        <v>-0.79234185571960147</v>
      </c>
      <c r="AQ190" s="87">
        <f t="shared" si="122"/>
        <v>0.13702743278285787</v>
      </c>
      <c r="AR190" s="108">
        <f t="shared" si="123"/>
        <v>-1.73</v>
      </c>
      <c r="AS190" s="108">
        <f t="shared" si="124"/>
        <v>-6.6009999999999991</v>
      </c>
      <c r="AT190" s="108">
        <f t="shared" si="125"/>
        <v>1.0039999999999996</v>
      </c>
      <c r="AU190" s="109"/>
      <c r="AV190" s="109">
        <v>1.73</v>
      </c>
      <c r="AW190" s="109">
        <v>8.3309999999999995</v>
      </c>
      <c r="AX190" s="109">
        <v>7.327</v>
      </c>
      <c r="AY190" s="87">
        <f t="shared" si="126"/>
        <v>-1</v>
      </c>
      <c r="AZ190" s="87">
        <f t="shared" si="127"/>
        <v>-8.6723040711359028E-2</v>
      </c>
      <c r="BA190" s="87">
        <f t="shared" si="128"/>
        <v>3.2865117954258879E-2</v>
      </c>
      <c r="BB190" s="108">
        <f t="shared" si="129"/>
        <v>-52.381</v>
      </c>
      <c r="BC190" s="108">
        <f t="shared" si="130"/>
        <v>-4.9739999999999966</v>
      </c>
      <c r="BD190" s="108">
        <f t="shared" si="131"/>
        <v>1.8249999999999957</v>
      </c>
      <c r="BE190" s="109"/>
      <c r="BF190" s="109">
        <v>52.381</v>
      </c>
      <c r="BG190" s="109">
        <v>57.354999999999997</v>
      </c>
      <c r="BH190" s="109">
        <v>55.53</v>
      </c>
      <c r="BI190" s="87">
        <f t="shared" si="132"/>
        <v>-1</v>
      </c>
      <c r="BJ190" s="87">
        <f t="shared" si="133"/>
        <v>-3.7452120868208379E-2</v>
      </c>
      <c r="BK190" s="87">
        <f t="shared" si="134"/>
        <v>-3.7510240705340668E-2</v>
      </c>
      <c r="BL190" s="108">
        <f t="shared" si="135"/>
        <v>-94.99</v>
      </c>
      <c r="BM190" s="108">
        <f t="shared" si="136"/>
        <v>-3.6960000000000122</v>
      </c>
      <c r="BN190" s="108">
        <f t="shared" si="137"/>
        <v>-3.8459999999999894</v>
      </c>
      <c r="BO190" s="109"/>
      <c r="BP190" s="109">
        <v>94.99</v>
      </c>
      <c r="BQ190" s="109">
        <v>98.686000000000007</v>
      </c>
      <c r="BR190" s="109">
        <v>102.532</v>
      </c>
      <c r="BS190" s="87">
        <f t="shared" si="138"/>
        <v>-1</v>
      </c>
      <c r="BT190" s="87">
        <f t="shared" si="139"/>
        <v>0</v>
      </c>
      <c r="BU190" s="87">
        <f t="shared" si="140"/>
        <v>0</v>
      </c>
      <c r="BV190" s="108">
        <f t="shared" si="141"/>
        <v>-26</v>
      </c>
      <c r="BW190" s="108">
        <f t="shared" si="142"/>
        <v>0</v>
      </c>
      <c r="BX190" s="108">
        <f t="shared" si="143"/>
        <v>0</v>
      </c>
      <c r="BY190" s="54"/>
      <c r="BZ190" s="54">
        <v>26</v>
      </c>
      <c r="CA190" s="54">
        <v>26</v>
      </c>
      <c r="CB190" s="54">
        <v>26</v>
      </c>
      <c r="CC190" s="108">
        <f t="shared" si="144"/>
        <v>0</v>
      </c>
      <c r="CD190" s="108">
        <f t="shared" si="145"/>
        <v>0</v>
      </c>
      <c r="CE190" s="5"/>
      <c r="CF190" s="5"/>
      <c r="CG190" s="5"/>
      <c r="CH190" s="87" t="e">
        <f t="shared" si="146"/>
        <v>#DIV/0!</v>
      </c>
      <c r="CI190" s="87" t="e">
        <f t="shared" si="147"/>
        <v>#DIV/0!</v>
      </c>
      <c r="CJ190" s="108">
        <f t="shared" si="148"/>
        <v>0</v>
      </c>
      <c r="CK190" s="108">
        <f t="shared" si="149"/>
        <v>0</v>
      </c>
      <c r="CL190" s="54"/>
      <c r="CM190" s="54"/>
      <c r="CN190" s="54"/>
      <c r="CO190" s="19"/>
      <c r="CP190" s="1" t="s">
        <v>9</v>
      </c>
      <c r="CQ190" s="4"/>
      <c r="CR190" s="1">
        <v>6000</v>
      </c>
      <c r="CS190" s="1" t="s">
        <v>338</v>
      </c>
      <c r="CT190" s="15" t="s">
        <v>12</v>
      </c>
    </row>
    <row r="191" spans="1:98" s="96" customFormat="1" x14ac:dyDescent="0.25">
      <c r="A191" s="80" t="s">
        <v>175</v>
      </c>
      <c r="B191" s="114">
        <v>25895010</v>
      </c>
      <c r="C191" s="5" t="s">
        <v>163</v>
      </c>
      <c r="D191" t="s">
        <v>200</v>
      </c>
      <c r="E191">
        <v>281300</v>
      </c>
      <c r="F191" s="106">
        <v>45471</v>
      </c>
      <c r="G191" s="107"/>
      <c r="H191" s="107" t="s">
        <v>21</v>
      </c>
      <c r="I191" s="107" t="s">
        <v>21</v>
      </c>
      <c r="J191" s="107" t="s">
        <v>21</v>
      </c>
      <c r="K191" s="87">
        <f t="shared" si="105"/>
        <v>-1</v>
      </c>
      <c r="L191" s="87">
        <f t="shared" si="106"/>
        <v>-2.7700048295597801E-2</v>
      </c>
      <c r="M191" s="87">
        <f t="shared" si="107"/>
        <v>0.57953523323731337</v>
      </c>
      <c r="N191" s="108">
        <f t="shared" si="108"/>
        <v>-674.43100000000004</v>
      </c>
      <c r="O191" s="108">
        <f t="shared" si="109"/>
        <v>-19.213999999999942</v>
      </c>
      <c r="P191" s="108">
        <f t="shared" si="110"/>
        <v>254.5</v>
      </c>
      <c r="Q191" s="109"/>
      <c r="R191" s="109">
        <v>674.43100000000004</v>
      </c>
      <c r="S191" s="109">
        <v>693.64499999999998</v>
      </c>
      <c r="T191" s="109">
        <v>439.14499999999998</v>
      </c>
      <c r="U191" s="87">
        <f t="shared" si="111"/>
        <v>-1</v>
      </c>
      <c r="V191" s="87">
        <f t="shared" si="112"/>
        <v>-8.066721898276048E-3</v>
      </c>
      <c r="W191" s="87">
        <f t="shared" si="113"/>
        <v>0.69570010284262396</v>
      </c>
      <c r="X191" s="108">
        <f t="shared" si="114"/>
        <v>-250.23599999999999</v>
      </c>
      <c r="Y191" s="108">
        <f t="shared" si="115"/>
        <v>-2.0349999999999966</v>
      </c>
      <c r="Z191" s="108">
        <f t="shared" si="116"/>
        <v>103.5</v>
      </c>
      <c r="AA191" s="109"/>
      <c r="AB191" s="109">
        <v>250.23599999999999</v>
      </c>
      <c r="AC191" s="109">
        <v>252.27099999999999</v>
      </c>
      <c r="AD191" s="109">
        <v>148.77099999999999</v>
      </c>
      <c r="AE191" s="87">
        <f t="shared" si="117"/>
        <v>-1</v>
      </c>
      <c r="AF191" s="87">
        <f t="shared" si="118"/>
        <v>-4.0091946734305585E-2</v>
      </c>
      <c r="AG191" s="87">
        <f t="shared" si="119"/>
        <v>1.1090289038599774</v>
      </c>
      <c r="AH191" s="108">
        <f t="shared" si="153"/>
        <v>-121.102</v>
      </c>
      <c r="AI191" s="108">
        <f t="shared" si="154"/>
        <v>-5.0579999999999927</v>
      </c>
      <c r="AJ191" s="108">
        <f t="shared" si="155"/>
        <v>66.340999999999994</v>
      </c>
      <c r="AK191" s="109"/>
      <c r="AL191" s="109">
        <v>121.102</v>
      </c>
      <c r="AM191" s="109">
        <v>126.16</v>
      </c>
      <c r="AN191" s="109">
        <v>59.819000000000003</v>
      </c>
      <c r="AO191" s="87">
        <f t="shared" si="120"/>
        <v>-1</v>
      </c>
      <c r="AP191" s="87">
        <f t="shared" si="121"/>
        <v>3.5998595654694286E-2</v>
      </c>
      <c r="AQ191" s="87">
        <f t="shared" si="122"/>
        <v>1.1014549946810337</v>
      </c>
      <c r="AR191" s="108">
        <f t="shared" si="123"/>
        <v>-126.886</v>
      </c>
      <c r="AS191" s="108">
        <f t="shared" si="124"/>
        <v>4.4089999999999918</v>
      </c>
      <c r="AT191" s="108">
        <f t="shared" si="125"/>
        <v>64.195000000000007</v>
      </c>
      <c r="AU191" s="109"/>
      <c r="AV191" s="109">
        <v>126.886</v>
      </c>
      <c r="AW191" s="109">
        <v>122.477</v>
      </c>
      <c r="AX191" s="109">
        <v>58.281999999999996</v>
      </c>
      <c r="AY191" s="87">
        <f t="shared" si="126"/>
        <v>-1</v>
      </c>
      <c r="AZ191" s="87">
        <f t="shared" si="127"/>
        <v>0.82749538008713031</v>
      </c>
      <c r="BA191" s="87">
        <f t="shared" si="128"/>
        <v>0.68528226374679391</v>
      </c>
      <c r="BB191" s="108">
        <f t="shared" si="129"/>
        <v>-218.55199999999999</v>
      </c>
      <c r="BC191" s="108">
        <f t="shared" si="130"/>
        <v>98.960999999999999</v>
      </c>
      <c r="BD191" s="108">
        <f t="shared" si="131"/>
        <v>48.628999999999991</v>
      </c>
      <c r="BE191" s="109"/>
      <c r="BF191" s="109">
        <v>218.55199999999999</v>
      </c>
      <c r="BG191" s="109">
        <v>119.59099999999999</v>
      </c>
      <c r="BH191" s="109">
        <v>70.962000000000003</v>
      </c>
      <c r="BI191" s="87">
        <f t="shared" si="132"/>
        <v>-1</v>
      </c>
      <c r="BJ191" s="87">
        <f t="shared" si="133"/>
        <v>4.1736755435937453E-2</v>
      </c>
      <c r="BK191" s="87">
        <f t="shared" si="134"/>
        <v>0.22053531871670456</v>
      </c>
      <c r="BL191" s="108">
        <f t="shared" si="135"/>
        <v>-470.66500000000002</v>
      </c>
      <c r="BM191" s="108">
        <f t="shared" si="136"/>
        <v>18.857000000000028</v>
      </c>
      <c r="BN191" s="108">
        <f t="shared" si="137"/>
        <v>81.635999999999967</v>
      </c>
      <c r="BO191" s="109"/>
      <c r="BP191" s="109">
        <v>470.66500000000002</v>
      </c>
      <c r="BQ191" s="109">
        <v>451.80799999999999</v>
      </c>
      <c r="BR191" s="109">
        <v>370.17200000000003</v>
      </c>
      <c r="BS191" s="87">
        <f t="shared" si="138"/>
        <v>-1</v>
      </c>
      <c r="BT191" s="87">
        <f t="shared" si="139"/>
        <v>0</v>
      </c>
      <c r="BU191" s="87">
        <f t="shared" si="140"/>
        <v>0.22981366459627328</v>
      </c>
      <c r="BV191" s="108">
        <f t="shared" si="141"/>
        <v>-198</v>
      </c>
      <c r="BW191" s="108">
        <f t="shared" si="142"/>
        <v>0</v>
      </c>
      <c r="BX191" s="108">
        <f t="shared" si="143"/>
        <v>37</v>
      </c>
      <c r="BY191" s="54"/>
      <c r="BZ191" s="54">
        <v>198</v>
      </c>
      <c r="CA191" s="54">
        <v>198</v>
      </c>
      <c r="CB191" s="54">
        <v>161</v>
      </c>
      <c r="CC191" s="108">
        <f t="shared" si="144"/>
        <v>0</v>
      </c>
      <c r="CD191" s="108">
        <f t="shared" si="145"/>
        <v>0</v>
      </c>
      <c r="CE191" s="5"/>
      <c r="CF191" s="5"/>
      <c r="CG191" s="5"/>
      <c r="CH191" s="87" t="e">
        <f t="shared" si="146"/>
        <v>#DIV/0!</v>
      </c>
      <c r="CI191" s="87" t="e">
        <f t="shared" si="147"/>
        <v>#DIV/0!</v>
      </c>
      <c r="CJ191" s="108">
        <f t="shared" si="148"/>
        <v>0</v>
      </c>
      <c r="CK191" s="108">
        <f t="shared" si="149"/>
        <v>0</v>
      </c>
      <c r="CL191" s="54"/>
      <c r="CM191" s="54"/>
      <c r="CN191" s="54"/>
      <c r="CO191" s="19"/>
      <c r="CP191" s="1" t="s">
        <v>11</v>
      </c>
      <c r="CQ191" s="4" t="s">
        <v>13</v>
      </c>
      <c r="CR191" s="1">
        <v>9230</v>
      </c>
      <c r="CS191" s="1" t="s">
        <v>346</v>
      </c>
      <c r="CT191" s="15" t="s">
        <v>14</v>
      </c>
    </row>
    <row r="192" spans="1:98" s="96" customFormat="1" x14ac:dyDescent="0.25">
      <c r="A192" s="80" t="s">
        <v>367</v>
      </c>
      <c r="B192" s="114">
        <v>17630695</v>
      </c>
      <c r="C192" s="5" t="s">
        <v>163</v>
      </c>
      <c r="D192" t="s">
        <v>200</v>
      </c>
      <c r="E192">
        <v>466900</v>
      </c>
      <c r="F192" s="106">
        <v>45426</v>
      </c>
      <c r="G192" s="107"/>
      <c r="H192" s="107" t="s">
        <v>21</v>
      </c>
      <c r="I192" s="107" t="s">
        <v>21</v>
      </c>
      <c r="J192" s="107" t="s">
        <v>21</v>
      </c>
      <c r="K192" s="87">
        <f t="shared" si="105"/>
        <v>-1</v>
      </c>
      <c r="L192" s="87">
        <f t="shared" si="106"/>
        <v>2.5685849515636905E-2</v>
      </c>
      <c r="M192" s="87">
        <f t="shared" si="107"/>
        <v>0.29706724071851331</v>
      </c>
      <c r="N192" s="108">
        <f t="shared" si="108"/>
        <v>-579.69200000000001</v>
      </c>
      <c r="O192" s="108">
        <f t="shared" si="109"/>
        <v>14.517000000000053</v>
      </c>
      <c r="P192" s="108">
        <f t="shared" si="110"/>
        <v>129.44199999999995</v>
      </c>
      <c r="Q192" s="109"/>
      <c r="R192" s="109">
        <v>579.69200000000001</v>
      </c>
      <c r="S192" s="109">
        <v>565.17499999999995</v>
      </c>
      <c r="T192" s="109">
        <v>435.733</v>
      </c>
      <c r="U192" s="87">
        <f t="shared" si="111"/>
        <v>-1</v>
      </c>
      <c r="V192" s="87">
        <f t="shared" si="112"/>
        <v>0.90706689716590705</v>
      </c>
      <c r="W192" s="87">
        <f t="shared" si="113"/>
        <v>0.18855589224191607</v>
      </c>
      <c r="X192" s="108">
        <f t="shared" si="114"/>
        <v>-109.212</v>
      </c>
      <c r="Y192" s="108">
        <f t="shared" si="115"/>
        <v>51.945</v>
      </c>
      <c r="Z192" s="108">
        <f t="shared" si="116"/>
        <v>9.0850000000000009</v>
      </c>
      <c r="AA192" s="109"/>
      <c r="AB192" s="109">
        <v>109.212</v>
      </c>
      <c r="AC192" s="109">
        <v>57.267000000000003</v>
      </c>
      <c r="AD192" s="109">
        <v>48.182000000000002</v>
      </c>
      <c r="AE192" s="87">
        <f t="shared" si="117"/>
        <v>-1</v>
      </c>
      <c r="AF192" s="87">
        <f t="shared" si="118"/>
        <v>12.796728264162375</v>
      </c>
      <c r="AG192" s="87">
        <f t="shared" si="119"/>
        <v>0.49977269283224729</v>
      </c>
      <c r="AH192" s="108">
        <f t="shared" si="153"/>
        <v>-38.941000000000003</v>
      </c>
      <c r="AI192" s="108">
        <f t="shared" si="154"/>
        <v>42.242000000000004</v>
      </c>
      <c r="AJ192" s="108">
        <f t="shared" si="155"/>
        <v>3.298</v>
      </c>
      <c r="AK192" s="109"/>
      <c r="AL192" s="109">
        <v>38.941000000000003</v>
      </c>
      <c r="AM192" s="109">
        <v>-3.3010000000000002</v>
      </c>
      <c r="AN192" s="109">
        <v>-6.5990000000000002</v>
      </c>
      <c r="AO192" s="87">
        <f t="shared" si="120"/>
        <v>-1</v>
      </c>
      <c r="AP192" s="87">
        <f t="shared" si="121"/>
        <v>3.5518566869741801</v>
      </c>
      <c r="AQ192" s="87">
        <f t="shared" si="122"/>
        <v>9.2209043736100824</v>
      </c>
      <c r="AR192" s="108">
        <f t="shared" si="123"/>
        <v>-62.761000000000003</v>
      </c>
      <c r="AS192" s="108">
        <f t="shared" si="124"/>
        <v>48.972999999999999</v>
      </c>
      <c r="AT192" s="108">
        <f t="shared" si="125"/>
        <v>12.439</v>
      </c>
      <c r="AU192" s="109"/>
      <c r="AV192" s="109">
        <v>62.761000000000003</v>
      </c>
      <c r="AW192" s="109">
        <v>13.788</v>
      </c>
      <c r="AX192" s="109">
        <v>1.349</v>
      </c>
      <c r="AY192" s="87">
        <f t="shared" si="126"/>
        <v>-1</v>
      </c>
      <c r="AZ192" s="87">
        <f t="shared" si="127"/>
        <v>0.27048609275977892</v>
      </c>
      <c r="BA192" s="87">
        <f t="shared" si="128"/>
        <v>6.246267094791539E-2</v>
      </c>
      <c r="BB192" s="108">
        <f t="shared" si="129"/>
        <v>-264.42500000000001</v>
      </c>
      <c r="BC192" s="108">
        <f t="shared" si="130"/>
        <v>56.296000000000021</v>
      </c>
      <c r="BD192" s="108">
        <f t="shared" si="131"/>
        <v>12.23599999999999</v>
      </c>
      <c r="BE192" s="109"/>
      <c r="BF192" s="109">
        <v>264.42500000000001</v>
      </c>
      <c r="BG192" s="109">
        <v>208.12899999999999</v>
      </c>
      <c r="BH192" s="109">
        <v>195.893</v>
      </c>
      <c r="BI192" s="87">
        <f t="shared" si="132"/>
        <v>-1</v>
      </c>
      <c r="BJ192" s="87">
        <f t="shared" si="133"/>
        <v>-6.2621022513800195E-2</v>
      </c>
      <c r="BK192" s="87">
        <f t="shared" si="134"/>
        <v>0.16126325681299503</v>
      </c>
      <c r="BL192" s="108">
        <f t="shared" si="135"/>
        <v>-518.94799999999998</v>
      </c>
      <c r="BM192" s="108">
        <f t="shared" si="136"/>
        <v>-34.668000000000006</v>
      </c>
      <c r="BN192" s="108">
        <f t="shared" si="137"/>
        <v>76.88</v>
      </c>
      <c r="BO192" s="109"/>
      <c r="BP192" s="109">
        <v>518.94799999999998</v>
      </c>
      <c r="BQ192" s="109">
        <v>553.61599999999999</v>
      </c>
      <c r="BR192" s="109">
        <v>476.73599999999999</v>
      </c>
      <c r="BS192" s="87">
        <f t="shared" si="138"/>
        <v>-1</v>
      </c>
      <c r="BT192" s="87">
        <f t="shared" si="139"/>
        <v>2.8571428571428571E-2</v>
      </c>
      <c r="BU192" s="87">
        <f t="shared" si="140"/>
        <v>0.05</v>
      </c>
      <c r="BV192" s="108">
        <f t="shared" si="141"/>
        <v>-108</v>
      </c>
      <c r="BW192" s="108">
        <f t="shared" si="142"/>
        <v>3</v>
      </c>
      <c r="BX192" s="108">
        <f t="shared" si="143"/>
        <v>5</v>
      </c>
      <c r="BY192" s="54"/>
      <c r="BZ192" s="54">
        <v>108</v>
      </c>
      <c r="CA192" s="54">
        <v>105</v>
      </c>
      <c r="CB192" s="54">
        <v>100</v>
      </c>
      <c r="CC192" s="108">
        <f t="shared" si="144"/>
        <v>0</v>
      </c>
      <c r="CD192" s="108">
        <f t="shared" si="145"/>
        <v>0</v>
      </c>
      <c r="CE192" s="5"/>
      <c r="CF192" s="5"/>
      <c r="CG192" s="5"/>
      <c r="CH192" s="87" t="e">
        <f t="shared" si="146"/>
        <v>#DIV/0!</v>
      </c>
      <c r="CI192" s="87" t="e">
        <f t="shared" si="147"/>
        <v>#DIV/0!</v>
      </c>
      <c r="CJ192" s="108">
        <f t="shared" si="148"/>
        <v>0</v>
      </c>
      <c r="CK192" s="108">
        <f t="shared" si="149"/>
        <v>0</v>
      </c>
      <c r="CL192" s="54"/>
      <c r="CM192" s="54"/>
      <c r="CN192" s="54"/>
      <c r="CO192" s="19"/>
      <c r="CP192" s="1" t="s">
        <v>9</v>
      </c>
      <c r="CQ192" s="4"/>
      <c r="CR192" s="1">
        <v>8370</v>
      </c>
      <c r="CS192" s="1" t="s">
        <v>380</v>
      </c>
      <c r="CT192" s="15" t="s">
        <v>10</v>
      </c>
    </row>
    <row r="193" spans="1:98" s="96" customFormat="1" x14ac:dyDescent="0.25">
      <c r="A193" s="80" t="s">
        <v>361</v>
      </c>
      <c r="B193" s="114">
        <v>21792802</v>
      </c>
      <c r="C193" s="5" t="s">
        <v>112</v>
      </c>
      <c r="D193"/>
      <c r="E193">
        <v>522220</v>
      </c>
      <c r="F193" s="106">
        <v>45448</v>
      </c>
      <c r="G193" s="107"/>
      <c r="H193" s="107" t="s">
        <v>21</v>
      </c>
      <c r="I193" s="107" t="s">
        <v>21</v>
      </c>
      <c r="J193" s="107" t="s">
        <v>21</v>
      </c>
      <c r="K193" s="87" t="e">
        <f t="shared" si="105"/>
        <v>#DIV/0!</v>
      </c>
      <c r="L193" s="87" t="e">
        <f t="shared" si="106"/>
        <v>#DIV/0!</v>
      </c>
      <c r="M193" s="87" t="e">
        <f t="shared" si="107"/>
        <v>#DIV/0!</v>
      </c>
      <c r="N193" s="108">
        <f t="shared" si="108"/>
        <v>0</v>
      </c>
      <c r="O193" s="108">
        <f t="shared" si="109"/>
        <v>0</v>
      </c>
      <c r="P193" s="108">
        <f t="shared" si="110"/>
        <v>0</v>
      </c>
      <c r="Q193" s="109"/>
      <c r="R193" s="109"/>
      <c r="S193" s="109"/>
      <c r="T193" s="109"/>
      <c r="U193" s="87">
        <f t="shared" si="111"/>
        <v>-1</v>
      </c>
      <c r="V193" s="87">
        <f t="shared" si="112"/>
        <v>-3.6363636363636272E-2</v>
      </c>
      <c r="W193" s="87">
        <f t="shared" si="113"/>
        <v>0.44027225010094012</v>
      </c>
      <c r="X193" s="108">
        <f t="shared" si="114"/>
        <v>-24.062000000000001</v>
      </c>
      <c r="Y193" s="108">
        <f t="shared" si="115"/>
        <v>-0.9079999999999977</v>
      </c>
      <c r="Z193" s="108">
        <f t="shared" si="116"/>
        <v>7.6329999999999991</v>
      </c>
      <c r="AA193" s="109"/>
      <c r="AB193" s="109">
        <v>24.062000000000001</v>
      </c>
      <c r="AC193" s="109">
        <v>24.97</v>
      </c>
      <c r="AD193" s="109">
        <v>17.337</v>
      </c>
      <c r="AE193" s="87">
        <f t="shared" si="117"/>
        <v>-1</v>
      </c>
      <c r="AF193" s="87">
        <f t="shared" si="118"/>
        <v>-0.57654666200629157</v>
      </c>
      <c r="AG193" s="87">
        <f t="shared" si="119"/>
        <v>13.466230936819171</v>
      </c>
      <c r="AH193" s="108">
        <f t="shared" si="153"/>
        <v>-2.423</v>
      </c>
      <c r="AI193" s="108">
        <f t="shared" si="154"/>
        <v>-3.2990000000000004</v>
      </c>
      <c r="AJ193" s="108">
        <f t="shared" si="155"/>
        <v>6.181</v>
      </c>
      <c r="AK193" s="109"/>
      <c r="AL193" s="109">
        <v>2.423</v>
      </c>
      <c r="AM193" s="109">
        <v>5.7220000000000004</v>
      </c>
      <c r="AN193" s="109">
        <v>-0.45900000000000002</v>
      </c>
      <c r="AO193" s="87">
        <f t="shared" si="120"/>
        <v>-1</v>
      </c>
      <c r="AP193" s="87">
        <f t="shared" si="121"/>
        <v>-0.76717635066258927</v>
      </c>
      <c r="AQ193" s="87">
        <f t="shared" si="122"/>
        <v>5.7072936660268709</v>
      </c>
      <c r="AR193" s="108">
        <f t="shared" si="123"/>
        <v>-1.1419999999999999</v>
      </c>
      <c r="AS193" s="108">
        <f t="shared" si="124"/>
        <v>-3.7630000000000003</v>
      </c>
      <c r="AT193" s="108">
        <f t="shared" si="125"/>
        <v>5.9470000000000001</v>
      </c>
      <c r="AU193" s="109"/>
      <c r="AV193" s="109">
        <v>1.1419999999999999</v>
      </c>
      <c r="AW193" s="109">
        <v>4.9050000000000002</v>
      </c>
      <c r="AX193" s="109">
        <v>-1.042</v>
      </c>
      <c r="AY193" s="87">
        <f t="shared" si="126"/>
        <v>-1</v>
      </c>
      <c r="AZ193" s="87">
        <f t="shared" si="127"/>
        <v>5.2713350349574088E-3</v>
      </c>
      <c r="BA193" s="87">
        <f t="shared" si="128"/>
        <v>0.15979149237402657</v>
      </c>
      <c r="BB193" s="108">
        <f t="shared" si="129"/>
        <v>-36.234000000000002</v>
      </c>
      <c r="BC193" s="108">
        <f t="shared" si="130"/>
        <v>0.19000000000000483</v>
      </c>
      <c r="BD193" s="108">
        <f t="shared" si="131"/>
        <v>4.9659999999999975</v>
      </c>
      <c r="BE193" s="109"/>
      <c r="BF193" s="109">
        <v>36.234000000000002</v>
      </c>
      <c r="BG193" s="109">
        <v>36.043999999999997</v>
      </c>
      <c r="BH193" s="109">
        <v>31.077999999999999</v>
      </c>
      <c r="BI193" s="87">
        <f t="shared" si="132"/>
        <v>-1</v>
      </c>
      <c r="BJ193" s="87">
        <f t="shared" si="133"/>
        <v>-6.542304623684507E-2</v>
      </c>
      <c r="BK193" s="87">
        <f t="shared" si="134"/>
        <v>0.25571299079242388</v>
      </c>
      <c r="BL193" s="108">
        <f t="shared" si="135"/>
        <v>-73.796999999999997</v>
      </c>
      <c r="BM193" s="108">
        <f t="shared" si="136"/>
        <v>-5.1659999999999968</v>
      </c>
      <c r="BN193" s="108">
        <f t="shared" si="137"/>
        <v>16.079999999999991</v>
      </c>
      <c r="BO193" s="109"/>
      <c r="BP193" s="109">
        <v>73.796999999999997</v>
      </c>
      <c r="BQ193" s="109">
        <v>78.962999999999994</v>
      </c>
      <c r="BR193" s="109">
        <v>62.883000000000003</v>
      </c>
      <c r="BS193" s="87">
        <f t="shared" si="138"/>
        <v>-1</v>
      </c>
      <c r="BT193" s="87">
        <f t="shared" si="139"/>
        <v>6.8181818181818177E-2</v>
      </c>
      <c r="BU193" s="87">
        <f t="shared" si="140"/>
        <v>4.7619047619047616E-2</v>
      </c>
      <c r="BV193" s="108">
        <f t="shared" si="141"/>
        <v>-47</v>
      </c>
      <c r="BW193" s="108">
        <f t="shared" si="142"/>
        <v>3</v>
      </c>
      <c r="BX193" s="108">
        <f t="shared" si="143"/>
        <v>2</v>
      </c>
      <c r="BY193" s="54"/>
      <c r="BZ193" s="54">
        <v>47</v>
      </c>
      <c r="CA193" s="54">
        <v>44</v>
      </c>
      <c r="CB193" s="54">
        <v>42</v>
      </c>
      <c r="CC193" s="108">
        <f t="shared" si="144"/>
        <v>0</v>
      </c>
      <c r="CD193" s="108">
        <f t="shared" si="145"/>
        <v>0</v>
      </c>
      <c r="CE193" s="5"/>
      <c r="CF193" s="5"/>
      <c r="CG193" s="5"/>
      <c r="CH193" s="87" t="e">
        <f t="shared" si="146"/>
        <v>#DIV/0!</v>
      </c>
      <c r="CI193" s="87" t="e">
        <f t="shared" si="147"/>
        <v>#DIV/0!</v>
      </c>
      <c r="CJ193" s="108">
        <f t="shared" si="148"/>
        <v>0</v>
      </c>
      <c r="CK193" s="108">
        <f t="shared" si="149"/>
        <v>0</v>
      </c>
      <c r="CL193" s="54"/>
      <c r="CM193" s="54"/>
      <c r="CN193" s="54"/>
      <c r="CO193" s="19"/>
      <c r="CP193" s="1" t="s">
        <v>11</v>
      </c>
      <c r="CQ193" s="4"/>
      <c r="CR193" s="1">
        <v>5700</v>
      </c>
      <c r="CS193" s="1" t="s">
        <v>306</v>
      </c>
      <c r="CT193" s="15" t="s">
        <v>295</v>
      </c>
    </row>
    <row r="194" spans="1:98" s="96" customFormat="1" x14ac:dyDescent="0.25">
      <c r="A194" s="80" t="s">
        <v>255</v>
      </c>
      <c r="B194" s="114">
        <v>34604215</v>
      </c>
      <c r="C194" s="5" t="s">
        <v>111</v>
      </c>
      <c r="D194"/>
      <c r="E194">
        <v>331200</v>
      </c>
      <c r="F194" s="106">
        <v>45473</v>
      </c>
      <c r="G194" s="107"/>
      <c r="H194" s="107" t="s">
        <v>21</v>
      </c>
      <c r="I194" s="107" t="s">
        <v>21</v>
      </c>
      <c r="J194" s="107" t="s">
        <v>21</v>
      </c>
      <c r="K194" s="87" t="e">
        <f t="shared" ref="K194:K226" si="156">Q194/R194-1</f>
        <v>#DIV/0!</v>
      </c>
      <c r="L194" s="87" t="e">
        <f t="shared" ref="L194:L226" si="157">R194/S194-1</f>
        <v>#DIV/0!</v>
      </c>
      <c r="M194" s="87" t="e">
        <f t="shared" ref="M194:M226" si="158">S194/T194-1</f>
        <v>#DIV/0!</v>
      </c>
      <c r="N194" s="108">
        <f t="shared" ref="N194:N226" si="159">Q194-R194</f>
        <v>0</v>
      </c>
      <c r="O194" s="108">
        <f t="shared" ref="O194:O226" si="160">R194-S194</f>
        <v>0</v>
      </c>
      <c r="P194" s="108">
        <f t="shared" ref="P194:P226" si="161">S194-T194</f>
        <v>0</v>
      </c>
      <c r="Q194" s="109"/>
      <c r="R194" s="109"/>
      <c r="S194" s="109"/>
      <c r="T194" s="109"/>
      <c r="U194" s="87">
        <f t="shared" ref="U194:U226" si="162">(AA194-AB194)/ABS(AB194)</f>
        <v>-1</v>
      </c>
      <c r="V194" s="87">
        <f t="shared" ref="V194:V226" si="163">(AB194-AC194)/ABS(AC194)</f>
        <v>-0.14348441412345311</v>
      </c>
      <c r="W194" s="87">
        <f t="shared" ref="W194:W226" si="164">(AC194-AD194)/ABS(AD194)</f>
        <v>0.31295709555232631</v>
      </c>
      <c r="X194" s="108">
        <f t="shared" ref="X194:X226" si="165">AA194-AB194</f>
        <v>-47.206000000000003</v>
      </c>
      <c r="Y194" s="108">
        <f t="shared" ref="Y194:Y226" si="166">AB194-AC194</f>
        <v>-7.9079999999999941</v>
      </c>
      <c r="Z194" s="108">
        <f t="shared" ref="Z194:Z226" si="167">AC194-AD194</f>
        <v>13.137</v>
      </c>
      <c r="AA194" s="109"/>
      <c r="AB194" s="109">
        <v>47.206000000000003</v>
      </c>
      <c r="AC194" s="109">
        <v>55.113999999999997</v>
      </c>
      <c r="AD194" s="109">
        <v>41.976999999999997</v>
      </c>
      <c r="AE194" s="87">
        <f t="shared" ref="AE194:AE226" si="168">(AK194-AL194)/ABS(AL194)</f>
        <v>-1</v>
      </c>
      <c r="AF194" s="87">
        <f t="shared" ref="AF194:AF226" si="169">(AL194-AM194)/ABS(AM194)</f>
        <v>-0.51607891875097089</v>
      </c>
      <c r="AG194" s="87">
        <f t="shared" ref="AG194:AG226" si="170">(AM194-AN194)/ABS(AN194)</f>
        <v>8.5741199801685681</v>
      </c>
      <c r="AH194" s="108">
        <f t="shared" si="153"/>
        <v>-9.3450000000000006</v>
      </c>
      <c r="AI194" s="108">
        <f t="shared" si="154"/>
        <v>-9.9659999999999993</v>
      </c>
      <c r="AJ194" s="108">
        <f t="shared" si="155"/>
        <v>17.294</v>
      </c>
      <c r="AK194" s="109"/>
      <c r="AL194" s="109">
        <v>9.3450000000000006</v>
      </c>
      <c r="AM194" s="109">
        <v>19.311</v>
      </c>
      <c r="AN194" s="109">
        <v>2.0169999999999999</v>
      </c>
      <c r="AO194" s="87">
        <f t="shared" ref="AO194:AO226" si="171">(AU194-AV194)/ABS(AV194)</f>
        <v>-1</v>
      </c>
      <c r="AP194" s="87">
        <f t="shared" ref="AP194:AP226" si="172">(AV194-AW194)/ABS(AW194)</f>
        <v>-0.56074446220598306</v>
      </c>
      <c r="AQ194" s="87">
        <f t="shared" ref="AQ194:AQ226" si="173">(AW194-AX194)/ABS(AX194)</f>
        <v>118.15646258503402</v>
      </c>
      <c r="AR194" s="108">
        <f t="shared" ref="AR194:AR226" si="174">AU194-AV194</f>
        <v>-7.694</v>
      </c>
      <c r="AS194" s="108">
        <f t="shared" ref="AS194:AS226" si="175">AV194-AW194</f>
        <v>-9.8219999999999992</v>
      </c>
      <c r="AT194" s="108">
        <f t="shared" ref="AT194:AT226" si="176">AW194-AX194</f>
        <v>17.369</v>
      </c>
      <c r="AU194" s="109"/>
      <c r="AV194" s="109">
        <v>7.694</v>
      </c>
      <c r="AW194" s="109">
        <v>17.515999999999998</v>
      </c>
      <c r="AX194" s="109">
        <v>0.14699999999999999</v>
      </c>
      <c r="AY194" s="87">
        <f t="shared" ref="AY194:AY226" si="177">(BE194-BF194)/ABS(BF194)</f>
        <v>-1</v>
      </c>
      <c r="AZ194" s="87">
        <f t="shared" ref="AZ194:AZ226" si="178">(BF194-BG194)/ABS(BG194)</f>
        <v>0.15264194512360763</v>
      </c>
      <c r="BA194" s="87">
        <f t="shared" ref="BA194:BA226" si="179">(BG194-BH194)/ABS(BH194)</f>
        <v>0.96189207195203208</v>
      </c>
      <c r="BB194" s="108">
        <f t="shared" ref="BB194:BB226" si="180">BE194-BF194</f>
        <v>-33.942999999999998</v>
      </c>
      <c r="BC194" s="108">
        <f t="shared" ref="BC194:BC226" si="181">BF194-BG194</f>
        <v>4.4949999999999974</v>
      </c>
      <c r="BD194" s="108">
        <f t="shared" ref="BD194:BD226" si="182">BG194-BH194</f>
        <v>14.438000000000001</v>
      </c>
      <c r="BE194" s="109"/>
      <c r="BF194" s="109">
        <v>33.942999999999998</v>
      </c>
      <c r="BG194" s="109">
        <v>29.448</v>
      </c>
      <c r="BH194" s="109">
        <v>15.01</v>
      </c>
      <c r="BI194" s="87">
        <f t="shared" ref="BI194:BI226" si="183">(BO194-BP194)/ABS(BP194)</f>
        <v>-1</v>
      </c>
      <c r="BJ194" s="87">
        <f t="shared" ref="BJ194:BJ226" si="184">(BP194-BQ194)/ABS(BQ194)</f>
        <v>0.22771605327946484</v>
      </c>
      <c r="BK194" s="87">
        <f t="shared" ref="BK194:BK226" si="185">(BQ194-BR194)/ABS(BR194)</f>
        <v>0.14586422655430567</v>
      </c>
      <c r="BL194" s="108">
        <f t="shared" ref="BL194:BL226" si="186">BO194-BP194</f>
        <v>-77.793000000000006</v>
      </c>
      <c r="BM194" s="108">
        <f t="shared" ref="BM194:BM226" si="187">BP194-BQ194</f>
        <v>14.429000000000009</v>
      </c>
      <c r="BN194" s="108">
        <f t="shared" ref="BN194:BN226" si="188">BQ194-BR194</f>
        <v>8.0659999999999954</v>
      </c>
      <c r="BO194" s="109"/>
      <c r="BP194" s="109">
        <v>77.793000000000006</v>
      </c>
      <c r="BQ194" s="109">
        <v>63.363999999999997</v>
      </c>
      <c r="BR194" s="109">
        <v>55.298000000000002</v>
      </c>
      <c r="BS194" s="87">
        <f t="shared" ref="BS194:BS226" si="189">(BY194-BZ194)/ABS(BZ194)</f>
        <v>-1</v>
      </c>
      <c r="BT194" s="87">
        <f t="shared" ref="BT194:BT226" si="190">(BZ194-CA194)/ABS(CA194)</f>
        <v>3.5714285714285712E-2</v>
      </c>
      <c r="BU194" s="87">
        <f t="shared" ref="BU194:BU226" si="191">(CA194-CB194)/ABS(CB194)</f>
        <v>-0.15151515151515152</v>
      </c>
      <c r="BV194" s="108">
        <f t="shared" ref="BV194:BV226" si="192">BY194-BZ194</f>
        <v>-58</v>
      </c>
      <c r="BW194" s="108">
        <f t="shared" ref="BW194:BW226" si="193">BZ194-CA194</f>
        <v>2</v>
      </c>
      <c r="BX194" s="108">
        <f t="shared" ref="BX194:BX226" si="194">CA194-CB194</f>
        <v>-10</v>
      </c>
      <c r="BY194" s="54"/>
      <c r="BZ194" s="54">
        <v>58</v>
      </c>
      <c r="CA194" s="54">
        <v>56</v>
      </c>
      <c r="CB194" s="54">
        <v>66</v>
      </c>
      <c r="CC194" s="108">
        <f t="shared" ref="CC194:CC226" si="195">CE194-CF194</f>
        <v>0</v>
      </c>
      <c r="CD194" s="108">
        <f t="shared" ref="CD194:CD226" si="196">CF194-CG194</f>
        <v>0</v>
      </c>
      <c r="CE194" s="5"/>
      <c r="CF194" s="5"/>
      <c r="CG194" s="5"/>
      <c r="CH194" s="87" t="e">
        <f t="shared" ref="CH194:CH226" si="197">(CL194-CM194)/ABS(CM194)</f>
        <v>#DIV/0!</v>
      </c>
      <c r="CI194" s="87" t="e">
        <f t="shared" ref="CI194:CI226" si="198">(CM194-CN194)/ABS(CN194)</f>
        <v>#DIV/0!</v>
      </c>
      <c r="CJ194" s="108">
        <f t="shared" ref="CJ194:CJ226" si="199">CL194-CM194</f>
        <v>0</v>
      </c>
      <c r="CK194" s="108">
        <f t="shared" ref="CK194:CK226" si="200">CM194-CN194</f>
        <v>0</v>
      </c>
      <c r="CL194" s="54"/>
      <c r="CM194" s="54"/>
      <c r="CN194" s="54"/>
      <c r="CO194" s="19"/>
      <c r="CP194" s="1" t="s">
        <v>18</v>
      </c>
      <c r="CQ194" s="4" t="s">
        <v>13</v>
      </c>
      <c r="CR194" s="1">
        <v>5985</v>
      </c>
      <c r="CS194" s="1" t="s">
        <v>410</v>
      </c>
      <c r="CT194" s="15" t="s">
        <v>12</v>
      </c>
    </row>
    <row r="195" spans="1:98" s="96" customFormat="1" x14ac:dyDescent="0.25">
      <c r="A195" s="80" t="s">
        <v>118</v>
      </c>
      <c r="B195" s="114">
        <v>21426695</v>
      </c>
      <c r="C195" s="5" t="s">
        <v>112</v>
      </c>
      <c r="D195"/>
      <c r="E195">
        <v>502000</v>
      </c>
      <c r="F195" s="106">
        <v>45449</v>
      </c>
      <c r="G195" s="107"/>
      <c r="H195" s="107" t="s">
        <v>21</v>
      </c>
      <c r="I195" s="107" t="s">
        <v>21</v>
      </c>
      <c r="J195" s="107" t="s">
        <v>21</v>
      </c>
      <c r="K195" s="87">
        <f t="shared" si="156"/>
        <v>-1</v>
      </c>
      <c r="L195" s="87">
        <f t="shared" si="157"/>
        <v>-0.29232902755480639</v>
      </c>
      <c r="M195" s="87">
        <f t="shared" si="158"/>
        <v>-0.24840196566772477</v>
      </c>
      <c r="N195" s="108">
        <f t="shared" si="159"/>
        <v>-715.43200000000002</v>
      </c>
      <c r="O195" s="108">
        <f t="shared" si="160"/>
        <v>-295.53499999999997</v>
      </c>
      <c r="P195" s="108">
        <f t="shared" si="161"/>
        <v>-334.12299999999993</v>
      </c>
      <c r="Q195" s="109"/>
      <c r="R195" s="109">
        <v>715.43200000000002</v>
      </c>
      <c r="S195" s="109">
        <v>1010.967</v>
      </c>
      <c r="T195" s="109">
        <v>1345.09</v>
      </c>
      <c r="U195" s="87">
        <f t="shared" si="162"/>
        <v>1</v>
      </c>
      <c r="V195" s="87">
        <f t="shared" si="163"/>
        <v>-1.2106728068621746</v>
      </c>
      <c r="W195" s="87">
        <f t="shared" si="164"/>
        <v>-0.43080652904464717</v>
      </c>
      <c r="X195" s="108">
        <f t="shared" si="165"/>
        <v>24.978000000000002</v>
      </c>
      <c r="Y195" s="108">
        <f t="shared" si="166"/>
        <v>-143.541</v>
      </c>
      <c r="Z195" s="108">
        <f t="shared" si="167"/>
        <v>-89.737000000000009</v>
      </c>
      <c r="AA195" s="109"/>
      <c r="AB195" s="109">
        <v>-24.978000000000002</v>
      </c>
      <c r="AC195" s="109">
        <v>118.563</v>
      </c>
      <c r="AD195" s="109">
        <v>208.3</v>
      </c>
      <c r="AE195" s="87">
        <f t="shared" si="168"/>
        <v>1</v>
      </c>
      <c r="AF195" s="87">
        <f t="shared" si="169"/>
        <v>-1.3435236329580857</v>
      </c>
      <c r="AG195" s="87">
        <f t="shared" si="170"/>
        <v>-0.45688764785567104</v>
      </c>
      <c r="AH195" s="108">
        <f t="shared" si="153"/>
        <v>35.947000000000003</v>
      </c>
      <c r="AI195" s="108">
        <f t="shared" si="154"/>
        <v>-140.589</v>
      </c>
      <c r="AJ195" s="108">
        <f t="shared" si="155"/>
        <v>-88.028999999999996</v>
      </c>
      <c r="AK195" s="109"/>
      <c r="AL195" s="109">
        <v>-35.947000000000003</v>
      </c>
      <c r="AM195" s="109">
        <v>104.642</v>
      </c>
      <c r="AN195" s="109">
        <v>192.67099999999999</v>
      </c>
      <c r="AO195" s="87">
        <f t="shared" si="171"/>
        <v>1</v>
      </c>
      <c r="AP195" s="87">
        <f t="shared" si="172"/>
        <v>-1.3416254308104048</v>
      </c>
      <c r="AQ195" s="87">
        <f t="shared" si="173"/>
        <v>-0.45953848955487919</v>
      </c>
      <c r="AR195" s="108">
        <f t="shared" si="174"/>
        <v>35.485999999999997</v>
      </c>
      <c r="AS195" s="108">
        <f t="shared" si="175"/>
        <v>-139.35999999999999</v>
      </c>
      <c r="AT195" s="108">
        <f t="shared" si="176"/>
        <v>-88.320999999999998</v>
      </c>
      <c r="AU195" s="109"/>
      <c r="AV195" s="109">
        <v>-35.485999999999997</v>
      </c>
      <c r="AW195" s="109">
        <v>103.874</v>
      </c>
      <c r="AX195" s="109">
        <v>192.19499999999999</v>
      </c>
      <c r="AY195" s="87">
        <f t="shared" si="177"/>
        <v>-1</v>
      </c>
      <c r="AZ195" s="87">
        <f t="shared" si="178"/>
        <v>-0.38747210828245932</v>
      </c>
      <c r="BA195" s="87">
        <f t="shared" si="179"/>
        <v>-0.33349857661725729</v>
      </c>
      <c r="BB195" s="108">
        <f t="shared" si="180"/>
        <v>-83.177000000000007</v>
      </c>
      <c r="BC195" s="108">
        <f t="shared" si="181"/>
        <v>-52.616</v>
      </c>
      <c r="BD195" s="108">
        <f t="shared" si="182"/>
        <v>-67.947000000000003</v>
      </c>
      <c r="BE195" s="109"/>
      <c r="BF195" s="109">
        <v>83.177000000000007</v>
      </c>
      <c r="BG195" s="109">
        <v>135.79300000000001</v>
      </c>
      <c r="BH195" s="109">
        <v>203.74</v>
      </c>
      <c r="BI195" s="87">
        <f t="shared" si="183"/>
        <v>-1</v>
      </c>
      <c r="BJ195" s="87">
        <f t="shared" si="184"/>
        <v>-0.33234872802936039</v>
      </c>
      <c r="BK195" s="87">
        <f t="shared" si="185"/>
        <v>-0.31462948829576443</v>
      </c>
      <c r="BL195" s="108">
        <f t="shared" si="186"/>
        <v>-127.70699999999999</v>
      </c>
      <c r="BM195" s="108">
        <f t="shared" si="187"/>
        <v>-63.570999999999998</v>
      </c>
      <c r="BN195" s="108">
        <f t="shared" si="188"/>
        <v>-87.808999999999997</v>
      </c>
      <c r="BO195" s="109"/>
      <c r="BP195" s="109">
        <v>127.70699999999999</v>
      </c>
      <c r="BQ195" s="109">
        <v>191.27799999999999</v>
      </c>
      <c r="BR195" s="109">
        <v>279.08699999999999</v>
      </c>
      <c r="BS195" s="87">
        <f t="shared" si="189"/>
        <v>-1</v>
      </c>
      <c r="BT195" s="87">
        <f t="shared" si="190"/>
        <v>0</v>
      </c>
      <c r="BU195" s="87">
        <f t="shared" si="191"/>
        <v>0</v>
      </c>
      <c r="BV195" s="108">
        <f t="shared" si="192"/>
        <v>-10</v>
      </c>
      <c r="BW195" s="108">
        <f t="shared" si="193"/>
        <v>0</v>
      </c>
      <c r="BX195" s="108">
        <f t="shared" si="194"/>
        <v>0</v>
      </c>
      <c r="BY195" s="54"/>
      <c r="BZ195" s="54">
        <v>10</v>
      </c>
      <c r="CA195" s="54">
        <v>10</v>
      </c>
      <c r="CB195" s="54">
        <v>10</v>
      </c>
      <c r="CC195" s="108">
        <f t="shared" si="195"/>
        <v>0</v>
      </c>
      <c r="CD195" s="108">
        <f t="shared" si="196"/>
        <v>-27</v>
      </c>
      <c r="CE195" s="5"/>
      <c r="CF195" s="5"/>
      <c r="CG195" s="5">
        <v>27</v>
      </c>
      <c r="CH195" s="87" t="e">
        <f t="shared" si="197"/>
        <v>#DIV/0!</v>
      </c>
      <c r="CI195" s="87" t="e">
        <f t="shared" si="198"/>
        <v>#DIV/0!</v>
      </c>
      <c r="CJ195" s="108">
        <f t="shared" si="199"/>
        <v>0</v>
      </c>
      <c r="CK195" s="108">
        <f t="shared" si="200"/>
        <v>0</v>
      </c>
      <c r="CL195" s="54"/>
      <c r="CM195" s="54"/>
      <c r="CN195" s="54"/>
      <c r="CO195" s="19"/>
      <c r="CP195" s="1" t="s">
        <v>9</v>
      </c>
      <c r="CQ195" s="4"/>
      <c r="CR195" s="1">
        <v>2900</v>
      </c>
      <c r="CS195" s="1" t="s">
        <v>350</v>
      </c>
      <c r="CT195" s="15" t="s">
        <v>15</v>
      </c>
    </row>
    <row r="196" spans="1:98" s="96" customFormat="1" x14ac:dyDescent="0.25">
      <c r="A196" s="113" t="s">
        <v>130</v>
      </c>
      <c r="B196" s="114">
        <v>37745324</v>
      </c>
      <c r="C196" s="5" t="s">
        <v>112</v>
      </c>
      <c r="D196"/>
      <c r="E196">
        <v>643030</v>
      </c>
      <c r="F196" s="106">
        <v>45091</v>
      </c>
      <c r="G196" s="107"/>
      <c r="H196" s="107"/>
      <c r="I196" s="107" t="s">
        <v>21</v>
      </c>
      <c r="J196" s="107" t="s">
        <v>21</v>
      </c>
      <c r="K196" s="87" t="e">
        <f t="shared" si="156"/>
        <v>#DIV/0!</v>
      </c>
      <c r="L196" s="87">
        <f t="shared" si="157"/>
        <v>-1</v>
      </c>
      <c r="M196" s="87">
        <f t="shared" si="158"/>
        <v>5.1598748698271191E-2</v>
      </c>
      <c r="N196" s="108">
        <f t="shared" si="159"/>
        <v>0</v>
      </c>
      <c r="O196" s="108">
        <f t="shared" si="160"/>
        <v>-3073.8609999999999</v>
      </c>
      <c r="P196" s="108">
        <f t="shared" si="161"/>
        <v>150.82499999999982</v>
      </c>
      <c r="Q196" s="109"/>
      <c r="R196" s="109"/>
      <c r="S196" s="109">
        <v>3073.8609999999999</v>
      </c>
      <c r="T196" s="109">
        <v>2923.0360000000001</v>
      </c>
      <c r="U196" s="87" t="e">
        <f t="shared" si="162"/>
        <v>#DIV/0!</v>
      </c>
      <c r="V196" s="87">
        <f t="shared" si="163"/>
        <v>-1</v>
      </c>
      <c r="W196" s="87">
        <f t="shared" si="164"/>
        <v>-0.17395672753554164</v>
      </c>
      <c r="X196" s="108">
        <f t="shared" si="165"/>
        <v>0</v>
      </c>
      <c r="Y196" s="108">
        <f t="shared" si="166"/>
        <v>-395.45499999999998</v>
      </c>
      <c r="Z196" s="108">
        <f t="shared" si="167"/>
        <v>-83.278999999999996</v>
      </c>
      <c r="AA196" s="109"/>
      <c r="AB196" s="109"/>
      <c r="AC196" s="109">
        <v>395.45499999999998</v>
      </c>
      <c r="AD196" s="109">
        <v>478.73399999999998</v>
      </c>
      <c r="AE196" s="87" t="e">
        <f t="shared" si="168"/>
        <v>#DIV/0!</v>
      </c>
      <c r="AF196" s="87">
        <f t="shared" si="169"/>
        <v>-1</v>
      </c>
      <c r="AG196" s="87">
        <f t="shared" si="170"/>
        <v>-0.1985040584105302</v>
      </c>
      <c r="AH196" s="108">
        <f t="shared" si="153"/>
        <v>0</v>
      </c>
      <c r="AI196" s="108">
        <f t="shared" si="154"/>
        <v>-314.50299999999999</v>
      </c>
      <c r="AJ196" s="108">
        <f t="shared" si="155"/>
        <v>-77.891999999999996</v>
      </c>
      <c r="AK196" s="109"/>
      <c r="AL196" s="109"/>
      <c r="AM196" s="109">
        <v>314.50299999999999</v>
      </c>
      <c r="AN196" s="109">
        <v>392.39499999999998</v>
      </c>
      <c r="AO196" s="87" t="e">
        <f t="shared" si="171"/>
        <v>#DIV/0!</v>
      </c>
      <c r="AP196" s="87">
        <f t="shared" si="172"/>
        <v>-1</v>
      </c>
      <c r="AQ196" s="87">
        <f t="shared" si="173"/>
        <v>-0.15234744458250421</v>
      </c>
      <c r="AR196" s="108">
        <f t="shared" si="174"/>
        <v>0</v>
      </c>
      <c r="AS196" s="108">
        <f t="shared" si="175"/>
        <v>-319.94900000000001</v>
      </c>
      <c r="AT196" s="108">
        <f t="shared" si="176"/>
        <v>-57.503999999999962</v>
      </c>
      <c r="AU196" s="109"/>
      <c r="AV196" s="109"/>
      <c r="AW196" s="109">
        <v>319.94900000000001</v>
      </c>
      <c r="AX196" s="109">
        <v>377.45299999999997</v>
      </c>
      <c r="AY196" s="87" t="e">
        <f t="shared" si="177"/>
        <v>#DIV/0!</v>
      </c>
      <c r="AZ196" s="87">
        <f t="shared" si="178"/>
        <v>-1</v>
      </c>
      <c r="BA196" s="87">
        <f t="shared" si="179"/>
        <v>0.22247590808005946</v>
      </c>
      <c r="BB196" s="108">
        <f t="shared" si="180"/>
        <v>0</v>
      </c>
      <c r="BC196" s="108">
        <f t="shared" si="181"/>
        <v>-371.05200000000002</v>
      </c>
      <c r="BD196" s="108">
        <f t="shared" si="182"/>
        <v>67.527000000000044</v>
      </c>
      <c r="BE196" s="109"/>
      <c r="BF196" s="109"/>
      <c r="BG196" s="109">
        <v>371.05200000000002</v>
      </c>
      <c r="BH196" s="109">
        <v>303.52499999999998</v>
      </c>
      <c r="BI196" s="87" t="e">
        <f t="shared" si="183"/>
        <v>#DIV/0!</v>
      </c>
      <c r="BJ196" s="87">
        <f t="shared" si="184"/>
        <v>-1</v>
      </c>
      <c r="BK196" s="87">
        <f t="shared" si="185"/>
        <v>8.6870180161295746E-2</v>
      </c>
      <c r="BL196" s="108">
        <f t="shared" si="186"/>
        <v>0</v>
      </c>
      <c r="BM196" s="108">
        <f t="shared" si="187"/>
        <v>-689.60500000000002</v>
      </c>
      <c r="BN196" s="108">
        <f t="shared" si="188"/>
        <v>55.118000000000052</v>
      </c>
      <c r="BO196" s="109"/>
      <c r="BP196" s="109"/>
      <c r="BQ196" s="109">
        <v>689.60500000000002</v>
      </c>
      <c r="BR196" s="109">
        <v>634.48699999999997</v>
      </c>
      <c r="BS196" s="87" t="e">
        <f t="shared" si="189"/>
        <v>#DIV/0!</v>
      </c>
      <c r="BT196" s="87">
        <f t="shared" si="190"/>
        <v>-1</v>
      </c>
      <c r="BU196" s="87">
        <f t="shared" si="191"/>
        <v>0.10344827586206896</v>
      </c>
      <c r="BV196" s="108">
        <f t="shared" si="192"/>
        <v>0</v>
      </c>
      <c r="BW196" s="108">
        <f t="shared" si="193"/>
        <v>-32</v>
      </c>
      <c r="BX196" s="108">
        <f t="shared" si="194"/>
        <v>3</v>
      </c>
      <c r="BY196" s="54"/>
      <c r="BZ196" s="54"/>
      <c r="CA196" s="54">
        <v>32</v>
      </c>
      <c r="CB196" s="54">
        <v>29</v>
      </c>
      <c r="CC196" s="108">
        <f t="shared" si="195"/>
        <v>0</v>
      </c>
      <c r="CD196" s="108">
        <f t="shared" si="196"/>
        <v>-3</v>
      </c>
      <c r="CE196" s="5"/>
      <c r="CF196" s="5"/>
      <c r="CG196" s="5">
        <v>3</v>
      </c>
      <c r="CH196" s="87" t="e">
        <f t="shared" si="197"/>
        <v>#DIV/0!</v>
      </c>
      <c r="CI196" s="87" t="e">
        <f t="shared" si="198"/>
        <v>#DIV/0!</v>
      </c>
      <c r="CJ196" s="108">
        <f t="shared" si="199"/>
        <v>0</v>
      </c>
      <c r="CK196" s="108">
        <f t="shared" si="200"/>
        <v>0</v>
      </c>
      <c r="CL196" s="54"/>
      <c r="CM196" s="54"/>
      <c r="CN196" s="54"/>
      <c r="CO196" s="19"/>
      <c r="CP196" s="1" t="s">
        <v>11</v>
      </c>
      <c r="CQ196" s="4"/>
      <c r="CR196" s="1">
        <v>2100</v>
      </c>
      <c r="CS196" s="1" t="s">
        <v>349</v>
      </c>
      <c r="CT196" s="15" t="s">
        <v>15</v>
      </c>
    </row>
    <row r="197" spans="1:98" s="96" customFormat="1" x14ac:dyDescent="0.25">
      <c r="A197" s="80" t="s">
        <v>152</v>
      </c>
      <c r="B197" s="114">
        <v>25800370</v>
      </c>
      <c r="C197" s="5" t="s">
        <v>153</v>
      </c>
      <c r="D197"/>
      <c r="E197">
        <v>522210</v>
      </c>
      <c r="F197" s="106" t="s">
        <v>337</v>
      </c>
      <c r="G197" s="107"/>
      <c r="H197" s="107"/>
      <c r="I197" s="107"/>
      <c r="J197" s="107"/>
      <c r="K197" s="87" t="e">
        <f t="shared" si="156"/>
        <v>#DIV/0!</v>
      </c>
      <c r="L197" s="87" t="e">
        <f t="shared" si="157"/>
        <v>#DIV/0!</v>
      </c>
      <c r="M197" s="87" t="e">
        <f t="shared" si="158"/>
        <v>#DIV/0!</v>
      </c>
      <c r="N197" s="108">
        <f t="shared" si="159"/>
        <v>0</v>
      </c>
      <c r="O197" s="108">
        <f t="shared" si="160"/>
        <v>0</v>
      </c>
      <c r="P197" s="108">
        <f t="shared" si="161"/>
        <v>0</v>
      </c>
      <c r="Q197" s="109"/>
      <c r="R197" s="109"/>
      <c r="S197" s="109"/>
      <c r="T197" s="109"/>
      <c r="U197" s="87" t="e">
        <f t="shared" si="162"/>
        <v>#DIV/0!</v>
      </c>
      <c r="V197" s="87" t="e">
        <f t="shared" si="163"/>
        <v>#DIV/0!</v>
      </c>
      <c r="W197" s="87" t="e">
        <f t="shared" si="164"/>
        <v>#DIV/0!</v>
      </c>
      <c r="X197" s="108">
        <f t="shared" si="165"/>
        <v>0</v>
      </c>
      <c r="Y197" s="108">
        <f t="shared" si="166"/>
        <v>0</v>
      </c>
      <c r="Z197" s="108">
        <f t="shared" si="167"/>
        <v>0</v>
      </c>
      <c r="AA197" s="109"/>
      <c r="AB197" s="109"/>
      <c r="AC197" s="109"/>
      <c r="AD197" s="109"/>
      <c r="AE197" s="87" t="e">
        <f t="shared" si="168"/>
        <v>#DIV/0!</v>
      </c>
      <c r="AF197" s="87" t="e">
        <f t="shared" si="169"/>
        <v>#DIV/0!</v>
      </c>
      <c r="AG197" s="87" t="e">
        <f t="shared" si="170"/>
        <v>#DIV/0!</v>
      </c>
      <c r="AH197" s="108">
        <f t="shared" si="153"/>
        <v>0</v>
      </c>
      <c r="AI197" s="108">
        <f t="shared" si="154"/>
        <v>0</v>
      </c>
      <c r="AJ197" s="108">
        <f t="shared" si="155"/>
        <v>0</v>
      </c>
      <c r="AK197" s="109"/>
      <c r="AL197" s="109"/>
      <c r="AM197" s="109"/>
      <c r="AN197" s="109"/>
      <c r="AO197" s="87" t="e">
        <f t="shared" si="171"/>
        <v>#DIV/0!</v>
      </c>
      <c r="AP197" s="87" t="e">
        <f t="shared" si="172"/>
        <v>#DIV/0!</v>
      </c>
      <c r="AQ197" s="87" t="e">
        <f t="shared" si="173"/>
        <v>#DIV/0!</v>
      </c>
      <c r="AR197" s="108">
        <f t="shared" si="174"/>
        <v>0</v>
      </c>
      <c r="AS197" s="108">
        <f t="shared" si="175"/>
        <v>0</v>
      </c>
      <c r="AT197" s="108">
        <f t="shared" si="176"/>
        <v>0</v>
      </c>
      <c r="AU197" s="109"/>
      <c r="AV197" s="109"/>
      <c r="AW197" s="109"/>
      <c r="AX197" s="109"/>
      <c r="AY197" s="87" t="e">
        <f t="shared" si="177"/>
        <v>#DIV/0!</v>
      </c>
      <c r="AZ197" s="87" t="e">
        <f t="shared" si="178"/>
        <v>#DIV/0!</v>
      </c>
      <c r="BA197" s="87" t="e">
        <f t="shared" si="179"/>
        <v>#DIV/0!</v>
      </c>
      <c r="BB197" s="108">
        <f t="shared" si="180"/>
        <v>0</v>
      </c>
      <c r="BC197" s="108">
        <f t="shared" si="181"/>
        <v>0</v>
      </c>
      <c r="BD197" s="108">
        <f t="shared" si="182"/>
        <v>0</v>
      </c>
      <c r="BE197" s="109"/>
      <c r="BF197" s="109"/>
      <c r="BG197" s="109"/>
      <c r="BH197" s="109"/>
      <c r="BI197" s="87" t="e">
        <f t="shared" si="183"/>
        <v>#DIV/0!</v>
      </c>
      <c r="BJ197" s="87" t="e">
        <f t="shared" si="184"/>
        <v>#DIV/0!</v>
      </c>
      <c r="BK197" s="87" t="e">
        <f t="shared" si="185"/>
        <v>#DIV/0!</v>
      </c>
      <c r="BL197" s="108">
        <f t="shared" si="186"/>
        <v>0</v>
      </c>
      <c r="BM197" s="108">
        <f t="shared" si="187"/>
        <v>0</v>
      </c>
      <c r="BN197" s="108">
        <f t="shared" si="188"/>
        <v>0</v>
      </c>
      <c r="BO197" s="109"/>
      <c r="BP197" s="109"/>
      <c r="BQ197" s="109"/>
      <c r="BR197" s="109"/>
      <c r="BS197" s="87" t="e">
        <f t="shared" si="189"/>
        <v>#DIV/0!</v>
      </c>
      <c r="BT197" s="87" t="e">
        <f t="shared" si="190"/>
        <v>#DIV/0!</v>
      </c>
      <c r="BU197" s="87" t="e">
        <f t="shared" si="191"/>
        <v>#DIV/0!</v>
      </c>
      <c r="BV197" s="108">
        <f t="shared" si="192"/>
        <v>0</v>
      </c>
      <c r="BW197" s="108">
        <f t="shared" si="193"/>
        <v>0</v>
      </c>
      <c r="BX197" s="108">
        <f t="shared" si="194"/>
        <v>0</v>
      </c>
      <c r="BY197" s="54"/>
      <c r="BZ197" s="54"/>
      <c r="CA197" s="54"/>
      <c r="CB197" s="54"/>
      <c r="CC197" s="108">
        <f t="shared" si="195"/>
        <v>0</v>
      </c>
      <c r="CD197" s="108">
        <f t="shared" si="196"/>
        <v>0</v>
      </c>
      <c r="CE197" s="5"/>
      <c r="CF197" s="5"/>
      <c r="CG197" s="5"/>
      <c r="CH197" s="87">
        <f t="shared" si="197"/>
        <v>-1</v>
      </c>
      <c r="CI197" s="87">
        <f t="shared" si="198"/>
        <v>1.4412416851441241E-2</v>
      </c>
      <c r="CJ197" s="108">
        <f t="shared" si="199"/>
        <v>-1830000</v>
      </c>
      <c r="CK197" s="108">
        <f t="shared" si="200"/>
        <v>26000</v>
      </c>
      <c r="CL197" s="54"/>
      <c r="CM197" s="54">
        <v>1830000</v>
      </c>
      <c r="CN197" s="54">
        <v>1804000</v>
      </c>
      <c r="CO197" s="19"/>
      <c r="CP197" s="1"/>
      <c r="CQ197" s="4"/>
      <c r="CR197" s="1"/>
      <c r="CS197" s="1"/>
      <c r="CT197" s="15"/>
    </row>
    <row r="198" spans="1:98" s="96" customFormat="1" x14ac:dyDescent="0.25">
      <c r="A198" s="80" t="s">
        <v>268</v>
      </c>
      <c r="B198" s="114">
        <v>16930989</v>
      </c>
      <c r="C198" s="5" t="s">
        <v>111</v>
      </c>
      <c r="D198"/>
      <c r="E198">
        <v>331500</v>
      </c>
      <c r="F198" s="106">
        <v>45624</v>
      </c>
      <c r="G198" s="107" t="s">
        <v>292</v>
      </c>
      <c r="H198" s="107" t="s">
        <v>292</v>
      </c>
      <c r="I198" s="107" t="s">
        <v>292</v>
      </c>
      <c r="J198" s="107" t="s">
        <v>292</v>
      </c>
      <c r="K198" s="87" t="e">
        <f t="shared" si="156"/>
        <v>#DIV/0!</v>
      </c>
      <c r="L198" s="87" t="e">
        <f t="shared" si="157"/>
        <v>#DIV/0!</v>
      </c>
      <c r="M198" s="87" t="e">
        <f t="shared" si="158"/>
        <v>#DIV/0!</v>
      </c>
      <c r="N198" s="108">
        <f t="shared" si="159"/>
        <v>0</v>
      </c>
      <c r="O198" s="108">
        <f t="shared" si="160"/>
        <v>0</v>
      </c>
      <c r="P198" s="108">
        <f t="shared" si="161"/>
        <v>0</v>
      </c>
      <c r="Q198" s="109"/>
      <c r="R198" s="109"/>
      <c r="S198" s="109"/>
      <c r="T198" s="109"/>
      <c r="U198" s="87">
        <f t="shared" si="162"/>
        <v>0.81105263157894736</v>
      </c>
      <c r="V198" s="87">
        <f t="shared" si="163"/>
        <v>-0.19354838709677419</v>
      </c>
      <c r="W198" s="87">
        <f t="shared" si="164"/>
        <v>-8.9996137504828155E-2</v>
      </c>
      <c r="X198" s="108">
        <f t="shared" si="165"/>
        <v>1.5409999999999999</v>
      </c>
      <c r="Y198" s="108">
        <f t="shared" si="166"/>
        <v>-0.45599999999999996</v>
      </c>
      <c r="Z198" s="108">
        <f t="shared" si="167"/>
        <v>-0.2330000000000001</v>
      </c>
      <c r="AA198" s="109">
        <v>3.4409999999999998</v>
      </c>
      <c r="AB198" s="109">
        <v>1.9</v>
      </c>
      <c r="AC198" s="109">
        <v>2.3559999999999999</v>
      </c>
      <c r="AD198" s="109">
        <v>2.589</v>
      </c>
      <c r="AE198" s="87">
        <f t="shared" si="168"/>
        <v>3.3928571428571428</v>
      </c>
      <c r="AF198" s="87">
        <f t="shared" si="169"/>
        <v>-1.6764705882352939</v>
      </c>
      <c r="AG198" s="87">
        <f t="shared" si="170"/>
        <v>-2.2363636363636363</v>
      </c>
      <c r="AH198" s="108">
        <f t="shared" si="153"/>
        <v>1.2349999999999999</v>
      </c>
      <c r="AI198" s="108">
        <f t="shared" si="154"/>
        <v>-0.22799999999999998</v>
      </c>
      <c r="AJ198" s="108">
        <f t="shared" si="155"/>
        <v>-0.246</v>
      </c>
      <c r="AK198" s="109">
        <v>0.871</v>
      </c>
      <c r="AL198" s="109">
        <v>-0.36399999999999999</v>
      </c>
      <c r="AM198" s="109">
        <v>-0.13600000000000001</v>
      </c>
      <c r="AN198" s="109">
        <v>0.11</v>
      </c>
      <c r="AO198" s="87">
        <f t="shared" si="171"/>
        <v>0.57307692307692304</v>
      </c>
      <c r="AP198" s="87">
        <f t="shared" si="172"/>
        <v>-0.72872340425531923</v>
      </c>
      <c r="AQ198" s="87">
        <f t="shared" si="173"/>
        <v>-0.47162426614481406</v>
      </c>
      <c r="AR198" s="108">
        <f t="shared" si="174"/>
        <v>0.745</v>
      </c>
      <c r="AS198" s="108">
        <f t="shared" si="175"/>
        <v>-0.54800000000000004</v>
      </c>
      <c r="AT198" s="108">
        <f t="shared" si="176"/>
        <v>-0.24099999999999999</v>
      </c>
      <c r="AU198" s="109">
        <v>-0.55500000000000005</v>
      </c>
      <c r="AV198" s="109">
        <v>-1.3</v>
      </c>
      <c r="AW198" s="109">
        <v>-0.752</v>
      </c>
      <c r="AX198" s="109">
        <v>-0.51100000000000001</v>
      </c>
      <c r="AY198" s="87">
        <f t="shared" si="177"/>
        <v>-3.3035714285714288</v>
      </c>
      <c r="AZ198" s="87">
        <f t="shared" si="178"/>
        <v>-0.89756097560975612</v>
      </c>
      <c r="BA198" s="87">
        <f t="shared" si="179"/>
        <v>-0.26159387663214773</v>
      </c>
      <c r="BB198" s="108">
        <f t="shared" si="180"/>
        <v>-0.55500000000000005</v>
      </c>
      <c r="BC198" s="108">
        <f t="shared" si="181"/>
        <v>-1.472</v>
      </c>
      <c r="BD198" s="108">
        <f t="shared" si="182"/>
        <v>-0.58100000000000018</v>
      </c>
      <c r="BE198" s="109">
        <v>-0.38700000000000001</v>
      </c>
      <c r="BF198" s="109">
        <v>0.16800000000000001</v>
      </c>
      <c r="BG198" s="109">
        <v>1.64</v>
      </c>
      <c r="BH198" s="109">
        <v>2.2210000000000001</v>
      </c>
      <c r="BI198" s="87">
        <f t="shared" si="183"/>
        <v>-3.3985861881457316E-2</v>
      </c>
      <c r="BJ198" s="87">
        <f t="shared" si="184"/>
        <v>-1.5148037640578411E-2</v>
      </c>
      <c r="BK198" s="87">
        <f t="shared" si="185"/>
        <v>-5.9064895799589741E-2</v>
      </c>
      <c r="BL198" s="108">
        <f t="shared" si="186"/>
        <v>-0.875</v>
      </c>
      <c r="BM198" s="108">
        <f t="shared" si="187"/>
        <v>-0.3960000000000008</v>
      </c>
      <c r="BN198" s="108">
        <f t="shared" si="188"/>
        <v>-1.6410000000000018</v>
      </c>
      <c r="BO198" s="109">
        <v>24.870999999999999</v>
      </c>
      <c r="BP198" s="109">
        <v>25.745999999999999</v>
      </c>
      <c r="BQ198" s="109">
        <v>26.141999999999999</v>
      </c>
      <c r="BR198" s="109">
        <v>27.783000000000001</v>
      </c>
      <c r="BS198" s="87">
        <f t="shared" si="189"/>
        <v>0</v>
      </c>
      <c r="BT198" s="87">
        <f t="shared" si="190"/>
        <v>0</v>
      </c>
      <c r="BU198" s="87">
        <f t="shared" si="191"/>
        <v>0</v>
      </c>
      <c r="BV198" s="108">
        <f t="shared" si="192"/>
        <v>0</v>
      </c>
      <c r="BW198" s="108">
        <f t="shared" si="193"/>
        <v>0</v>
      </c>
      <c r="BX198" s="108">
        <f t="shared" si="194"/>
        <v>0</v>
      </c>
      <c r="BY198" s="54">
        <v>2</v>
      </c>
      <c r="BZ198" s="54">
        <v>2</v>
      </c>
      <c r="CA198" s="54">
        <v>2</v>
      </c>
      <c r="CB198" s="54">
        <v>2</v>
      </c>
      <c r="CC198" s="108">
        <f t="shared" si="195"/>
        <v>0</v>
      </c>
      <c r="CD198" s="108">
        <f t="shared" si="196"/>
        <v>0</v>
      </c>
      <c r="CE198" s="5"/>
      <c r="CF198" s="5"/>
      <c r="CG198" s="5"/>
      <c r="CH198" s="87" t="e">
        <f t="shared" si="197"/>
        <v>#DIV/0!</v>
      </c>
      <c r="CI198" s="87" t="e">
        <f t="shared" si="198"/>
        <v>#DIV/0!</v>
      </c>
      <c r="CJ198" s="108">
        <f t="shared" si="199"/>
        <v>0</v>
      </c>
      <c r="CK198" s="108">
        <f t="shared" si="200"/>
        <v>0</v>
      </c>
      <c r="CL198" s="54"/>
      <c r="CM198" s="54"/>
      <c r="CN198" s="54"/>
      <c r="CO198" s="19"/>
      <c r="CP198" s="1" t="s">
        <v>9</v>
      </c>
      <c r="CQ198" s="4" t="s">
        <v>13</v>
      </c>
      <c r="CR198" s="1">
        <v>7680</v>
      </c>
      <c r="CS198" s="1" t="s">
        <v>302</v>
      </c>
      <c r="CT198" s="15" t="s">
        <v>10</v>
      </c>
    </row>
    <row r="199" spans="1:98" s="96" customFormat="1" x14ac:dyDescent="0.25">
      <c r="A199" s="80" t="s">
        <v>257</v>
      </c>
      <c r="B199" s="114">
        <v>37954829</v>
      </c>
      <c r="C199" s="5" t="s">
        <v>111</v>
      </c>
      <c r="D199"/>
      <c r="E199">
        <v>331200</v>
      </c>
      <c r="F199" s="106">
        <v>45610</v>
      </c>
      <c r="G199" s="107" t="s">
        <v>292</v>
      </c>
      <c r="H199" s="107" t="s">
        <v>292</v>
      </c>
      <c r="I199" s="107" t="s">
        <v>292</v>
      </c>
      <c r="J199" s="107" t="s">
        <v>292</v>
      </c>
      <c r="K199" s="87" t="e">
        <f t="shared" si="156"/>
        <v>#DIV/0!</v>
      </c>
      <c r="L199" s="87" t="e">
        <f t="shared" si="157"/>
        <v>#DIV/0!</v>
      </c>
      <c r="M199" s="87" t="e">
        <f t="shared" si="158"/>
        <v>#DIV/0!</v>
      </c>
      <c r="N199" s="108">
        <f t="shared" si="159"/>
        <v>0</v>
      </c>
      <c r="O199" s="108">
        <f t="shared" si="160"/>
        <v>0</v>
      </c>
      <c r="P199" s="108">
        <f t="shared" si="161"/>
        <v>0</v>
      </c>
      <c r="Q199" s="109"/>
      <c r="R199" s="109"/>
      <c r="S199" s="109"/>
      <c r="T199" s="109"/>
      <c r="U199" s="87">
        <f t="shared" si="162"/>
        <v>-4.5151025092597462E-2</v>
      </c>
      <c r="V199" s="87">
        <f t="shared" si="163"/>
        <v>0.13705252543227459</v>
      </c>
      <c r="W199" s="87">
        <f t="shared" si="164"/>
        <v>-0.25960166011550545</v>
      </c>
      <c r="X199" s="108">
        <f t="shared" si="165"/>
        <v>-1.7310000000000016</v>
      </c>
      <c r="Y199" s="108">
        <f t="shared" si="166"/>
        <v>4.6210000000000022</v>
      </c>
      <c r="Z199" s="108">
        <f t="shared" si="167"/>
        <v>-11.822000000000003</v>
      </c>
      <c r="AA199" s="109">
        <v>36.606999999999999</v>
      </c>
      <c r="AB199" s="109">
        <v>38.338000000000001</v>
      </c>
      <c r="AC199" s="109">
        <v>33.716999999999999</v>
      </c>
      <c r="AD199" s="109">
        <v>45.539000000000001</v>
      </c>
      <c r="AE199" s="87">
        <f t="shared" si="168"/>
        <v>-0.13121372697451425</v>
      </c>
      <c r="AF199" s="87">
        <f t="shared" si="169"/>
        <v>0.66652649285113541</v>
      </c>
      <c r="AG199" s="87">
        <f t="shared" si="170"/>
        <v>-0.62527576426095177</v>
      </c>
      <c r="AH199" s="108">
        <f t="shared" si="153"/>
        <v>-1.04</v>
      </c>
      <c r="AI199" s="108">
        <f t="shared" si="154"/>
        <v>3.17</v>
      </c>
      <c r="AJ199" s="108">
        <f t="shared" si="155"/>
        <v>-7.9359999999999999</v>
      </c>
      <c r="AK199" s="109">
        <v>6.8860000000000001</v>
      </c>
      <c r="AL199" s="109">
        <v>7.9260000000000002</v>
      </c>
      <c r="AM199" s="109">
        <v>4.7560000000000002</v>
      </c>
      <c r="AN199" s="109">
        <v>12.692</v>
      </c>
      <c r="AO199" s="87">
        <f t="shared" si="171"/>
        <v>4.2382588774341409E-2</v>
      </c>
      <c r="AP199" s="87">
        <f t="shared" si="172"/>
        <v>0.95739910313901344</v>
      </c>
      <c r="AQ199" s="87">
        <f t="shared" si="173"/>
        <v>-0.721895599501158</v>
      </c>
      <c r="AR199" s="108">
        <f t="shared" si="174"/>
        <v>0.25900000000000034</v>
      </c>
      <c r="AS199" s="108">
        <f t="shared" si="175"/>
        <v>2.9889999999999999</v>
      </c>
      <c r="AT199" s="108">
        <f t="shared" si="176"/>
        <v>-8.104000000000001</v>
      </c>
      <c r="AU199" s="109">
        <v>6.37</v>
      </c>
      <c r="AV199" s="109">
        <v>6.1109999999999998</v>
      </c>
      <c r="AW199" s="109">
        <v>3.1219999999999999</v>
      </c>
      <c r="AX199" s="109">
        <v>11.226000000000001</v>
      </c>
      <c r="AY199" s="87">
        <f t="shared" si="177"/>
        <v>0.14414824447334204</v>
      </c>
      <c r="AZ199" s="87">
        <f t="shared" si="178"/>
        <v>0.13396741133967413</v>
      </c>
      <c r="BA199" s="87">
        <f t="shared" si="179"/>
        <v>3.2034697915081504E-2</v>
      </c>
      <c r="BB199" s="108">
        <f t="shared" si="180"/>
        <v>4.4340000000000011</v>
      </c>
      <c r="BC199" s="108">
        <f t="shared" si="181"/>
        <v>3.6340000000000003</v>
      </c>
      <c r="BD199" s="108">
        <f t="shared" si="182"/>
        <v>0.8420000000000023</v>
      </c>
      <c r="BE199" s="109">
        <v>35.194000000000003</v>
      </c>
      <c r="BF199" s="109">
        <v>30.76</v>
      </c>
      <c r="BG199" s="109">
        <v>27.126000000000001</v>
      </c>
      <c r="BH199" s="109">
        <v>26.283999999999999</v>
      </c>
      <c r="BI199" s="87">
        <f t="shared" si="183"/>
        <v>0.11824920578891622</v>
      </c>
      <c r="BJ199" s="87">
        <f t="shared" si="184"/>
        <v>-0.17104156252666997</v>
      </c>
      <c r="BK199" s="87">
        <f t="shared" si="185"/>
        <v>0.29757478919808267</v>
      </c>
      <c r="BL199" s="108">
        <f t="shared" si="186"/>
        <v>8.039999999999992</v>
      </c>
      <c r="BM199" s="108">
        <f t="shared" si="187"/>
        <v>-14.028999999999996</v>
      </c>
      <c r="BN199" s="108">
        <f t="shared" si="188"/>
        <v>18.810000000000002</v>
      </c>
      <c r="BO199" s="109">
        <v>76.031999999999996</v>
      </c>
      <c r="BP199" s="109">
        <v>67.992000000000004</v>
      </c>
      <c r="BQ199" s="109">
        <v>82.021000000000001</v>
      </c>
      <c r="BR199" s="109">
        <v>63.210999999999999</v>
      </c>
      <c r="BS199" s="87">
        <f t="shared" si="189"/>
        <v>1.8181818181818181E-2</v>
      </c>
      <c r="BT199" s="87">
        <f t="shared" si="190"/>
        <v>0</v>
      </c>
      <c r="BU199" s="87">
        <f t="shared" si="191"/>
        <v>-0.12698412698412698</v>
      </c>
      <c r="BV199" s="108">
        <f t="shared" si="192"/>
        <v>1</v>
      </c>
      <c r="BW199" s="108">
        <f t="shared" si="193"/>
        <v>0</v>
      </c>
      <c r="BX199" s="108">
        <f t="shared" si="194"/>
        <v>-8</v>
      </c>
      <c r="BY199" s="54">
        <v>56</v>
      </c>
      <c r="BZ199" s="54">
        <v>55</v>
      </c>
      <c r="CA199" s="54">
        <v>55</v>
      </c>
      <c r="CB199" s="54">
        <v>63</v>
      </c>
      <c r="CC199" s="108">
        <f t="shared" si="195"/>
        <v>0</v>
      </c>
      <c r="CD199" s="108">
        <f t="shared" si="196"/>
        <v>0</v>
      </c>
      <c r="CE199" s="5"/>
      <c r="CF199" s="5"/>
      <c r="CG199" s="5"/>
      <c r="CH199" s="87" t="e">
        <f t="shared" si="197"/>
        <v>#DIV/0!</v>
      </c>
      <c r="CI199" s="87" t="e">
        <f t="shared" si="198"/>
        <v>#DIV/0!</v>
      </c>
      <c r="CJ199" s="108">
        <f t="shared" si="199"/>
        <v>0</v>
      </c>
      <c r="CK199" s="108">
        <f t="shared" si="200"/>
        <v>0</v>
      </c>
      <c r="CL199" s="54"/>
      <c r="CM199" s="54"/>
      <c r="CN199" s="54"/>
      <c r="CO199" s="19"/>
      <c r="CP199" s="1" t="s">
        <v>11</v>
      </c>
      <c r="CQ199" s="4" t="s">
        <v>13</v>
      </c>
      <c r="CR199" s="1">
        <v>7680</v>
      </c>
      <c r="CS199" s="1" t="s">
        <v>302</v>
      </c>
      <c r="CT199" s="15" t="s">
        <v>10</v>
      </c>
    </row>
    <row r="200" spans="1:98" s="96" customFormat="1" x14ac:dyDescent="0.25">
      <c r="A200" s="80" t="s">
        <v>128</v>
      </c>
      <c r="B200" s="114">
        <v>22460218</v>
      </c>
      <c r="C200" s="5" t="s">
        <v>112</v>
      </c>
      <c r="D200"/>
      <c r="E200">
        <v>502000</v>
      </c>
      <c r="F200" s="106">
        <v>45437</v>
      </c>
      <c r="G200" s="107"/>
      <c r="H200" s="107" t="s">
        <v>21</v>
      </c>
      <c r="I200" s="107" t="s">
        <v>21</v>
      </c>
      <c r="J200" s="107" t="s">
        <v>21</v>
      </c>
      <c r="K200" s="87">
        <f t="shared" si="156"/>
        <v>-1</v>
      </c>
      <c r="L200" s="87">
        <f t="shared" si="157"/>
        <v>2.2012944654688615E-2</v>
      </c>
      <c r="M200" s="87">
        <f t="shared" si="158"/>
        <v>1.3258624405552939</v>
      </c>
      <c r="N200" s="108">
        <f t="shared" si="159"/>
        <v>-10290.353999999999</v>
      </c>
      <c r="O200" s="108">
        <f t="shared" si="160"/>
        <v>221.64199999999983</v>
      </c>
      <c r="P200" s="108">
        <f t="shared" si="161"/>
        <v>5739.6889999999994</v>
      </c>
      <c r="Q200" s="109"/>
      <c r="R200" s="109">
        <v>10290.353999999999</v>
      </c>
      <c r="S200" s="109">
        <v>10068.712</v>
      </c>
      <c r="T200" s="109">
        <v>4329.0230000000001</v>
      </c>
      <c r="U200" s="87">
        <f t="shared" si="162"/>
        <v>-1</v>
      </c>
      <c r="V200" s="87">
        <f t="shared" si="163"/>
        <v>-3.669961593067339E-2</v>
      </c>
      <c r="W200" s="87">
        <f t="shared" si="164"/>
        <v>4.8348393309487276</v>
      </c>
      <c r="X200" s="108">
        <f t="shared" si="165"/>
        <v>-5008.0069999999996</v>
      </c>
      <c r="Y200" s="108">
        <f t="shared" si="166"/>
        <v>-190.79400000000078</v>
      </c>
      <c r="Z200" s="108">
        <f t="shared" si="167"/>
        <v>4307.808</v>
      </c>
      <c r="AA200" s="109"/>
      <c r="AB200" s="109">
        <v>5008.0069999999996</v>
      </c>
      <c r="AC200" s="109">
        <v>5198.8010000000004</v>
      </c>
      <c r="AD200" s="109">
        <v>890.99300000000005</v>
      </c>
      <c r="AE200" s="87">
        <f t="shared" si="168"/>
        <v>-1</v>
      </c>
      <c r="AF200" s="87">
        <f t="shared" si="169"/>
        <v>1.1609052705006759E-2</v>
      </c>
      <c r="AG200" s="87">
        <f t="shared" si="170"/>
        <v>12.112163640201352</v>
      </c>
      <c r="AH200" s="108">
        <f t="shared" si="153"/>
        <v>-4147.5870000000004</v>
      </c>
      <c r="AI200" s="108">
        <f t="shared" si="154"/>
        <v>47.597000000000662</v>
      </c>
      <c r="AJ200" s="108">
        <f t="shared" si="155"/>
        <v>3787.3039999999996</v>
      </c>
      <c r="AK200" s="109"/>
      <c r="AL200" s="109">
        <v>4147.5870000000004</v>
      </c>
      <c r="AM200" s="109">
        <v>4099.99</v>
      </c>
      <c r="AN200" s="109">
        <v>312.68599999999998</v>
      </c>
      <c r="AO200" s="87">
        <f t="shared" si="171"/>
        <v>-1</v>
      </c>
      <c r="AP200" s="87">
        <f t="shared" si="172"/>
        <v>4.2690913197576986E-2</v>
      </c>
      <c r="AQ200" s="87">
        <f t="shared" si="173"/>
        <v>19.627427717011489</v>
      </c>
      <c r="AR200" s="108">
        <f t="shared" si="174"/>
        <v>-3970.1030000000001</v>
      </c>
      <c r="AS200" s="108">
        <f t="shared" si="175"/>
        <v>162.54800000000023</v>
      </c>
      <c r="AT200" s="108">
        <f t="shared" si="176"/>
        <v>3622.9679999999998</v>
      </c>
      <c r="AU200" s="109"/>
      <c r="AV200" s="109">
        <v>3970.1030000000001</v>
      </c>
      <c r="AW200" s="109">
        <v>3807.5549999999998</v>
      </c>
      <c r="AX200" s="109">
        <v>184.58699999999999</v>
      </c>
      <c r="AY200" s="87">
        <f t="shared" si="177"/>
        <v>-1</v>
      </c>
      <c r="AZ200" s="87">
        <f t="shared" si="178"/>
        <v>0.42036627284223849</v>
      </c>
      <c r="BA200" s="87">
        <f t="shared" si="179"/>
        <v>1.0052945394820545</v>
      </c>
      <c r="BB200" s="108">
        <f t="shared" si="180"/>
        <v>-10835.061</v>
      </c>
      <c r="BC200" s="108">
        <f t="shared" si="181"/>
        <v>3206.7039999999997</v>
      </c>
      <c r="BD200" s="108">
        <f t="shared" si="182"/>
        <v>3824.2489999999998</v>
      </c>
      <c r="BE200" s="109"/>
      <c r="BF200" s="109">
        <v>10835.061</v>
      </c>
      <c r="BG200" s="109">
        <v>7628.357</v>
      </c>
      <c r="BH200" s="109">
        <v>3804.1080000000002</v>
      </c>
      <c r="BI200" s="87">
        <f t="shared" si="183"/>
        <v>-1</v>
      </c>
      <c r="BJ200" s="87">
        <f t="shared" si="184"/>
        <v>3.5183618746832325E-2</v>
      </c>
      <c r="BK200" s="87">
        <f t="shared" si="185"/>
        <v>0.13263380306059486</v>
      </c>
      <c r="BL200" s="108">
        <f t="shared" si="186"/>
        <v>-17280.050999999999</v>
      </c>
      <c r="BM200" s="108">
        <f t="shared" si="187"/>
        <v>587.31099999999788</v>
      </c>
      <c r="BN200" s="108">
        <f t="shared" si="188"/>
        <v>1954.755000000001</v>
      </c>
      <c r="BO200" s="109"/>
      <c r="BP200" s="109">
        <v>17280.050999999999</v>
      </c>
      <c r="BQ200" s="109">
        <v>16692.740000000002</v>
      </c>
      <c r="BR200" s="109">
        <v>14737.985000000001</v>
      </c>
      <c r="BS200" s="87">
        <f t="shared" si="189"/>
        <v>-1</v>
      </c>
      <c r="BT200" s="87">
        <f t="shared" si="190"/>
        <v>8.8105726872246704E-3</v>
      </c>
      <c r="BU200" s="87">
        <f t="shared" si="191"/>
        <v>-6.584362139917696E-2</v>
      </c>
      <c r="BV200" s="108">
        <f t="shared" si="192"/>
        <v>-229</v>
      </c>
      <c r="BW200" s="108">
        <f t="shared" si="193"/>
        <v>2</v>
      </c>
      <c r="BX200" s="108">
        <f t="shared" si="194"/>
        <v>-16</v>
      </c>
      <c r="BY200" s="54"/>
      <c r="BZ200" s="54">
        <v>229</v>
      </c>
      <c r="CA200" s="54">
        <v>227</v>
      </c>
      <c r="CB200" s="54">
        <v>243</v>
      </c>
      <c r="CC200" s="108">
        <f t="shared" si="195"/>
        <v>0</v>
      </c>
      <c r="CD200" s="108">
        <f t="shared" si="196"/>
        <v>-80</v>
      </c>
      <c r="CE200" s="5"/>
      <c r="CF200" s="5"/>
      <c r="CG200" s="5">
        <v>80</v>
      </c>
      <c r="CH200" s="87" t="e">
        <f t="shared" si="197"/>
        <v>#DIV/0!</v>
      </c>
      <c r="CI200" s="87" t="e">
        <f t="shared" si="198"/>
        <v>#DIV/0!</v>
      </c>
      <c r="CJ200" s="108">
        <f t="shared" si="199"/>
        <v>0</v>
      </c>
      <c r="CK200" s="108">
        <f t="shared" si="200"/>
        <v>0</v>
      </c>
      <c r="CL200" s="54"/>
      <c r="CM200" s="54"/>
      <c r="CN200" s="54"/>
      <c r="CO200" s="19"/>
      <c r="CP200" s="1" t="s">
        <v>11</v>
      </c>
      <c r="CQ200" s="4" t="s">
        <v>13</v>
      </c>
      <c r="CR200" s="1">
        <v>2900</v>
      </c>
      <c r="CS200" s="1" t="s">
        <v>350</v>
      </c>
      <c r="CT200" s="15" t="s">
        <v>15</v>
      </c>
    </row>
    <row r="201" spans="1:98" s="96" customFormat="1" x14ac:dyDescent="0.25">
      <c r="A201" s="80" t="s">
        <v>232</v>
      </c>
      <c r="B201" s="114">
        <v>17473271</v>
      </c>
      <c r="C201" s="5" t="s">
        <v>343</v>
      </c>
      <c r="D201"/>
      <c r="E201">
        <v>522920</v>
      </c>
      <c r="F201" s="106">
        <v>45440</v>
      </c>
      <c r="G201" s="107"/>
      <c r="H201" s="107" t="s">
        <v>21</v>
      </c>
      <c r="I201" s="107" t="s">
        <v>21</v>
      </c>
      <c r="J201" s="107" t="s">
        <v>21</v>
      </c>
      <c r="K201" s="87" t="e">
        <f t="shared" si="156"/>
        <v>#DIV/0!</v>
      </c>
      <c r="L201" s="87" t="e">
        <f t="shared" si="157"/>
        <v>#DIV/0!</v>
      </c>
      <c r="M201" s="87" t="e">
        <f t="shared" si="158"/>
        <v>#DIV/0!</v>
      </c>
      <c r="N201" s="108">
        <f t="shared" si="159"/>
        <v>0</v>
      </c>
      <c r="O201" s="108">
        <f t="shared" si="160"/>
        <v>0</v>
      </c>
      <c r="P201" s="108">
        <f t="shared" si="161"/>
        <v>0</v>
      </c>
      <c r="Q201" s="109"/>
      <c r="R201" s="109"/>
      <c r="S201" s="109"/>
      <c r="T201" s="109"/>
      <c r="U201" s="87">
        <f t="shared" si="162"/>
        <v>-1</v>
      </c>
      <c r="V201" s="87">
        <f t="shared" si="163"/>
        <v>-0.16143011917659805</v>
      </c>
      <c r="W201" s="87">
        <f t="shared" si="164"/>
        <v>0.29756326148078738</v>
      </c>
      <c r="X201" s="108">
        <f t="shared" si="165"/>
        <v>-4.6440000000000001</v>
      </c>
      <c r="Y201" s="108">
        <f t="shared" si="166"/>
        <v>-0.89400000000000013</v>
      </c>
      <c r="Z201" s="108">
        <f t="shared" si="167"/>
        <v>1.2700000000000005</v>
      </c>
      <c r="AA201" s="109"/>
      <c r="AB201" s="109">
        <v>4.6440000000000001</v>
      </c>
      <c r="AC201" s="109">
        <v>5.5380000000000003</v>
      </c>
      <c r="AD201" s="109">
        <v>4.2679999999999998</v>
      </c>
      <c r="AE201" s="87">
        <f t="shared" si="168"/>
        <v>-1</v>
      </c>
      <c r="AF201" s="87">
        <f t="shared" si="169"/>
        <v>-0.50579896907216493</v>
      </c>
      <c r="AG201" s="87">
        <f t="shared" si="170"/>
        <v>1.8634686346863467</v>
      </c>
      <c r="AH201" s="108">
        <f t="shared" si="153"/>
        <v>-0.76700000000000002</v>
      </c>
      <c r="AI201" s="108">
        <f t="shared" si="154"/>
        <v>-0.78500000000000003</v>
      </c>
      <c r="AJ201" s="108">
        <f t="shared" si="155"/>
        <v>1.01</v>
      </c>
      <c r="AK201" s="109"/>
      <c r="AL201" s="109">
        <v>0.76700000000000002</v>
      </c>
      <c r="AM201" s="109">
        <v>1.552</v>
      </c>
      <c r="AN201" s="109">
        <v>0.54200000000000004</v>
      </c>
      <c r="AO201" s="87">
        <f t="shared" si="171"/>
        <v>-1</v>
      </c>
      <c r="AP201" s="87">
        <f t="shared" si="172"/>
        <v>-0.29972752043596729</v>
      </c>
      <c r="AQ201" s="87">
        <f t="shared" si="173"/>
        <v>4.2932692307692308</v>
      </c>
      <c r="AR201" s="108">
        <f t="shared" si="174"/>
        <v>-0.77100000000000002</v>
      </c>
      <c r="AS201" s="108">
        <f t="shared" si="175"/>
        <v>-0.32999999999999996</v>
      </c>
      <c r="AT201" s="108">
        <f t="shared" si="176"/>
        <v>0.89300000000000002</v>
      </c>
      <c r="AU201" s="109"/>
      <c r="AV201" s="109">
        <v>0.77100000000000002</v>
      </c>
      <c r="AW201" s="109">
        <v>1.101</v>
      </c>
      <c r="AX201" s="109">
        <v>0.20799999999999999</v>
      </c>
      <c r="AY201" s="87">
        <f t="shared" si="177"/>
        <v>-1</v>
      </c>
      <c r="AZ201" s="87">
        <f t="shared" si="178"/>
        <v>9.5170003177629525E-2</v>
      </c>
      <c r="BA201" s="87">
        <f t="shared" si="179"/>
        <v>0.15783664459161142</v>
      </c>
      <c r="BB201" s="108">
        <f t="shared" si="180"/>
        <v>-6.8929999999999998</v>
      </c>
      <c r="BC201" s="108">
        <f t="shared" si="181"/>
        <v>0.5990000000000002</v>
      </c>
      <c r="BD201" s="108">
        <f t="shared" si="182"/>
        <v>0.85799999999999965</v>
      </c>
      <c r="BE201" s="109"/>
      <c r="BF201" s="109">
        <v>6.8929999999999998</v>
      </c>
      <c r="BG201" s="109">
        <v>6.2939999999999996</v>
      </c>
      <c r="BH201" s="109">
        <v>5.4359999999999999</v>
      </c>
      <c r="BI201" s="87">
        <f t="shared" si="183"/>
        <v>-1</v>
      </c>
      <c r="BJ201" s="87">
        <f t="shared" si="184"/>
        <v>-7.0377184912603391E-2</v>
      </c>
      <c r="BK201" s="87">
        <f t="shared" si="185"/>
        <v>-0.3877436070744622</v>
      </c>
      <c r="BL201" s="108">
        <f t="shared" si="186"/>
        <v>-10.105</v>
      </c>
      <c r="BM201" s="108">
        <f t="shared" si="187"/>
        <v>-0.76499999999999879</v>
      </c>
      <c r="BN201" s="108">
        <f t="shared" si="188"/>
        <v>-6.8840000000000021</v>
      </c>
      <c r="BO201" s="109"/>
      <c r="BP201" s="109">
        <v>10.105</v>
      </c>
      <c r="BQ201" s="109">
        <v>10.87</v>
      </c>
      <c r="BR201" s="109">
        <v>17.754000000000001</v>
      </c>
      <c r="BS201" s="87">
        <f t="shared" si="189"/>
        <v>-1</v>
      </c>
      <c r="BT201" s="87">
        <f t="shared" si="190"/>
        <v>0</v>
      </c>
      <c r="BU201" s="87">
        <f t="shared" si="191"/>
        <v>-0.125</v>
      </c>
      <c r="BV201" s="108">
        <f t="shared" si="192"/>
        <v>-7</v>
      </c>
      <c r="BW201" s="108">
        <f t="shared" si="193"/>
        <v>0</v>
      </c>
      <c r="BX201" s="108">
        <f t="shared" si="194"/>
        <v>-1</v>
      </c>
      <c r="BY201" s="54"/>
      <c r="BZ201" s="54">
        <v>7</v>
      </c>
      <c r="CA201" s="54">
        <v>7</v>
      </c>
      <c r="CB201" s="54">
        <v>8</v>
      </c>
      <c r="CC201" s="108">
        <f t="shared" si="195"/>
        <v>0</v>
      </c>
      <c r="CD201" s="108">
        <f t="shared" si="196"/>
        <v>0</v>
      </c>
      <c r="CE201" s="5"/>
      <c r="CF201" s="5"/>
      <c r="CG201" s="5"/>
      <c r="CH201" s="87" t="e">
        <f t="shared" si="197"/>
        <v>#DIV/0!</v>
      </c>
      <c r="CI201" s="87" t="e">
        <f t="shared" si="198"/>
        <v>#DIV/0!</v>
      </c>
      <c r="CJ201" s="108">
        <f t="shared" si="199"/>
        <v>0</v>
      </c>
      <c r="CK201" s="108">
        <f t="shared" si="200"/>
        <v>0</v>
      </c>
      <c r="CL201" s="54"/>
      <c r="CM201" s="54"/>
      <c r="CN201" s="54"/>
      <c r="CO201" s="19"/>
      <c r="CP201" s="1" t="s">
        <v>9</v>
      </c>
      <c r="CQ201" s="4"/>
      <c r="CR201" s="1">
        <v>2100</v>
      </c>
      <c r="CS201" s="1" t="s">
        <v>349</v>
      </c>
      <c r="CT201" s="15" t="s">
        <v>15</v>
      </c>
    </row>
    <row r="202" spans="1:98" s="96" customFormat="1" x14ac:dyDescent="0.25">
      <c r="A202" s="80" t="s">
        <v>414</v>
      </c>
      <c r="B202" s="114">
        <v>37904589</v>
      </c>
      <c r="C202" s="5" t="s">
        <v>343</v>
      </c>
      <c r="D202"/>
      <c r="E202">
        <v>522920</v>
      </c>
      <c r="F202" s="106">
        <v>45373</v>
      </c>
      <c r="G202" s="107"/>
      <c r="H202" s="107" t="s">
        <v>21</v>
      </c>
      <c r="I202" s="107" t="s">
        <v>21</v>
      </c>
      <c r="J202" s="107" t="s">
        <v>21</v>
      </c>
      <c r="K202" s="87">
        <f t="shared" si="156"/>
        <v>-1</v>
      </c>
      <c r="L202" s="87">
        <f t="shared" si="157"/>
        <v>-0.42162871253358059</v>
      </c>
      <c r="M202" s="87">
        <f t="shared" si="158"/>
        <v>6.125631377334817E-2</v>
      </c>
      <c r="N202" s="108">
        <f t="shared" si="159"/>
        <v>-1068.2829999999999</v>
      </c>
      <c r="O202" s="108">
        <f t="shared" si="160"/>
        <v>-778.77100000000019</v>
      </c>
      <c r="P202" s="108">
        <f t="shared" si="161"/>
        <v>106.61300000000006</v>
      </c>
      <c r="Q202" s="109"/>
      <c r="R202" s="109">
        <v>1068.2829999999999</v>
      </c>
      <c r="S202" s="109">
        <v>1847.0540000000001</v>
      </c>
      <c r="T202" s="109">
        <v>1740.441</v>
      </c>
      <c r="U202" s="87">
        <f t="shared" si="162"/>
        <v>-1</v>
      </c>
      <c r="V202" s="87">
        <f t="shared" si="163"/>
        <v>-0.73030614312767728</v>
      </c>
      <c r="W202" s="87">
        <f t="shared" si="164"/>
        <v>-0.21689094162649045</v>
      </c>
      <c r="X202" s="108">
        <f t="shared" si="165"/>
        <v>-38.594000000000001</v>
      </c>
      <c r="Y202" s="108">
        <f t="shared" si="166"/>
        <v>-104.50900000000001</v>
      </c>
      <c r="Z202" s="108">
        <f t="shared" si="167"/>
        <v>-39.633999999999986</v>
      </c>
      <c r="AA202" s="109"/>
      <c r="AB202" s="109">
        <v>38.594000000000001</v>
      </c>
      <c r="AC202" s="109">
        <v>143.10300000000001</v>
      </c>
      <c r="AD202" s="109">
        <v>182.73699999999999</v>
      </c>
      <c r="AE202" s="87">
        <f t="shared" si="168"/>
        <v>-1</v>
      </c>
      <c r="AF202" s="87">
        <f t="shared" si="169"/>
        <v>-0.83509240866691681</v>
      </c>
      <c r="AG202" s="87">
        <f t="shared" si="170"/>
        <v>-0.26639223165359416</v>
      </c>
      <c r="AH202" s="108">
        <f t="shared" si="153"/>
        <v>-18.015000000000001</v>
      </c>
      <c r="AI202" s="108">
        <f t="shared" si="154"/>
        <v>-91.227999999999994</v>
      </c>
      <c r="AJ202" s="108">
        <f t="shared" si="155"/>
        <v>-39.669000000000011</v>
      </c>
      <c r="AK202" s="109"/>
      <c r="AL202" s="109">
        <v>18.015000000000001</v>
      </c>
      <c r="AM202" s="109">
        <v>109.24299999999999</v>
      </c>
      <c r="AN202" s="109">
        <v>148.91200000000001</v>
      </c>
      <c r="AO202" s="87">
        <f t="shared" si="171"/>
        <v>-1</v>
      </c>
      <c r="AP202" s="87">
        <f t="shared" si="172"/>
        <v>-0.78593422716435479</v>
      </c>
      <c r="AQ202" s="87">
        <f t="shared" si="173"/>
        <v>-0.31506604784005704</v>
      </c>
      <c r="AR202" s="108">
        <f t="shared" si="174"/>
        <v>-22.177</v>
      </c>
      <c r="AS202" s="108">
        <f t="shared" si="175"/>
        <v>-81.421999999999997</v>
      </c>
      <c r="AT202" s="108">
        <f t="shared" si="176"/>
        <v>-47.654999999999987</v>
      </c>
      <c r="AU202" s="109"/>
      <c r="AV202" s="109">
        <v>22.177</v>
      </c>
      <c r="AW202" s="109">
        <v>103.599</v>
      </c>
      <c r="AX202" s="109">
        <v>151.25399999999999</v>
      </c>
      <c r="AY202" s="87">
        <f t="shared" si="177"/>
        <v>-1</v>
      </c>
      <c r="AZ202" s="87">
        <f t="shared" si="178"/>
        <v>-0.29541919660215959</v>
      </c>
      <c r="BA202" s="87">
        <f t="shared" si="179"/>
        <v>-0.12173273438936613</v>
      </c>
      <c r="BB202" s="108">
        <f t="shared" si="180"/>
        <v>-94.224999999999994</v>
      </c>
      <c r="BC202" s="108">
        <f t="shared" si="181"/>
        <v>-39.507000000000005</v>
      </c>
      <c r="BD202" s="108">
        <f t="shared" si="182"/>
        <v>-18.536000000000001</v>
      </c>
      <c r="BE202" s="109"/>
      <c r="BF202" s="109">
        <v>94.224999999999994</v>
      </c>
      <c r="BG202" s="109">
        <v>133.732</v>
      </c>
      <c r="BH202" s="109">
        <v>152.268</v>
      </c>
      <c r="BI202" s="87">
        <f t="shared" si="183"/>
        <v>-1</v>
      </c>
      <c r="BJ202" s="87">
        <f t="shared" si="184"/>
        <v>-0.30014184729728144</v>
      </c>
      <c r="BK202" s="87">
        <f t="shared" si="185"/>
        <v>-8.8870295866415108E-2</v>
      </c>
      <c r="BL202" s="108">
        <f t="shared" si="186"/>
        <v>-179.1</v>
      </c>
      <c r="BM202" s="108">
        <f t="shared" si="187"/>
        <v>-76.808999999999997</v>
      </c>
      <c r="BN202" s="108">
        <f t="shared" si="188"/>
        <v>-24.961000000000013</v>
      </c>
      <c r="BO202" s="109"/>
      <c r="BP202" s="109">
        <v>179.1</v>
      </c>
      <c r="BQ202" s="109">
        <v>255.90899999999999</v>
      </c>
      <c r="BR202" s="109">
        <v>280.87</v>
      </c>
      <c r="BS202" s="87">
        <f t="shared" si="189"/>
        <v>-1</v>
      </c>
      <c r="BT202" s="87">
        <f t="shared" si="190"/>
        <v>0</v>
      </c>
      <c r="BU202" s="87">
        <f t="shared" si="191"/>
        <v>0.125</v>
      </c>
      <c r="BV202" s="108">
        <f t="shared" si="192"/>
        <v>-18</v>
      </c>
      <c r="BW202" s="108">
        <f t="shared" si="193"/>
        <v>0</v>
      </c>
      <c r="BX202" s="108">
        <f t="shared" si="194"/>
        <v>2</v>
      </c>
      <c r="BY202" s="54"/>
      <c r="BZ202" s="54">
        <v>18</v>
      </c>
      <c r="CA202" s="54">
        <v>18</v>
      </c>
      <c r="CB202" s="54">
        <v>16</v>
      </c>
      <c r="CC202" s="108">
        <f t="shared" si="195"/>
        <v>0</v>
      </c>
      <c r="CD202" s="108">
        <f t="shared" si="196"/>
        <v>0</v>
      </c>
      <c r="CE202" s="5"/>
      <c r="CF202" s="5"/>
      <c r="CG202" s="5"/>
      <c r="CH202" s="87" t="e">
        <f t="shared" si="197"/>
        <v>#DIV/0!</v>
      </c>
      <c r="CI202" s="87" t="e">
        <f t="shared" si="198"/>
        <v>#DIV/0!</v>
      </c>
      <c r="CJ202" s="108">
        <f t="shared" si="199"/>
        <v>0</v>
      </c>
      <c r="CK202" s="108">
        <f t="shared" si="200"/>
        <v>0</v>
      </c>
      <c r="CL202" s="54"/>
      <c r="CM202" s="54"/>
      <c r="CN202" s="54"/>
      <c r="CO202" s="19"/>
      <c r="CP202" s="1" t="s">
        <v>9</v>
      </c>
      <c r="CQ202" s="4" t="s">
        <v>13</v>
      </c>
      <c r="CR202" s="1">
        <v>1051</v>
      </c>
      <c r="CS202" s="1" t="s">
        <v>23</v>
      </c>
      <c r="CT202" s="15" t="s">
        <v>15</v>
      </c>
    </row>
    <row r="203" spans="1:98" s="96" customFormat="1" x14ac:dyDescent="0.25">
      <c r="A203" s="80" t="s">
        <v>265</v>
      </c>
      <c r="B203" s="114">
        <v>25328523</v>
      </c>
      <c r="C203" s="5" t="s">
        <v>111</v>
      </c>
      <c r="D203"/>
      <c r="E203">
        <v>642020</v>
      </c>
      <c r="F203" s="106">
        <v>45485</v>
      </c>
      <c r="G203" s="107"/>
      <c r="H203" s="107" t="s">
        <v>21</v>
      </c>
      <c r="I203" s="107" t="s">
        <v>21</v>
      </c>
      <c r="J203" s="107" t="s">
        <v>21</v>
      </c>
      <c r="K203" s="87" t="e">
        <f t="shared" si="156"/>
        <v>#DIV/0!</v>
      </c>
      <c r="L203" s="87" t="e">
        <f t="shared" si="157"/>
        <v>#DIV/0!</v>
      </c>
      <c r="M203" s="87" t="e">
        <f t="shared" si="158"/>
        <v>#DIV/0!</v>
      </c>
      <c r="N203" s="108">
        <f t="shared" si="159"/>
        <v>0</v>
      </c>
      <c r="O203" s="108">
        <f t="shared" si="160"/>
        <v>0</v>
      </c>
      <c r="P203" s="108">
        <f t="shared" si="161"/>
        <v>0</v>
      </c>
      <c r="Q203" s="109"/>
      <c r="R203" s="109"/>
      <c r="S203" s="109"/>
      <c r="T203" s="109"/>
      <c r="U203" s="87">
        <f t="shared" si="162"/>
        <v>-1</v>
      </c>
      <c r="V203" s="87">
        <f t="shared" si="163"/>
        <v>-0.10703495899870531</v>
      </c>
      <c r="W203" s="87">
        <f t="shared" si="164"/>
        <v>0.66690647482014409</v>
      </c>
      <c r="X203" s="108">
        <f t="shared" si="165"/>
        <v>-2.069</v>
      </c>
      <c r="Y203" s="108">
        <f t="shared" si="166"/>
        <v>-0.24800000000000022</v>
      </c>
      <c r="Z203" s="108">
        <f t="shared" si="167"/>
        <v>0.92700000000000027</v>
      </c>
      <c r="AA203" s="109"/>
      <c r="AB203" s="109">
        <v>2.069</v>
      </c>
      <c r="AC203" s="109">
        <v>2.3170000000000002</v>
      </c>
      <c r="AD203" s="109">
        <v>1.39</v>
      </c>
      <c r="AE203" s="87">
        <f t="shared" si="168"/>
        <v>-1</v>
      </c>
      <c r="AF203" s="87">
        <f t="shared" si="169"/>
        <v>-0.21558245083207273</v>
      </c>
      <c r="AG203" s="87">
        <f t="shared" si="170"/>
        <v>2.4607329842931938</v>
      </c>
      <c r="AH203" s="108">
        <f t="shared" si="153"/>
        <v>-1.0369999999999999</v>
      </c>
      <c r="AI203" s="108">
        <f t="shared" si="154"/>
        <v>-0.28500000000000014</v>
      </c>
      <c r="AJ203" s="108">
        <f t="shared" si="155"/>
        <v>0.94000000000000006</v>
      </c>
      <c r="AK203" s="109"/>
      <c r="AL203" s="109">
        <v>1.0369999999999999</v>
      </c>
      <c r="AM203" s="109">
        <v>1.3220000000000001</v>
      </c>
      <c r="AN203" s="109">
        <v>0.38200000000000001</v>
      </c>
      <c r="AO203" s="87">
        <f t="shared" si="171"/>
        <v>-1</v>
      </c>
      <c r="AP203" s="87">
        <f t="shared" si="172"/>
        <v>8.4026258205689153E-2</v>
      </c>
      <c r="AQ203" s="87">
        <f t="shared" si="173"/>
        <v>0.41136504014823977</v>
      </c>
      <c r="AR203" s="108">
        <f t="shared" si="174"/>
        <v>-2.4769999999999999</v>
      </c>
      <c r="AS203" s="108">
        <f t="shared" si="175"/>
        <v>0.19199999999999973</v>
      </c>
      <c r="AT203" s="108">
        <f t="shared" si="176"/>
        <v>0.66600000000000015</v>
      </c>
      <c r="AU203" s="109"/>
      <c r="AV203" s="109">
        <v>2.4769999999999999</v>
      </c>
      <c r="AW203" s="109">
        <v>2.2850000000000001</v>
      </c>
      <c r="AX203" s="109">
        <v>1.619</v>
      </c>
      <c r="AY203" s="87">
        <f t="shared" si="177"/>
        <v>-1</v>
      </c>
      <c r="AZ203" s="87">
        <f t="shared" si="178"/>
        <v>0.11251276506277415</v>
      </c>
      <c r="BA203" s="87">
        <f t="shared" si="179"/>
        <v>0.11009602560682835</v>
      </c>
      <c r="BB203" s="108">
        <f t="shared" si="180"/>
        <v>-18.52</v>
      </c>
      <c r="BC203" s="108">
        <f t="shared" si="181"/>
        <v>1.8730000000000011</v>
      </c>
      <c r="BD203" s="108">
        <f t="shared" si="182"/>
        <v>1.650999999999998</v>
      </c>
      <c r="BE203" s="109"/>
      <c r="BF203" s="109">
        <v>18.52</v>
      </c>
      <c r="BG203" s="109">
        <v>16.646999999999998</v>
      </c>
      <c r="BH203" s="109">
        <v>14.996</v>
      </c>
      <c r="BI203" s="87">
        <f t="shared" si="183"/>
        <v>-1</v>
      </c>
      <c r="BJ203" s="87">
        <f t="shared" si="184"/>
        <v>7.4645968374551008E-2</v>
      </c>
      <c r="BK203" s="87">
        <f t="shared" si="185"/>
        <v>9.9555111676048733E-2</v>
      </c>
      <c r="BL203" s="108">
        <f t="shared" si="186"/>
        <v>-26.029</v>
      </c>
      <c r="BM203" s="108">
        <f t="shared" si="187"/>
        <v>1.8079999999999998</v>
      </c>
      <c r="BN203" s="108">
        <f t="shared" si="188"/>
        <v>2.1930000000000014</v>
      </c>
      <c r="BO203" s="109"/>
      <c r="BP203" s="109">
        <v>26.029</v>
      </c>
      <c r="BQ203" s="109">
        <v>24.221</v>
      </c>
      <c r="BR203" s="109">
        <v>22.027999999999999</v>
      </c>
      <c r="BS203" s="87">
        <f t="shared" si="189"/>
        <v>-1</v>
      </c>
      <c r="BT203" s="87">
        <f t="shared" si="190"/>
        <v>0</v>
      </c>
      <c r="BU203" s="87">
        <f t="shared" si="191"/>
        <v>0</v>
      </c>
      <c r="BV203" s="108">
        <f t="shared" si="192"/>
        <v>-1</v>
      </c>
      <c r="BW203" s="108">
        <f t="shared" si="193"/>
        <v>0</v>
      </c>
      <c r="BX203" s="108">
        <f t="shared" si="194"/>
        <v>0</v>
      </c>
      <c r="BY203" s="54"/>
      <c r="BZ203" s="54">
        <v>1</v>
      </c>
      <c r="CA203" s="54">
        <v>1</v>
      </c>
      <c r="CB203" s="54">
        <v>1</v>
      </c>
      <c r="CC203" s="108">
        <f t="shared" si="195"/>
        <v>0</v>
      </c>
      <c r="CD203" s="108">
        <f t="shared" si="196"/>
        <v>0</v>
      </c>
      <c r="CE203" s="5"/>
      <c r="CF203" s="5"/>
      <c r="CG203" s="5"/>
      <c r="CH203" s="87" t="e">
        <f t="shared" si="197"/>
        <v>#DIV/0!</v>
      </c>
      <c r="CI203" s="87" t="e">
        <f t="shared" si="198"/>
        <v>#DIV/0!</v>
      </c>
      <c r="CJ203" s="108">
        <f t="shared" si="199"/>
        <v>0</v>
      </c>
      <c r="CK203" s="108">
        <f t="shared" si="200"/>
        <v>0</v>
      </c>
      <c r="CL203" s="54"/>
      <c r="CM203" s="54"/>
      <c r="CN203" s="54"/>
      <c r="CO203" s="19"/>
      <c r="CP203" s="1" t="s">
        <v>9</v>
      </c>
      <c r="CQ203" s="4"/>
      <c r="CR203" s="1">
        <v>5600</v>
      </c>
      <c r="CS203" s="1" t="s">
        <v>313</v>
      </c>
      <c r="CT203" s="15" t="s">
        <v>12</v>
      </c>
    </row>
    <row r="204" spans="1:98" s="96" customFormat="1" x14ac:dyDescent="0.25">
      <c r="A204" s="80" t="s">
        <v>127</v>
      </c>
      <c r="B204" s="114">
        <v>38283715</v>
      </c>
      <c r="C204" s="5" t="s">
        <v>112</v>
      </c>
      <c r="D204"/>
      <c r="E204">
        <v>502000</v>
      </c>
      <c r="F204" s="106">
        <v>45720</v>
      </c>
      <c r="G204" s="107" t="s">
        <v>21</v>
      </c>
      <c r="H204" s="107" t="s">
        <v>21</v>
      </c>
      <c r="I204" s="107" t="s">
        <v>21</v>
      </c>
      <c r="J204" s="107" t="s">
        <v>21</v>
      </c>
      <c r="K204" s="87">
        <f t="shared" si="156"/>
        <v>0.10512070255275385</v>
      </c>
      <c r="L204" s="87">
        <f t="shared" si="157"/>
        <v>-0.31586783522096917</v>
      </c>
      <c r="M204" s="87">
        <f t="shared" si="158"/>
        <v>0.21613114032450387</v>
      </c>
      <c r="N204" s="108">
        <f t="shared" si="159"/>
        <v>1079.228000000001</v>
      </c>
      <c r="O204" s="108">
        <f t="shared" si="160"/>
        <v>-4740.1310000000012</v>
      </c>
      <c r="P204" s="108">
        <f t="shared" si="161"/>
        <v>2666.9930000000004</v>
      </c>
      <c r="Q204" s="109">
        <v>11345.788</v>
      </c>
      <c r="R204" s="109">
        <v>10266.56</v>
      </c>
      <c r="S204" s="109">
        <v>15006.691000000001</v>
      </c>
      <c r="T204" s="109">
        <v>12339.698</v>
      </c>
      <c r="U204" s="87">
        <f t="shared" si="162"/>
        <v>0.11852515459270171</v>
      </c>
      <c r="V204" s="87">
        <f t="shared" si="163"/>
        <v>-0.42460737757068889</v>
      </c>
      <c r="W204" s="87">
        <f t="shared" si="164"/>
        <v>0.17749719199039457</v>
      </c>
      <c r="X204" s="108">
        <f t="shared" si="165"/>
        <v>145.13499999999999</v>
      </c>
      <c r="Y204" s="108">
        <f t="shared" si="166"/>
        <v>-903.61799999999971</v>
      </c>
      <c r="Z204" s="108">
        <f t="shared" si="167"/>
        <v>320.79599999999982</v>
      </c>
      <c r="AA204" s="109">
        <v>1369.643</v>
      </c>
      <c r="AB204" s="109">
        <v>1224.508</v>
      </c>
      <c r="AC204" s="109">
        <v>2128.1259999999997</v>
      </c>
      <c r="AD204" s="109">
        <v>1807.33</v>
      </c>
      <c r="AE204" s="87">
        <f t="shared" si="168"/>
        <v>6.1372325164313624E-2</v>
      </c>
      <c r="AF204" s="87">
        <f t="shared" si="169"/>
        <v>-0.22705285897630076</v>
      </c>
      <c r="AG204" s="87">
        <f t="shared" si="170"/>
        <v>1.0222069261236051</v>
      </c>
      <c r="AH204" s="108">
        <f t="shared" ref="AH204:AH226" si="201">AK204-AL204</f>
        <v>59.508999999999901</v>
      </c>
      <c r="AI204" s="108">
        <f t="shared" si="154"/>
        <v>-284.83100000000002</v>
      </c>
      <c r="AJ204" s="108">
        <f t="shared" si="155"/>
        <v>634.12300000000005</v>
      </c>
      <c r="AK204" s="109">
        <v>1029.1479999999999</v>
      </c>
      <c r="AL204" s="109">
        <v>969.63900000000001</v>
      </c>
      <c r="AM204" s="109">
        <v>1254.47</v>
      </c>
      <c r="AN204" s="109">
        <v>620.34699999999998</v>
      </c>
      <c r="AO204" s="87">
        <f t="shared" si="171"/>
        <v>-0.61530325382024664</v>
      </c>
      <c r="AP204" s="87">
        <f t="shared" si="172"/>
        <v>-0.67334717540695532</v>
      </c>
      <c r="AQ204" s="87">
        <f t="shared" si="173"/>
        <v>1.2545525697886772</v>
      </c>
      <c r="AR204" s="108">
        <f t="shared" si="174"/>
        <v>-243.166</v>
      </c>
      <c r="AS204" s="108">
        <f t="shared" si="175"/>
        <v>-814.64099999999996</v>
      </c>
      <c r="AT204" s="108">
        <f t="shared" si="176"/>
        <v>673.21799999999996</v>
      </c>
      <c r="AU204" s="109">
        <v>152.03100000000001</v>
      </c>
      <c r="AV204" s="109">
        <v>395.197</v>
      </c>
      <c r="AW204" s="109">
        <v>1209.838</v>
      </c>
      <c r="AX204" s="109">
        <v>536.62</v>
      </c>
      <c r="AY204" s="87">
        <f t="shared" si="177"/>
        <v>-0.16531355606370274</v>
      </c>
      <c r="AZ204" s="87">
        <f t="shared" si="178"/>
        <v>-0.3863038853635809</v>
      </c>
      <c r="BA204" s="87">
        <f t="shared" si="179"/>
        <v>0.72162274071967714</v>
      </c>
      <c r="BB204" s="108">
        <f t="shared" si="180"/>
        <v>-245.07899999999995</v>
      </c>
      <c r="BC204" s="108">
        <f t="shared" si="181"/>
        <v>-933.19699999999989</v>
      </c>
      <c r="BD204" s="108">
        <f t="shared" si="182"/>
        <v>1012.55</v>
      </c>
      <c r="BE204" s="109">
        <v>1237.431</v>
      </c>
      <c r="BF204" s="109">
        <v>1482.51</v>
      </c>
      <c r="BG204" s="109">
        <v>2415.7069999999999</v>
      </c>
      <c r="BH204" s="109">
        <v>1403.1569999999999</v>
      </c>
      <c r="BI204" s="87">
        <f t="shared" si="183"/>
        <v>-2.8899207837621888E-2</v>
      </c>
      <c r="BJ204" s="87">
        <f t="shared" si="184"/>
        <v>-0.28801998895187814</v>
      </c>
      <c r="BK204" s="87">
        <f t="shared" si="185"/>
        <v>0.19492164837986656</v>
      </c>
      <c r="BL204" s="108">
        <f t="shared" si="186"/>
        <v>-108.57600000000002</v>
      </c>
      <c r="BM204" s="108">
        <f t="shared" si="187"/>
        <v>-1519.857</v>
      </c>
      <c r="BN204" s="108">
        <f t="shared" si="188"/>
        <v>860.79699999999957</v>
      </c>
      <c r="BO204" s="109">
        <v>3648.482</v>
      </c>
      <c r="BP204" s="109">
        <v>3757.058</v>
      </c>
      <c r="BQ204" s="109">
        <v>5276.915</v>
      </c>
      <c r="BR204" s="109">
        <v>4416.1180000000004</v>
      </c>
      <c r="BS204" s="87">
        <f t="shared" si="189"/>
        <v>0.4</v>
      </c>
      <c r="BT204" s="87">
        <f t="shared" si="190"/>
        <v>8.3916083916083919E-2</v>
      </c>
      <c r="BU204" s="87">
        <f t="shared" si="191"/>
        <v>0.375</v>
      </c>
      <c r="BV204" s="108">
        <f t="shared" si="192"/>
        <v>62</v>
      </c>
      <c r="BW204" s="108">
        <f t="shared" si="193"/>
        <v>12</v>
      </c>
      <c r="BX204" s="108">
        <f t="shared" si="194"/>
        <v>39</v>
      </c>
      <c r="BY204" s="54">
        <v>217</v>
      </c>
      <c r="BZ204" s="54">
        <v>155</v>
      </c>
      <c r="CA204" s="54">
        <v>143</v>
      </c>
      <c r="CB204" s="54">
        <v>104</v>
      </c>
      <c r="CC204" s="108">
        <f t="shared" si="195"/>
        <v>0</v>
      </c>
      <c r="CD204" s="108">
        <f t="shared" si="196"/>
        <v>-175</v>
      </c>
      <c r="CE204" s="5"/>
      <c r="CF204" s="5"/>
      <c r="CG204" s="5">
        <v>175</v>
      </c>
      <c r="CH204" s="87" t="e">
        <f t="shared" si="197"/>
        <v>#DIV/0!</v>
      </c>
      <c r="CI204" s="87" t="e">
        <f t="shared" si="198"/>
        <v>#DIV/0!</v>
      </c>
      <c r="CJ204" s="108">
        <f t="shared" si="199"/>
        <v>0</v>
      </c>
      <c r="CK204" s="108">
        <f t="shared" si="200"/>
        <v>0</v>
      </c>
      <c r="CL204" s="54"/>
      <c r="CM204" s="54"/>
      <c r="CN204" s="54"/>
      <c r="CO204" s="19"/>
      <c r="CP204" s="1" t="s">
        <v>9</v>
      </c>
      <c r="CQ204" s="4" t="s">
        <v>13</v>
      </c>
      <c r="CR204" s="1">
        <v>2820</v>
      </c>
      <c r="CS204" s="1" t="s">
        <v>407</v>
      </c>
      <c r="CT204" s="15" t="s">
        <v>15</v>
      </c>
    </row>
    <row r="205" spans="1:98" s="96" customFormat="1" x14ac:dyDescent="0.25">
      <c r="A205" s="80" t="s">
        <v>162</v>
      </c>
      <c r="B205" s="114">
        <v>67760719</v>
      </c>
      <c r="C205" s="5" t="s">
        <v>163</v>
      </c>
      <c r="D205" t="s">
        <v>164</v>
      </c>
      <c r="E205">
        <v>651200</v>
      </c>
      <c r="F205" s="106">
        <v>45411</v>
      </c>
      <c r="G205" s="107"/>
      <c r="H205" s="107" t="s">
        <v>21</v>
      </c>
      <c r="I205" s="107" t="s">
        <v>21</v>
      </c>
      <c r="J205" s="107" t="s">
        <v>21</v>
      </c>
      <c r="K205" s="87" t="e">
        <f t="shared" si="156"/>
        <v>#DIV/0!</v>
      </c>
      <c r="L205" s="87" t="e">
        <f t="shared" si="157"/>
        <v>#DIV/0!</v>
      </c>
      <c r="M205" s="87" t="e">
        <f t="shared" si="158"/>
        <v>#DIV/0!</v>
      </c>
      <c r="N205" s="108">
        <f t="shared" si="159"/>
        <v>0</v>
      </c>
      <c r="O205" s="108">
        <f t="shared" si="160"/>
        <v>0</v>
      </c>
      <c r="P205" s="108">
        <f t="shared" si="161"/>
        <v>0</v>
      </c>
      <c r="Q205" s="109"/>
      <c r="R205" s="109"/>
      <c r="S205" s="109"/>
      <c r="T205" s="109"/>
      <c r="U205" s="87">
        <f t="shared" si="162"/>
        <v>-1</v>
      </c>
      <c r="V205" s="87">
        <f t="shared" si="163"/>
        <v>7.760844079718654E-2</v>
      </c>
      <c r="W205" s="87">
        <f t="shared" si="164"/>
        <v>9.6815672036910841E-2</v>
      </c>
      <c r="X205" s="108">
        <f t="shared" si="165"/>
        <v>-78.132000000000005</v>
      </c>
      <c r="Y205" s="108">
        <f t="shared" si="166"/>
        <v>5.6270000000000095</v>
      </c>
      <c r="Z205" s="108">
        <f t="shared" si="167"/>
        <v>6.3999999999999915</v>
      </c>
      <c r="AA205" s="109"/>
      <c r="AB205" s="109">
        <v>78.132000000000005</v>
      </c>
      <c r="AC205" s="109">
        <v>72.504999999999995</v>
      </c>
      <c r="AD205" s="109">
        <v>66.105000000000004</v>
      </c>
      <c r="AE205" s="87">
        <f t="shared" si="168"/>
        <v>-1</v>
      </c>
      <c r="AF205" s="87">
        <f t="shared" si="169"/>
        <v>0.76826175529040019</v>
      </c>
      <c r="AG205" s="87">
        <f t="shared" si="170"/>
        <v>3.2483641802206025</v>
      </c>
      <c r="AH205" s="108">
        <f t="shared" si="201"/>
        <v>-42.531999999999996</v>
      </c>
      <c r="AI205" s="108">
        <f t="shared" si="154"/>
        <v>18.478999999999996</v>
      </c>
      <c r="AJ205" s="108">
        <f t="shared" si="155"/>
        <v>34.751000000000005</v>
      </c>
      <c r="AK205" s="109"/>
      <c r="AL205" s="109">
        <v>42.531999999999996</v>
      </c>
      <c r="AM205" s="109">
        <v>24.053000000000001</v>
      </c>
      <c r="AN205" s="109">
        <v>-10.698</v>
      </c>
      <c r="AO205" s="87">
        <f t="shared" si="171"/>
        <v>-1</v>
      </c>
      <c r="AP205" s="87">
        <f t="shared" si="172"/>
        <v>4.8671085149404627</v>
      </c>
      <c r="AQ205" s="87">
        <f t="shared" si="173"/>
        <v>-0.1492737003058105</v>
      </c>
      <c r="AR205" s="108">
        <f t="shared" si="174"/>
        <v>-52.228999999999999</v>
      </c>
      <c r="AS205" s="108">
        <f t="shared" si="175"/>
        <v>43.326999999999998</v>
      </c>
      <c r="AT205" s="108">
        <f t="shared" si="176"/>
        <v>-1.5620000000000012</v>
      </c>
      <c r="AU205" s="109"/>
      <c r="AV205" s="109">
        <v>52.228999999999999</v>
      </c>
      <c r="AW205" s="109">
        <v>8.9019999999999992</v>
      </c>
      <c r="AX205" s="109">
        <v>10.464</v>
      </c>
      <c r="AY205" s="87">
        <f t="shared" si="177"/>
        <v>-1</v>
      </c>
      <c r="AZ205" s="87">
        <f t="shared" si="178"/>
        <v>0.26339843945380897</v>
      </c>
      <c r="BA205" s="87">
        <f t="shared" si="179"/>
        <v>5.8937249241932617E-2</v>
      </c>
      <c r="BB205" s="108">
        <f t="shared" si="180"/>
        <v>-202.07300000000001</v>
      </c>
      <c r="BC205" s="108">
        <f t="shared" si="181"/>
        <v>42.129000000000019</v>
      </c>
      <c r="BD205" s="108">
        <f t="shared" si="182"/>
        <v>8.9019999999999868</v>
      </c>
      <c r="BE205" s="109"/>
      <c r="BF205" s="109">
        <v>202.07300000000001</v>
      </c>
      <c r="BG205" s="109">
        <v>159.94399999999999</v>
      </c>
      <c r="BH205" s="109">
        <v>151.042</v>
      </c>
      <c r="BI205" s="87">
        <f t="shared" si="183"/>
        <v>-1</v>
      </c>
      <c r="BJ205" s="87">
        <f t="shared" si="184"/>
        <v>2.9133508860160345E-2</v>
      </c>
      <c r="BK205" s="87">
        <f t="shared" si="185"/>
        <v>0.21295957399473234</v>
      </c>
      <c r="BL205" s="108">
        <f t="shared" si="186"/>
        <v>-869.69500000000005</v>
      </c>
      <c r="BM205" s="108">
        <f t="shared" si="187"/>
        <v>24.620000000000005</v>
      </c>
      <c r="BN205" s="108">
        <f t="shared" si="188"/>
        <v>148.37</v>
      </c>
      <c r="BO205" s="109"/>
      <c r="BP205" s="109">
        <v>869.69500000000005</v>
      </c>
      <c r="BQ205" s="109">
        <v>845.07500000000005</v>
      </c>
      <c r="BR205" s="109">
        <v>696.70500000000004</v>
      </c>
      <c r="BS205" s="87">
        <f t="shared" si="189"/>
        <v>-1</v>
      </c>
      <c r="BT205" s="87">
        <f t="shared" si="190"/>
        <v>0.5</v>
      </c>
      <c r="BU205" s="87">
        <f t="shared" si="191"/>
        <v>-0.6</v>
      </c>
      <c r="BV205" s="108">
        <f t="shared" si="192"/>
        <v>-3</v>
      </c>
      <c r="BW205" s="108">
        <f t="shared" si="193"/>
        <v>1</v>
      </c>
      <c r="BX205" s="108">
        <f t="shared" si="194"/>
        <v>-3</v>
      </c>
      <c r="BY205" s="54"/>
      <c r="BZ205" s="54">
        <v>3</v>
      </c>
      <c r="CA205" s="54">
        <v>2</v>
      </c>
      <c r="CB205" s="54">
        <v>5</v>
      </c>
      <c r="CC205" s="108">
        <f t="shared" si="195"/>
        <v>0</v>
      </c>
      <c r="CD205" s="108">
        <f t="shared" si="196"/>
        <v>0</v>
      </c>
      <c r="CE205" s="5"/>
      <c r="CF205" s="5"/>
      <c r="CG205" s="5"/>
      <c r="CH205" s="87" t="e">
        <f t="shared" si="197"/>
        <v>#DIV/0!</v>
      </c>
      <c r="CI205" s="87" t="e">
        <f t="shared" si="198"/>
        <v>#DIV/0!</v>
      </c>
      <c r="CJ205" s="108">
        <f t="shared" si="199"/>
        <v>0</v>
      </c>
      <c r="CK205" s="108">
        <f t="shared" si="200"/>
        <v>0</v>
      </c>
      <c r="CL205" s="54"/>
      <c r="CM205" s="54"/>
      <c r="CN205" s="54"/>
      <c r="CO205" s="19"/>
      <c r="CP205" s="1" t="s">
        <v>11</v>
      </c>
      <c r="CQ205" s="4"/>
      <c r="CR205" s="1">
        <v>1256</v>
      </c>
      <c r="CS205" s="1" t="s">
        <v>23</v>
      </c>
      <c r="CT205" s="15" t="s">
        <v>15</v>
      </c>
    </row>
    <row r="206" spans="1:98" s="96" customFormat="1" x14ac:dyDescent="0.25">
      <c r="A206" s="80" t="s">
        <v>129</v>
      </c>
      <c r="B206" s="114">
        <v>11810543</v>
      </c>
      <c r="C206" s="5" t="s">
        <v>112</v>
      </c>
      <c r="D206"/>
      <c r="E206">
        <v>502000</v>
      </c>
      <c r="F206" s="106">
        <v>45471</v>
      </c>
      <c r="G206" s="107"/>
      <c r="H206" s="107" t="s">
        <v>21</v>
      </c>
      <c r="I206" s="107" t="s">
        <v>21</v>
      </c>
      <c r="J206" s="107" t="s">
        <v>21</v>
      </c>
      <c r="K206" s="87">
        <f t="shared" si="156"/>
        <v>-1</v>
      </c>
      <c r="L206" s="87">
        <f t="shared" si="157"/>
        <v>-0.33695212747359049</v>
      </c>
      <c r="M206" s="87">
        <f t="shared" si="158"/>
        <v>0.53214506841834486</v>
      </c>
      <c r="N206" s="108">
        <f t="shared" si="159"/>
        <v>-4115.0150000000003</v>
      </c>
      <c r="O206" s="108">
        <f t="shared" si="160"/>
        <v>-2091.1959999999999</v>
      </c>
      <c r="P206" s="108">
        <f t="shared" si="161"/>
        <v>2155.5430000000001</v>
      </c>
      <c r="Q206" s="109"/>
      <c r="R206" s="109">
        <v>4115.0150000000003</v>
      </c>
      <c r="S206" s="109">
        <v>6206.2110000000002</v>
      </c>
      <c r="T206" s="109">
        <v>4050.6680000000001</v>
      </c>
      <c r="U206" s="87">
        <f t="shared" si="162"/>
        <v>-1</v>
      </c>
      <c r="V206" s="87">
        <f t="shared" si="163"/>
        <v>-0.54670852006864457</v>
      </c>
      <c r="W206" s="87">
        <f t="shared" si="164"/>
        <v>1.2108204563056775</v>
      </c>
      <c r="X206" s="108">
        <f t="shared" si="165"/>
        <v>-587.44399999999996</v>
      </c>
      <c r="Y206" s="108">
        <f t="shared" si="166"/>
        <v>-708.50800000000004</v>
      </c>
      <c r="Z206" s="108">
        <f t="shared" si="167"/>
        <v>709.76599999999996</v>
      </c>
      <c r="AA206" s="109"/>
      <c r="AB206" s="109">
        <v>587.44399999999996</v>
      </c>
      <c r="AC206" s="109">
        <v>1295.952</v>
      </c>
      <c r="AD206" s="109">
        <v>586.18600000000004</v>
      </c>
      <c r="AE206" s="87">
        <f t="shared" si="168"/>
        <v>-1</v>
      </c>
      <c r="AF206" s="87">
        <f t="shared" si="169"/>
        <v>-0.66465935827796752</v>
      </c>
      <c r="AG206" s="87">
        <f t="shared" si="170"/>
        <v>2.1075014454447838</v>
      </c>
      <c r="AH206" s="108">
        <f t="shared" si="201"/>
        <v>-315.40899999999999</v>
      </c>
      <c r="AI206" s="108">
        <f t="shared" ref="AI206:AI226" si="202">AL206-AM206</f>
        <v>-625.154</v>
      </c>
      <c r="AJ206" s="108">
        <f t="shared" ref="AJ206:AJ226" si="203">AM206-AN206</f>
        <v>637.88799999999992</v>
      </c>
      <c r="AK206" s="109"/>
      <c r="AL206" s="109">
        <v>315.40899999999999</v>
      </c>
      <c r="AM206" s="109">
        <v>940.56299999999999</v>
      </c>
      <c r="AN206" s="109">
        <v>302.67500000000001</v>
      </c>
      <c r="AO206" s="87">
        <f t="shared" si="171"/>
        <v>-1</v>
      </c>
      <c r="AP206" s="87">
        <f t="shared" si="172"/>
        <v>-0.48064904232267452</v>
      </c>
      <c r="AQ206" s="87">
        <f t="shared" si="173"/>
        <v>2.1967740439403176</v>
      </c>
      <c r="AR206" s="108">
        <f t="shared" si="174"/>
        <v>-501.16899999999998</v>
      </c>
      <c r="AS206" s="108">
        <f t="shared" si="175"/>
        <v>-463.822</v>
      </c>
      <c r="AT206" s="108">
        <f t="shared" si="176"/>
        <v>663.12699999999995</v>
      </c>
      <c r="AU206" s="109"/>
      <c r="AV206" s="109">
        <v>501.16899999999998</v>
      </c>
      <c r="AW206" s="109">
        <v>964.99099999999999</v>
      </c>
      <c r="AX206" s="109">
        <v>301.86399999999998</v>
      </c>
      <c r="AY206" s="87">
        <f t="shared" si="177"/>
        <v>-1</v>
      </c>
      <c r="AZ206" s="87">
        <f t="shared" si="178"/>
        <v>0.27913574997404061</v>
      </c>
      <c r="BA206" s="87">
        <f t="shared" si="179"/>
        <v>1.2844381247457288</v>
      </c>
      <c r="BB206" s="108">
        <f t="shared" si="180"/>
        <v>-2205.0419999999999</v>
      </c>
      <c r="BC206" s="108">
        <f t="shared" si="181"/>
        <v>481.18899999999985</v>
      </c>
      <c r="BD206" s="108">
        <f t="shared" si="182"/>
        <v>969.24600000000009</v>
      </c>
      <c r="BE206" s="109"/>
      <c r="BF206" s="109">
        <v>2205.0419999999999</v>
      </c>
      <c r="BG206" s="109">
        <v>1723.8530000000001</v>
      </c>
      <c r="BH206" s="109">
        <v>754.60699999999997</v>
      </c>
      <c r="BI206" s="87">
        <f t="shared" si="183"/>
        <v>-1</v>
      </c>
      <c r="BJ206" s="87">
        <f t="shared" si="184"/>
        <v>0.14204182014022382</v>
      </c>
      <c r="BK206" s="87">
        <f t="shared" si="185"/>
        <v>0.75482614955451188</v>
      </c>
      <c r="BL206" s="108">
        <f t="shared" si="186"/>
        <v>-2829.8620000000001</v>
      </c>
      <c r="BM206" s="108">
        <f t="shared" si="187"/>
        <v>351.96500000000015</v>
      </c>
      <c r="BN206" s="108">
        <f t="shared" si="188"/>
        <v>1065.8499999999999</v>
      </c>
      <c r="BO206" s="109"/>
      <c r="BP206" s="109">
        <v>2829.8620000000001</v>
      </c>
      <c r="BQ206" s="109">
        <v>2477.8969999999999</v>
      </c>
      <c r="BR206" s="109">
        <v>1412.047</v>
      </c>
      <c r="BS206" s="87">
        <f t="shared" si="189"/>
        <v>-1</v>
      </c>
      <c r="BT206" s="87">
        <f t="shared" si="190"/>
        <v>-6.5934065934065936E-2</v>
      </c>
      <c r="BU206" s="87">
        <f t="shared" si="191"/>
        <v>1.1111111111111112E-2</v>
      </c>
      <c r="BV206" s="108">
        <f t="shared" si="192"/>
        <v>-255</v>
      </c>
      <c r="BW206" s="108">
        <f t="shared" si="193"/>
        <v>-18</v>
      </c>
      <c r="BX206" s="108">
        <f t="shared" si="194"/>
        <v>3</v>
      </c>
      <c r="BY206" s="54"/>
      <c r="BZ206" s="54">
        <v>255</v>
      </c>
      <c r="CA206" s="54">
        <v>273</v>
      </c>
      <c r="CB206" s="54">
        <v>270</v>
      </c>
      <c r="CC206" s="108">
        <f t="shared" si="195"/>
        <v>0</v>
      </c>
      <c r="CD206" s="108">
        <f t="shared" si="196"/>
        <v>-150</v>
      </c>
      <c r="CE206" s="5"/>
      <c r="CF206" s="5"/>
      <c r="CG206" s="5">
        <v>150</v>
      </c>
      <c r="CH206" s="87" t="e">
        <f t="shared" si="197"/>
        <v>#DIV/0!</v>
      </c>
      <c r="CI206" s="87" t="e">
        <f t="shared" si="198"/>
        <v>#DIV/0!</v>
      </c>
      <c r="CJ206" s="108">
        <f t="shared" si="199"/>
        <v>0</v>
      </c>
      <c r="CK206" s="108">
        <f t="shared" si="200"/>
        <v>0</v>
      </c>
      <c r="CL206" s="54"/>
      <c r="CM206" s="54"/>
      <c r="CN206" s="54"/>
      <c r="CO206" s="19"/>
      <c r="CP206" s="1" t="s">
        <v>11</v>
      </c>
      <c r="CQ206" s="4" t="s">
        <v>13</v>
      </c>
      <c r="CR206" s="1">
        <v>8200</v>
      </c>
      <c r="CS206" s="1" t="s">
        <v>406</v>
      </c>
      <c r="CT206" s="15" t="s">
        <v>10</v>
      </c>
    </row>
    <row r="207" spans="1:98" s="96" customFormat="1" x14ac:dyDescent="0.25">
      <c r="A207" s="80" t="s">
        <v>416</v>
      </c>
      <c r="B207" s="114">
        <v>40300937</v>
      </c>
      <c r="C207" s="5" t="s">
        <v>112</v>
      </c>
      <c r="D207"/>
      <c r="E207">
        <v>502000</v>
      </c>
      <c r="F207" s="106">
        <v>45250</v>
      </c>
      <c r="G207" s="107"/>
      <c r="H207" s="107" t="s">
        <v>303</v>
      </c>
      <c r="I207" s="107" t="s">
        <v>303</v>
      </c>
      <c r="J207" s="107"/>
      <c r="K207" s="87">
        <f t="shared" si="156"/>
        <v>-1</v>
      </c>
      <c r="L207" s="87">
        <f t="shared" si="157"/>
        <v>-0.22591024152566563</v>
      </c>
      <c r="M207" s="87">
        <f t="shared" si="158"/>
        <v>0.66696013997883807</v>
      </c>
      <c r="N207" s="108">
        <f t="shared" si="159"/>
        <v>-813.42899999999997</v>
      </c>
      <c r="O207" s="108">
        <f t="shared" si="160"/>
        <v>-237.39099999999996</v>
      </c>
      <c r="P207" s="108">
        <f t="shared" si="161"/>
        <v>420.43899999999996</v>
      </c>
      <c r="Q207" s="109"/>
      <c r="R207" s="109">
        <v>813.42899999999997</v>
      </c>
      <c r="S207" s="109">
        <v>1050.82</v>
      </c>
      <c r="T207" s="109">
        <v>630.38099999999997</v>
      </c>
      <c r="U207" s="87">
        <f t="shared" si="162"/>
        <v>-1</v>
      </c>
      <c r="V207" s="87">
        <f t="shared" si="163"/>
        <v>-0.84669527288919477</v>
      </c>
      <c r="W207" s="87">
        <f t="shared" si="164"/>
        <v>0.99818003498377195</v>
      </c>
      <c r="X207" s="108">
        <f t="shared" si="165"/>
        <v>-30.297000000000001</v>
      </c>
      <c r="Y207" s="108">
        <f t="shared" si="166"/>
        <v>-167.32900000000001</v>
      </c>
      <c r="Z207" s="108">
        <f t="shared" si="167"/>
        <v>98.722999999999999</v>
      </c>
      <c r="AA207" s="109"/>
      <c r="AB207" s="109">
        <v>30.297000000000001</v>
      </c>
      <c r="AC207" s="109">
        <v>197.626</v>
      </c>
      <c r="AD207" s="109">
        <v>98.903000000000006</v>
      </c>
      <c r="AE207" s="87">
        <f t="shared" si="168"/>
        <v>-1</v>
      </c>
      <c r="AF207" s="87">
        <f t="shared" si="169"/>
        <v>-0.90873164462165912</v>
      </c>
      <c r="AG207" s="87">
        <f t="shared" si="170"/>
        <v>1.1941135326575703</v>
      </c>
      <c r="AH207" s="108">
        <f t="shared" si="201"/>
        <v>-18.036999999999999</v>
      </c>
      <c r="AI207" s="108">
        <f t="shared" si="202"/>
        <v>-179.589</v>
      </c>
      <c r="AJ207" s="108">
        <f t="shared" si="203"/>
        <v>107.55500000000001</v>
      </c>
      <c r="AK207" s="109"/>
      <c r="AL207" s="109">
        <v>18.036999999999999</v>
      </c>
      <c r="AM207" s="109">
        <v>197.626</v>
      </c>
      <c r="AN207" s="109">
        <v>90.070999999999998</v>
      </c>
      <c r="AO207" s="87">
        <f t="shared" si="171"/>
        <v>-1</v>
      </c>
      <c r="AP207" s="87">
        <f t="shared" si="172"/>
        <v>-0.87942547627169454</v>
      </c>
      <c r="AQ207" s="87">
        <f t="shared" si="173"/>
        <v>1.1272745264037469</v>
      </c>
      <c r="AR207" s="108">
        <f t="shared" si="174"/>
        <v>-23.329000000000001</v>
      </c>
      <c r="AS207" s="108">
        <f t="shared" si="175"/>
        <v>-170.15299999999999</v>
      </c>
      <c r="AT207" s="108">
        <f t="shared" si="176"/>
        <v>102.529</v>
      </c>
      <c r="AU207" s="109"/>
      <c r="AV207" s="109">
        <v>23.329000000000001</v>
      </c>
      <c r="AW207" s="109">
        <v>193.482</v>
      </c>
      <c r="AX207" s="109">
        <v>90.953000000000003</v>
      </c>
      <c r="AY207" s="87">
        <f t="shared" si="177"/>
        <v>-1</v>
      </c>
      <c r="AZ207" s="87">
        <f t="shared" si="178"/>
        <v>-0.2005962835593996</v>
      </c>
      <c r="BA207" s="87">
        <f t="shared" si="179"/>
        <v>0.28888846614796354</v>
      </c>
      <c r="BB207" s="108">
        <f t="shared" si="180"/>
        <v>-108.324</v>
      </c>
      <c r="BC207" s="108">
        <f t="shared" si="181"/>
        <v>-27.182000000000002</v>
      </c>
      <c r="BD207" s="108">
        <f t="shared" si="182"/>
        <v>30.372</v>
      </c>
      <c r="BE207" s="109"/>
      <c r="BF207" s="109">
        <v>108.324</v>
      </c>
      <c r="BG207" s="109">
        <v>135.506</v>
      </c>
      <c r="BH207" s="109">
        <v>105.134</v>
      </c>
      <c r="BI207" s="87">
        <f t="shared" si="183"/>
        <v>-1</v>
      </c>
      <c r="BJ207" s="87">
        <f t="shared" si="184"/>
        <v>-0.15164243809852468</v>
      </c>
      <c r="BK207" s="87">
        <f t="shared" si="185"/>
        <v>0.14249807484983829</v>
      </c>
      <c r="BL207" s="108">
        <f t="shared" si="186"/>
        <v>-157.333</v>
      </c>
      <c r="BM207" s="108">
        <f t="shared" si="187"/>
        <v>-28.12299999999999</v>
      </c>
      <c r="BN207" s="108">
        <f t="shared" si="188"/>
        <v>23.131</v>
      </c>
      <c r="BO207" s="109"/>
      <c r="BP207" s="109">
        <v>157.333</v>
      </c>
      <c r="BQ207" s="109">
        <v>185.45599999999999</v>
      </c>
      <c r="BR207" s="109">
        <v>162.32499999999999</v>
      </c>
      <c r="BS207" s="87">
        <f t="shared" si="189"/>
        <v>-1</v>
      </c>
      <c r="BT207" s="87">
        <f t="shared" si="190"/>
        <v>0.125</v>
      </c>
      <c r="BU207" s="87">
        <f t="shared" si="191"/>
        <v>0.33333333333333331</v>
      </c>
      <c r="BV207" s="108">
        <f t="shared" si="192"/>
        <v>-9</v>
      </c>
      <c r="BW207" s="108">
        <f t="shared" si="193"/>
        <v>1</v>
      </c>
      <c r="BX207" s="108">
        <f t="shared" si="194"/>
        <v>2</v>
      </c>
      <c r="BY207" s="54"/>
      <c r="BZ207" s="54">
        <v>9</v>
      </c>
      <c r="CA207" s="54">
        <v>8</v>
      </c>
      <c r="CB207" s="54">
        <v>6</v>
      </c>
      <c r="CC207" s="108">
        <f t="shared" si="195"/>
        <v>0</v>
      </c>
      <c r="CD207" s="108">
        <f t="shared" si="196"/>
        <v>0</v>
      </c>
      <c r="CE207" s="5"/>
      <c r="CF207" s="5"/>
      <c r="CG207" s="5"/>
      <c r="CH207" s="87" t="e">
        <f t="shared" si="197"/>
        <v>#DIV/0!</v>
      </c>
      <c r="CI207" s="87" t="e">
        <f t="shared" si="198"/>
        <v>#DIV/0!</v>
      </c>
      <c r="CJ207" s="108">
        <f t="shared" si="199"/>
        <v>0</v>
      </c>
      <c r="CK207" s="108">
        <f t="shared" si="200"/>
        <v>0</v>
      </c>
      <c r="CL207" s="54"/>
      <c r="CM207" s="54"/>
      <c r="CN207" s="54"/>
      <c r="CO207" s="19"/>
      <c r="CP207" s="1" t="s">
        <v>11</v>
      </c>
      <c r="CQ207" s="4"/>
      <c r="CR207" s="1">
        <v>2900</v>
      </c>
      <c r="CS207" s="1" t="s">
        <v>350</v>
      </c>
      <c r="CT207" s="15" t="s">
        <v>317</v>
      </c>
    </row>
    <row r="208" spans="1:98" s="96" customFormat="1" x14ac:dyDescent="0.25">
      <c r="A208" s="80" t="s">
        <v>132</v>
      </c>
      <c r="B208" s="114">
        <v>12560796</v>
      </c>
      <c r="C208" s="5" t="s">
        <v>112</v>
      </c>
      <c r="D208"/>
      <c r="E208">
        <v>701010</v>
      </c>
      <c r="F208" s="106">
        <v>45492</v>
      </c>
      <c r="G208" s="107"/>
      <c r="H208" s="107" t="s">
        <v>292</v>
      </c>
      <c r="I208" s="107" t="s">
        <v>292</v>
      </c>
      <c r="J208" s="107" t="s">
        <v>292</v>
      </c>
      <c r="K208" s="87">
        <f t="shared" si="156"/>
        <v>-1</v>
      </c>
      <c r="L208" s="87">
        <f t="shared" si="157"/>
        <v>-3.4134076981174433E-2</v>
      </c>
      <c r="M208" s="87">
        <f t="shared" si="158"/>
        <v>0.5734967392784549</v>
      </c>
      <c r="N208" s="108">
        <f t="shared" si="159"/>
        <v>-2410.6129999999998</v>
      </c>
      <c r="O208" s="108">
        <f t="shared" si="160"/>
        <v>-85.192000000000007</v>
      </c>
      <c r="P208" s="108">
        <f t="shared" si="161"/>
        <v>909.65299999999979</v>
      </c>
      <c r="Q208" s="109"/>
      <c r="R208" s="109">
        <v>2410.6129999999998</v>
      </c>
      <c r="S208" s="109">
        <v>2495.8049999999998</v>
      </c>
      <c r="T208" s="109">
        <v>1586.152</v>
      </c>
      <c r="U208" s="87">
        <f t="shared" si="162"/>
        <v>-1</v>
      </c>
      <c r="V208" s="87">
        <f t="shared" si="163"/>
        <v>-8.7816876953351081E-2</v>
      </c>
      <c r="W208" s="87">
        <f t="shared" si="164"/>
        <v>1.2121739130434783</v>
      </c>
      <c r="X208" s="108">
        <f t="shared" si="165"/>
        <v>-945.64200000000005</v>
      </c>
      <c r="Y208" s="108">
        <f t="shared" si="166"/>
        <v>-91.038000000000011</v>
      </c>
      <c r="Z208" s="108">
        <f t="shared" si="167"/>
        <v>568.05500000000006</v>
      </c>
      <c r="AA208" s="109"/>
      <c r="AB208" s="109">
        <v>945.64200000000005</v>
      </c>
      <c r="AC208" s="109">
        <v>1036.68</v>
      </c>
      <c r="AD208" s="109">
        <v>468.625</v>
      </c>
      <c r="AE208" s="87">
        <f t="shared" si="168"/>
        <v>-1</v>
      </c>
      <c r="AF208" s="87">
        <f t="shared" si="169"/>
        <v>-0.16283781509776857</v>
      </c>
      <c r="AG208" s="87">
        <f t="shared" si="170"/>
        <v>37.250101667344452</v>
      </c>
      <c r="AH208" s="108">
        <f t="shared" si="201"/>
        <v>-373.11900000000003</v>
      </c>
      <c r="AI208" s="108">
        <f t="shared" si="202"/>
        <v>-72.575999999999965</v>
      </c>
      <c r="AJ208" s="108">
        <f t="shared" si="203"/>
        <v>457.99</v>
      </c>
      <c r="AK208" s="109"/>
      <c r="AL208" s="109">
        <v>373.11900000000003</v>
      </c>
      <c r="AM208" s="109">
        <v>445.69499999999999</v>
      </c>
      <c r="AN208" s="109">
        <v>-12.295</v>
      </c>
      <c r="AO208" s="87">
        <f t="shared" si="171"/>
        <v>-1</v>
      </c>
      <c r="AP208" s="87">
        <f t="shared" si="172"/>
        <v>-0.12566143479294073</v>
      </c>
      <c r="AQ208" s="87">
        <f t="shared" si="173"/>
        <v>11.906974953808254</v>
      </c>
      <c r="AR208" s="108">
        <f t="shared" si="174"/>
        <v>-371.61399999999998</v>
      </c>
      <c r="AS208" s="108">
        <f t="shared" si="175"/>
        <v>-53.409000000000049</v>
      </c>
      <c r="AT208" s="108">
        <f t="shared" si="176"/>
        <v>463.99100000000004</v>
      </c>
      <c r="AU208" s="109"/>
      <c r="AV208" s="109">
        <v>371.61399999999998</v>
      </c>
      <c r="AW208" s="109">
        <v>425.02300000000002</v>
      </c>
      <c r="AX208" s="109">
        <v>-38.968000000000004</v>
      </c>
      <c r="AY208" s="87">
        <f t="shared" si="177"/>
        <v>-1</v>
      </c>
      <c r="AZ208" s="87">
        <f t="shared" si="178"/>
        <v>0.37246193629184682</v>
      </c>
      <c r="BA208" s="87">
        <f t="shared" si="179"/>
        <v>0.90569319128530479</v>
      </c>
      <c r="BB208" s="108">
        <f t="shared" si="180"/>
        <v>-1183.57</v>
      </c>
      <c r="BC208" s="108">
        <f t="shared" si="181"/>
        <v>321.19999999999993</v>
      </c>
      <c r="BD208" s="108">
        <f t="shared" si="182"/>
        <v>409.84699999999998</v>
      </c>
      <c r="BE208" s="109"/>
      <c r="BF208" s="109">
        <v>1183.57</v>
      </c>
      <c r="BG208" s="109">
        <v>862.37</v>
      </c>
      <c r="BH208" s="109">
        <v>452.52300000000002</v>
      </c>
      <c r="BI208" s="87">
        <f t="shared" si="183"/>
        <v>-1</v>
      </c>
      <c r="BJ208" s="87">
        <f t="shared" si="184"/>
        <v>0.23152684392482603</v>
      </c>
      <c r="BK208" s="87">
        <f t="shared" si="185"/>
        <v>1.791450825205293E-2</v>
      </c>
      <c r="BL208" s="108">
        <f t="shared" si="186"/>
        <v>-1725.193</v>
      </c>
      <c r="BM208" s="108">
        <f t="shared" si="187"/>
        <v>324.33600000000001</v>
      </c>
      <c r="BN208" s="108">
        <f t="shared" si="188"/>
        <v>24.653999999999996</v>
      </c>
      <c r="BO208" s="109"/>
      <c r="BP208" s="109">
        <v>1725.193</v>
      </c>
      <c r="BQ208" s="109">
        <v>1400.857</v>
      </c>
      <c r="BR208" s="109">
        <v>1376.203</v>
      </c>
      <c r="BS208" s="87">
        <f t="shared" si="189"/>
        <v>-1</v>
      </c>
      <c r="BT208" s="87">
        <f t="shared" si="190"/>
        <v>1.7513134851138354E-3</v>
      </c>
      <c r="BU208" s="87">
        <f t="shared" si="191"/>
        <v>-9.2209856915739269E-2</v>
      </c>
      <c r="BV208" s="108">
        <f t="shared" si="192"/>
        <v>-572</v>
      </c>
      <c r="BW208" s="108">
        <f t="shared" si="193"/>
        <v>1</v>
      </c>
      <c r="BX208" s="108">
        <f t="shared" si="194"/>
        <v>-58</v>
      </c>
      <c r="BY208" s="54"/>
      <c r="BZ208" s="54">
        <v>572</v>
      </c>
      <c r="CA208" s="54">
        <v>571</v>
      </c>
      <c r="CB208" s="54">
        <v>629</v>
      </c>
      <c r="CC208" s="108">
        <f t="shared" si="195"/>
        <v>0</v>
      </c>
      <c r="CD208" s="108">
        <f t="shared" si="196"/>
        <v>-40</v>
      </c>
      <c r="CE208" s="5"/>
      <c r="CF208" s="5"/>
      <c r="CG208" s="5">
        <v>40</v>
      </c>
      <c r="CH208" s="87" t="e">
        <f t="shared" si="197"/>
        <v>#DIV/0!</v>
      </c>
      <c r="CI208" s="87" t="e">
        <f t="shared" si="198"/>
        <v>#DIV/0!</v>
      </c>
      <c r="CJ208" s="108">
        <f t="shared" si="199"/>
        <v>0</v>
      </c>
      <c r="CK208" s="108">
        <f t="shared" si="200"/>
        <v>0</v>
      </c>
      <c r="CL208" s="54"/>
      <c r="CM208" s="54"/>
      <c r="CN208" s="54"/>
      <c r="CO208" s="19"/>
      <c r="CP208" s="1" t="s">
        <v>9</v>
      </c>
      <c r="CQ208" s="4" t="s">
        <v>13</v>
      </c>
      <c r="CR208" s="1">
        <v>5500</v>
      </c>
      <c r="CS208" s="1" t="s">
        <v>405</v>
      </c>
      <c r="CT208" s="15" t="s">
        <v>12</v>
      </c>
    </row>
    <row r="209" spans="1:98" s="96" customFormat="1" x14ac:dyDescent="0.25">
      <c r="A209" s="80" t="s">
        <v>290</v>
      </c>
      <c r="B209" s="114">
        <v>12053576</v>
      </c>
      <c r="C209" s="5" t="s">
        <v>153</v>
      </c>
      <c r="D209"/>
      <c r="E209">
        <v>522210</v>
      </c>
      <c r="F209" s="106" t="s">
        <v>337</v>
      </c>
      <c r="G209" s="107"/>
      <c r="H209" s="107"/>
      <c r="I209" s="107"/>
      <c r="J209" s="107"/>
      <c r="K209" s="87" t="e">
        <f t="shared" si="156"/>
        <v>#DIV/0!</v>
      </c>
      <c r="L209" s="87" t="e">
        <f t="shared" si="157"/>
        <v>#DIV/0!</v>
      </c>
      <c r="M209" s="87" t="e">
        <f t="shared" si="158"/>
        <v>#DIV/0!</v>
      </c>
      <c r="N209" s="108">
        <f t="shared" si="159"/>
        <v>0</v>
      </c>
      <c r="O209" s="108">
        <f t="shared" si="160"/>
        <v>0</v>
      </c>
      <c r="P209" s="108">
        <f t="shared" si="161"/>
        <v>0</v>
      </c>
      <c r="Q209" s="109"/>
      <c r="R209" s="109"/>
      <c r="S209" s="109"/>
      <c r="T209" s="109"/>
      <c r="U209" s="87" t="e">
        <f t="shared" si="162"/>
        <v>#DIV/0!</v>
      </c>
      <c r="V209" s="87" t="e">
        <f t="shared" si="163"/>
        <v>#DIV/0!</v>
      </c>
      <c r="W209" s="87" t="e">
        <f t="shared" si="164"/>
        <v>#DIV/0!</v>
      </c>
      <c r="X209" s="108">
        <f t="shared" si="165"/>
        <v>0</v>
      </c>
      <c r="Y209" s="108">
        <f t="shared" si="166"/>
        <v>0</v>
      </c>
      <c r="Z209" s="108">
        <f t="shared" si="167"/>
        <v>0</v>
      </c>
      <c r="AA209" s="109"/>
      <c r="AB209" s="109"/>
      <c r="AC209" s="109"/>
      <c r="AD209" s="109"/>
      <c r="AE209" s="87" t="e">
        <f t="shared" si="168"/>
        <v>#DIV/0!</v>
      </c>
      <c r="AF209" s="87" t="e">
        <f t="shared" si="169"/>
        <v>#DIV/0!</v>
      </c>
      <c r="AG209" s="87" t="e">
        <f t="shared" si="170"/>
        <v>#DIV/0!</v>
      </c>
      <c r="AH209" s="108">
        <f t="shared" si="201"/>
        <v>0</v>
      </c>
      <c r="AI209" s="108">
        <f t="shared" si="202"/>
        <v>0</v>
      </c>
      <c r="AJ209" s="108">
        <f t="shared" si="203"/>
        <v>0</v>
      </c>
      <c r="AK209" s="109"/>
      <c r="AL209" s="109"/>
      <c r="AM209" s="109"/>
      <c r="AN209" s="109"/>
      <c r="AO209" s="87" t="e">
        <f t="shared" si="171"/>
        <v>#DIV/0!</v>
      </c>
      <c r="AP209" s="87" t="e">
        <f t="shared" si="172"/>
        <v>#DIV/0!</v>
      </c>
      <c r="AQ209" s="87" t="e">
        <f t="shared" si="173"/>
        <v>#DIV/0!</v>
      </c>
      <c r="AR209" s="108">
        <f t="shared" si="174"/>
        <v>0</v>
      </c>
      <c r="AS209" s="108">
        <f t="shared" si="175"/>
        <v>0</v>
      </c>
      <c r="AT209" s="108">
        <f t="shared" si="176"/>
        <v>0</v>
      </c>
      <c r="AU209" s="109"/>
      <c r="AV209" s="109"/>
      <c r="AW209" s="109"/>
      <c r="AX209" s="109"/>
      <c r="AY209" s="87" t="e">
        <f t="shared" si="177"/>
        <v>#DIV/0!</v>
      </c>
      <c r="AZ209" s="87" t="e">
        <f t="shared" si="178"/>
        <v>#DIV/0!</v>
      </c>
      <c r="BA209" s="87" t="e">
        <f t="shared" si="179"/>
        <v>#DIV/0!</v>
      </c>
      <c r="BB209" s="108">
        <f t="shared" si="180"/>
        <v>0</v>
      </c>
      <c r="BC209" s="108">
        <f t="shared" si="181"/>
        <v>0</v>
      </c>
      <c r="BD209" s="108">
        <f t="shared" si="182"/>
        <v>0</v>
      </c>
      <c r="BE209" s="109"/>
      <c r="BF209" s="109"/>
      <c r="BG209" s="109"/>
      <c r="BH209" s="109"/>
      <c r="BI209" s="87" t="e">
        <f t="shared" si="183"/>
        <v>#DIV/0!</v>
      </c>
      <c r="BJ209" s="87" t="e">
        <f t="shared" si="184"/>
        <v>#DIV/0!</v>
      </c>
      <c r="BK209" s="87" t="e">
        <f t="shared" si="185"/>
        <v>#DIV/0!</v>
      </c>
      <c r="BL209" s="108">
        <f t="shared" si="186"/>
        <v>0</v>
      </c>
      <c r="BM209" s="108">
        <f t="shared" si="187"/>
        <v>0</v>
      </c>
      <c r="BN209" s="108">
        <f t="shared" si="188"/>
        <v>0</v>
      </c>
      <c r="BO209" s="109"/>
      <c r="BP209" s="109"/>
      <c r="BQ209" s="109"/>
      <c r="BR209" s="109"/>
      <c r="BS209" s="87" t="e">
        <f t="shared" si="189"/>
        <v>#DIV/0!</v>
      </c>
      <c r="BT209" s="87" t="e">
        <f t="shared" si="190"/>
        <v>#DIV/0!</v>
      </c>
      <c r="BU209" s="87" t="e">
        <f t="shared" si="191"/>
        <v>#DIV/0!</v>
      </c>
      <c r="BV209" s="108">
        <f t="shared" si="192"/>
        <v>0</v>
      </c>
      <c r="BW209" s="108">
        <f t="shared" si="193"/>
        <v>0</v>
      </c>
      <c r="BX209" s="108">
        <f t="shared" si="194"/>
        <v>0</v>
      </c>
      <c r="BY209" s="54"/>
      <c r="BZ209" s="54"/>
      <c r="CA209" s="54"/>
      <c r="CB209" s="54"/>
      <c r="CC209" s="108">
        <f t="shared" si="195"/>
        <v>0</v>
      </c>
      <c r="CD209" s="108">
        <f t="shared" si="196"/>
        <v>0</v>
      </c>
      <c r="CE209" s="5"/>
      <c r="CF209" s="5"/>
      <c r="CG209" s="5"/>
      <c r="CH209" s="87">
        <f t="shared" si="197"/>
        <v>-1</v>
      </c>
      <c r="CI209" s="87">
        <f t="shared" si="198"/>
        <v>-0.14230271668822769</v>
      </c>
      <c r="CJ209" s="108">
        <f t="shared" si="199"/>
        <v>-663000</v>
      </c>
      <c r="CK209" s="108">
        <f t="shared" si="200"/>
        <v>-110000</v>
      </c>
      <c r="CL209" s="54"/>
      <c r="CM209" s="54">
        <v>663000</v>
      </c>
      <c r="CN209" s="54">
        <v>773000</v>
      </c>
      <c r="CO209" s="19"/>
      <c r="CP209" s="1"/>
      <c r="CQ209" s="4"/>
      <c r="CR209" s="1"/>
      <c r="CS209" s="1"/>
      <c r="CT209" s="15"/>
    </row>
    <row r="210" spans="1:98" s="96" customFormat="1" x14ac:dyDescent="0.25">
      <c r="A210" s="80" t="s">
        <v>161</v>
      </c>
      <c r="B210" s="114">
        <v>36064412</v>
      </c>
      <c r="C210" s="5" t="s">
        <v>163</v>
      </c>
      <c r="D210" t="s">
        <v>164</v>
      </c>
      <c r="E210">
        <v>702200</v>
      </c>
      <c r="F210" s="106">
        <v>45597</v>
      </c>
      <c r="G210" s="107" t="s">
        <v>303</v>
      </c>
      <c r="H210" s="107" t="s">
        <v>303</v>
      </c>
      <c r="I210" s="107" t="s">
        <v>303</v>
      </c>
      <c r="J210" s="107" t="s">
        <v>303</v>
      </c>
      <c r="K210" s="87">
        <f t="shared" si="156"/>
        <v>0.32765678729327008</v>
      </c>
      <c r="L210" s="87">
        <f t="shared" si="157"/>
        <v>0.15190191763596372</v>
      </c>
      <c r="M210" s="87">
        <f t="shared" si="158"/>
        <v>8.8488913222009247E-2</v>
      </c>
      <c r="N210" s="108">
        <f t="shared" si="159"/>
        <v>6.0030000000000001</v>
      </c>
      <c r="O210" s="108">
        <f t="shared" si="160"/>
        <v>2.4160000000000021</v>
      </c>
      <c r="P210" s="108">
        <f t="shared" si="161"/>
        <v>1.2929999999999993</v>
      </c>
      <c r="Q210" s="109">
        <v>24.324000000000002</v>
      </c>
      <c r="R210" s="109">
        <v>18.321000000000002</v>
      </c>
      <c r="S210" s="109">
        <v>15.904999999999999</v>
      </c>
      <c r="T210" s="109">
        <v>14.612</v>
      </c>
      <c r="U210" s="87">
        <f t="shared" si="162"/>
        <v>0.39316239316239332</v>
      </c>
      <c r="V210" s="87">
        <f t="shared" si="163"/>
        <v>0.29558037882467209</v>
      </c>
      <c r="W210" s="87">
        <f t="shared" si="164"/>
        <v>8.5169178876357096E-2</v>
      </c>
      <c r="X210" s="108">
        <f t="shared" si="165"/>
        <v>5.2440000000000015</v>
      </c>
      <c r="Y210" s="108">
        <f t="shared" si="166"/>
        <v>3.0429999999999993</v>
      </c>
      <c r="Z210" s="108">
        <f t="shared" si="167"/>
        <v>0.80799999999999983</v>
      </c>
      <c r="AA210" s="109">
        <v>18.582000000000001</v>
      </c>
      <c r="AB210" s="109">
        <v>13.337999999999999</v>
      </c>
      <c r="AC210" s="109">
        <v>10.295</v>
      </c>
      <c r="AD210" s="109">
        <v>9.4870000000000001</v>
      </c>
      <c r="AE210" s="87">
        <f t="shared" si="168"/>
        <v>0.64145524174246049</v>
      </c>
      <c r="AF210" s="87">
        <f t="shared" si="169"/>
        <v>0.5159651669085632</v>
      </c>
      <c r="AG210" s="87">
        <f t="shared" si="170"/>
        <v>0.15798319327731089</v>
      </c>
      <c r="AH210" s="108">
        <f t="shared" si="201"/>
        <v>2.6799999999999997</v>
      </c>
      <c r="AI210" s="108">
        <f t="shared" si="202"/>
        <v>1.4220000000000002</v>
      </c>
      <c r="AJ210" s="108">
        <f t="shared" si="203"/>
        <v>0.37599999999999989</v>
      </c>
      <c r="AK210" s="109">
        <v>6.8579999999999997</v>
      </c>
      <c r="AL210" s="109">
        <v>4.1779999999999999</v>
      </c>
      <c r="AM210" s="109">
        <v>2.7559999999999998</v>
      </c>
      <c r="AN210" s="109">
        <v>2.38</v>
      </c>
      <c r="AO210" s="87">
        <f t="shared" si="171"/>
        <v>0.65738705738705749</v>
      </c>
      <c r="AP210" s="87">
        <f t="shared" si="172"/>
        <v>0.53658536585365846</v>
      </c>
      <c r="AQ210" s="87">
        <f t="shared" si="173"/>
        <v>0.15819209039548016</v>
      </c>
      <c r="AR210" s="108">
        <f t="shared" si="174"/>
        <v>2.6920000000000002</v>
      </c>
      <c r="AS210" s="108">
        <f t="shared" si="175"/>
        <v>1.4299999999999997</v>
      </c>
      <c r="AT210" s="108">
        <f t="shared" si="176"/>
        <v>0.36399999999999988</v>
      </c>
      <c r="AU210" s="109">
        <v>6.7869999999999999</v>
      </c>
      <c r="AV210" s="109">
        <v>4.0949999999999998</v>
      </c>
      <c r="AW210" s="109">
        <v>2.665</v>
      </c>
      <c r="AX210" s="109">
        <v>2.3010000000000002</v>
      </c>
      <c r="AY210" s="87">
        <f t="shared" si="177"/>
        <v>0.34721131186174381</v>
      </c>
      <c r="AZ210" s="87">
        <f t="shared" si="178"/>
        <v>0.39890109890109887</v>
      </c>
      <c r="BA210" s="87">
        <f t="shared" si="179"/>
        <v>-2.8469750889679742E-2</v>
      </c>
      <c r="BB210" s="108">
        <f t="shared" si="180"/>
        <v>2.6519999999999992</v>
      </c>
      <c r="BC210" s="108">
        <f t="shared" si="181"/>
        <v>2.1779999999999999</v>
      </c>
      <c r="BD210" s="108">
        <f t="shared" si="182"/>
        <v>-0.16000000000000014</v>
      </c>
      <c r="BE210" s="109">
        <v>10.29</v>
      </c>
      <c r="BF210" s="109">
        <v>7.6379999999999999</v>
      </c>
      <c r="BG210" s="109">
        <v>5.46</v>
      </c>
      <c r="BH210" s="109">
        <v>5.62</v>
      </c>
      <c r="BI210" s="87">
        <f t="shared" si="183"/>
        <v>0.40063150074294201</v>
      </c>
      <c r="BJ210" s="87">
        <f t="shared" si="184"/>
        <v>0.21934095798890288</v>
      </c>
      <c r="BK210" s="87">
        <f t="shared" si="185"/>
        <v>-6.6786431364260782E-2</v>
      </c>
      <c r="BL210" s="108">
        <f t="shared" si="186"/>
        <v>4.3140000000000001</v>
      </c>
      <c r="BM210" s="108">
        <f t="shared" si="187"/>
        <v>1.9370000000000012</v>
      </c>
      <c r="BN210" s="108">
        <f t="shared" si="188"/>
        <v>-0.63199999999999967</v>
      </c>
      <c r="BO210" s="109">
        <v>15.082000000000001</v>
      </c>
      <c r="BP210" s="109">
        <v>10.768000000000001</v>
      </c>
      <c r="BQ210" s="109">
        <v>8.8309999999999995</v>
      </c>
      <c r="BR210" s="109">
        <v>9.4629999999999992</v>
      </c>
      <c r="BS210" s="87">
        <f t="shared" si="189"/>
        <v>0.2</v>
      </c>
      <c r="BT210" s="87">
        <f t="shared" si="190"/>
        <v>0.1111111111111111</v>
      </c>
      <c r="BU210" s="87">
        <f t="shared" si="191"/>
        <v>0.125</v>
      </c>
      <c r="BV210" s="108">
        <f t="shared" si="192"/>
        <v>2</v>
      </c>
      <c r="BW210" s="108">
        <f t="shared" si="193"/>
        <v>1</v>
      </c>
      <c r="BX210" s="108">
        <f t="shared" si="194"/>
        <v>1</v>
      </c>
      <c r="BY210" s="54">
        <v>12</v>
      </c>
      <c r="BZ210" s="54">
        <v>10</v>
      </c>
      <c r="CA210" s="54">
        <v>9</v>
      </c>
      <c r="CB210" s="54">
        <v>8</v>
      </c>
      <c r="CC210" s="108">
        <f t="shared" si="195"/>
        <v>0</v>
      </c>
      <c r="CD210" s="108">
        <f t="shared" si="196"/>
        <v>0</v>
      </c>
      <c r="CE210" s="5"/>
      <c r="CF210" s="5"/>
      <c r="CG210" s="5"/>
      <c r="CH210" s="87" t="e">
        <f t="shared" si="197"/>
        <v>#DIV/0!</v>
      </c>
      <c r="CI210" s="87" t="e">
        <f t="shared" si="198"/>
        <v>#DIV/0!</v>
      </c>
      <c r="CJ210" s="108">
        <f t="shared" si="199"/>
        <v>0</v>
      </c>
      <c r="CK210" s="108">
        <f t="shared" si="200"/>
        <v>0</v>
      </c>
      <c r="CL210" s="54"/>
      <c r="CM210" s="54"/>
      <c r="CN210" s="54"/>
      <c r="CO210" s="19"/>
      <c r="CP210" s="1" t="s">
        <v>9</v>
      </c>
      <c r="CQ210" s="4"/>
      <c r="CR210" s="1">
        <v>2800</v>
      </c>
      <c r="CS210" s="1" t="s">
        <v>360</v>
      </c>
      <c r="CT210" s="15" t="s">
        <v>15</v>
      </c>
    </row>
    <row r="211" spans="1:98" s="96" customFormat="1" x14ac:dyDescent="0.25">
      <c r="A211" s="80" t="s">
        <v>260</v>
      </c>
      <c r="B211" s="114">
        <v>18915642</v>
      </c>
      <c r="C211" s="5" t="s">
        <v>111</v>
      </c>
      <c r="D211"/>
      <c r="E211">
        <v>301100</v>
      </c>
      <c r="F211" s="106">
        <v>45632</v>
      </c>
      <c r="G211" s="107" t="s">
        <v>303</v>
      </c>
      <c r="H211" s="107" t="s">
        <v>303</v>
      </c>
      <c r="I211" s="107" t="s">
        <v>303</v>
      </c>
      <c r="J211" s="107" t="s">
        <v>303</v>
      </c>
      <c r="K211" s="87" t="e">
        <f t="shared" si="156"/>
        <v>#DIV/0!</v>
      </c>
      <c r="L211" s="87" t="e">
        <f t="shared" si="157"/>
        <v>#DIV/0!</v>
      </c>
      <c r="M211" s="87" t="e">
        <f t="shared" si="158"/>
        <v>#DIV/0!</v>
      </c>
      <c r="N211" s="108">
        <f t="shared" si="159"/>
        <v>0</v>
      </c>
      <c r="O211" s="108">
        <f t="shared" si="160"/>
        <v>0</v>
      </c>
      <c r="P211" s="108">
        <f t="shared" si="161"/>
        <v>0</v>
      </c>
      <c r="Q211" s="109"/>
      <c r="R211" s="109"/>
      <c r="S211" s="109"/>
      <c r="T211" s="109"/>
      <c r="U211" s="87">
        <f t="shared" si="162"/>
        <v>-2.9558911277367164E-2</v>
      </c>
      <c r="V211" s="87">
        <f t="shared" si="163"/>
        <v>0.5027590012415506</v>
      </c>
      <c r="W211" s="87">
        <f t="shared" si="164"/>
        <v>-0.56221880001207847</v>
      </c>
      <c r="X211" s="108">
        <f t="shared" si="165"/>
        <v>-0.64399999999999835</v>
      </c>
      <c r="Y211" s="108">
        <f t="shared" si="166"/>
        <v>7.2889999999999997</v>
      </c>
      <c r="Z211" s="108">
        <f t="shared" si="167"/>
        <v>-18.619</v>
      </c>
      <c r="AA211" s="109">
        <v>21.143000000000001</v>
      </c>
      <c r="AB211" s="109">
        <v>21.786999999999999</v>
      </c>
      <c r="AC211" s="109">
        <v>14.497999999999999</v>
      </c>
      <c r="AD211" s="109">
        <v>33.116999999999997</v>
      </c>
      <c r="AE211" s="87">
        <f t="shared" si="168"/>
        <v>-0.44462025316455694</v>
      </c>
      <c r="AF211" s="87">
        <f t="shared" si="169"/>
        <v>0.7670761670761671</v>
      </c>
      <c r="AG211" s="87">
        <f t="shared" si="170"/>
        <v>-1.8434359133768523</v>
      </c>
      <c r="AH211" s="108">
        <f t="shared" si="201"/>
        <v>-0.84299999999999997</v>
      </c>
      <c r="AI211" s="108">
        <f t="shared" si="202"/>
        <v>6.2440000000000007</v>
      </c>
      <c r="AJ211" s="108">
        <f t="shared" si="203"/>
        <v>-17.791</v>
      </c>
      <c r="AK211" s="109">
        <v>-2.7389999999999999</v>
      </c>
      <c r="AL211" s="109">
        <v>-1.8959999999999999</v>
      </c>
      <c r="AM211" s="109">
        <v>-8.14</v>
      </c>
      <c r="AN211" s="109">
        <v>9.6509999999999998</v>
      </c>
      <c r="AO211" s="87">
        <f t="shared" si="171"/>
        <v>-0.75753546099290792</v>
      </c>
      <c r="AP211" s="87">
        <f t="shared" si="172"/>
        <v>0.75786197273800582</v>
      </c>
      <c r="AQ211" s="87">
        <f t="shared" si="173"/>
        <v>-2.0869108726084931</v>
      </c>
      <c r="AR211" s="108">
        <f t="shared" si="174"/>
        <v>-1.7090000000000001</v>
      </c>
      <c r="AS211" s="108">
        <f t="shared" si="175"/>
        <v>7.0609999999999999</v>
      </c>
      <c r="AT211" s="108">
        <f t="shared" si="176"/>
        <v>-17.888999999999999</v>
      </c>
      <c r="AU211" s="109">
        <v>-3.9649999999999999</v>
      </c>
      <c r="AV211" s="109">
        <v>-2.2559999999999998</v>
      </c>
      <c r="AW211" s="109">
        <v>-9.3170000000000002</v>
      </c>
      <c r="AX211" s="109">
        <v>8.5719999999999992</v>
      </c>
      <c r="AY211" s="87">
        <f t="shared" si="177"/>
        <v>-0.52669404517453799</v>
      </c>
      <c r="AZ211" s="87">
        <f t="shared" si="178"/>
        <v>0.44558047493403691</v>
      </c>
      <c r="BA211" s="87">
        <f t="shared" si="179"/>
        <v>-0.66626307099614757</v>
      </c>
      <c r="BB211" s="108">
        <f t="shared" si="180"/>
        <v>-4.617</v>
      </c>
      <c r="BC211" s="108">
        <f t="shared" si="181"/>
        <v>2.702</v>
      </c>
      <c r="BD211" s="108">
        <f t="shared" si="182"/>
        <v>-12.106000000000002</v>
      </c>
      <c r="BE211" s="109">
        <v>4.149</v>
      </c>
      <c r="BF211" s="109">
        <v>8.766</v>
      </c>
      <c r="BG211" s="109">
        <v>6.0640000000000001</v>
      </c>
      <c r="BH211" s="109">
        <v>18.170000000000002</v>
      </c>
      <c r="BI211" s="87">
        <f t="shared" si="183"/>
        <v>0.30219680337840654</v>
      </c>
      <c r="BJ211" s="87">
        <f t="shared" si="184"/>
        <v>4.823957081293441E-2</v>
      </c>
      <c r="BK211" s="87">
        <f t="shared" si="185"/>
        <v>-0.29937456995265638</v>
      </c>
      <c r="BL211" s="108">
        <f t="shared" si="186"/>
        <v>21.61099999999999</v>
      </c>
      <c r="BM211" s="108">
        <f t="shared" si="187"/>
        <v>3.291000000000011</v>
      </c>
      <c r="BN211" s="108">
        <f t="shared" si="188"/>
        <v>-29.15100000000001</v>
      </c>
      <c r="BO211" s="109">
        <v>93.123999999999995</v>
      </c>
      <c r="BP211" s="109">
        <v>71.513000000000005</v>
      </c>
      <c r="BQ211" s="109">
        <v>68.221999999999994</v>
      </c>
      <c r="BR211" s="109">
        <v>97.373000000000005</v>
      </c>
      <c r="BS211" s="87">
        <f t="shared" si="189"/>
        <v>-4.4444444444444446E-2</v>
      </c>
      <c r="BT211" s="87">
        <f t="shared" si="190"/>
        <v>-6.25E-2</v>
      </c>
      <c r="BU211" s="87">
        <f t="shared" si="191"/>
        <v>0</v>
      </c>
      <c r="BV211" s="108">
        <f t="shared" si="192"/>
        <v>-2</v>
      </c>
      <c r="BW211" s="108">
        <f t="shared" si="193"/>
        <v>-3</v>
      </c>
      <c r="BX211" s="108">
        <f t="shared" si="194"/>
        <v>0</v>
      </c>
      <c r="BY211" s="54">
        <v>43</v>
      </c>
      <c r="BZ211" s="54">
        <v>45</v>
      </c>
      <c r="CA211" s="54">
        <v>48</v>
      </c>
      <c r="CB211" s="54">
        <v>48</v>
      </c>
      <c r="CC211" s="108">
        <f t="shared" si="195"/>
        <v>0</v>
      </c>
      <c r="CD211" s="108">
        <f t="shared" si="196"/>
        <v>0</v>
      </c>
      <c r="CE211" s="5"/>
      <c r="CF211" s="5"/>
      <c r="CG211" s="5"/>
      <c r="CH211" s="87" t="e">
        <f t="shared" si="197"/>
        <v>#DIV/0!</v>
      </c>
      <c r="CI211" s="87" t="e">
        <f t="shared" si="198"/>
        <v>#DIV/0!</v>
      </c>
      <c r="CJ211" s="108">
        <f t="shared" si="199"/>
        <v>0</v>
      </c>
      <c r="CK211" s="108">
        <f t="shared" si="200"/>
        <v>0</v>
      </c>
      <c r="CL211" s="54"/>
      <c r="CM211" s="54"/>
      <c r="CN211" s="54"/>
      <c r="CO211" s="19"/>
      <c r="CP211" s="1" t="s">
        <v>17</v>
      </c>
      <c r="CQ211" s="4"/>
      <c r="CR211" s="1">
        <v>6960</v>
      </c>
      <c r="CS211" s="1" t="s">
        <v>323</v>
      </c>
      <c r="CT211" s="15" t="s">
        <v>10</v>
      </c>
    </row>
    <row r="212" spans="1:98" s="96" customFormat="1" x14ac:dyDescent="0.25">
      <c r="A212" s="80" t="s">
        <v>168</v>
      </c>
      <c r="B212" s="114">
        <v>15016213</v>
      </c>
      <c r="C212" s="5" t="s">
        <v>163</v>
      </c>
      <c r="D212" t="s">
        <v>200</v>
      </c>
      <c r="E212">
        <v>301100</v>
      </c>
      <c r="F212" s="106">
        <v>45362</v>
      </c>
      <c r="G212" s="107"/>
      <c r="H212" s="107" t="s">
        <v>21</v>
      </c>
      <c r="I212" s="107" t="s">
        <v>21</v>
      </c>
      <c r="J212" s="107" t="s">
        <v>21</v>
      </c>
      <c r="K212" s="87">
        <f t="shared" si="156"/>
        <v>-1</v>
      </c>
      <c r="L212" s="87">
        <f t="shared" si="157"/>
        <v>0.12551224252465221</v>
      </c>
      <c r="M212" s="87">
        <f t="shared" si="158"/>
        <v>0.14560558887189612</v>
      </c>
      <c r="N212" s="108">
        <f t="shared" si="159"/>
        <v>-3532.5889999999999</v>
      </c>
      <c r="O212" s="108">
        <f t="shared" si="160"/>
        <v>393.93899999999985</v>
      </c>
      <c r="P212" s="108">
        <f t="shared" si="161"/>
        <v>398.92000000000007</v>
      </c>
      <c r="Q212" s="109"/>
      <c r="R212" s="109">
        <v>3532.5889999999999</v>
      </c>
      <c r="S212" s="109">
        <v>3138.65</v>
      </c>
      <c r="T212" s="109">
        <v>2739.73</v>
      </c>
      <c r="U212" s="87">
        <f t="shared" si="162"/>
        <v>-1</v>
      </c>
      <c r="V212" s="87">
        <f t="shared" si="163"/>
        <v>0.16879852934498898</v>
      </c>
      <c r="W212" s="87">
        <f t="shared" si="164"/>
        <v>0.13703546669628869</v>
      </c>
      <c r="X212" s="108">
        <f t="shared" si="165"/>
        <v>-1698.8510000000001</v>
      </c>
      <c r="Y212" s="108">
        <f t="shared" si="166"/>
        <v>245.34900000000016</v>
      </c>
      <c r="Z212" s="108">
        <f t="shared" si="167"/>
        <v>175.17599999999993</v>
      </c>
      <c r="AA212" s="109"/>
      <c r="AB212" s="109">
        <v>1698.8510000000001</v>
      </c>
      <c r="AC212" s="109">
        <v>1453.502</v>
      </c>
      <c r="AD212" s="109">
        <v>1278.326</v>
      </c>
      <c r="AE212" s="87">
        <f t="shared" si="168"/>
        <v>-1</v>
      </c>
      <c r="AF212" s="87">
        <f t="shared" si="169"/>
        <v>0.35557099634112016</v>
      </c>
      <c r="AG212" s="87">
        <f t="shared" si="170"/>
        <v>0.18015362258667236</v>
      </c>
      <c r="AH212" s="108">
        <f t="shared" si="201"/>
        <v>-462.36900000000003</v>
      </c>
      <c r="AI212" s="108">
        <f t="shared" si="202"/>
        <v>121.28100000000001</v>
      </c>
      <c r="AJ212" s="108">
        <f t="shared" si="203"/>
        <v>52.06800000000004</v>
      </c>
      <c r="AK212" s="109"/>
      <c r="AL212" s="109">
        <v>462.36900000000003</v>
      </c>
      <c r="AM212" s="109">
        <v>341.08800000000002</v>
      </c>
      <c r="AN212" s="109">
        <v>289.02</v>
      </c>
      <c r="AO212" s="87">
        <f t="shared" si="171"/>
        <v>-1</v>
      </c>
      <c r="AP212" s="87">
        <f t="shared" si="172"/>
        <v>0.31887734277447405</v>
      </c>
      <c r="AQ212" s="87">
        <f t="shared" si="173"/>
        <v>0.19589906389317732</v>
      </c>
      <c r="AR212" s="108">
        <f t="shared" si="174"/>
        <v>-436.22</v>
      </c>
      <c r="AS212" s="108">
        <f t="shared" si="175"/>
        <v>105.46900000000005</v>
      </c>
      <c r="AT212" s="108">
        <f t="shared" si="176"/>
        <v>54.17999999999995</v>
      </c>
      <c r="AU212" s="109"/>
      <c r="AV212" s="109">
        <v>436.22</v>
      </c>
      <c r="AW212" s="109">
        <v>330.75099999999998</v>
      </c>
      <c r="AX212" s="109">
        <v>276.57100000000003</v>
      </c>
      <c r="AY212" s="87">
        <f t="shared" si="177"/>
        <v>-1</v>
      </c>
      <c r="AZ212" s="87">
        <f t="shared" si="178"/>
        <v>8.9523244506695382E-2</v>
      </c>
      <c r="BA212" s="87">
        <f t="shared" si="179"/>
        <v>9.5697989266967098E-2</v>
      </c>
      <c r="BB212" s="108">
        <f t="shared" si="180"/>
        <v>-1465.509</v>
      </c>
      <c r="BC212" s="108">
        <f t="shared" si="181"/>
        <v>120.41699999999992</v>
      </c>
      <c r="BD212" s="108">
        <f t="shared" si="182"/>
        <v>117.48000000000002</v>
      </c>
      <c r="BE212" s="109"/>
      <c r="BF212" s="109">
        <v>1465.509</v>
      </c>
      <c r="BG212" s="109">
        <v>1345.0920000000001</v>
      </c>
      <c r="BH212" s="109">
        <v>1227.6120000000001</v>
      </c>
      <c r="BI212" s="87">
        <f t="shared" si="183"/>
        <v>-1</v>
      </c>
      <c r="BJ212" s="87">
        <f t="shared" si="184"/>
        <v>6.0984026191671509E-2</v>
      </c>
      <c r="BK212" s="87">
        <f t="shared" si="185"/>
        <v>0.11237182207431043</v>
      </c>
      <c r="BL212" s="108">
        <f t="shared" si="186"/>
        <v>-3000.866</v>
      </c>
      <c r="BM212" s="108">
        <f t="shared" si="187"/>
        <v>172.48599999999988</v>
      </c>
      <c r="BN212" s="108">
        <f t="shared" si="188"/>
        <v>285.72299999999996</v>
      </c>
      <c r="BO212" s="109"/>
      <c r="BP212" s="109">
        <v>3000.866</v>
      </c>
      <c r="BQ212" s="109">
        <v>2828.38</v>
      </c>
      <c r="BR212" s="109">
        <v>2542.6570000000002</v>
      </c>
      <c r="BS212" s="87">
        <f t="shared" si="189"/>
        <v>-1</v>
      </c>
      <c r="BT212" s="87">
        <f t="shared" si="190"/>
        <v>7.2964169381107488E-2</v>
      </c>
      <c r="BU212" s="87">
        <f t="shared" si="191"/>
        <v>7.4177746675997205E-2</v>
      </c>
      <c r="BV212" s="108">
        <f t="shared" si="192"/>
        <v>-3294</v>
      </c>
      <c r="BW212" s="108">
        <f t="shared" si="193"/>
        <v>224</v>
      </c>
      <c r="BX212" s="108">
        <f t="shared" si="194"/>
        <v>212</v>
      </c>
      <c r="BY212" s="54"/>
      <c r="BZ212" s="54">
        <v>3294</v>
      </c>
      <c r="CA212" s="54">
        <v>3070</v>
      </c>
      <c r="CB212" s="54">
        <v>2858</v>
      </c>
      <c r="CC212" s="108">
        <f t="shared" si="195"/>
        <v>0</v>
      </c>
      <c r="CD212" s="108">
        <f t="shared" si="196"/>
        <v>0</v>
      </c>
      <c r="CE212" s="5"/>
      <c r="CF212" s="5"/>
      <c r="CG212" s="5"/>
      <c r="CH212" s="87" t="e">
        <f t="shared" si="197"/>
        <v>#DIV/0!</v>
      </c>
      <c r="CI212" s="87" t="e">
        <f t="shared" si="198"/>
        <v>#DIV/0!</v>
      </c>
      <c r="CJ212" s="108">
        <f t="shared" si="199"/>
        <v>0</v>
      </c>
      <c r="CK212" s="108">
        <f t="shared" si="200"/>
        <v>0</v>
      </c>
      <c r="CL212" s="54"/>
      <c r="CM212" s="54"/>
      <c r="CN212" s="54"/>
      <c r="CO212" s="19"/>
      <c r="CP212" s="1" t="s">
        <v>11</v>
      </c>
      <c r="CQ212" s="4" t="s">
        <v>13</v>
      </c>
      <c r="CR212" s="1">
        <v>6710</v>
      </c>
      <c r="CS212" s="1" t="s">
        <v>357</v>
      </c>
      <c r="CT212" s="15" t="s">
        <v>12</v>
      </c>
    </row>
    <row r="213" spans="1:98" s="96" customFormat="1" x14ac:dyDescent="0.25">
      <c r="A213" s="80" t="s">
        <v>156</v>
      </c>
      <c r="B213" s="114">
        <v>27215629</v>
      </c>
      <c r="C213" s="5" t="s">
        <v>163</v>
      </c>
      <c r="D213" t="s">
        <v>164</v>
      </c>
      <c r="E213">
        <v>331200</v>
      </c>
      <c r="F213" s="106">
        <v>45387</v>
      </c>
      <c r="G213" s="107"/>
      <c r="H213" s="107" t="s">
        <v>21</v>
      </c>
      <c r="I213" s="107" t="s">
        <v>21</v>
      </c>
      <c r="J213" s="107" t="s">
        <v>21</v>
      </c>
      <c r="K213" s="87">
        <f t="shared" si="156"/>
        <v>-1</v>
      </c>
      <c r="L213" s="87">
        <f t="shared" si="157"/>
        <v>0.50901091747778482</v>
      </c>
      <c r="M213" s="87" t="e">
        <f t="shared" si="158"/>
        <v>#DIV/0!</v>
      </c>
      <c r="N213" s="108">
        <f t="shared" si="159"/>
        <v>-537.81299999999999</v>
      </c>
      <c r="O213" s="108">
        <f t="shared" si="160"/>
        <v>181.41199999999998</v>
      </c>
      <c r="P213" s="108">
        <f t="shared" si="161"/>
        <v>356.40100000000001</v>
      </c>
      <c r="Q213" s="109"/>
      <c r="R213" s="109">
        <v>537.81299999999999</v>
      </c>
      <c r="S213" s="109">
        <v>356.40100000000001</v>
      </c>
      <c r="T213" s="109"/>
      <c r="U213" s="87">
        <f t="shared" si="162"/>
        <v>-1</v>
      </c>
      <c r="V213" s="87">
        <f t="shared" si="163"/>
        <v>0.24985313733214451</v>
      </c>
      <c r="W213" s="87">
        <f t="shared" si="164"/>
        <v>0.37514731039726301</v>
      </c>
      <c r="X213" s="108">
        <f t="shared" si="165"/>
        <v>-180.845</v>
      </c>
      <c r="Y213" s="108">
        <f t="shared" si="166"/>
        <v>36.151999999999987</v>
      </c>
      <c r="Z213" s="108">
        <f t="shared" si="167"/>
        <v>39.473000000000013</v>
      </c>
      <c r="AA213" s="109"/>
      <c r="AB213" s="109">
        <v>180.845</v>
      </c>
      <c r="AC213" s="109">
        <v>144.69300000000001</v>
      </c>
      <c r="AD213" s="109">
        <v>105.22</v>
      </c>
      <c r="AE213" s="87">
        <f t="shared" si="168"/>
        <v>-1</v>
      </c>
      <c r="AF213" s="87">
        <f t="shared" si="169"/>
        <v>0.8837592745259687</v>
      </c>
      <c r="AG213" s="87">
        <f t="shared" si="170"/>
        <v>15.916324856439701</v>
      </c>
      <c r="AH213" s="108">
        <f t="shared" si="201"/>
        <v>-38.844999999999999</v>
      </c>
      <c r="AI213" s="108">
        <f t="shared" si="202"/>
        <v>18.224</v>
      </c>
      <c r="AJ213" s="108">
        <f t="shared" si="203"/>
        <v>19.401999999999997</v>
      </c>
      <c r="AK213" s="109"/>
      <c r="AL213" s="109">
        <v>38.844999999999999</v>
      </c>
      <c r="AM213" s="109">
        <v>20.620999999999999</v>
      </c>
      <c r="AN213" s="109">
        <v>1.2190000000000001</v>
      </c>
      <c r="AO213" s="87">
        <f t="shared" si="171"/>
        <v>-1</v>
      </c>
      <c r="AP213" s="87">
        <f t="shared" si="172"/>
        <v>0.68139563966818129</v>
      </c>
      <c r="AQ213" s="87">
        <f t="shared" si="173"/>
        <v>7.3324070857936778</v>
      </c>
      <c r="AR213" s="108">
        <f t="shared" si="174"/>
        <v>-40.335000000000001</v>
      </c>
      <c r="AS213" s="108">
        <f t="shared" si="175"/>
        <v>16.346</v>
      </c>
      <c r="AT213" s="108">
        <f t="shared" si="176"/>
        <v>21.11</v>
      </c>
      <c r="AU213" s="109"/>
      <c r="AV213" s="109">
        <v>40.335000000000001</v>
      </c>
      <c r="AW213" s="109">
        <v>23.989000000000001</v>
      </c>
      <c r="AX213" s="109">
        <v>2.879</v>
      </c>
      <c r="AY213" s="87">
        <f t="shared" si="177"/>
        <v>-1</v>
      </c>
      <c r="AZ213" s="87">
        <f t="shared" si="178"/>
        <v>0.38155619596541779</v>
      </c>
      <c r="BA213" s="87">
        <f t="shared" si="179"/>
        <v>0.43357964069029009</v>
      </c>
      <c r="BB213" s="108">
        <f t="shared" si="180"/>
        <v>-83.894999999999996</v>
      </c>
      <c r="BC213" s="108">
        <f t="shared" si="181"/>
        <v>23.169999999999995</v>
      </c>
      <c r="BD213" s="108">
        <f t="shared" si="182"/>
        <v>18.366</v>
      </c>
      <c r="BE213" s="109"/>
      <c r="BF213" s="109">
        <v>83.894999999999996</v>
      </c>
      <c r="BG213" s="109">
        <v>60.725000000000001</v>
      </c>
      <c r="BH213" s="109">
        <v>42.359000000000002</v>
      </c>
      <c r="BI213" s="87">
        <f t="shared" si="183"/>
        <v>-1</v>
      </c>
      <c r="BJ213" s="87">
        <f t="shared" si="184"/>
        <v>4.1470906022750685E-2</v>
      </c>
      <c r="BK213" s="87">
        <f t="shared" si="185"/>
        <v>0.50065585716888328</v>
      </c>
      <c r="BL213" s="108">
        <f t="shared" si="186"/>
        <v>-257.36099999999999</v>
      </c>
      <c r="BM213" s="108">
        <f t="shared" si="187"/>
        <v>10.24799999999999</v>
      </c>
      <c r="BN213" s="108">
        <f t="shared" si="188"/>
        <v>82.443000000000012</v>
      </c>
      <c r="BO213" s="109"/>
      <c r="BP213" s="109">
        <v>257.36099999999999</v>
      </c>
      <c r="BQ213" s="109">
        <v>247.113</v>
      </c>
      <c r="BR213" s="109">
        <v>164.67</v>
      </c>
      <c r="BS213" s="87">
        <f t="shared" si="189"/>
        <v>-1</v>
      </c>
      <c r="BT213" s="87">
        <f t="shared" si="190"/>
        <v>0.12209302325581395</v>
      </c>
      <c r="BU213" s="87">
        <f t="shared" si="191"/>
        <v>0.12418300653594772</v>
      </c>
      <c r="BV213" s="108">
        <f t="shared" si="192"/>
        <v>-193</v>
      </c>
      <c r="BW213" s="108">
        <f t="shared" si="193"/>
        <v>21</v>
      </c>
      <c r="BX213" s="108">
        <f t="shared" si="194"/>
        <v>19</v>
      </c>
      <c r="BY213" s="54"/>
      <c r="BZ213" s="54">
        <v>193</v>
      </c>
      <c r="CA213" s="54">
        <v>172</v>
      </c>
      <c r="CB213" s="54">
        <v>153</v>
      </c>
      <c r="CC213" s="108">
        <f t="shared" si="195"/>
        <v>0</v>
      </c>
      <c r="CD213" s="108">
        <f t="shared" si="196"/>
        <v>0</v>
      </c>
      <c r="CE213" s="5"/>
      <c r="CF213" s="5"/>
      <c r="CG213" s="5"/>
      <c r="CH213" s="87" t="e">
        <f t="shared" si="197"/>
        <v>#DIV/0!</v>
      </c>
      <c r="CI213" s="87" t="e">
        <f t="shared" si="198"/>
        <v>#DIV/0!</v>
      </c>
      <c r="CJ213" s="108">
        <f t="shared" si="199"/>
        <v>0</v>
      </c>
      <c r="CK213" s="108">
        <f t="shared" si="200"/>
        <v>0</v>
      </c>
      <c r="CL213" s="54"/>
      <c r="CM213" s="54"/>
      <c r="CN213" s="54"/>
      <c r="CO213" s="19"/>
      <c r="CP213" s="1" t="s">
        <v>11</v>
      </c>
      <c r="CQ213" s="4" t="s">
        <v>13</v>
      </c>
      <c r="CR213" s="1">
        <v>9900</v>
      </c>
      <c r="CS213" s="1" t="s">
        <v>340</v>
      </c>
      <c r="CT213" s="15" t="s">
        <v>14</v>
      </c>
    </row>
    <row r="214" spans="1:98" s="96" customFormat="1" x14ac:dyDescent="0.25">
      <c r="A214" s="80" t="s">
        <v>289</v>
      </c>
      <c r="B214" s="114">
        <v>35420452</v>
      </c>
      <c r="C214" s="5" t="s">
        <v>153</v>
      </c>
      <c r="D214"/>
      <c r="E214">
        <v>522210</v>
      </c>
      <c r="F214" s="106" t="s">
        <v>337</v>
      </c>
      <c r="G214" s="107"/>
      <c r="H214" s="107"/>
      <c r="I214" s="107"/>
      <c r="J214" s="107"/>
      <c r="K214" s="87" t="e">
        <f t="shared" si="156"/>
        <v>#DIV/0!</v>
      </c>
      <c r="L214" s="87" t="e">
        <f t="shared" si="157"/>
        <v>#DIV/0!</v>
      </c>
      <c r="M214" s="87" t="e">
        <f t="shared" si="158"/>
        <v>#DIV/0!</v>
      </c>
      <c r="N214" s="108">
        <f t="shared" si="159"/>
        <v>0</v>
      </c>
      <c r="O214" s="108">
        <f t="shared" si="160"/>
        <v>0</v>
      </c>
      <c r="P214" s="108">
        <f t="shared" si="161"/>
        <v>0</v>
      </c>
      <c r="Q214" s="109"/>
      <c r="R214" s="109"/>
      <c r="S214" s="109"/>
      <c r="T214" s="109"/>
      <c r="U214" s="87" t="e">
        <f t="shared" si="162"/>
        <v>#DIV/0!</v>
      </c>
      <c r="V214" s="87" t="e">
        <f t="shared" si="163"/>
        <v>#DIV/0!</v>
      </c>
      <c r="W214" s="87" t="e">
        <f t="shared" si="164"/>
        <v>#DIV/0!</v>
      </c>
      <c r="X214" s="108">
        <f t="shared" si="165"/>
        <v>0</v>
      </c>
      <c r="Y214" s="108">
        <f t="shared" si="166"/>
        <v>0</v>
      </c>
      <c r="Z214" s="108">
        <f t="shared" si="167"/>
        <v>0</v>
      </c>
      <c r="AA214" s="109"/>
      <c r="AB214" s="109"/>
      <c r="AC214" s="109"/>
      <c r="AD214" s="109"/>
      <c r="AE214" s="87" t="e">
        <f t="shared" si="168"/>
        <v>#DIV/0!</v>
      </c>
      <c r="AF214" s="87" t="e">
        <f t="shared" si="169"/>
        <v>#DIV/0!</v>
      </c>
      <c r="AG214" s="87" t="e">
        <f t="shared" si="170"/>
        <v>#DIV/0!</v>
      </c>
      <c r="AH214" s="108">
        <f t="shared" si="201"/>
        <v>0</v>
      </c>
      <c r="AI214" s="108">
        <f t="shared" si="202"/>
        <v>0</v>
      </c>
      <c r="AJ214" s="108">
        <f t="shared" si="203"/>
        <v>0</v>
      </c>
      <c r="AK214" s="109"/>
      <c r="AL214" s="109"/>
      <c r="AM214" s="109"/>
      <c r="AN214" s="109"/>
      <c r="AO214" s="87" t="e">
        <f t="shared" si="171"/>
        <v>#DIV/0!</v>
      </c>
      <c r="AP214" s="87" t="e">
        <f t="shared" si="172"/>
        <v>#DIV/0!</v>
      </c>
      <c r="AQ214" s="87" t="e">
        <f t="shared" si="173"/>
        <v>#DIV/0!</v>
      </c>
      <c r="AR214" s="108">
        <f t="shared" si="174"/>
        <v>0</v>
      </c>
      <c r="AS214" s="108">
        <f t="shared" si="175"/>
        <v>0</v>
      </c>
      <c r="AT214" s="108">
        <f t="shared" si="176"/>
        <v>0</v>
      </c>
      <c r="AU214" s="109"/>
      <c r="AV214" s="109"/>
      <c r="AW214" s="109"/>
      <c r="AX214" s="109"/>
      <c r="AY214" s="87" t="e">
        <f t="shared" si="177"/>
        <v>#DIV/0!</v>
      </c>
      <c r="AZ214" s="87" t="e">
        <f t="shared" si="178"/>
        <v>#DIV/0!</v>
      </c>
      <c r="BA214" s="87" t="e">
        <f t="shared" si="179"/>
        <v>#DIV/0!</v>
      </c>
      <c r="BB214" s="108">
        <f t="shared" si="180"/>
        <v>0</v>
      </c>
      <c r="BC214" s="108">
        <f t="shared" si="181"/>
        <v>0</v>
      </c>
      <c r="BD214" s="108">
        <f t="shared" si="182"/>
        <v>0</v>
      </c>
      <c r="BE214" s="109"/>
      <c r="BF214" s="109"/>
      <c r="BG214" s="109"/>
      <c r="BH214" s="109"/>
      <c r="BI214" s="87" t="e">
        <f t="shared" si="183"/>
        <v>#DIV/0!</v>
      </c>
      <c r="BJ214" s="87" t="e">
        <f t="shared" si="184"/>
        <v>#DIV/0!</v>
      </c>
      <c r="BK214" s="87" t="e">
        <f t="shared" si="185"/>
        <v>#DIV/0!</v>
      </c>
      <c r="BL214" s="108">
        <f t="shared" si="186"/>
        <v>0</v>
      </c>
      <c r="BM214" s="108">
        <f t="shared" si="187"/>
        <v>0</v>
      </c>
      <c r="BN214" s="108">
        <f t="shared" si="188"/>
        <v>0</v>
      </c>
      <c r="BO214" s="109"/>
      <c r="BP214" s="109"/>
      <c r="BQ214" s="109"/>
      <c r="BR214" s="109"/>
      <c r="BS214" s="87" t="e">
        <f t="shared" si="189"/>
        <v>#DIV/0!</v>
      </c>
      <c r="BT214" s="87" t="e">
        <f t="shared" si="190"/>
        <v>#DIV/0!</v>
      </c>
      <c r="BU214" s="87" t="e">
        <f t="shared" si="191"/>
        <v>#DIV/0!</v>
      </c>
      <c r="BV214" s="108">
        <f t="shared" si="192"/>
        <v>0</v>
      </c>
      <c r="BW214" s="108">
        <f t="shared" si="193"/>
        <v>0</v>
      </c>
      <c r="BX214" s="108">
        <f t="shared" si="194"/>
        <v>0</v>
      </c>
      <c r="BY214" s="54"/>
      <c r="BZ214" s="54"/>
      <c r="CA214" s="54"/>
      <c r="CB214" s="54"/>
      <c r="CC214" s="108">
        <f t="shared" si="195"/>
        <v>0</v>
      </c>
      <c r="CD214" s="108">
        <f t="shared" si="196"/>
        <v>0</v>
      </c>
      <c r="CE214" s="5"/>
      <c r="CF214" s="5"/>
      <c r="CG214" s="5"/>
      <c r="CH214" s="87">
        <f t="shared" si="197"/>
        <v>-1</v>
      </c>
      <c r="CI214" s="87" t="e">
        <f t="shared" si="198"/>
        <v>#DIV/0!</v>
      </c>
      <c r="CJ214" s="108">
        <f t="shared" si="199"/>
        <v>-1236000</v>
      </c>
      <c r="CK214" s="108">
        <f t="shared" si="200"/>
        <v>1236000</v>
      </c>
      <c r="CL214" s="54"/>
      <c r="CM214" s="54">
        <v>1236000</v>
      </c>
      <c r="CN214" s="54">
        <v>0</v>
      </c>
      <c r="CO214" s="19"/>
      <c r="CP214" s="1"/>
      <c r="CQ214" s="4"/>
      <c r="CR214" s="1"/>
      <c r="CS214" s="1"/>
      <c r="CT214" s="15"/>
    </row>
    <row r="215" spans="1:98" s="96" customFormat="1" x14ac:dyDescent="0.25">
      <c r="A215" s="80" t="s">
        <v>131</v>
      </c>
      <c r="B215" s="114">
        <v>36959096</v>
      </c>
      <c r="C215" s="5" t="s">
        <v>112</v>
      </c>
      <c r="D215"/>
      <c r="E215">
        <v>502000</v>
      </c>
      <c r="F215" s="106">
        <v>45373</v>
      </c>
      <c r="G215" s="107"/>
      <c r="H215" s="107" t="s">
        <v>21</v>
      </c>
      <c r="I215" s="107" t="s">
        <v>21</v>
      </c>
      <c r="J215" s="107" t="s">
        <v>21</v>
      </c>
      <c r="K215" s="87">
        <f t="shared" si="156"/>
        <v>-1</v>
      </c>
      <c r="L215" s="87">
        <f t="shared" si="157"/>
        <v>-0.21432142332009996</v>
      </c>
      <c r="M215" s="87">
        <f t="shared" si="158"/>
        <v>0.73991761821675461</v>
      </c>
      <c r="N215" s="108">
        <f t="shared" si="159"/>
        <v>-3713.663</v>
      </c>
      <c r="O215" s="108">
        <f t="shared" si="160"/>
        <v>-1013.0319999999997</v>
      </c>
      <c r="P215" s="108">
        <f t="shared" si="161"/>
        <v>2010.0749999999998</v>
      </c>
      <c r="Q215" s="109"/>
      <c r="R215" s="109">
        <v>3713.663</v>
      </c>
      <c r="S215" s="109">
        <v>4726.6949999999997</v>
      </c>
      <c r="T215" s="109">
        <v>2716.62</v>
      </c>
      <c r="U215" s="87">
        <f t="shared" si="162"/>
        <v>-1</v>
      </c>
      <c r="V215" s="87">
        <f t="shared" si="163"/>
        <v>-0.51240890009337392</v>
      </c>
      <c r="W215" s="87">
        <f t="shared" si="164"/>
        <v>0.91950146215041229</v>
      </c>
      <c r="X215" s="108">
        <f t="shared" si="165"/>
        <v>-565.53399999999999</v>
      </c>
      <c r="Y215" s="108">
        <f t="shared" si="166"/>
        <v>-594.31900000000007</v>
      </c>
      <c r="Z215" s="108">
        <f t="shared" si="167"/>
        <v>555.60600000000011</v>
      </c>
      <c r="AA215" s="109"/>
      <c r="AB215" s="109">
        <v>565.53399999999999</v>
      </c>
      <c r="AC215" s="109">
        <v>1159.8530000000001</v>
      </c>
      <c r="AD215" s="109">
        <v>604.24699999999996</v>
      </c>
      <c r="AE215" s="87">
        <f t="shared" si="168"/>
        <v>-1</v>
      </c>
      <c r="AF215" s="87">
        <f t="shared" si="169"/>
        <v>-0.5169342233350086</v>
      </c>
      <c r="AG215" s="87">
        <f t="shared" si="170"/>
        <v>1.1210569167471804</v>
      </c>
      <c r="AH215" s="108">
        <f t="shared" si="201"/>
        <v>-471.92</v>
      </c>
      <c r="AI215" s="108">
        <f t="shared" si="202"/>
        <v>-505.00700000000001</v>
      </c>
      <c r="AJ215" s="108">
        <f t="shared" si="203"/>
        <v>516.3420000000001</v>
      </c>
      <c r="AK215" s="109"/>
      <c r="AL215" s="109">
        <v>471.92</v>
      </c>
      <c r="AM215" s="109">
        <v>976.92700000000002</v>
      </c>
      <c r="AN215" s="109">
        <v>460.58499999999998</v>
      </c>
      <c r="AO215" s="87">
        <f t="shared" si="171"/>
        <v>-1</v>
      </c>
      <c r="AP215" s="87">
        <f t="shared" si="172"/>
        <v>-0.510007262999424</v>
      </c>
      <c r="AQ215" s="87">
        <f t="shared" si="173"/>
        <v>1.121623669393643</v>
      </c>
      <c r="AR215" s="108">
        <f t="shared" si="174"/>
        <v>-528.245</v>
      </c>
      <c r="AS215" s="108">
        <f t="shared" si="175"/>
        <v>-549.822</v>
      </c>
      <c r="AT215" s="108">
        <f t="shared" si="176"/>
        <v>569.93399999999997</v>
      </c>
      <c r="AU215" s="109"/>
      <c r="AV215" s="109">
        <v>528.245</v>
      </c>
      <c r="AW215" s="109">
        <v>1078.067</v>
      </c>
      <c r="AX215" s="109">
        <v>508.13299999999998</v>
      </c>
      <c r="AY215" s="87">
        <f t="shared" si="177"/>
        <v>-1</v>
      </c>
      <c r="AZ215" s="87">
        <f t="shared" si="178"/>
        <v>-0.11797393325026097</v>
      </c>
      <c r="BA215" s="87">
        <f t="shared" si="179"/>
        <v>0.76968996689340119</v>
      </c>
      <c r="BB215" s="108">
        <f t="shared" si="180"/>
        <v>-1623.78</v>
      </c>
      <c r="BC215" s="108">
        <f t="shared" si="181"/>
        <v>-217.18599999999992</v>
      </c>
      <c r="BD215" s="108">
        <f t="shared" si="182"/>
        <v>800.68999999999983</v>
      </c>
      <c r="BE215" s="109"/>
      <c r="BF215" s="109">
        <v>1623.78</v>
      </c>
      <c r="BG215" s="109">
        <v>1840.9659999999999</v>
      </c>
      <c r="BH215" s="109">
        <v>1040.2760000000001</v>
      </c>
      <c r="BI215" s="87">
        <f t="shared" si="183"/>
        <v>-1</v>
      </c>
      <c r="BJ215" s="87">
        <f t="shared" si="184"/>
        <v>-0.11324257294277566</v>
      </c>
      <c r="BK215" s="87">
        <f t="shared" si="185"/>
        <v>0.41021987470826693</v>
      </c>
      <c r="BL215" s="108">
        <f t="shared" si="186"/>
        <v>-2087.0039999999999</v>
      </c>
      <c r="BM215" s="108">
        <f t="shared" si="187"/>
        <v>-266.51900000000023</v>
      </c>
      <c r="BN215" s="108">
        <f t="shared" si="188"/>
        <v>684.61800000000017</v>
      </c>
      <c r="BO215" s="109"/>
      <c r="BP215" s="109">
        <v>2087.0039999999999</v>
      </c>
      <c r="BQ215" s="109">
        <v>2353.5230000000001</v>
      </c>
      <c r="BR215" s="109">
        <v>1668.905</v>
      </c>
      <c r="BS215" s="87">
        <f t="shared" si="189"/>
        <v>-1</v>
      </c>
      <c r="BT215" s="87">
        <f t="shared" si="190"/>
        <v>1.8181818181818181E-2</v>
      </c>
      <c r="BU215" s="87">
        <f t="shared" si="191"/>
        <v>0.1702127659574468</v>
      </c>
      <c r="BV215" s="108">
        <f t="shared" si="192"/>
        <v>-56</v>
      </c>
      <c r="BW215" s="108">
        <f t="shared" si="193"/>
        <v>1</v>
      </c>
      <c r="BX215" s="108">
        <f t="shared" si="194"/>
        <v>8</v>
      </c>
      <c r="BY215" s="54"/>
      <c r="BZ215" s="54">
        <v>56</v>
      </c>
      <c r="CA215" s="54">
        <v>55</v>
      </c>
      <c r="CB215" s="54">
        <v>47</v>
      </c>
      <c r="CC215" s="108">
        <f t="shared" si="195"/>
        <v>0</v>
      </c>
      <c r="CD215" s="108">
        <f t="shared" si="196"/>
        <v>0</v>
      </c>
      <c r="CE215" s="5"/>
      <c r="CF215" s="5"/>
      <c r="CG215" s="5"/>
      <c r="CH215" s="87" t="e">
        <f t="shared" si="197"/>
        <v>#DIV/0!</v>
      </c>
      <c r="CI215" s="87" t="e">
        <f t="shared" si="198"/>
        <v>#DIV/0!</v>
      </c>
      <c r="CJ215" s="108">
        <f t="shared" si="199"/>
        <v>0</v>
      </c>
      <c r="CK215" s="108">
        <f t="shared" si="200"/>
        <v>0</v>
      </c>
      <c r="CL215" s="54"/>
      <c r="CM215" s="54"/>
      <c r="CN215" s="54"/>
      <c r="CO215" s="19"/>
      <c r="CP215" s="1" t="s">
        <v>9</v>
      </c>
      <c r="CQ215" s="4" t="s">
        <v>13</v>
      </c>
      <c r="CR215" s="1">
        <v>2960</v>
      </c>
      <c r="CS215" s="1" t="s">
        <v>404</v>
      </c>
      <c r="CT215" s="15" t="s">
        <v>15</v>
      </c>
    </row>
    <row r="216" spans="1:98" s="96" customFormat="1" x14ac:dyDescent="0.25">
      <c r="A216" s="80" t="s">
        <v>198</v>
      </c>
      <c r="B216" s="114">
        <v>36699493</v>
      </c>
      <c r="C216" s="5" t="s">
        <v>163</v>
      </c>
      <c r="D216" t="s">
        <v>200</v>
      </c>
      <c r="E216">
        <v>331200</v>
      </c>
      <c r="F216" s="106">
        <v>45418</v>
      </c>
      <c r="G216" s="107"/>
      <c r="H216" s="107" t="s">
        <v>21</v>
      </c>
      <c r="I216" s="107" t="s">
        <v>21</v>
      </c>
      <c r="J216" s="107" t="s">
        <v>21</v>
      </c>
      <c r="K216" s="87" t="e">
        <f t="shared" si="156"/>
        <v>#DIV/0!</v>
      </c>
      <c r="L216" s="87" t="e">
        <f t="shared" si="157"/>
        <v>#DIV/0!</v>
      </c>
      <c r="M216" s="87" t="e">
        <f t="shared" si="158"/>
        <v>#DIV/0!</v>
      </c>
      <c r="N216" s="108">
        <f t="shared" si="159"/>
        <v>0</v>
      </c>
      <c r="O216" s="108">
        <f t="shared" si="160"/>
        <v>0</v>
      </c>
      <c r="P216" s="108">
        <f t="shared" si="161"/>
        <v>0</v>
      </c>
      <c r="Q216" s="109"/>
      <c r="R216" s="109"/>
      <c r="S216" s="109"/>
      <c r="T216" s="109"/>
      <c r="U216" s="87">
        <f t="shared" si="162"/>
        <v>-1</v>
      </c>
      <c r="V216" s="87">
        <f t="shared" si="163"/>
        <v>3.1622972559419366E-3</v>
      </c>
      <c r="W216" s="87">
        <f t="shared" si="164"/>
        <v>0.61632316570486401</v>
      </c>
      <c r="X216" s="108">
        <f t="shared" si="165"/>
        <v>-9.8339999999999996</v>
      </c>
      <c r="Y216" s="108">
        <f t="shared" si="166"/>
        <v>3.0999999999998806E-2</v>
      </c>
      <c r="Z216" s="108">
        <f t="shared" si="167"/>
        <v>3.7380000000000004</v>
      </c>
      <c r="AA216" s="109"/>
      <c r="AB216" s="109">
        <v>9.8339999999999996</v>
      </c>
      <c r="AC216" s="109">
        <v>9.8030000000000008</v>
      </c>
      <c r="AD216" s="109">
        <v>6.0650000000000004</v>
      </c>
      <c r="AE216" s="87">
        <f t="shared" si="168"/>
        <v>-1</v>
      </c>
      <c r="AF216" s="87">
        <f t="shared" si="169"/>
        <v>-0.25299401197604787</v>
      </c>
      <c r="AG216" s="87">
        <f t="shared" si="170"/>
        <v>2.1910828025477707</v>
      </c>
      <c r="AH216" s="108">
        <f t="shared" si="201"/>
        <v>-1.4970000000000001</v>
      </c>
      <c r="AI216" s="108">
        <f t="shared" si="202"/>
        <v>-0.5069999999999999</v>
      </c>
      <c r="AJ216" s="108">
        <f t="shared" si="203"/>
        <v>1.3759999999999999</v>
      </c>
      <c r="AK216" s="109"/>
      <c r="AL216" s="109">
        <v>1.4970000000000001</v>
      </c>
      <c r="AM216" s="109">
        <v>2.004</v>
      </c>
      <c r="AN216" s="109">
        <v>0.628</v>
      </c>
      <c r="AO216" s="87">
        <f t="shared" si="171"/>
        <v>-1</v>
      </c>
      <c r="AP216" s="87">
        <f t="shared" si="172"/>
        <v>-0.25327951564076689</v>
      </c>
      <c r="AQ216" s="87">
        <f t="shared" si="173"/>
        <v>2.2071197411003234</v>
      </c>
      <c r="AR216" s="108">
        <f t="shared" si="174"/>
        <v>-1.48</v>
      </c>
      <c r="AS216" s="108">
        <f t="shared" si="175"/>
        <v>-0.502</v>
      </c>
      <c r="AT216" s="108">
        <f t="shared" si="176"/>
        <v>1.3639999999999999</v>
      </c>
      <c r="AU216" s="109"/>
      <c r="AV216" s="109">
        <v>1.48</v>
      </c>
      <c r="AW216" s="109">
        <v>1.982</v>
      </c>
      <c r="AX216" s="109">
        <v>0.61799999999999999</v>
      </c>
      <c r="AY216" s="87">
        <f t="shared" si="177"/>
        <v>-1</v>
      </c>
      <c r="AZ216" s="87">
        <f t="shared" si="178"/>
        <v>-1.598579040852573E-2</v>
      </c>
      <c r="BA216" s="87">
        <f t="shared" si="179"/>
        <v>0.68663870581186337</v>
      </c>
      <c r="BB216" s="108">
        <f t="shared" si="180"/>
        <v>-2.77</v>
      </c>
      <c r="BC216" s="108">
        <f t="shared" si="181"/>
        <v>-4.4999999999999929E-2</v>
      </c>
      <c r="BD216" s="108">
        <f t="shared" si="182"/>
        <v>1.1459999999999999</v>
      </c>
      <c r="BE216" s="109"/>
      <c r="BF216" s="109">
        <v>2.77</v>
      </c>
      <c r="BG216" s="109">
        <v>2.8149999999999999</v>
      </c>
      <c r="BH216" s="109">
        <v>1.669</v>
      </c>
      <c r="BI216" s="87">
        <f t="shared" si="183"/>
        <v>-1</v>
      </c>
      <c r="BJ216" s="87">
        <f t="shared" si="184"/>
        <v>8.0424642110343749E-3</v>
      </c>
      <c r="BK216" s="87">
        <f t="shared" si="185"/>
        <v>0.81889994148624912</v>
      </c>
      <c r="BL216" s="108">
        <f t="shared" si="186"/>
        <v>-6.2670000000000003</v>
      </c>
      <c r="BM216" s="108">
        <f t="shared" si="187"/>
        <v>5.0000000000000711E-2</v>
      </c>
      <c r="BN216" s="108">
        <f t="shared" si="188"/>
        <v>2.7989999999999995</v>
      </c>
      <c r="BO216" s="109"/>
      <c r="BP216" s="109">
        <v>6.2670000000000003</v>
      </c>
      <c r="BQ216" s="109">
        <v>6.2169999999999996</v>
      </c>
      <c r="BR216" s="109">
        <v>3.4180000000000001</v>
      </c>
      <c r="BS216" s="87">
        <f t="shared" si="189"/>
        <v>-1</v>
      </c>
      <c r="BT216" s="87">
        <f t="shared" si="190"/>
        <v>0.1</v>
      </c>
      <c r="BU216" s="87">
        <f t="shared" si="191"/>
        <v>0.1111111111111111</v>
      </c>
      <c r="BV216" s="108">
        <f t="shared" si="192"/>
        <v>-11</v>
      </c>
      <c r="BW216" s="108">
        <f t="shared" si="193"/>
        <v>1</v>
      </c>
      <c r="BX216" s="108">
        <f t="shared" si="194"/>
        <v>1</v>
      </c>
      <c r="BY216" s="54"/>
      <c r="BZ216" s="54">
        <v>11</v>
      </c>
      <c r="CA216" s="54">
        <v>10</v>
      </c>
      <c r="CB216" s="54">
        <v>9</v>
      </c>
      <c r="CC216" s="108">
        <f t="shared" si="195"/>
        <v>0</v>
      </c>
      <c r="CD216" s="108">
        <f t="shared" si="196"/>
        <v>0</v>
      </c>
      <c r="CE216" s="5"/>
      <c r="CF216" s="5"/>
      <c r="CG216" s="5"/>
      <c r="CH216" s="87" t="e">
        <f t="shared" si="197"/>
        <v>#DIV/0!</v>
      </c>
      <c r="CI216" s="87" t="e">
        <f t="shared" si="198"/>
        <v>#DIV/0!</v>
      </c>
      <c r="CJ216" s="108">
        <f t="shared" si="199"/>
        <v>0</v>
      </c>
      <c r="CK216" s="108">
        <f t="shared" si="200"/>
        <v>0</v>
      </c>
      <c r="CL216" s="54"/>
      <c r="CM216" s="54"/>
      <c r="CN216" s="54"/>
      <c r="CO216" s="19"/>
      <c r="CP216" s="1" t="s">
        <v>9</v>
      </c>
      <c r="CQ216" s="4"/>
      <c r="CR216" s="1">
        <v>9850</v>
      </c>
      <c r="CS216" s="1" t="s">
        <v>311</v>
      </c>
      <c r="CT216" s="15" t="s">
        <v>14</v>
      </c>
    </row>
    <row r="217" spans="1:98" s="96" customFormat="1" x14ac:dyDescent="0.25">
      <c r="A217" s="80" t="s">
        <v>189</v>
      </c>
      <c r="B217" s="114">
        <v>13801282</v>
      </c>
      <c r="C217" s="5" t="s">
        <v>163</v>
      </c>
      <c r="D217" t="s">
        <v>200</v>
      </c>
      <c r="E217">
        <v>466900</v>
      </c>
      <c r="F217" s="106">
        <v>45455</v>
      </c>
      <c r="G217" s="107"/>
      <c r="H217" s="107" t="s">
        <v>21</v>
      </c>
      <c r="I217" s="107" t="s">
        <v>21</v>
      </c>
      <c r="J217" s="107" t="s">
        <v>21</v>
      </c>
      <c r="K217" s="87" t="e">
        <f t="shared" si="156"/>
        <v>#DIV/0!</v>
      </c>
      <c r="L217" s="87" t="e">
        <f t="shared" si="157"/>
        <v>#DIV/0!</v>
      </c>
      <c r="M217" s="87" t="e">
        <f t="shared" si="158"/>
        <v>#DIV/0!</v>
      </c>
      <c r="N217" s="108">
        <f t="shared" si="159"/>
        <v>0</v>
      </c>
      <c r="O217" s="108">
        <f t="shared" si="160"/>
        <v>0</v>
      </c>
      <c r="P217" s="108">
        <f t="shared" si="161"/>
        <v>0</v>
      </c>
      <c r="Q217" s="109"/>
      <c r="R217" s="109"/>
      <c r="S217" s="109"/>
      <c r="T217" s="109"/>
      <c r="U217" s="87">
        <f t="shared" si="162"/>
        <v>-1</v>
      </c>
      <c r="V217" s="87">
        <f t="shared" si="163"/>
        <v>-6.73625981441828E-2</v>
      </c>
      <c r="W217" s="87">
        <f t="shared" si="164"/>
        <v>0.15457120782899827</v>
      </c>
      <c r="X217" s="108">
        <f t="shared" si="165"/>
        <v>-20.905999999999999</v>
      </c>
      <c r="Y217" s="108">
        <f t="shared" si="166"/>
        <v>-1.5100000000000016</v>
      </c>
      <c r="Z217" s="108">
        <f t="shared" si="167"/>
        <v>3.0010000000000012</v>
      </c>
      <c r="AA217" s="109"/>
      <c r="AB217" s="109">
        <v>20.905999999999999</v>
      </c>
      <c r="AC217" s="109">
        <v>22.416</v>
      </c>
      <c r="AD217" s="109">
        <v>19.414999999999999</v>
      </c>
      <c r="AE217" s="87">
        <f t="shared" si="168"/>
        <v>-1</v>
      </c>
      <c r="AF217" s="87">
        <f t="shared" si="169"/>
        <v>-0.28552544613350955</v>
      </c>
      <c r="AG217" s="87">
        <f t="shared" si="170"/>
        <v>0.82142857142857129</v>
      </c>
      <c r="AH217" s="108">
        <f t="shared" si="201"/>
        <v>-3.2429999999999999</v>
      </c>
      <c r="AI217" s="108">
        <f t="shared" si="202"/>
        <v>-1.2959999999999998</v>
      </c>
      <c r="AJ217" s="108">
        <f t="shared" si="203"/>
        <v>2.0469999999999997</v>
      </c>
      <c r="AK217" s="109"/>
      <c r="AL217" s="109">
        <v>3.2429999999999999</v>
      </c>
      <c r="AM217" s="109">
        <v>4.5389999999999997</v>
      </c>
      <c r="AN217" s="109">
        <v>2.492</v>
      </c>
      <c r="AO217" s="87">
        <f t="shared" si="171"/>
        <v>-1</v>
      </c>
      <c r="AP217" s="87">
        <f t="shared" si="172"/>
        <v>-0.22073148318323832</v>
      </c>
      <c r="AQ217" s="87">
        <f t="shared" si="173"/>
        <v>1.0951097420100115</v>
      </c>
      <c r="AR217" s="108">
        <f t="shared" si="174"/>
        <v>-4.24</v>
      </c>
      <c r="AS217" s="108">
        <f t="shared" si="175"/>
        <v>-1.2009999999999996</v>
      </c>
      <c r="AT217" s="108">
        <f t="shared" si="176"/>
        <v>2.8439999999999999</v>
      </c>
      <c r="AU217" s="109"/>
      <c r="AV217" s="109">
        <v>4.24</v>
      </c>
      <c r="AW217" s="109">
        <v>5.4409999999999998</v>
      </c>
      <c r="AX217" s="109">
        <v>2.597</v>
      </c>
      <c r="AY217" s="87">
        <f t="shared" si="177"/>
        <v>-1</v>
      </c>
      <c r="AZ217" s="87">
        <f t="shared" si="178"/>
        <v>-3.0483685068161161E-2</v>
      </c>
      <c r="BA217" s="87">
        <f t="shared" si="179"/>
        <v>0.17426611284827562</v>
      </c>
      <c r="BB217" s="108">
        <f t="shared" si="180"/>
        <v>-24.393999999999998</v>
      </c>
      <c r="BC217" s="108">
        <f t="shared" si="181"/>
        <v>-0.76700000000000301</v>
      </c>
      <c r="BD217" s="108">
        <f t="shared" si="182"/>
        <v>3.7340000000000018</v>
      </c>
      <c r="BE217" s="109"/>
      <c r="BF217" s="109">
        <v>24.393999999999998</v>
      </c>
      <c r="BG217" s="109">
        <v>25.161000000000001</v>
      </c>
      <c r="BH217" s="109">
        <v>21.427</v>
      </c>
      <c r="BI217" s="87">
        <f t="shared" si="183"/>
        <v>-1</v>
      </c>
      <c r="BJ217" s="87">
        <f t="shared" si="184"/>
        <v>-7.3407638749606152E-2</v>
      </c>
      <c r="BK217" s="87">
        <f t="shared" si="185"/>
        <v>0.22549949085290932</v>
      </c>
      <c r="BL217" s="108">
        <f t="shared" si="186"/>
        <v>-32.338999999999999</v>
      </c>
      <c r="BM217" s="108">
        <f t="shared" si="187"/>
        <v>-2.5620000000000047</v>
      </c>
      <c r="BN217" s="108">
        <f t="shared" si="188"/>
        <v>6.4220000000000041</v>
      </c>
      <c r="BO217" s="109"/>
      <c r="BP217" s="109">
        <v>32.338999999999999</v>
      </c>
      <c r="BQ217" s="109">
        <v>34.901000000000003</v>
      </c>
      <c r="BR217" s="109">
        <v>28.478999999999999</v>
      </c>
      <c r="BS217" s="87">
        <f t="shared" si="189"/>
        <v>-1</v>
      </c>
      <c r="BT217" s="87">
        <f t="shared" si="190"/>
        <v>0.19047619047619047</v>
      </c>
      <c r="BU217" s="87">
        <f t="shared" si="191"/>
        <v>-0.125</v>
      </c>
      <c r="BV217" s="108">
        <f t="shared" si="192"/>
        <v>-25</v>
      </c>
      <c r="BW217" s="108">
        <f t="shared" si="193"/>
        <v>4</v>
      </c>
      <c r="BX217" s="108">
        <f t="shared" si="194"/>
        <v>-3</v>
      </c>
      <c r="BY217" s="54"/>
      <c r="BZ217" s="54">
        <v>25</v>
      </c>
      <c r="CA217" s="54">
        <v>21</v>
      </c>
      <c r="CB217" s="54">
        <v>24</v>
      </c>
      <c r="CC217" s="108">
        <f t="shared" si="195"/>
        <v>0</v>
      </c>
      <c r="CD217" s="108">
        <f t="shared" si="196"/>
        <v>0</v>
      </c>
      <c r="CE217" s="5"/>
      <c r="CF217" s="5"/>
      <c r="CG217" s="5"/>
      <c r="CH217" s="87" t="e">
        <f t="shared" si="197"/>
        <v>#DIV/0!</v>
      </c>
      <c r="CI217" s="87" t="e">
        <f t="shared" si="198"/>
        <v>#DIV/0!</v>
      </c>
      <c r="CJ217" s="108">
        <f t="shared" si="199"/>
        <v>0</v>
      </c>
      <c r="CK217" s="108">
        <f t="shared" si="200"/>
        <v>0</v>
      </c>
      <c r="CL217" s="54"/>
      <c r="CM217" s="54"/>
      <c r="CN217" s="54"/>
      <c r="CO217" s="19"/>
      <c r="CP217" s="1" t="s">
        <v>11</v>
      </c>
      <c r="CQ217" s="4"/>
      <c r="CR217" s="1">
        <v>6700</v>
      </c>
      <c r="CS217" s="1" t="s">
        <v>339</v>
      </c>
      <c r="CT217" s="15" t="s">
        <v>12</v>
      </c>
    </row>
    <row r="218" spans="1:98" s="96" customFormat="1" x14ac:dyDescent="0.25">
      <c r="A218" s="80" t="s">
        <v>205</v>
      </c>
      <c r="B218" s="114">
        <v>19272796</v>
      </c>
      <c r="C218" s="5" t="s">
        <v>344</v>
      </c>
      <c r="D218"/>
      <c r="E218">
        <v>469000</v>
      </c>
      <c r="F218" s="106">
        <v>45435</v>
      </c>
      <c r="G218" s="107"/>
      <c r="H218" s="107" t="s">
        <v>21</v>
      </c>
      <c r="I218" s="107" t="s">
        <v>21</v>
      </c>
      <c r="J218" s="107" t="s">
        <v>21</v>
      </c>
      <c r="K218" s="87">
        <f t="shared" si="156"/>
        <v>-1</v>
      </c>
      <c r="L218" s="87">
        <f t="shared" si="157"/>
        <v>2.9468950615955336E-2</v>
      </c>
      <c r="M218" s="87">
        <f t="shared" si="158"/>
        <v>0.20892703516054834</v>
      </c>
      <c r="N218" s="108">
        <f t="shared" si="159"/>
        <v>-5547.8370000000004</v>
      </c>
      <c r="O218" s="108">
        <f t="shared" si="160"/>
        <v>158.8090000000002</v>
      </c>
      <c r="P218" s="108">
        <f t="shared" si="161"/>
        <v>931.33300000000054</v>
      </c>
      <c r="Q218" s="109"/>
      <c r="R218" s="109">
        <v>5547.8370000000004</v>
      </c>
      <c r="S218" s="109">
        <v>5389.0280000000002</v>
      </c>
      <c r="T218" s="109">
        <v>4457.6949999999997</v>
      </c>
      <c r="U218" s="87">
        <f t="shared" si="162"/>
        <v>-1</v>
      </c>
      <c r="V218" s="87">
        <f t="shared" si="163"/>
        <v>4.4712545180742858E-2</v>
      </c>
      <c r="W218" s="87">
        <f t="shared" si="164"/>
        <v>0.25977736824673531</v>
      </c>
      <c r="X218" s="108">
        <f t="shared" si="165"/>
        <v>-1577.5640000000001</v>
      </c>
      <c r="Y218" s="108">
        <f t="shared" si="166"/>
        <v>67.518000000000029</v>
      </c>
      <c r="Z218" s="108">
        <f t="shared" si="167"/>
        <v>311.38499999999999</v>
      </c>
      <c r="AA218" s="109"/>
      <c r="AB218" s="109">
        <v>1577.5640000000001</v>
      </c>
      <c r="AC218" s="109">
        <v>1510.046</v>
      </c>
      <c r="AD218" s="109">
        <v>1198.6610000000001</v>
      </c>
      <c r="AE218" s="87">
        <f t="shared" si="168"/>
        <v>-1</v>
      </c>
      <c r="AF218" s="87">
        <f t="shared" si="169"/>
        <v>-8.7729121385341252E-2</v>
      </c>
      <c r="AG218" s="87">
        <f t="shared" si="170"/>
        <v>0.59964336023059439</v>
      </c>
      <c r="AH218" s="108">
        <f t="shared" si="201"/>
        <v>-179.22200000000001</v>
      </c>
      <c r="AI218" s="108">
        <f t="shared" si="202"/>
        <v>-17.234999999999985</v>
      </c>
      <c r="AJ218" s="108">
        <f t="shared" si="203"/>
        <v>73.643999999999991</v>
      </c>
      <c r="AK218" s="109"/>
      <c r="AL218" s="109">
        <v>179.22200000000001</v>
      </c>
      <c r="AM218" s="109">
        <v>196.45699999999999</v>
      </c>
      <c r="AN218" s="109">
        <v>122.813</v>
      </c>
      <c r="AO218" s="87">
        <f t="shared" si="171"/>
        <v>-1</v>
      </c>
      <c r="AP218" s="87">
        <f t="shared" si="172"/>
        <v>-0.328569564082485</v>
      </c>
      <c r="AQ218" s="87">
        <f t="shared" si="173"/>
        <v>0.85405855940634001</v>
      </c>
      <c r="AR218" s="108">
        <f t="shared" si="174"/>
        <v>-92.600999999999999</v>
      </c>
      <c r="AS218" s="108">
        <f t="shared" si="175"/>
        <v>-45.314999999999998</v>
      </c>
      <c r="AT218" s="108">
        <f t="shared" si="176"/>
        <v>63.53</v>
      </c>
      <c r="AU218" s="109"/>
      <c r="AV218" s="109">
        <v>92.600999999999999</v>
      </c>
      <c r="AW218" s="109">
        <v>137.916</v>
      </c>
      <c r="AX218" s="109">
        <v>74.385999999999996</v>
      </c>
      <c r="AY218" s="87">
        <f t="shared" si="177"/>
        <v>-1</v>
      </c>
      <c r="AZ218" s="87">
        <f t="shared" si="178"/>
        <v>5.8111316572208728E-2</v>
      </c>
      <c r="BA218" s="87">
        <f t="shared" si="179"/>
        <v>0.14450251666147948</v>
      </c>
      <c r="BB218" s="108">
        <f t="shared" si="180"/>
        <v>-1128.4079999999999</v>
      </c>
      <c r="BC218" s="108">
        <f t="shared" si="181"/>
        <v>61.97199999999998</v>
      </c>
      <c r="BD218" s="108">
        <f t="shared" si="182"/>
        <v>134.64599999999996</v>
      </c>
      <c r="BE218" s="109"/>
      <c r="BF218" s="109">
        <v>1128.4079999999999</v>
      </c>
      <c r="BG218" s="109">
        <v>1066.4359999999999</v>
      </c>
      <c r="BH218" s="109">
        <v>931.79</v>
      </c>
      <c r="BI218" s="87">
        <f t="shared" si="183"/>
        <v>-1</v>
      </c>
      <c r="BJ218" s="87">
        <f t="shared" si="184"/>
        <v>7.198474328040548E-2</v>
      </c>
      <c r="BK218" s="87">
        <f t="shared" si="185"/>
        <v>0.1281670293950469</v>
      </c>
      <c r="BL218" s="108">
        <f t="shared" si="186"/>
        <v>-3357.453</v>
      </c>
      <c r="BM218" s="108">
        <f t="shared" si="187"/>
        <v>225.45600000000013</v>
      </c>
      <c r="BN218" s="108">
        <f t="shared" si="188"/>
        <v>355.81500000000005</v>
      </c>
      <c r="BO218" s="109"/>
      <c r="BP218" s="109">
        <v>3357.453</v>
      </c>
      <c r="BQ218" s="109">
        <v>3131.9969999999998</v>
      </c>
      <c r="BR218" s="109">
        <v>2776.1819999999998</v>
      </c>
      <c r="BS218" s="87">
        <f t="shared" si="189"/>
        <v>-1</v>
      </c>
      <c r="BT218" s="87">
        <f t="shared" si="190"/>
        <v>0.11370262390670553</v>
      </c>
      <c r="BU218" s="87">
        <f t="shared" si="191"/>
        <v>8.5443037974683542E-2</v>
      </c>
      <c r="BV218" s="108">
        <f t="shared" si="192"/>
        <v>-382</v>
      </c>
      <c r="BW218" s="108">
        <f t="shared" si="193"/>
        <v>39</v>
      </c>
      <c r="BX218" s="108">
        <f t="shared" si="194"/>
        <v>27</v>
      </c>
      <c r="BY218" s="54"/>
      <c r="BZ218" s="54">
        <v>382</v>
      </c>
      <c r="CA218" s="54">
        <v>343</v>
      </c>
      <c r="CB218" s="54">
        <v>316</v>
      </c>
      <c r="CC218" s="108">
        <f t="shared" si="195"/>
        <v>0</v>
      </c>
      <c r="CD218" s="108">
        <f t="shared" si="196"/>
        <v>0</v>
      </c>
      <c r="CE218" s="5"/>
      <c r="CF218" s="5"/>
      <c r="CG218" s="5"/>
      <c r="CH218" s="87" t="e">
        <f t="shared" si="197"/>
        <v>#DIV/0!</v>
      </c>
      <c r="CI218" s="87" t="e">
        <f t="shared" si="198"/>
        <v>#DIV/0!</v>
      </c>
      <c r="CJ218" s="108">
        <f t="shared" si="199"/>
        <v>0</v>
      </c>
      <c r="CK218" s="108">
        <f t="shared" si="200"/>
        <v>0</v>
      </c>
      <c r="CL218" s="54"/>
      <c r="CM218" s="54"/>
      <c r="CN218" s="54"/>
      <c r="CO218" s="19"/>
      <c r="CP218" s="1" t="s">
        <v>17</v>
      </c>
      <c r="CQ218" s="4" t="s">
        <v>13</v>
      </c>
      <c r="CR218" s="1">
        <v>9400</v>
      </c>
      <c r="CS218" s="1" t="s">
        <v>322</v>
      </c>
      <c r="CT218" s="15" t="s">
        <v>304</v>
      </c>
    </row>
    <row r="219" spans="1:98" s="96" customFormat="1" x14ac:dyDescent="0.25">
      <c r="A219" s="80" t="s">
        <v>176</v>
      </c>
      <c r="B219" s="114">
        <v>14281746</v>
      </c>
      <c r="C219" s="5" t="s">
        <v>163</v>
      </c>
      <c r="D219" t="s">
        <v>200</v>
      </c>
      <c r="E219">
        <v>331500</v>
      </c>
      <c r="F219" s="106">
        <v>45467</v>
      </c>
      <c r="G219" s="107"/>
      <c r="H219" s="107" t="s">
        <v>21</v>
      </c>
      <c r="I219" s="107" t="s">
        <v>21</v>
      </c>
      <c r="J219" s="107" t="s">
        <v>21</v>
      </c>
      <c r="K219" s="87" t="e">
        <f t="shared" si="156"/>
        <v>#DIV/0!</v>
      </c>
      <c r="L219" s="87" t="e">
        <f t="shared" si="157"/>
        <v>#DIV/0!</v>
      </c>
      <c r="M219" s="87" t="e">
        <f t="shared" si="158"/>
        <v>#DIV/0!</v>
      </c>
      <c r="N219" s="108">
        <f t="shared" si="159"/>
        <v>0</v>
      </c>
      <c r="O219" s="108">
        <f t="shared" si="160"/>
        <v>0</v>
      </c>
      <c r="P219" s="108">
        <f t="shared" si="161"/>
        <v>0</v>
      </c>
      <c r="Q219" s="109"/>
      <c r="R219" s="109"/>
      <c r="S219" s="109"/>
      <c r="T219" s="109"/>
      <c r="U219" s="87">
        <f t="shared" si="162"/>
        <v>-1</v>
      </c>
      <c r="V219" s="87">
        <f t="shared" si="163"/>
        <v>0.17598512718616582</v>
      </c>
      <c r="W219" s="87">
        <f t="shared" si="164"/>
        <v>2.8031145717463905E-2</v>
      </c>
      <c r="X219" s="108">
        <f t="shared" si="165"/>
        <v>-119.553</v>
      </c>
      <c r="Y219" s="108">
        <f t="shared" si="166"/>
        <v>17.890999999999991</v>
      </c>
      <c r="Z219" s="108">
        <f t="shared" si="167"/>
        <v>2.7720000000000056</v>
      </c>
      <c r="AA219" s="109"/>
      <c r="AB219" s="109">
        <v>119.553</v>
      </c>
      <c r="AC219" s="109">
        <v>101.66200000000001</v>
      </c>
      <c r="AD219" s="109">
        <v>98.89</v>
      </c>
      <c r="AE219" s="87">
        <f t="shared" si="168"/>
        <v>-1</v>
      </c>
      <c r="AF219" s="87">
        <f t="shared" si="169"/>
        <v>0.34495328425821065</v>
      </c>
      <c r="AG219" s="87">
        <f t="shared" si="170"/>
        <v>5.4171019250858148E-2</v>
      </c>
      <c r="AH219" s="108">
        <f t="shared" si="201"/>
        <v>-38.003</v>
      </c>
      <c r="AI219" s="108">
        <f t="shared" si="202"/>
        <v>9.7469999999999999</v>
      </c>
      <c r="AJ219" s="108">
        <f t="shared" si="203"/>
        <v>1.4520000000000017</v>
      </c>
      <c r="AK219" s="109"/>
      <c r="AL219" s="109">
        <v>38.003</v>
      </c>
      <c r="AM219" s="109">
        <v>28.256</v>
      </c>
      <c r="AN219" s="109">
        <v>26.803999999999998</v>
      </c>
      <c r="AO219" s="87">
        <f t="shared" si="171"/>
        <v>-1</v>
      </c>
      <c r="AP219" s="87">
        <f t="shared" si="172"/>
        <v>0.35714285714285698</v>
      </c>
      <c r="AQ219" s="87">
        <f t="shared" si="173"/>
        <v>6.7079700168272957E-2</v>
      </c>
      <c r="AR219" s="108">
        <f t="shared" si="174"/>
        <v>-37.866999999999997</v>
      </c>
      <c r="AS219" s="108">
        <f t="shared" si="175"/>
        <v>9.9649999999999963</v>
      </c>
      <c r="AT219" s="108">
        <f t="shared" si="176"/>
        <v>1.7540000000000013</v>
      </c>
      <c r="AU219" s="109"/>
      <c r="AV219" s="109">
        <v>37.866999999999997</v>
      </c>
      <c r="AW219" s="109">
        <v>27.902000000000001</v>
      </c>
      <c r="AX219" s="109">
        <v>26.148</v>
      </c>
      <c r="AY219" s="87">
        <f t="shared" si="177"/>
        <v>-1</v>
      </c>
      <c r="AZ219" s="87">
        <f t="shared" si="178"/>
        <v>0.21283314089120353</v>
      </c>
      <c r="BA219" s="87">
        <f t="shared" si="179"/>
        <v>1.7088486242929753E-2</v>
      </c>
      <c r="BB219" s="108">
        <f t="shared" si="180"/>
        <v>-51.469000000000001</v>
      </c>
      <c r="BC219" s="108">
        <f t="shared" si="181"/>
        <v>9.0320000000000036</v>
      </c>
      <c r="BD219" s="108">
        <f t="shared" si="182"/>
        <v>0.71300000000000097</v>
      </c>
      <c r="BE219" s="109"/>
      <c r="BF219" s="109">
        <v>51.469000000000001</v>
      </c>
      <c r="BG219" s="109">
        <v>42.436999999999998</v>
      </c>
      <c r="BH219" s="109">
        <v>41.723999999999997</v>
      </c>
      <c r="BI219" s="87">
        <f t="shared" si="183"/>
        <v>-1</v>
      </c>
      <c r="BJ219" s="87">
        <f t="shared" si="184"/>
        <v>7.1689140772588006E-2</v>
      </c>
      <c r="BK219" s="87">
        <f t="shared" si="185"/>
        <v>-0.2988930310624961</v>
      </c>
      <c r="BL219" s="108">
        <f t="shared" si="186"/>
        <v>-131.61199999999999</v>
      </c>
      <c r="BM219" s="108">
        <f t="shared" si="187"/>
        <v>8.8039999999999878</v>
      </c>
      <c r="BN219" s="108">
        <f t="shared" si="188"/>
        <v>-52.355000000000004</v>
      </c>
      <c r="BO219" s="109"/>
      <c r="BP219" s="109">
        <v>131.61199999999999</v>
      </c>
      <c r="BQ219" s="109">
        <v>122.80800000000001</v>
      </c>
      <c r="BR219" s="109">
        <v>175.16300000000001</v>
      </c>
      <c r="BS219" s="87">
        <f t="shared" si="189"/>
        <v>-1</v>
      </c>
      <c r="BT219" s="87">
        <f t="shared" si="190"/>
        <v>7.2463768115942032E-2</v>
      </c>
      <c r="BU219" s="87">
        <f t="shared" si="191"/>
        <v>-5.4794520547945202E-2</v>
      </c>
      <c r="BV219" s="108">
        <f t="shared" si="192"/>
        <v>-74</v>
      </c>
      <c r="BW219" s="108">
        <f t="shared" si="193"/>
        <v>5</v>
      </c>
      <c r="BX219" s="108">
        <f t="shared" si="194"/>
        <v>-4</v>
      </c>
      <c r="BY219" s="54"/>
      <c r="BZ219" s="54">
        <v>74</v>
      </c>
      <c r="CA219" s="54">
        <v>69</v>
      </c>
      <c r="CB219" s="54">
        <v>73</v>
      </c>
      <c r="CC219" s="108">
        <f t="shared" si="195"/>
        <v>0</v>
      </c>
      <c r="CD219" s="108">
        <f t="shared" si="196"/>
        <v>0</v>
      </c>
      <c r="CE219" s="5"/>
      <c r="CF219" s="5"/>
      <c r="CG219" s="5"/>
      <c r="CH219" s="87" t="e">
        <f t="shared" si="197"/>
        <v>#DIV/0!</v>
      </c>
      <c r="CI219" s="87" t="e">
        <f t="shared" si="198"/>
        <v>#DIV/0!</v>
      </c>
      <c r="CJ219" s="108">
        <f t="shared" si="199"/>
        <v>0</v>
      </c>
      <c r="CK219" s="108">
        <f t="shared" si="200"/>
        <v>0</v>
      </c>
      <c r="CL219" s="54"/>
      <c r="CM219" s="54"/>
      <c r="CN219" s="54"/>
      <c r="CO219" s="19"/>
      <c r="CP219" s="1" t="s">
        <v>9</v>
      </c>
      <c r="CQ219" s="4" t="s">
        <v>13</v>
      </c>
      <c r="CR219" s="1">
        <v>9400</v>
      </c>
      <c r="CS219" s="1" t="s">
        <v>322</v>
      </c>
      <c r="CT219" s="15" t="s">
        <v>14</v>
      </c>
    </row>
    <row r="220" spans="1:98" s="96" customFormat="1" x14ac:dyDescent="0.25">
      <c r="A220" s="80" t="s">
        <v>220</v>
      </c>
      <c r="B220" s="114">
        <v>33080212</v>
      </c>
      <c r="C220" s="5" t="s">
        <v>343</v>
      </c>
      <c r="D220"/>
      <c r="E220">
        <v>502000</v>
      </c>
      <c r="F220" s="106">
        <v>45478</v>
      </c>
      <c r="G220" s="107"/>
      <c r="H220" s="107" t="s">
        <v>21</v>
      </c>
      <c r="I220" s="107" t="s">
        <v>21</v>
      </c>
      <c r="J220" s="107" t="s">
        <v>21</v>
      </c>
      <c r="K220" s="87">
        <f t="shared" si="156"/>
        <v>-1</v>
      </c>
      <c r="L220" s="87">
        <f t="shared" si="157"/>
        <v>-0.32418455364726917</v>
      </c>
      <c r="M220" s="87">
        <f t="shared" si="158"/>
        <v>4.9224005789920255E-2</v>
      </c>
      <c r="N220" s="108">
        <f t="shared" si="159"/>
        <v>-3954.2570000000001</v>
      </c>
      <c r="O220" s="108">
        <f t="shared" si="160"/>
        <v>-1896.8330000000001</v>
      </c>
      <c r="P220" s="108">
        <f t="shared" si="161"/>
        <v>274.50200000000041</v>
      </c>
      <c r="Q220" s="109"/>
      <c r="R220" s="109">
        <v>3954.2570000000001</v>
      </c>
      <c r="S220" s="109">
        <v>5851.09</v>
      </c>
      <c r="T220" s="109">
        <v>5576.5879999999997</v>
      </c>
      <c r="U220" s="87">
        <f t="shared" si="162"/>
        <v>-1</v>
      </c>
      <c r="V220" s="87">
        <f t="shared" si="163"/>
        <v>-0.66183729895339294</v>
      </c>
      <c r="W220" s="87">
        <f t="shared" si="164"/>
        <v>-0.55388808816464197</v>
      </c>
      <c r="X220" s="108">
        <f t="shared" si="165"/>
        <v>-76.930999999999997</v>
      </c>
      <c r="Y220" s="108">
        <f t="shared" si="166"/>
        <v>-150.56600000000003</v>
      </c>
      <c r="Z220" s="108">
        <f t="shared" si="167"/>
        <v>-282.45799999999997</v>
      </c>
      <c r="AA220" s="109"/>
      <c r="AB220" s="109">
        <v>76.930999999999997</v>
      </c>
      <c r="AC220" s="109">
        <v>227.49700000000001</v>
      </c>
      <c r="AD220" s="109">
        <v>509.95499999999998</v>
      </c>
      <c r="AE220" s="87">
        <f t="shared" si="168"/>
        <v>-1</v>
      </c>
      <c r="AF220" s="87">
        <f t="shared" si="169"/>
        <v>-0.80685087671679068</v>
      </c>
      <c r="AG220" s="87">
        <f t="shared" si="170"/>
        <v>-0.57511366879924808</v>
      </c>
      <c r="AH220" s="108">
        <f t="shared" si="201"/>
        <v>-28.463999999999999</v>
      </c>
      <c r="AI220" s="108">
        <f t="shared" si="202"/>
        <v>-118.904</v>
      </c>
      <c r="AJ220" s="108">
        <f t="shared" si="203"/>
        <v>-199.47300000000001</v>
      </c>
      <c r="AK220" s="109"/>
      <c r="AL220" s="109">
        <v>28.463999999999999</v>
      </c>
      <c r="AM220" s="109">
        <v>147.36799999999999</v>
      </c>
      <c r="AN220" s="109">
        <v>346.84100000000001</v>
      </c>
      <c r="AO220" s="87">
        <f t="shared" si="171"/>
        <v>-1</v>
      </c>
      <c r="AP220" s="87">
        <f t="shared" si="172"/>
        <v>-0.70997497550190725</v>
      </c>
      <c r="AQ220" s="87">
        <f t="shared" si="173"/>
        <v>-0.66307031976926634</v>
      </c>
      <c r="AR220" s="108">
        <f t="shared" si="174"/>
        <v>-35.811999999999998</v>
      </c>
      <c r="AS220" s="108">
        <f t="shared" si="175"/>
        <v>-87.667000000000002</v>
      </c>
      <c r="AT220" s="108">
        <f t="shared" si="176"/>
        <v>-243.00400000000002</v>
      </c>
      <c r="AU220" s="109"/>
      <c r="AV220" s="109">
        <v>35.811999999999998</v>
      </c>
      <c r="AW220" s="109">
        <v>123.479</v>
      </c>
      <c r="AX220" s="109">
        <v>366.483</v>
      </c>
      <c r="AY220" s="87">
        <f t="shared" si="177"/>
        <v>-1</v>
      </c>
      <c r="AZ220" s="87">
        <f t="shared" si="178"/>
        <v>-0.28898344066237347</v>
      </c>
      <c r="BA220" s="87">
        <f t="shared" si="179"/>
        <v>-1.7721773181384612E-2</v>
      </c>
      <c r="BB220" s="108">
        <f t="shared" si="180"/>
        <v>-278.23500000000001</v>
      </c>
      <c r="BC220" s="108">
        <f t="shared" si="181"/>
        <v>-113.08499999999998</v>
      </c>
      <c r="BD220" s="108">
        <f t="shared" si="182"/>
        <v>-7.0600000000000023</v>
      </c>
      <c r="BE220" s="109"/>
      <c r="BF220" s="109">
        <v>278.23500000000001</v>
      </c>
      <c r="BG220" s="109">
        <v>391.32</v>
      </c>
      <c r="BH220" s="109">
        <v>398.38</v>
      </c>
      <c r="BI220" s="87">
        <f t="shared" si="183"/>
        <v>-1</v>
      </c>
      <c r="BJ220" s="87">
        <f t="shared" si="184"/>
        <v>-0.25949445480736116</v>
      </c>
      <c r="BK220" s="87">
        <f t="shared" si="185"/>
        <v>-8.7838501976583855E-2</v>
      </c>
      <c r="BL220" s="108">
        <f t="shared" si="186"/>
        <v>-597.85900000000004</v>
      </c>
      <c r="BM220" s="108">
        <f t="shared" si="187"/>
        <v>-209.50699999999995</v>
      </c>
      <c r="BN220" s="108">
        <f t="shared" si="188"/>
        <v>-77.747000000000071</v>
      </c>
      <c r="BO220" s="109"/>
      <c r="BP220" s="109">
        <v>597.85900000000004</v>
      </c>
      <c r="BQ220" s="109">
        <v>807.36599999999999</v>
      </c>
      <c r="BR220" s="109">
        <v>885.11300000000006</v>
      </c>
      <c r="BS220" s="87">
        <f t="shared" si="189"/>
        <v>-1</v>
      </c>
      <c r="BT220" s="87">
        <f t="shared" si="190"/>
        <v>0.25</v>
      </c>
      <c r="BU220" s="87">
        <f t="shared" si="191"/>
        <v>0.28000000000000003</v>
      </c>
      <c r="BV220" s="108">
        <f t="shared" si="192"/>
        <v>-40</v>
      </c>
      <c r="BW220" s="108">
        <f t="shared" si="193"/>
        <v>8</v>
      </c>
      <c r="BX220" s="108">
        <f t="shared" si="194"/>
        <v>7</v>
      </c>
      <c r="BY220" s="54"/>
      <c r="BZ220" s="54">
        <v>40</v>
      </c>
      <c r="CA220" s="54">
        <v>32</v>
      </c>
      <c r="CB220" s="54">
        <v>25</v>
      </c>
      <c r="CC220" s="108">
        <f t="shared" si="195"/>
        <v>0</v>
      </c>
      <c r="CD220" s="108">
        <f t="shared" si="196"/>
        <v>0</v>
      </c>
      <c r="CE220" s="5"/>
      <c r="CF220" s="5"/>
      <c r="CG220" s="5"/>
      <c r="CH220" s="87" t="e">
        <f t="shared" si="197"/>
        <v>#DIV/0!</v>
      </c>
      <c r="CI220" s="87" t="e">
        <f t="shared" si="198"/>
        <v>#DIV/0!</v>
      </c>
      <c r="CJ220" s="108">
        <f t="shared" si="199"/>
        <v>0</v>
      </c>
      <c r="CK220" s="108">
        <f t="shared" si="200"/>
        <v>0</v>
      </c>
      <c r="CL220" s="54"/>
      <c r="CM220" s="54"/>
      <c r="CN220" s="54"/>
      <c r="CO220" s="19"/>
      <c r="CP220" s="1" t="s">
        <v>11</v>
      </c>
      <c r="CQ220" s="4" t="s">
        <v>13</v>
      </c>
      <c r="CR220" s="1">
        <v>2900</v>
      </c>
      <c r="CS220" s="1" t="s">
        <v>350</v>
      </c>
      <c r="CT220" s="15" t="s">
        <v>15</v>
      </c>
    </row>
    <row r="221" spans="1:98" s="96" customFormat="1" x14ac:dyDescent="0.25">
      <c r="A221" s="80" t="s">
        <v>467</v>
      </c>
      <c r="B221" s="127">
        <v>41052236</v>
      </c>
      <c r="C221" s="5" t="s">
        <v>163</v>
      </c>
      <c r="D221"/>
      <c r="E221">
        <v>502000</v>
      </c>
      <c r="F221" s="106">
        <v>45475</v>
      </c>
      <c r="G221" s="117"/>
      <c r="H221" s="118" t="s">
        <v>21</v>
      </c>
      <c r="I221" s="119" t="s">
        <v>21</v>
      </c>
      <c r="J221" s="119"/>
      <c r="K221" s="87">
        <f t="shared" si="156"/>
        <v>-1</v>
      </c>
      <c r="L221" s="87">
        <f t="shared" si="157"/>
        <v>0.60483769895976924</v>
      </c>
      <c r="M221" s="87" t="e">
        <f t="shared" si="158"/>
        <v>#DIV/0!</v>
      </c>
      <c r="N221" s="108">
        <f t="shared" si="159"/>
        <v>-76.83</v>
      </c>
      <c r="O221" s="108">
        <f t="shared" si="160"/>
        <v>28.955999999999996</v>
      </c>
      <c r="P221" s="108">
        <f t="shared" si="161"/>
        <v>47.874000000000002</v>
      </c>
      <c r="Q221" s="109"/>
      <c r="R221" s="109">
        <v>76.83</v>
      </c>
      <c r="S221" s="109">
        <v>47.874000000000002</v>
      </c>
      <c r="T221" s="109"/>
      <c r="U221" s="87" t="e">
        <f t="shared" si="162"/>
        <v>#DIV/0!</v>
      </c>
      <c r="V221" s="87" t="e">
        <f t="shared" si="163"/>
        <v>#DIV/0!</v>
      </c>
      <c r="W221" s="87" t="e">
        <f t="shared" si="164"/>
        <v>#DIV/0!</v>
      </c>
      <c r="X221" s="108">
        <f t="shared" si="165"/>
        <v>0</v>
      </c>
      <c r="Y221" s="108">
        <f t="shared" si="166"/>
        <v>0</v>
      </c>
      <c r="Z221" s="108">
        <f t="shared" si="167"/>
        <v>0</v>
      </c>
      <c r="AA221" s="109"/>
      <c r="AB221" s="109"/>
      <c r="AC221" s="109"/>
      <c r="AD221" s="109"/>
      <c r="AE221" s="109" t="e">
        <f t="shared" si="168"/>
        <v>#DIV/0!</v>
      </c>
      <c r="AF221" s="87" t="e">
        <f t="shared" si="169"/>
        <v>#DIV/0!</v>
      </c>
      <c r="AG221" s="122" t="e">
        <f t="shared" si="170"/>
        <v>#DIV/0!</v>
      </c>
      <c r="AH221" s="120">
        <f t="shared" si="201"/>
        <v>0</v>
      </c>
      <c r="AI221" s="108">
        <f t="shared" si="202"/>
        <v>0</v>
      </c>
      <c r="AJ221" s="121">
        <f t="shared" si="203"/>
        <v>0</v>
      </c>
      <c r="AK221" s="109"/>
      <c r="AL221" s="109"/>
      <c r="AM221" s="109"/>
      <c r="AN221" s="109"/>
      <c r="AO221" s="87" t="e">
        <f t="shared" si="171"/>
        <v>#DIV/0!</v>
      </c>
      <c r="AP221" s="87" t="e">
        <f t="shared" si="172"/>
        <v>#DIV/0!</v>
      </c>
      <c r="AQ221" s="87" t="e">
        <f t="shared" si="173"/>
        <v>#DIV/0!</v>
      </c>
      <c r="AR221" s="108">
        <f t="shared" si="174"/>
        <v>0</v>
      </c>
      <c r="AS221" s="108">
        <f t="shared" si="175"/>
        <v>0</v>
      </c>
      <c r="AT221" s="108">
        <f t="shared" si="176"/>
        <v>0</v>
      </c>
      <c r="AU221" s="109"/>
      <c r="AV221" s="109"/>
      <c r="AW221" s="109"/>
      <c r="AX221" s="109"/>
      <c r="AY221" s="87" t="e">
        <f t="shared" si="177"/>
        <v>#DIV/0!</v>
      </c>
      <c r="AZ221" s="87" t="e">
        <f t="shared" si="178"/>
        <v>#DIV/0!</v>
      </c>
      <c r="BA221" s="87" t="e">
        <f t="shared" si="179"/>
        <v>#DIV/0!</v>
      </c>
      <c r="BB221" s="108">
        <f t="shared" si="180"/>
        <v>0</v>
      </c>
      <c r="BC221" s="108">
        <f t="shared" si="181"/>
        <v>0</v>
      </c>
      <c r="BD221" s="108">
        <f t="shared" si="182"/>
        <v>0</v>
      </c>
      <c r="BE221" s="109"/>
      <c r="BF221" s="109"/>
      <c r="BG221" s="109"/>
      <c r="BH221" s="109"/>
      <c r="BI221" s="87" t="e">
        <f t="shared" si="183"/>
        <v>#DIV/0!</v>
      </c>
      <c r="BJ221" s="87" t="e">
        <f t="shared" si="184"/>
        <v>#DIV/0!</v>
      </c>
      <c r="BK221" s="87" t="e">
        <f t="shared" si="185"/>
        <v>#DIV/0!</v>
      </c>
      <c r="BL221" s="108">
        <f t="shared" si="186"/>
        <v>0</v>
      </c>
      <c r="BM221" s="108">
        <f t="shared" si="187"/>
        <v>0</v>
      </c>
      <c r="BN221" s="108">
        <f t="shared" si="188"/>
        <v>0</v>
      </c>
      <c r="BO221" s="109"/>
      <c r="BP221" s="109"/>
      <c r="BQ221" s="109"/>
      <c r="BR221" s="109"/>
      <c r="BS221" s="87">
        <f t="shared" si="189"/>
        <v>-1</v>
      </c>
      <c r="BT221" s="87">
        <f t="shared" si="190"/>
        <v>5.3846153846153849E-2</v>
      </c>
      <c r="BU221" s="87" t="e">
        <f t="shared" si="191"/>
        <v>#DIV/0!</v>
      </c>
      <c r="BV221" s="108">
        <f t="shared" si="192"/>
        <v>-137</v>
      </c>
      <c r="BW221" s="108">
        <f t="shared" si="193"/>
        <v>7</v>
      </c>
      <c r="BX221" s="108">
        <f t="shared" si="194"/>
        <v>130</v>
      </c>
      <c r="BY221" s="123"/>
      <c r="BZ221" s="123">
        <v>137</v>
      </c>
      <c r="CA221" s="54">
        <v>130</v>
      </c>
      <c r="CB221" s="54"/>
      <c r="CC221" s="108">
        <f t="shared" si="195"/>
        <v>0</v>
      </c>
      <c r="CD221" s="108">
        <f t="shared" si="196"/>
        <v>0</v>
      </c>
      <c r="CE221" s="54"/>
      <c r="CF221" s="54"/>
      <c r="CG221" s="54"/>
      <c r="CH221" s="87" t="e">
        <f t="shared" si="197"/>
        <v>#DIV/0!</v>
      </c>
      <c r="CI221" s="87" t="e">
        <f t="shared" si="198"/>
        <v>#DIV/0!</v>
      </c>
      <c r="CJ221" s="108">
        <f t="shared" si="199"/>
        <v>0</v>
      </c>
      <c r="CK221" s="108">
        <f t="shared" si="200"/>
        <v>0</v>
      </c>
      <c r="CL221" s="54"/>
      <c r="CM221" s="54"/>
      <c r="CN221" s="54"/>
      <c r="CO221" s="130"/>
      <c r="CP221" s="1" t="s">
        <v>9</v>
      </c>
      <c r="CQ221" s="4"/>
      <c r="CR221" s="131">
        <v>2300</v>
      </c>
      <c r="CS221" s="131" t="s">
        <v>320</v>
      </c>
      <c r="CT221" s="132" t="s">
        <v>15</v>
      </c>
    </row>
    <row r="222" spans="1:98" s="96" customFormat="1" x14ac:dyDescent="0.25">
      <c r="A222" s="80" t="s">
        <v>403</v>
      </c>
      <c r="B222" s="114">
        <v>24620417</v>
      </c>
      <c r="C222" s="5" t="s">
        <v>112</v>
      </c>
      <c r="D222"/>
      <c r="E222">
        <v>502000</v>
      </c>
      <c r="F222" s="106">
        <v>45401</v>
      </c>
      <c r="G222" s="107"/>
      <c r="H222" s="107" t="s">
        <v>21</v>
      </c>
      <c r="I222" s="107" t="s">
        <v>21</v>
      </c>
      <c r="J222" s="107" t="s">
        <v>21</v>
      </c>
      <c r="K222" s="87">
        <f t="shared" si="156"/>
        <v>-1</v>
      </c>
      <c r="L222" s="87">
        <f t="shared" si="157"/>
        <v>0.21395823902874977</v>
      </c>
      <c r="M222" s="87">
        <f t="shared" si="158"/>
        <v>-5.2533136285964899E-3</v>
      </c>
      <c r="N222" s="108">
        <f t="shared" si="159"/>
        <v>-522.95500000000004</v>
      </c>
      <c r="O222" s="108">
        <f t="shared" si="160"/>
        <v>92.170000000000016</v>
      </c>
      <c r="P222" s="108">
        <f t="shared" si="161"/>
        <v>-2.2749999999999773</v>
      </c>
      <c r="Q222" s="109"/>
      <c r="R222" s="109">
        <v>522.95500000000004</v>
      </c>
      <c r="S222" s="109">
        <v>430.78500000000003</v>
      </c>
      <c r="T222" s="109">
        <v>433.06</v>
      </c>
      <c r="U222" s="87">
        <f t="shared" si="162"/>
        <v>-1</v>
      </c>
      <c r="V222" s="87">
        <f t="shared" si="163"/>
        <v>0.2864429581795816</v>
      </c>
      <c r="W222" s="87">
        <f t="shared" si="164"/>
        <v>0.38235184722716686</v>
      </c>
      <c r="X222" s="108">
        <f t="shared" si="165"/>
        <v>-334.68099999999998</v>
      </c>
      <c r="Y222" s="108">
        <f t="shared" si="166"/>
        <v>74.520999999999958</v>
      </c>
      <c r="Z222" s="108">
        <f t="shared" si="167"/>
        <v>71.959000000000032</v>
      </c>
      <c r="AA222" s="109"/>
      <c r="AB222" s="109">
        <v>334.68099999999998</v>
      </c>
      <c r="AC222" s="109">
        <v>260.16000000000003</v>
      </c>
      <c r="AD222" s="109">
        <v>188.20099999999999</v>
      </c>
      <c r="AE222" s="87">
        <f t="shared" si="168"/>
        <v>-1</v>
      </c>
      <c r="AF222" s="87">
        <f t="shared" si="169"/>
        <v>0.58744989780479384</v>
      </c>
      <c r="AG222" s="87">
        <f t="shared" si="170"/>
        <v>0.96346484598947213</v>
      </c>
      <c r="AH222" s="108">
        <f t="shared" si="201"/>
        <v>-179.41200000000001</v>
      </c>
      <c r="AI222" s="108">
        <f t="shared" si="202"/>
        <v>66.393000000000001</v>
      </c>
      <c r="AJ222" s="108">
        <f t="shared" si="203"/>
        <v>55.458000000000006</v>
      </c>
      <c r="AK222" s="109"/>
      <c r="AL222" s="109">
        <v>179.41200000000001</v>
      </c>
      <c r="AM222" s="109">
        <v>113.01900000000001</v>
      </c>
      <c r="AN222" s="109">
        <v>57.561</v>
      </c>
      <c r="AO222" s="87">
        <f t="shared" si="171"/>
        <v>1</v>
      </c>
      <c r="AP222" s="87">
        <f t="shared" si="172"/>
        <v>0.67557536416436315</v>
      </c>
      <c r="AQ222" s="87">
        <f t="shared" si="173"/>
        <v>0.42728817026423682</v>
      </c>
      <c r="AR222" s="108">
        <f t="shared" si="174"/>
        <v>20.890999999999998</v>
      </c>
      <c r="AS222" s="108">
        <f t="shared" si="175"/>
        <v>43.503000000000007</v>
      </c>
      <c r="AT222" s="108">
        <f t="shared" si="176"/>
        <v>48.042999999999992</v>
      </c>
      <c r="AU222" s="109"/>
      <c r="AV222" s="109">
        <v>-20.890999999999998</v>
      </c>
      <c r="AW222" s="109">
        <v>-64.394000000000005</v>
      </c>
      <c r="AX222" s="109">
        <v>-112.437</v>
      </c>
      <c r="AY222" s="87">
        <f t="shared" si="177"/>
        <v>-1</v>
      </c>
      <c r="AZ222" s="87">
        <f t="shared" si="178"/>
        <v>1.610769541358489</v>
      </c>
      <c r="BA222" s="87">
        <f t="shared" si="179"/>
        <v>1.3283397711317468</v>
      </c>
      <c r="BB222" s="108">
        <f t="shared" si="180"/>
        <v>-142.25299999999999</v>
      </c>
      <c r="BC222" s="108">
        <f t="shared" si="181"/>
        <v>87.765999999999991</v>
      </c>
      <c r="BD222" s="108">
        <f t="shared" si="182"/>
        <v>220.434</v>
      </c>
      <c r="BE222" s="109"/>
      <c r="BF222" s="109">
        <v>142.25299999999999</v>
      </c>
      <c r="BG222" s="109">
        <v>54.487000000000002</v>
      </c>
      <c r="BH222" s="109">
        <v>-165.947</v>
      </c>
      <c r="BI222" s="87">
        <f t="shared" si="183"/>
        <v>-1</v>
      </c>
      <c r="BJ222" s="87">
        <f t="shared" si="184"/>
        <v>0.60078209692184581</v>
      </c>
      <c r="BK222" s="87">
        <f t="shared" si="185"/>
        <v>6.4779039904058703E-3</v>
      </c>
      <c r="BL222" s="108">
        <f t="shared" si="186"/>
        <v>-2278.4780000000001</v>
      </c>
      <c r="BM222" s="108">
        <f t="shared" si="187"/>
        <v>855.125</v>
      </c>
      <c r="BN222" s="108">
        <f t="shared" si="188"/>
        <v>9.1610000000000582</v>
      </c>
      <c r="BO222" s="109"/>
      <c r="BP222" s="109">
        <v>2278.4780000000001</v>
      </c>
      <c r="BQ222" s="109">
        <v>1423.3530000000001</v>
      </c>
      <c r="BR222" s="109">
        <v>1414.192</v>
      </c>
      <c r="BS222" s="87">
        <f t="shared" si="189"/>
        <v>-1</v>
      </c>
      <c r="BT222" s="87">
        <f t="shared" si="190"/>
        <v>0.32446808510638298</v>
      </c>
      <c r="BU222" s="87">
        <f t="shared" si="191"/>
        <v>1.0752688172043012E-2</v>
      </c>
      <c r="BV222" s="108">
        <f t="shared" si="192"/>
        <v>-249</v>
      </c>
      <c r="BW222" s="108">
        <f t="shared" si="193"/>
        <v>61</v>
      </c>
      <c r="BX222" s="108">
        <f t="shared" si="194"/>
        <v>2</v>
      </c>
      <c r="BY222" s="54"/>
      <c r="BZ222" s="54">
        <v>249</v>
      </c>
      <c r="CA222" s="54">
        <v>188</v>
      </c>
      <c r="CB222" s="54">
        <v>186</v>
      </c>
      <c r="CC222" s="108">
        <f t="shared" si="195"/>
        <v>0</v>
      </c>
      <c r="CD222" s="108">
        <f t="shared" si="196"/>
        <v>0</v>
      </c>
      <c r="CE222" s="5"/>
      <c r="CF222" s="5"/>
      <c r="CG222" s="5"/>
      <c r="CH222" s="87" t="e">
        <f t="shared" si="197"/>
        <v>#DIV/0!</v>
      </c>
      <c r="CI222" s="87" t="e">
        <f t="shared" si="198"/>
        <v>#DIV/0!</v>
      </c>
      <c r="CJ222" s="108">
        <f t="shared" si="199"/>
        <v>0</v>
      </c>
      <c r="CK222" s="108">
        <f t="shared" si="200"/>
        <v>0</v>
      </c>
      <c r="CL222" s="54"/>
      <c r="CM222" s="54"/>
      <c r="CN222" s="54"/>
      <c r="CO222" s="19"/>
      <c r="CP222" s="1" t="s">
        <v>9</v>
      </c>
      <c r="CQ222" s="4"/>
      <c r="CR222" s="1">
        <v>8700</v>
      </c>
      <c r="CS222" s="1" t="s">
        <v>331</v>
      </c>
      <c r="CT222" s="15" t="s">
        <v>10</v>
      </c>
    </row>
    <row r="223" spans="1:98" s="96" customFormat="1" x14ac:dyDescent="0.25">
      <c r="A223" s="80" t="s">
        <v>230</v>
      </c>
      <c r="B223" s="114">
        <v>37067997</v>
      </c>
      <c r="C223" s="5" t="s">
        <v>343</v>
      </c>
      <c r="D223"/>
      <c r="E223">
        <v>522910</v>
      </c>
      <c r="F223" s="106">
        <v>45639</v>
      </c>
      <c r="G223" s="107" t="s">
        <v>303</v>
      </c>
      <c r="H223" s="107" t="s">
        <v>303</v>
      </c>
      <c r="I223" s="107" t="s">
        <v>303</v>
      </c>
      <c r="J223" s="107" t="s">
        <v>303</v>
      </c>
      <c r="K223" s="87" t="e">
        <f t="shared" si="156"/>
        <v>#DIV/0!</v>
      </c>
      <c r="L223" s="87" t="e">
        <f t="shared" si="157"/>
        <v>#DIV/0!</v>
      </c>
      <c r="M223" s="87" t="e">
        <f t="shared" si="158"/>
        <v>#DIV/0!</v>
      </c>
      <c r="N223" s="108">
        <f t="shared" si="159"/>
        <v>0</v>
      </c>
      <c r="O223" s="108">
        <f t="shared" si="160"/>
        <v>0</v>
      </c>
      <c r="P223" s="108">
        <f t="shared" si="161"/>
        <v>0</v>
      </c>
      <c r="Q223" s="109"/>
      <c r="R223" s="109"/>
      <c r="S223" s="109"/>
      <c r="T223" s="109"/>
      <c r="U223" s="87">
        <f t="shared" si="162"/>
        <v>0.27906594310146343</v>
      </c>
      <c r="V223" s="87">
        <f t="shared" si="163"/>
        <v>-1.760904684975767E-2</v>
      </c>
      <c r="W223" s="87">
        <f t="shared" si="164"/>
        <v>0.21491658488714441</v>
      </c>
      <c r="X223" s="108">
        <f t="shared" si="165"/>
        <v>1.6969999999999992</v>
      </c>
      <c r="Y223" s="108">
        <f t="shared" si="166"/>
        <v>-0.10899999999999999</v>
      </c>
      <c r="Z223" s="108">
        <f t="shared" si="167"/>
        <v>1.0950000000000006</v>
      </c>
      <c r="AA223" s="109">
        <v>7.7779999999999996</v>
      </c>
      <c r="AB223" s="109">
        <v>6.0810000000000004</v>
      </c>
      <c r="AC223" s="109">
        <v>6.19</v>
      </c>
      <c r="AD223" s="109">
        <v>5.0949999999999998</v>
      </c>
      <c r="AE223" s="87">
        <f t="shared" si="168"/>
        <v>-7.7124868835257099E-2</v>
      </c>
      <c r="AF223" s="87">
        <f t="shared" si="169"/>
        <v>-0.13047445255474463</v>
      </c>
      <c r="AG223" s="87">
        <f t="shared" si="170"/>
        <v>0.5826714801444044</v>
      </c>
      <c r="AH223" s="108">
        <f t="shared" si="201"/>
        <v>-0.14700000000000002</v>
      </c>
      <c r="AI223" s="108">
        <f t="shared" si="202"/>
        <v>-0.28600000000000025</v>
      </c>
      <c r="AJ223" s="108">
        <f t="shared" si="203"/>
        <v>0.80700000000000016</v>
      </c>
      <c r="AK223" s="109">
        <v>1.7589999999999999</v>
      </c>
      <c r="AL223" s="109">
        <v>1.9059999999999999</v>
      </c>
      <c r="AM223" s="109">
        <v>2.1920000000000002</v>
      </c>
      <c r="AN223" s="109">
        <v>1.385</v>
      </c>
      <c r="AO223" s="87">
        <f t="shared" si="171"/>
        <v>-0.12209302325581389</v>
      </c>
      <c r="AP223" s="87">
        <f t="shared" si="172"/>
        <v>-0.13330279431974346</v>
      </c>
      <c r="AQ223" s="87">
        <f t="shared" si="173"/>
        <v>0.59926739926739914</v>
      </c>
      <c r="AR223" s="108">
        <f t="shared" si="174"/>
        <v>-0.23099999999999987</v>
      </c>
      <c r="AS223" s="108">
        <f t="shared" si="175"/>
        <v>-0.29099999999999993</v>
      </c>
      <c r="AT223" s="108">
        <f t="shared" si="176"/>
        <v>0.81799999999999984</v>
      </c>
      <c r="AU223" s="109">
        <v>1.661</v>
      </c>
      <c r="AV223" s="109">
        <v>1.8919999999999999</v>
      </c>
      <c r="AW223" s="109">
        <v>2.1829999999999998</v>
      </c>
      <c r="AX223" s="109">
        <v>1.365</v>
      </c>
      <c r="AY223" s="87">
        <f t="shared" si="177"/>
        <v>0.15795266923500284</v>
      </c>
      <c r="AZ223" s="87">
        <f t="shared" si="178"/>
        <v>-6.5329218106995893E-2</v>
      </c>
      <c r="BA223" s="87">
        <f t="shared" si="179"/>
        <v>0.56395816572807711</v>
      </c>
      <c r="BB223" s="108">
        <f t="shared" si="180"/>
        <v>0.28700000000000014</v>
      </c>
      <c r="BC223" s="108">
        <f t="shared" si="181"/>
        <v>-0.127</v>
      </c>
      <c r="BD223" s="108">
        <f t="shared" si="182"/>
        <v>0.70099999999999985</v>
      </c>
      <c r="BE223" s="109">
        <v>2.1040000000000001</v>
      </c>
      <c r="BF223" s="109">
        <v>1.8169999999999999</v>
      </c>
      <c r="BG223" s="109">
        <v>1.944</v>
      </c>
      <c r="BH223" s="109">
        <v>1.2430000000000001</v>
      </c>
      <c r="BI223" s="87">
        <f t="shared" si="183"/>
        <v>-1.6990716412681649E-2</v>
      </c>
      <c r="BJ223" s="87">
        <f t="shared" si="184"/>
        <v>3.1250000000000007E-2</v>
      </c>
      <c r="BK223" s="87">
        <f t="shared" si="185"/>
        <v>0.13605581777139325</v>
      </c>
      <c r="BL223" s="108">
        <f t="shared" si="186"/>
        <v>-9.6999999999999531E-2</v>
      </c>
      <c r="BM223" s="108">
        <f t="shared" si="187"/>
        <v>0.17300000000000004</v>
      </c>
      <c r="BN223" s="108">
        <f t="shared" si="188"/>
        <v>0.66299999999999937</v>
      </c>
      <c r="BO223" s="109">
        <v>5.6120000000000001</v>
      </c>
      <c r="BP223" s="109">
        <v>5.7089999999999996</v>
      </c>
      <c r="BQ223" s="109">
        <v>5.5359999999999996</v>
      </c>
      <c r="BR223" s="109">
        <v>4.8730000000000002</v>
      </c>
      <c r="BS223" s="87">
        <f t="shared" si="189"/>
        <v>0.22222222222222221</v>
      </c>
      <c r="BT223" s="87">
        <f t="shared" si="190"/>
        <v>0</v>
      </c>
      <c r="BU223" s="87">
        <f t="shared" si="191"/>
        <v>0.125</v>
      </c>
      <c r="BV223" s="108">
        <f t="shared" si="192"/>
        <v>2</v>
      </c>
      <c r="BW223" s="108">
        <f t="shared" si="193"/>
        <v>0</v>
      </c>
      <c r="BX223" s="108">
        <f t="shared" si="194"/>
        <v>1</v>
      </c>
      <c r="BY223" s="54">
        <v>11</v>
      </c>
      <c r="BZ223" s="54">
        <v>9</v>
      </c>
      <c r="CA223" s="54">
        <v>9</v>
      </c>
      <c r="CB223" s="54">
        <v>8</v>
      </c>
      <c r="CC223" s="108">
        <f t="shared" si="195"/>
        <v>0</v>
      </c>
      <c r="CD223" s="108">
        <f t="shared" si="196"/>
        <v>0</v>
      </c>
      <c r="CE223" s="5"/>
      <c r="CF223" s="5"/>
      <c r="CG223" s="5"/>
      <c r="CH223" s="87" t="e">
        <f t="shared" si="197"/>
        <v>#DIV/0!</v>
      </c>
      <c r="CI223" s="87" t="e">
        <f t="shared" si="198"/>
        <v>#DIV/0!</v>
      </c>
      <c r="CJ223" s="108">
        <f t="shared" si="199"/>
        <v>0</v>
      </c>
      <c r="CK223" s="108">
        <f t="shared" si="200"/>
        <v>0</v>
      </c>
      <c r="CL223" s="54"/>
      <c r="CM223" s="54"/>
      <c r="CN223" s="54"/>
      <c r="CO223" s="19"/>
      <c r="CP223" s="1" t="s">
        <v>9</v>
      </c>
      <c r="CQ223" s="4"/>
      <c r="CR223" s="1">
        <v>8500</v>
      </c>
      <c r="CS223" s="1" t="s">
        <v>310</v>
      </c>
      <c r="CT223" s="15" t="s">
        <v>335</v>
      </c>
    </row>
    <row r="224" spans="1:98" s="96" customFormat="1" x14ac:dyDescent="0.25">
      <c r="A224" s="80" t="s">
        <v>283</v>
      </c>
      <c r="B224" s="114">
        <v>24393968</v>
      </c>
      <c r="C224" s="5" t="s">
        <v>153</v>
      </c>
      <c r="D224"/>
      <c r="E224">
        <v>522210</v>
      </c>
      <c r="F224" s="106" t="s">
        <v>337</v>
      </c>
      <c r="G224" s="107"/>
      <c r="H224" s="107"/>
      <c r="I224" s="107"/>
      <c r="J224" s="107"/>
      <c r="K224" s="87" t="e">
        <f t="shared" si="156"/>
        <v>#DIV/0!</v>
      </c>
      <c r="L224" s="87" t="e">
        <f t="shared" si="157"/>
        <v>#DIV/0!</v>
      </c>
      <c r="M224" s="87" t="e">
        <f t="shared" si="158"/>
        <v>#DIV/0!</v>
      </c>
      <c r="N224" s="108">
        <f t="shared" si="159"/>
        <v>0</v>
      </c>
      <c r="O224" s="108">
        <f t="shared" si="160"/>
        <v>0</v>
      </c>
      <c r="P224" s="108">
        <f t="shared" si="161"/>
        <v>0</v>
      </c>
      <c r="Q224" s="109"/>
      <c r="R224" s="109"/>
      <c r="S224" s="109"/>
      <c r="T224" s="109"/>
      <c r="U224" s="87" t="e">
        <f t="shared" si="162"/>
        <v>#DIV/0!</v>
      </c>
      <c r="V224" s="87" t="e">
        <f t="shared" si="163"/>
        <v>#DIV/0!</v>
      </c>
      <c r="W224" s="87" t="e">
        <f t="shared" si="164"/>
        <v>#DIV/0!</v>
      </c>
      <c r="X224" s="108">
        <f t="shared" si="165"/>
        <v>0</v>
      </c>
      <c r="Y224" s="108">
        <f t="shared" si="166"/>
        <v>0</v>
      </c>
      <c r="Z224" s="108">
        <f t="shared" si="167"/>
        <v>0</v>
      </c>
      <c r="AA224" s="109"/>
      <c r="AB224" s="109"/>
      <c r="AC224" s="109"/>
      <c r="AD224" s="109"/>
      <c r="AE224" s="87" t="e">
        <f t="shared" si="168"/>
        <v>#DIV/0!</v>
      </c>
      <c r="AF224" s="87" t="e">
        <f t="shared" si="169"/>
        <v>#DIV/0!</v>
      </c>
      <c r="AG224" s="87" t="e">
        <f t="shared" si="170"/>
        <v>#DIV/0!</v>
      </c>
      <c r="AH224" s="108">
        <f t="shared" si="201"/>
        <v>0</v>
      </c>
      <c r="AI224" s="108">
        <f t="shared" si="202"/>
        <v>0</v>
      </c>
      <c r="AJ224" s="108">
        <f t="shared" si="203"/>
        <v>0</v>
      </c>
      <c r="AK224" s="109"/>
      <c r="AL224" s="109"/>
      <c r="AM224" s="109"/>
      <c r="AN224" s="109"/>
      <c r="AO224" s="87" t="e">
        <f t="shared" si="171"/>
        <v>#DIV/0!</v>
      </c>
      <c r="AP224" s="87" t="e">
        <f t="shared" si="172"/>
        <v>#DIV/0!</v>
      </c>
      <c r="AQ224" s="87" t="e">
        <f t="shared" si="173"/>
        <v>#DIV/0!</v>
      </c>
      <c r="AR224" s="108">
        <f t="shared" si="174"/>
        <v>0</v>
      </c>
      <c r="AS224" s="108">
        <f t="shared" si="175"/>
        <v>0</v>
      </c>
      <c r="AT224" s="108">
        <f t="shared" si="176"/>
        <v>0</v>
      </c>
      <c r="AU224" s="109"/>
      <c r="AV224" s="109"/>
      <c r="AW224" s="109"/>
      <c r="AX224" s="109"/>
      <c r="AY224" s="87" t="e">
        <f t="shared" si="177"/>
        <v>#DIV/0!</v>
      </c>
      <c r="AZ224" s="87" t="e">
        <f t="shared" si="178"/>
        <v>#DIV/0!</v>
      </c>
      <c r="BA224" s="87" t="e">
        <f t="shared" si="179"/>
        <v>#DIV/0!</v>
      </c>
      <c r="BB224" s="108">
        <f t="shared" si="180"/>
        <v>0</v>
      </c>
      <c r="BC224" s="108">
        <f t="shared" si="181"/>
        <v>0</v>
      </c>
      <c r="BD224" s="108">
        <f t="shared" si="182"/>
        <v>0</v>
      </c>
      <c r="BE224" s="109"/>
      <c r="BF224" s="109"/>
      <c r="BG224" s="109"/>
      <c r="BH224" s="109"/>
      <c r="BI224" s="87" t="e">
        <f t="shared" si="183"/>
        <v>#DIV/0!</v>
      </c>
      <c r="BJ224" s="87" t="e">
        <f t="shared" si="184"/>
        <v>#DIV/0!</v>
      </c>
      <c r="BK224" s="87" t="e">
        <f t="shared" si="185"/>
        <v>#DIV/0!</v>
      </c>
      <c r="BL224" s="108">
        <f t="shared" si="186"/>
        <v>0</v>
      </c>
      <c r="BM224" s="108">
        <f t="shared" si="187"/>
        <v>0</v>
      </c>
      <c r="BN224" s="108">
        <f t="shared" si="188"/>
        <v>0</v>
      </c>
      <c r="BO224" s="109"/>
      <c r="BP224" s="109"/>
      <c r="BQ224" s="109"/>
      <c r="BR224" s="109"/>
      <c r="BS224" s="87" t="e">
        <f t="shared" si="189"/>
        <v>#DIV/0!</v>
      </c>
      <c r="BT224" s="87" t="e">
        <f t="shared" si="190"/>
        <v>#DIV/0!</v>
      </c>
      <c r="BU224" s="87" t="e">
        <f t="shared" si="191"/>
        <v>#DIV/0!</v>
      </c>
      <c r="BV224" s="108">
        <f t="shared" si="192"/>
        <v>0</v>
      </c>
      <c r="BW224" s="108">
        <f t="shared" si="193"/>
        <v>0</v>
      </c>
      <c r="BX224" s="108">
        <f t="shared" si="194"/>
        <v>0</v>
      </c>
      <c r="BY224" s="54"/>
      <c r="BZ224" s="54"/>
      <c r="CA224" s="54"/>
      <c r="CB224" s="54"/>
      <c r="CC224" s="108">
        <f t="shared" si="195"/>
        <v>0</v>
      </c>
      <c r="CD224" s="108">
        <f t="shared" si="196"/>
        <v>0</v>
      </c>
      <c r="CE224" s="5"/>
      <c r="CF224" s="5"/>
      <c r="CG224" s="5"/>
      <c r="CH224" s="87">
        <f t="shared" si="197"/>
        <v>-1</v>
      </c>
      <c r="CI224" s="87">
        <f t="shared" si="198"/>
        <v>-0.12649661634565332</v>
      </c>
      <c r="CJ224" s="108">
        <f t="shared" si="199"/>
        <v>-1678000</v>
      </c>
      <c r="CK224" s="108">
        <f t="shared" si="200"/>
        <v>-243000</v>
      </c>
      <c r="CL224" s="54"/>
      <c r="CM224" s="54">
        <v>1678000</v>
      </c>
      <c r="CN224" s="54">
        <v>1921000</v>
      </c>
      <c r="CO224" s="19"/>
      <c r="CP224" s="1"/>
      <c r="CQ224" s="4"/>
      <c r="CR224" s="1"/>
      <c r="CS224" s="1"/>
      <c r="CT224" s="15"/>
    </row>
    <row r="225" spans="1:98" s="96" customFormat="1" x14ac:dyDescent="0.25">
      <c r="A225" s="80" t="s">
        <v>145</v>
      </c>
      <c r="B225" s="114">
        <v>23145928</v>
      </c>
      <c r="C225" s="5" t="s">
        <v>153</v>
      </c>
      <c r="D225" s="5"/>
      <c r="E225">
        <v>522210</v>
      </c>
      <c r="F225" s="106" t="s">
        <v>337</v>
      </c>
      <c r="G225" s="107"/>
      <c r="H225" s="107"/>
      <c r="I225" s="107"/>
      <c r="J225" s="107"/>
      <c r="K225" s="87" t="e">
        <f t="shared" si="156"/>
        <v>#DIV/0!</v>
      </c>
      <c r="L225" s="87" t="e">
        <f t="shared" si="157"/>
        <v>#DIV/0!</v>
      </c>
      <c r="M225" s="87" t="e">
        <f t="shared" si="158"/>
        <v>#DIV/0!</v>
      </c>
      <c r="N225" s="108">
        <f t="shared" si="159"/>
        <v>0</v>
      </c>
      <c r="O225" s="108">
        <f t="shared" si="160"/>
        <v>0</v>
      </c>
      <c r="P225" s="108">
        <f t="shared" si="161"/>
        <v>0</v>
      </c>
      <c r="Q225" s="109"/>
      <c r="R225" s="109"/>
      <c r="S225" s="109"/>
      <c r="T225" s="109"/>
      <c r="U225" s="87" t="e">
        <f t="shared" si="162"/>
        <v>#DIV/0!</v>
      </c>
      <c r="V225" s="87" t="e">
        <f t="shared" si="163"/>
        <v>#DIV/0!</v>
      </c>
      <c r="W225" s="87" t="e">
        <f t="shared" si="164"/>
        <v>#DIV/0!</v>
      </c>
      <c r="X225" s="108">
        <f t="shared" si="165"/>
        <v>0</v>
      </c>
      <c r="Y225" s="108">
        <f t="shared" si="166"/>
        <v>0</v>
      </c>
      <c r="Z225" s="108">
        <f t="shared" si="167"/>
        <v>0</v>
      </c>
      <c r="AA225" s="109"/>
      <c r="AB225" s="109"/>
      <c r="AC225" s="109"/>
      <c r="AD225" s="109"/>
      <c r="AE225" s="87" t="e">
        <f t="shared" si="168"/>
        <v>#DIV/0!</v>
      </c>
      <c r="AF225" s="87" t="e">
        <f t="shared" si="169"/>
        <v>#DIV/0!</v>
      </c>
      <c r="AG225" s="87" t="e">
        <f t="shared" si="170"/>
        <v>#DIV/0!</v>
      </c>
      <c r="AH225" s="108">
        <f t="shared" si="201"/>
        <v>0</v>
      </c>
      <c r="AI225" s="108">
        <f t="shared" si="202"/>
        <v>0</v>
      </c>
      <c r="AJ225" s="108">
        <f t="shared" si="203"/>
        <v>0</v>
      </c>
      <c r="AK225" s="109"/>
      <c r="AL225" s="109"/>
      <c r="AM225" s="109"/>
      <c r="AN225" s="109"/>
      <c r="AO225" s="87" t="e">
        <f t="shared" si="171"/>
        <v>#DIV/0!</v>
      </c>
      <c r="AP225" s="87" t="e">
        <f t="shared" si="172"/>
        <v>#DIV/0!</v>
      </c>
      <c r="AQ225" s="87" t="e">
        <f t="shared" si="173"/>
        <v>#DIV/0!</v>
      </c>
      <c r="AR225" s="108">
        <f t="shared" si="174"/>
        <v>0</v>
      </c>
      <c r="AS225" s="108">
        <f t="shared" si="175"/>
        <v>0</v>
      </c>
      <c r="AT225" s="108">
        <f t="shared" si="176"/>
        <v>0</v>
      </c>
      <c r="AU225" s="109"/>
      <c r="AV225" s="109"/>
      <c r="AW225" s="109"/>
      <c r="AX225" s="109"/>
      <c r="AY225" s="87" t="e">
        <f t="shared" si="177"/>
        <v>#DIV/0!</v>
      </c>
      <c r="AZ225" s="87" t="e">
        <f t="shared" si="178"/>
        <v>#DIV/0!</v>
      </c>
      <c r="BA225" s="87" t="e">
        <f t="shared" si="179"/>
        <v>#DIV/0!</v>
      </c>
      <c r="BB225" s="108">
        <f t="shared" si="180"/>
        <v>0</v>
      </c>
      <c r="BC225" s="108">
        <f t="shared" si="181"/>
        <v>0</v>
      </c>
      <c r="BD225" s="108">
        <f t="shared" si="182"/>
        <v>0</v>
      </c>
      <c r="BE225" s="109"/>
      <c r="BF225" s="109"/>
      <c r="BG225" s="109"/>
      <c r="BH225" s="109"/>
      <c r="BI225" s="87" t="e">
        <f t="shared" si="183"/>
        <v>#DIV/0!</v>
      </c>
      <c r="BJ225" s="87" t="e">
        <f t="shared" si="184"/>
        <v>#DIV/0!</v>
      </c>
      <c r="BK225" s="87" t="e">
        <f t="shared" si="185"/>
        <v>#DIV/0!</v>
      </c>
      <c r="BL225" s="108">
        <f t="shared" si="186"/>
        <v>0</v>
      </c>
      <c r="BM225" s="108">
        <f t="shared" si="187"/>
        <v>0</v>
      </c>
      <c r="BN225" s="108">
        <f t="shared" si="188"/>
        <v>0</v>
      </c>
      <c r="BO225" s="109"/>
      <c r="BP225" s="109"/>
      <c r="BQ225" s="109"/>
      <c r="BR225" s="109"/>
      <c r="BS225" s="87" t="e">
        <f t="shared" si="189"/>
        <v>#DIV/0!</v>
      </c>
      <c r="BT225" s="87" t="e">
        <f t="shared" si="190"/>
        <v>#DIV/0!</v>
      </c>
      <c r="BU225" s="87" t="e">
        <f t="shared" si="191"/>
        <v>#DIV/0!</v>
      </c>
      <c r="BV225" s="108">
        <f t="shared" si="192"/>
        <v>0</v>
      </c>
      <c r="BW225" s="108">
        <f t="shared" si="193"/>
        <v>0</v>
      </c>
      <c r="BX225" s="108">
        <f t="shared" si="194"/>
        <v>0</v>
      </c>
      <c r="BY225" s="54"/>
      <c r="BZ225" s="54"/>
      <c r="CA225" s="54"/>
      <c r="CB225" s="54"/>
      <c r="CC225" s="108">
        <f t="shared" si="195"/>
        <v>0</v>
      </c>
      <c r="CD225" s="108">
        <f t="shared" si="196"/>
        <v>0</v>
      </c>
      <c r="CE225" s="5"/>
      <c r="CF225" s="5"/>
      <c r="CG225" s="5"/>
      <c r="CH225" s="87">
        <f t="shared" si="197"/>
        <v>-1</v>
      </c>
      <c r="CI225" s="87">
        <f t="shared" si="198"/>
        <v>8.7430569841596376E-2</v>
      </c>
      <c r="CJ225" s="108">
        <f t="shared" si="199"/>
        <v>-10572000</v>
      </c>
      <c r="CK225" s="108">
        <f t="shared" si="200"/>
        <v>850000</v>
      </c>
      <c r="CL225" s="54"/>
      <c r="CM225" s="54">
        <v>10572000</v>
      </c>
      <c r="CN225" s="54">
        <v>9722000</v>
      </c>
      <c r="CO225" s="19"/>
      <c r="CP225" s="1" t="s">
        <v>9</v>
      </c>
      <c r="CQ225" s="4" t="s">
        <v>13</v>
      </c>
      <c r="CR225" s="1"/>
      <c r="CS225" s="1"/>
      <c r="CT225" s="15"/>
    </row>
    <row r="226" spans="1:98" x14ac:dyDescent="0.25">
      <c r="A226" s="80"/>
      <c r="B226" s="127"/>
      <c r="D226"/>
      <c r="E226"/>
      <c r="F226" s="106"/>
      <c r="G226" s="107"/>
      <c r="H226" s="107"/>
      <c r="I226" s="107"/>
      <c r="J226" s="107"/>
      <c r="K226" s="87" t="e">
        <f t="shared" si="156"/>
        <v>#DIV/0!</v>
      </c>
      <c r="L226" s="87" t="e">
        <f t="shared" si="157"/>
        <v>#DIV/0!</v>
      </c>
      <c r="M226" s="87" t="e">
        <f t="shared" si="158"/>
        <v>#DIV/0!</v>
      </c>
      <c r="N226" s="108">
        <f t="shared" si="159"/>
        <v>0</v>
      </c>
      <c r="O226" s="108">
        <f t="shared" si="160"/>
        <v>0</v>
      </c>
      <c r="P226" s="108">
        <f t="shared" si="161"/>
        <v>0</v>
      </c>
      <c r="Q226" s="109"/>
      <c r="R226" s="109"/>
      <c r="S226" s="109"/>
      <c r="T226" s="109"/>
      <c r="U226" s="87" t="e">
        <f t="shared" si="162"/>
        <v>#DIV/0!</v>
      </c>
      <c r="V226" s="87" t="e">
        <f t="shared" si="163"/>
        <v>#DIV/0!</v>
      </c>
      <c r="W226" s="87" t="e">
        <f t="shared" si="164"/>
        <v>#DIV/0!</v>
      </c>
      <c r="X226" s="108">
        <f t="shared" si="165"/>
        <v>0</v>
      </c>
      <c r="Y226" s="108">
        <f t="shared" si="166"/>
        <v>0</v>
      </c>
      <c r="Z226" s="108">
        <f t="shared" si="167"/>
        <v>0</v>
      </c>
      <c r="AA226" s="109"/>
      <c r="AB226" s="109"/>
      <c r="AC226" s="109"/>
      <c r="AD226" s="109"/>
      <c r="AE226" s="87" t="e">
        <f t="shared" si="168"/>
        <v>#DIV/0!</v>
      </c>
      <c r="AF226" s="87" t="e">
        <f t="shared" si="169"/>
        <v>#DIV/0!</v>
      </c>
      <c r="AG226" s="87" t="e">
        <f t="shared" si="170"/>
        <v>#DIV/0!</v>
      </c>
      <c r="AH226" s="108">
        <f t="shared" si="201"/>
        <v>0</v>
      </c>
      <c r="AI226" s="108">
        <f t="shared" si="202"/>
        <v>0</v>
      </c>
      <c r="AJ226" s="108">
        <f t="shared" si="203"/>
        <v>0</v>
      </c>
      <c r="AK226" s="109"/>
      <c r="AL226" s="109"/>
      <c r="AM226" s="109"/>
      <c r="AN226" s="109"/>
      <c r="AO226" s="87" t="e">
        <f t="shared" si="171"/>
        <v>#DIV/0!</v>
      </c>
      <c r="AP226" s="87" t="e">
        <f t="shared" si="172"/>
        <v>#DIV/0!</v>
      </c>
      <c r="AQ226" s="87" t="e">
        <f t="shared" si="173"/>
        <v>#DIV/0!</v>
      </c>
      <c r="AR226" s="108">
        <f t="shared" si="174"/>
        <v>0</v>
      </c>
      <c r="AS226" s="108">
        <f t="shared" si="175"/>
        <v>0</v>
      </c>
      <c r="AT226" s="108">
        <f t="shared" si="176"/>
        <v>0</v>
      </c>
      <c r="AU226" s="109"/>
      <c r="AV226" s="109"/>
      <c r="AW226" s="109"/>
      <c r="AX226" s="109"/>
      <c r="AY226" s="87" t="e">
        <f t="shared" si="177"/>
        <v>#DIV/0!</v>
      </c>
      <c r="AZ226" s="87" t="e">
        <f t="shared" si="178"/>
        <v>#DIV/0!</v>
      </c>
      <c r="BA226" s="87" t="e">
        <f t="shared" si="179"/>
        <v>#DIV/0!</v>
      </c>
      <c r="BB226" s="108">
        <f t="shared" si="180"/>
        <v>0</v>
      </c>
      <c r="BC226" s="108">
        <f t="shared" si="181"/>
        <v>0</v>
      </c>
      <c r="BD226" s="108">
        <f t="shared" si="182"/>
        <v>0</v>
      </c>
      <c r="BE226" s="109"/>
      <c r="BF226" s="109"/>
      <c r="BG226" s="109"/>
      <c r="BH226" s="109"/>
      <c r="BI226" s="87" t="e">
        <f t="shared" si="183"/>
        <v>#DIV/0!</v>
      </c>
      <c r="BJ226" s="87" t="e">
        <f t="shared" si="184"/>
        <v>#DIV/0!</v>
      </c>
      <c r="BK226" s="87" t="e">
        <f t="shared" si="185"/>
        <v>#DIV/0!</v>
      </c>
      <c r="BL226" s="108">
        <f t="shared" si="186"/>
        <v>0</v>
      </c>
      <c r="BM226" s="108">
        <f t="shared" si="187"/>
        <v>0</v>
      </c>
      <c r="BN226" s="108">
        <f t="shared" si="188"/>
        <v>0</v>
      </c>
      <c r="BO226" s="109"/>
      <c r="BP226" s="109"/>
      <c r="BQ226" s="109"/>
      <c r="BR226" s="109"/>
      <c r="BS226" s="87" t="e">
        <f t="shared" si="189"/>
        <v>#DIV/0!</v>
      </c>
      <c r="BT226" s="87" t="e">
        <f t="shared" si="190"/>
        <v>#DIV/0!</v>
      </c>
      <c r="BU226" s="87" t="e">
        <f t="shared" si="191"/>
        <v>#DIV/0!</v>
      </c>
      <c r="BV226" s="108">
        <f t="shared" si="192"/>
        <v>0</v>
      </c>
      <c r="BW226" s="108">
        <f t="shared" si="193"/>
        <v>0</v>
      </c>
      <c r="BX226" s="108">
        <f t="shared" si="194"/>
        <v>0</v>
      </c>
      <c r="BY226" s="54"/>
      <c r="BZ226" s="54"/>
      <c r="CA226" s="54"/>
      <c r="CB226" s="54"/>
      <c r="CC226" s="108">
        <f t="shared" si="195"/>
        <v>0</v>
      </c>
      <c r="CD226" s="108">
        <f t="shared" si="196"/>
        <v>0</v>
      </c>
      <c r="CH226" s="87" t="e">
        <f t="shared" si="197"/>
        <v>#DIV/0!</v>
      </c>
      <c r="CI226" s="87" t="e">
        <f t="shared" si="198"/>
        <v>#DIV/0!</v>
      </c>
      <c r="CJ226" s="108">
        <f t="shared" si="199"/>
        <v>0</v>
      </c>
      <c r="CK226" s="108">
        <f t="shared" si="200"/>
        <v>0</v>
      </c>
      <c r="CL226" s="54"/>
      <c r="CM226" s="54"/>
      <c r="CN226" s="54"/>
      <c r="CO226" s="19"/>
      <c r="CP226" s="1"/>
      <c r="CQ226" s="4"/>
      <c r="CR226" s="1"/>
      <c r="CS226" s="1"/>
      <c r="CT226" s="15"/>
    </row>
    <row r="227" spans="1:98" x14ac:dyDescent="0.25">
      <c r="A227" s="1" t="s">
        <v>24</v>
      </c>
      <c r="B227" s="8"/>
      <c r="C227" s="1"/>
      <c r="D227" s="1"/>
      <c r="E227" s="1"/>
      <c r="F227" s="16"/>
      <c r="G227" s="16"/>
      <c r="H227" s="16"/>
      <c r="I227" s="16"/>
      <c r="J227" s="16"/>
      <c r="K227" s="16"/>
      <c r="L227" s="16"/>
      <c r="M227" s="3"/>
      <c r="N227" s="3"/>
      <c r="O227" s="3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3"/>
      <c r="AU227" s="3"/>
      <c r="AV227" s="3"/>
      <c r="AW227" s="3"/>
      <c r="AX227" s="3"/>
      <c r="AY227" s="3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15"/>
      <c r="BK227" s="15"/>
      <c r="BL227" s="15"/>
      <c r="BM227" s="15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99"/>
      <c r="CJ227" s="3"/>
      <c r="CK227" s="3"/>
      <c r="CL227" s="3"/>
      <c r="CM227" s="3"/>
      <c r="CN227" s="3"/>
      <c r="CO227" s="3"/>
      <c r="CP227" s="3"/>
      <c r="CQ227" s="3"/>
      <c r="CR227" s="3"/>
      <c r="CS227" s="1"/>
      <c r="CT227" s="1"/>
    </row>
    <row r="228" spans="1:98" ht="16.5" thickBot="1" x14ac:dyDescent="0.3">
      <c r="A228" s="1"/>
      <c r="B228" s="9"/>
      <c r="C228" s="1"/>
      <c r="D228" s="1"/>
      <c r="E228" s="1"/>
      <c r="F228" s="16"/>
      <c r="G228" s="16"/>
      <c r="H228" s="16"/>
      <c r="I228" s="16"/>
      <c r="J228" s="16"/>
      <c r="K228" s="16"/>
      <c r="L228" s="16"/>
      <c r="M228" s="3"/>
      <c r="N228" s="3"/>
      <c r="O228" s="3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19"/>
      <c r="BA228" s="19"/>
      <c r="BB228" s="19"/>
      <c r="BC228" s="19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9"/>
      <c r="BO228" s="19"/>
      <c r="BP228" s="19"/>
      <c r="BQ228" s="19"/>
      <c r="BR228" s="19"/>
      <c r="BS228" s="19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99"/>
      <c r="CJ228" s="1"/>
      <c r="CK228" s="1"/>
      <c r="CL228" s="1"/>
      <c r="CM228" s="1"/>
      <c r="CN228" s="1"/>
      <c r="CO228" s="1"/>
      <c r="CP228" s="1"/>
      <c r="CQ228" s="1"/>
      <c r="CR228" s="34"/>
      <c r="CS228" s="1"/>
      <c r="CT228" s="1"/>
    </row>
    <row r="229" spans="1:98" x14ac:dyDescent="0.25">
      <c r="A229" s="25" t="s">
        <v>25</v>
      </c>
      <c r="B229" s="26"/>
      <c r="C229" s="27"/>
      <c r="D229" s="27"/>
      <c r="E229" s="27"/>
      <c r="F229" s="28"/>
      <c r="G229" s="28"/>
      <c r="H229" s="28"/>
      <c r="I229" s="28"/>
      <c r="J229" s="28"/>
      <c r="K229" s="28"/>
      <c r="L229" s="28"/>
      <c r="M229" s="29"/>
      <c r="N229" s="29"/>
      <c r="O229" s="29"/>
      <c r="P229" s="30"/>
      <c r="Q229" s="90">
        <f>SUM(Q2:Q226)</f>
        <v>50359.404000000002</v>
      </c>
      <c r="R229" s="90">
        <f>SUM(R2:R226)</f>
        <v>664196.05269999965</v>
      </c>
      <c r="S229" s="90">
        <f>SUM(S2:S226)</f>
        <v>927227.62480000022</v>
      </c>
      <c r="T229" s="90">
        <f>SUM(T2:T226)</f>
        <v>710275.87646000006</v>
      </c>
      <c r="U229" s="90"/>
      <c r="V229" s="30"/>
      <c r="W229" s="30"/>
      <c r="X229" s="30"/>
      <c r="Y229" s="30"/>
      <c r="Z229" s="30"/>
      <c r="AA229" s="90">
        <f>SUM(AA2:AA226)</f>
        <v>8198.1759999999995</v>
      </c>
      <c r="AB229" s="90">
        <f>SUM(AB2:AB226)</f>
        <v>126108.45500000002</v>
      </c>
      <c r="AC229" s="90">
        <f>SUM(AC2:AC226)</f>
        <v>316594.33699999982</v>
      </c>
      <c r="AD229" s="90">
        <f>SUM(AD2:AD226)</f>
        <v>205006.47803999993</v>
      </c>
      <c r="AE229" s="90"/>
      <c r="AF229" s="30"/>
      <c r="AG229" s="30"/>
      <c r="AH229" s="30"/>
      <c r="AI229" s="30"/>
      <c r="AJ229" s="30"/>
      <c r="AK229" s="90"/>
      <c r="AL229" s="90">
        <f>SUM(AL2:AL2)</f>
        <v>3.8439999999999999</v>
      </c>
      <c r="AM229" s="90">
        <f>SUM(AM2:AM2)</f>
        <v>5.867</v>
      </c>
      <c r="AN229" s="90">
        <f>SUM(AN2:AN2)</f>
        <v>0.91500000000000004</v>
      </c>
      <c r="AO229" s="90"/>
      <c r="AP229" s="30"/>
      <c r="AQ229" s="30"/>
      <c r="AR229" s="30"/>
      <c r="AS229" s="30"/>
      <c r="AT229" s="30"/>
      <c r="AU229" s="90">
        <f>SUM(AU2:AU226)</f>
        <v>2678.4810000000002</v>
      </c>
      <c r="AV229" s="90">
        <f>SUM(AV2:AV226)</f>
        <v>55826.512000000046</v>
      </c>
      <c r="AW229" s="90">
        <f>SUM(AW2:AW226)</f>
        <v>235531.95928000001</v>
      </c>
      <c r="AX229" s="90">
        <f>SUM(AX2:AX226)</f>
        <v>136389.90638000009</v>
      </c>
      <c r="AY229" s="90"/>
      <c r="AZ229" s="30"/>
      <c r="BA229" s="30"/>
      <c r="BB229" s="30"/>
      <c r="BC229" s="30"/>
      <c r="BD229" s="30"/>
      <c r="BE229" s="90">
        <f>SUM(BE2:BE226)</f>
        <v>13738.866999999998</v>
      </c>
      <c r="BF229" s="90">
        <f>SUM(BF2:BF226)</f>
        <v>499838.15690000047</v>
      </c>
      <c r="BG229" s="90">
        <f>SUM(BG2:BG226)</f>
        <v>552411.63783999986</v>
      </c>
      <c r="BH229" s="90">
        <f>SUM(BH2:BH226)</f>
        <v>395104.45178000006</v>
      </c>
      <c r="BI229" s="90"/>
      <c r="BJ229" s="30"/>
      <c r="BK229" s="30"/>
      <c r="BL229" s="30"/>
      <c r="BM229" s="30"/>
      <c r="BN229" s="30"/>
      <c r="BO229" s="90">
        <f>SUM(Tabel1[2024 - Ansatte])</f>
        <v>3468</v>
      </c>
      <c r="BP229" s="90">
        <f>SUM(Tabel1[2023 - Ansatte])</f>
        <v>155042</v>
      </c>
      <c r="BQ229" s="90">
        <f>SUM(Tabel1[2022 - Ansatte])</f>
        <v>149762</v>
      </c>
      <c r="BR229" s="90">
        <f>SUM(Tabel1[2021 - Ansatte])</f>
        <v>125056</v>
      </c>
      <c r="BS229" s="90"/>
      <c r="BT229" s="30"/>
      <c r="BU229" s="30"/>
      <c r="BV229" s="30"/>
      <c r="BW229" s="30"/>
      <c r="BX229" s="30"/>
      <c r="BY229" s="90">
        <f>SUM(BY2:BY226)</f>
        <v>3468</v>
      </c>
      <c r="BZ229" s="90">
        <f>SUM(BZ2:BZ226)</f>
        <v>155042</v>
      </c>
      <c r="CA229" s="90">
        <f>SUM(CA2:CA226)</f>
        <v>149762</v>
      </c>
      <c r="CB229" s="90">
        <f>SUM(CB2:CB226)</f>
        <v>125056</v>
      </c>
      <c r="CC229" s="30"/>
      <c r="CD229" s="30"/>
      <c r="CE229" s="30"/>
      <c r="CF229" s="30"/>
      <c r="CG229" s="30"/>
      <c r="CH229" s="30"/>
      <c r="CI229" s="100"/>
      <c r="CJ229" s="30"/>
      <c r="CK229" s="30"/>
      <c r="CL229" s="30"/>
      <c r="CM229" s="30"/>
      <c r="CN229" s="30"/>
      <c r="CO229" s="30"/>
      <c r="CP229" s="30"/>
      <c r="CQ229" s="30"/>
      <c r="CR229" s="1"/>
      <c r="CS229" s="30"/>
      <c r="CT229" s="30"/>
    </row>
    <row r="230" spans="1:98" x14ac:dyDescent="0.25">
      <c r="A230" s="31" t="s">
        <v>26</v>
      </c>
      <c r="B230" s="9"/>
      <c r="C230" s="1"/>
      <c r="D230" s="1"/>
      <c r="E230" s="1"/>
      <c r="F230" s="16"/>
      <c r="G230" s="16"/>
      <c r="H230" s="16"/>
      <c r="I230" s="16"/>
      <c r="J230" s="16"/>
      <c r="K230" s="16"/>
      <c r="L230" s="16"/>
      <c r="M230" s="3"/>
      <c r="N230" s="3"/>
      <c r="O230" s="3"/>
      <c r="P230" s="6"/>
      <c r="Q230" s="74">
        <f>Q229-R229</f>
        <v>-613836.64869999967</v>
      </c>
      <c r="R230" s="74">
        <f>R229-S229</f>
        <v>-263031.57210000057</v>
      </c>
      <c r="S230" s="74">
        <f>S229-T229</f>
        <v>216951.74834000017</v>
      </c>
      <c r="T230" s="74"/>
      <c r="U230" s="6"/>
      <c r="V230" s="6"/>
      <c r="W230" s="6"/>
      <c r="X230" s="6"/>
      <c r="Y230" s="6"/>
      <c r="Z230" s="6"/>
      <c r="AA230" s="74">
        <f>AA229-AB229</f>
        <v>-117910.27900000001</v>
      </c>
      <c r="AB230" s="74">
        <f>AB229-AC229</f>
        <v>-190485.88199999981</v>
      </c>
      <c r="AC230" s="74">
        <f>AC229-AD229</f>
        <v>111587.8589599999</v>
      </c>
      <c r="AD230" s="74"/>
      <c r="AE230" s="74"/>
      <c r="AF230" s="6"/>
      <c r="AG230" s="6"/>
      <c r="AH230" s="6"/>
      <c r="AI230" s="6"/>
      <c r="AJ230" s="6"/>
      <c r="AK230" s="74"/>
      <c r="AL230" s="74">
        <f>AL229-AM229</f>
        <v>-2.0230000000000001</v>
      </c>
      <c r="AM230" s="74">
        <f t="shared" ref="AM230" si="204">AM229-AN229</f>
        <v>4.952</v>
      </c>
      <c r="AN230" s="74"/>
      <c r="AO230" s="74"/>
      <c r="AP230" s="6"/>
      <c r="AQ230" s="6"/>
      <c r="AR230" s="6"/>
      <c r="AS230" s="6"/>
      <c r="AT230" s="6"/>
      <c r="AU230" s="74">
        <f>AU229-AV229</f>
        <v>-53148.031000000046</v>
      </c>
      <c r="AV230" s="74">
        <f>AV229-AW229</f>
        <v>-179705.44727999996</v>
      </c>
      <c r="AW230" s="74">
        <f>AW229-AX229</f>
        <v>99142.052899999922</v>
      </c>
      <c r="AX230" s="74"/>
      <c r="AY230" s="74"/>
      <c r="AZ230" s="6"/>
      <c r="BA230" s="6"/>
      <c r="BB230" s="6"/>
      <c r="BC230" s="6"/>
      <c r="BD230" s="6"/>
      <c r="BE230" s="74">
        <f>BE229-BF229</f>
        <v>-486099.28990000044</v>
      </c>
      <c r="BF230" s="74">
        <f>BF229-BG229</f>
        <v>-52573.480939999397</v>
      </c>
      <c r="BG230" s="74">
        <f>BG229-BH229</f>
        <v>157307.1860599998</v>
      </c>
      <c r="BH230" s="74"/>
      <c r="BI230" s="74"/>
      <c r="BJ230" s="6"/>
      <c r="BK230" s="6"/>
      <c r="BL230" s="6"/>
      <c r="BM230" s="6"/>
      <c r="BN230" s="6"/>
      <c r="BO230" s="74">
        <f>BO229-BP229</f>
        <v>-151574</v>
      </c>
      <c r="BP230" s="74">
        <f>BP229-BQ229</f>
        <v>5280</v>
      </c>
      <c r="BQ230" s="74">
        <f>BQ229-BR229</f>
        <v>24706</v>
      </c>
      <c r="BR230" s="74"/>
      <c r="BS230" s="74"/>
      <c r="BT230" s="6"/>
      <c r="BU230" s="6"/>
      <c r="BV230" s="6"/>
      <c r="BW230" s="6"/>
      <c r="BX230" s="6"/>
      <c r="BY230" s="74">
        <f>BY229-BZ229</f>
        <v>-151574</v>
      </c>
      <c r="BZ230" s="74">
        <f>BZ229-CA229</f>
        <v>5280</v>
      </c>
      <c r="CA230" s="74">
        <f>CA229-CB229</f>
        <v>24706</v>
      </c>
      <c r="CB230" s="74"/>
      <c r="CC230" s="74"/>
      <c r="CD230" s="74"/>
      <c r="CE230" s="74"/>
      <c r="CF230" s="74"/>
      <c r="CG230" s="74"/>
      <c r="CH230" s="74"/>
      <c r="CI230" s="99"/>
      <c r="CJ230" s="74"/>
      <c r="CK230" s="74"/>
      <c r="CL230" s="74"/>
      <c r="CM230" s="74"/>
      <c r="CN230" s="74"/>
      <c r="CO230" s="6"/>
      <c r="CP230" s="6"/>
      <c r="CQ230" s="6"/>
      <c r="CR230" s="6"/>
      <c r="CS230" s="6"/>
      <c r="CT230" s="6"/>
    </row>
    <row r="231" spans="1:98" x14ac:dyDescent="0.25">
      <c r="A231" s="31" t="s">
        <v>27</v>
      </c>
      <c r="B231" s="9"/>
      <c r="C231" s="1"/>
      <c r="D231" s="1"/>
      <c r="E231" s="1"/>
      <c r="F231" s="16"/>
      <c r="G231" s="16"/>
      <c r="H231" s="16"/>
      <c r="I231" s="16"/>
      <c r="J231" s="16"/>
      <c r="K231" s="16"/>
      <c r="L231" s="16"/>
      <c r="M231" s="3"/>
      <c r="N231" s="3"/>
      <c r="O231" s="3"/>
      <c r="P231" s="3"/>
      <c r="Q231" s="3">
        <f>(Q229-R229)/ABS(R229)</f>
        <v>-0.92417991074279082</v>
      </c>
      <c r="R231" s="3">
        <f>(R229-S229)/ABS(S229)</f>
        <v>-0.28367529726774005</v>
      </c>
      <c r="S231" s="3">
        <f>(S229-T229)/ABS(T229)</f>
        <v>0.30544715867485617</v>
      </c>
      <c r="T231" s="3"/>
      <c r="U231" s="3"/>
      <c r="V231" s="3"/>
      <c r="W231" s="3"/>
      <c r="X231" s="3"/>
      <c r="Y231" s="3"/>
      <c r="Z231" s="3"/>
      <c r="AA231" s="3">
        <f>(AA229-AB229)/ABS(AB229)</f>
        <v>-0.93499106780746777</v>
      </c>
      <c r="AB231" s="3">
        <f>(AB229-AC229)/ABS(AC229)</f>
        <v>-0.60167179174780983</v>
      </c>
      <c r="AC231" s="3">
        <f>(AC229-AD229)/ABS(AD229)</f>
        <v>0.54431381889418817</v>
      </c>
      <c r="AD231" s="3"/>
      <c r="AE231" s="3"/>
      <c r="AF231" s="3"/>
      <c r="AG231" s="3"/>
      <c r="AH231" s="3"/>
      <c r="AI231" s="3"/>
      <c r="AJ231" s="3"/>
      <c r="AK231" s="3"/>
      <c r="AL231" s="3">
        <f>(AL229-AM229)/ABS(AM229)</f>
        <v>-0.34480995397988751</v>
      </c>
      <c r="AM231" s="3">
        <f t="shared" ref="AM231" si="205">(AM229-AN229)/ABS(AN229)</f>
        <v>5.4120218579234969</v>
      </c>
      <c r="AN231" s="3"/>
      <c r="AO231" s="3"/>
      <c r="AP231" s="3"/>
      <c r="AQ231" s="3"/>
      <c r="AR231" s="3"/>
      <c r="AS231" s="3"/>
      <c r="AT231" s="3"/>
      <c r="AU231" s="3">
        <f>(AU229-AV229)/ABS(AV229)</f>
        <v>-0.9520213442673976</v>
      </c>
      <c r="AV231" s="3">
        <f>(AV229-AW229)/ABS(AW229)</f>
        <v>-0.76297691332141648</v>
      </c>
      <c r="AW231" s="3">
        <f>(AW229-AX229)/ABS(AX229)</f>
        <v>0.7269016859926366</v>
      </c>
      <c r="AX231" s="3"/>
      <c r="AY231" s="3"/>
      <c r="AZ231" s="3"/>
      <c r="BA231" s="3"/>
      <c r="BB231" s="3"/>
      <c r="BC231" s="3"/>
      <c r="BD231" s="3"/>
      <c r="BE231" s="3">
        <f>(BE229-BF229)/ABS(BF229)</f>
        <v>-0.97251336895684681</v>
      </c>
      <c r="BF231" s="3">
        <f>(BF229-BG229)/ABS(BG229)</f>
        <v>-9.5170842427520955E-2</v>
      </c>
      <c r="BG231" s="3">
        <f>(BG229-BH229)/ABS(BH229)</f>
        <v>0.39814075835215024</v>
      </c>
      <c r="BH231" s="3"/>
      <c r="BI231" s="3"/>
      <c r="BJ231" s="3"/>
      <c r="BK231" s="3"/>
      <c r="BL231" s="3"/>
      <c r="BM231" s="3"/>
      <c r="BN231" s="3"/>
      <c r="BO231" s="3">
        <f>(BO229-BP229)/ABS(BP229)</f>
        <v>-0.97763186749396935</v>
      </c>
      <c r="BP231" s="3">
        <f>(BP229-BQ229)/ABS(BQ229)</f>
        <v>3.5255939423885899E-2</v>
      </c>
      <c r="BQ231" s="3">
        <f>(BQ229-BR229)/ABS(BR229)</f>
        <v>0.19755949334698056</v>
      </c>
      <c r="BR231" s="3"/>
      <c r="BS231" s="3"/>
      <c r="BT231" s="3"/>
      <c r="BU231" s="3"/>
      <c r="BV231" s="3"/>
      <c r="BW231" s="3"/>
      <c r="BX231" s="3"/>
      <c r="BY231" s="3">
        <f>(BY229-BZ229)/ABS(BZ229)</f>
        <v>-0.97763186749396935</v>
      </c>
      <c r="BZ231" s="3">
        <f>(BZ229-CA229)/ABS(CA229)</f>
        <v>3.5255939423885899E-2</v>
      </c>
      <c r="CA231" s="3">
        <f>(CA229-CB229)/ABS(CB229)</f>
        <v>0.19755949334698056</v>
      </c>
      <c r="CB231" s="3"/>
      <c r="CC231" s="3"/>
      <c r="CD231" s="3"/>
      <c r="CE231" s="3"/>
      <c r="CF231" s="3"/>
      <c r="CG231" s="3"/>
      <c r="CH231" s="3"/>
      <c r="CI231" s="99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</row>
    <row r="232" spans="1:98" ht="16.5" thickBot="1" x14ac:dyDescent="0.3">
      <c r="A232" s="32" t="s">
        <v>28</v>
      </c>
      <c r="B232" s="33"/>
      <c r="C232" s="34"/>
      <c r="D232" s="34"/>
      <c r="E232" s="34"/>
      <c r="F232" s="35"/>
      <c r="G232" s="35"/>
      <c r="H232" s="35"/>
      <c r="I232" s="35"/>
      <c r="J232" s="35"/>
      <c r="K232" s="35"/>
      <c r="L232" s="35"/>
      <c r="M232" s="36"/>
      <c r="N232" s="36"/>
      <c r="O232" s="36"/>
      <c r="P232" s="34"/>
      <c r="Q232" s="34"/>
      <c r="R232" s="34"/>
      <c r="S232" s="34"/>
      <c r="T232" s="34"/>
      <c r="U232" s="37"/>
      <c r="V232" s="37"/>
      <c r="W232" s="37"/>
      <c r="X232" s="37"/>
      <c r="Y232" s="37"/>
      <c r="Z232" s="34"/>
      <c r="AA232" s="34"/>
      <c r="AB232" s="34"/>
      <c r="AC232" s="34"/>
      <c r="AD232" s="34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4"/>
      <c r="AU232" s="34"/>
      <c r="AV232" s="34"/>
      <c r="AW232" s="34"/>
      <c r="AX232" s="34"/>
      <c r="AY232" s="37"/>
      <c r="AZ232" s="38"/>
      <c r="BA232" s="38"/>
      <c r="BB232" s="38"/>
      <c r="BC232" s="38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8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101"/>
      <c r="CJ232" s="34"/>
      <c r="CK232" s="34"/>
      <c r="CL232" s="34"/>
      <c r="CM232" s="34"/>
      <c r="CN232" s="34"/>
      <c r="CO232" s="34"/>
      <c r="CP232" s="34"/>
      <c r="CQ232" s="34"/>
      <c r="CR232" s="34"/>
      <c r="CS232" s="34"/>
      <c r="CT232" s="34"/>
    </row>
    <row r="233" spans="1:98" x14ac:dyDescent="0.25">
      <c r="A233" s="1"/>
      <c r="B233" s="9"/>
      <c r="C233" s="1"/>
      <c r="D233" s="1"/>
      <c r="E233" s="1"/>
      <c r="F233" s="16"/>
      <c r="G233" s="16"/>
      <c r="H233" s="16"/>
      <c r="I233" s="16"/>
      <c r="J233" s="16"/>
      <c r="K233" s="16"/>
      <c r="L233" s="16"/>
      <c r="M233" s="3"/>
      <c r="N233" s="3"/>
      <c r="O233" s="3"/>
      <c r="P233" s="1"/>
      <c r="Q233" s="1"/>
      <c r="R233" s="1"/>
      <c r="S233" s="1"/>
      <c r="T233" s="1"/>
      <c r="U233" s="6"/>
      <c r="V233" s="6"/>
      <c r="W233" s="6"/>
      <c r="X233" s="6"/>
      <c r="Y233" s="6"/>
      <c r="Z233" s="1"/>
      <c r="AA233" s="1"/>
      <c r="AB233" s="1"/>
      <c r="AC233" s="1"/>
      <c r="AD233" s="1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1"/>
      <c r="AU233" s="1"/>
      <c r="AV233" s="1"/>
      <c r="AW233" s="1"/>
      <c r="AX233" s="1"/>
      <c r="AY233" s="6"/>
      <c r="AZ233" s="19"/>
      <c r="BA233" s="19"/>
      <c r="BB233" s="19"/>
      <c r="BC233" s="19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9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99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</row>
    <row r="234" spans="1:98" x14ac:dyDescent="0.25">
      <c r="A234" s="22" t="s">
        <v>29</v>
      </c>
      <c r="B234" s="9"/>
      <c r="C234" s="1"/>
      <c r="D234" s="1"/>
      <c r="E234" s="1"/>
      <c r="F234" s="16"/>
      <c r="G234" s="16"/>
      <c r="H234" s="16"/>
      <c r="I234" s="16"/>
      <c r="J234" s="16"/>
      <c r="K234" s="16"/>
      <c r="L234" s="16"/>
      <c r="M234" s="3"/>
      <c r="N234" s="3"/>
      <c r="O234" s="3"/>
      <c r="P234" s="1"/>
      <c r="Q234" s="1"/>
      <c r="R234" s="1"/>
      <c r="S234" s="1"/>
      <c r="T234" s="1"/>
      <c r="U234" s="6"/>
      <c r="V234" s="6"/>
      <c r="W234" s="6"/>
      <c r="X234" s="6"/>
      <c r="Y234" s="6"/>
      <c r="Z234" s="1"/>
      <c r="AA234" s="1"/>
      <c r="AB234" s="1"/>
      <c r="AC234" s="1"/>
      <c r="AD234" s="1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1"/>
      <c r="AU234" s="1"/>
      <c r="AV234" s="1"/>
      <c r="AW234" s="1"/>
      <c r="AX234" s="1"/>
      <c r="AY234" s="6"/>
      <c r="AZ234" s="19"/>
      <c r="BA234" s="19"/>
      <c r="BB234" s="19"/>
      <c r="BC234" s="19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9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99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</row>
    <row r="235" spans="1:98" ht="16.5" thickBot="1" x14ac:dyDescent="0.3">
      <c r="A235" s="1"/>
      <c r="B235" s="9"/>
      <c r="C235" s="1"/>
      <c r="D235" s="1"/>
      <c r="E235" s="1"/>
      <c r="F235" s="16"/>
      <c r="G235" s="16"/>
      <c r="H235" s="16"/>
      <c r="I235" s="16"/>
      <c r="J235" s="16"/>
      <c r="K235" s="16"/>
      <c r="L235" s="16"/>
      <c r="M235" s="3"/>
      <c r="N235" s="3"/>
      <c r="O235" s="3"/>
      <c r="P235" s="1"/>
      <c r="Q235" s="1"/>
      <c r="R235" s="1"/>
      <c r="S235" s="1"/>
      <c r="T235" s="1"/>
      <c r="U235" s="6"/>
      <c r="V235" s="6"/>
      <c r="W235" s="6"/>
      <c r="X235" s="6"/>
      <c r="Y235" s="6"/>
      <c r="Z235" s="1"/>
      <c r="AA235" s="1"/>
      <c r="AB235" s="1"/>
      <c r="AC235" s="1"/>
      <c r="AD235" s="1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1"/>
      <c r="AU235" s="1"/>
      <c r="AV235" s="1"/>
      <c r="AW235" s="1"/>
      <c r="AX235" s="1"/>
      <c r="AY235" s="6"/>
      <c r="AZ235" s="19"/>
      <c r="BA235" s="19"/>
      <c r="BB235" s="19"/>
      <c r="BC235" s="19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9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99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</row>
    <row r="236" spans="1:98" ht="16.5" thickBot="1" x14ac:dyDescent="0.3">
      <c r="A236" s="65" t="s">
        <v>46</v>
      </c>
      <c r="B236" s="66"/>
      <c r="C236" s="72"/>
      <c r="D236" s="94"/>
      <c r="E236" s="1"/>
      <c r="F236" s="16"/>
      <c r="G236" s="16"/>
      <c r="H236" s="16"/>
      <c r="I236" s="16"/>
      <c r="J236" s="16"/>
      <c r="K236" s="16"/>
      <c r="L236" s="16"/>
      <c r="M236" s="3"/>
      <c r="N236" s="3"/>
      <c r="O236" s="3"/>
      <c r="P236" s="39" t="s">
        <v>31</v>
      </c>
      <c r="Q236" s="40">
        <v>2024</v>
      </c>
      <c r="R236" s="40">
        <v>2023</v>
      </c>
      <c r="S236" s="40">
        <v>2022</v>
      </c>
      <c r="T236" s="40">
        <v>2021</v>
      </c>
      <c r="U236" s="62"/>
      <c r="V236" s="6"/>
      <c r="W236" s="6"/>
      <c r="X236" s="6"/>
      <c r="Y236" s="6"/>
      <c r="Z236" s="39" t="s">
        <v>31</v>
      </c>
      <c r="AA236" s="40">
        <v>2024</v>
      </c>
      <c r="AB236" s="40">
        <v>2023</v>
      </c>
      <c r="AC236" s="40">
        <v>2022</v>
      </c>
      <c r="AD236" s="40">
        <v>2021</v>
      </c>
      <c r="AE236" s="62"/>
      <c r="AF236" s="6"/>
      <c r="AG236" s="6"/>
      <c r="AH236" s="6"/>
      <c r="AI236" s="6"/>
      <c r="AJ236" s="39" t="s">
        <v>30</v>
      </c>
      <c r="AK236" s="40"/>
      <c r="AL236" s="40">
        <v>2022</v>
      </c>
      <c r="AM236" s="40">
        <v>2021</v>
      </c>
      <c r="AN236" s="40">
        <v>2020</v>
      </c>
      <c r="AO236" s="62"/>
      <c r="AP236" s="6"/>
      <c r="AQ236" s="6"/>
      <c r="AR236" s="6"/>
      <c r="AS236" s="6"/>
      <c r="AT236" s="39" t="s">
        <v>31</v>
      </c>
      <c r="AU236" s="40">
        <v>2024</v>
      </c>
      <c r="AV236" s="40">
        <v>2023</v>
      </c>
      <c r="AW236" s="40">
        <v>2022</v>
      </c>
      <c r="AX236" s="40">
        <v>2021</v>
      </c>
      <c r="AY236" s="62"/>
      <c r="AZ236" s="19"/>
      <c r="BA236" s="19"/>
      <c r="BB236" s="19"/>
      <c r="BC236" s="19"/>
      <c r="BD236" s="39" t="s">
        <v>31</v>
      </c>
      <c r="BE236" s="40">
        <v>2024</v>
      </c>
      <c r="BF236" s="40">
        <v>2023</v>
      </c>
      <c r="BG236" s="40">
        <v>2022</v>
      </c>
      <c r="BH236" s="40">
        <v>2021</v>
      </c>
      <c r="BI236" s="62"/>
      <c r="BJ236" s="1"/>
      <c r="BK236" s="1"/>
      <c r="BL236" s="1"/>
      <c r="BM236" s="1"/>
      <c r="BN236" s="39" t="s">
        <v>31</v>
      </c>
      <c r="BO236" s="40">
        <v>2024</v>
      </c>
      <c r="BP236" s="40">
        <v>2023</v>
      </c>
      <c r="BQ236" s="40">
        <v>2022</v>
      </c>
      <c r="BR236" s="40">
        <v>2021</v>
      </c>
      <c r="BS236" s="62"/>
      <c r="BT236" s="1"/>
      <c r="BU236" s="1"/>
      <c r="BV236" s="1"/>
      <c r="BW236" s="1"/>
      <c r="BX236" s="39" t="s">
        <v>31</v>
      </c>
      <c r="BY236" s="40">
        <v>2024</v>
      </c>
      <c r="BZ236" s="40">
        <v>2023</v>
      </c>
      <c r="CA236" s="40">
        <v>2022</v>
      </c>
      <c r="CB236" s="40">
        <v>2021</v>
      </c>
      <c r="CC236" s="62"/>
      <c r="CD236" s="62"/>
      <c r="CE236" s="62"/>
      <c r="CF236" s="62"/>
      <c r="CG236" s="62"/>
      <c r="CH236" s="62"/>
      <c r="CI236" s="102"/>
      <c r="CJ236" s="62"/>
      <c r="CK236" s="62"/>
      <c r="CL236" s="62"/>
      <c r="CM236" s="62"/>
      <c r="CN236" s="62"/>
      <c r="CO236" s="1"/>
      <c r="CP236" s="55" t="s">
        <v>18</v>
      </c>
      <c r="CQ236" s="111">
        <f t="shared" ref="CQ236:CQ242" si="206">COUNTIF($CP$2:$CP$226,CP236)</f>
        <v>9</v>
      </c>
      <c r="CR236" s="134">
        <f>(CQ236+CQ237+CQ238)/CQ243</f>
        <v>0.56862745098039214</v>
      </c>
      <c r="CS236" s="1"/>
      <c r="CT236" s="1"/>
    </row>
    <row r="237" spans="1:98" x14ac:dyDescent="0.25">
      <c r="A237" s="1" t="s">
        <v>14</v>
      </c>
      <c r="B237" s="4">
        <f>COUNTIF(Tabel1[Region],A237)</f>
        <v>41</v>
      </c>
      <c r="C237" s="67">
        <f>B237/$B$242</f>
        <v>0.22162162162162163</v>
      </c>
      <c r="D237" s="76"/>
      <c r="E237" s="1"/>
      <c r="F237" s="16"/>
      <c r="G237" s="16"/>
      <c r="H237" s="16"/>
      <c r="I237" s="16"/>
      <c r="J237" s="16"/>
      <c r="K237" s="16"/>
      <c r="L237" s="16"/>
      <c r="M237" s="3"/>
      <c r="N237" s="3"/>
      <c r="O237" s="3"/>
      <c r="P237" s="41" t="s">
        <v>32</v>
      </c>
      <c r="Q237" s="92">
        <f>COUNTIF(N2:N226,"&gt;0")</f>
        <v>9</v>
      </c>
      <c r="R237" s="92">
        <f>COUNTIF(O2:O226,"&gt;0")</f>
        <v>57</v>
      </c>
      <c r="S237" s="92">
        <f>COUNTIF(P2:P226,"&gt;0")</f>
        <v>85</v>
      </c>
      <c r="T237" s="92"/>
      <c r="U237" s="1"/>
      <c r="V237" s="6"/>
      <c r="W237" s="6"/>
      <c r="X237" s="6"/>
      <c r="Y237" s="6"/>
      <c r="Z237" s="41" t="s">
        <v>32</v>
      </c>
      <c r="AA237" s="92">
        <f>COUNTIF(X2:X226,"&gt;0")</f>
        <v>36</v>
      </c>
      <c r="AB237" s="92">
        <f>COUNTIF(Y2:Y226,"&gt;0")</f>
        <v>110</v>
      </c>
      <c r="AC237" s="92">
        <f>COUNTIF(Z2:Z226,"&gt;0")</f>
        <v>133</v>
      </c>
      <c r="AD237" s="92"/>
      <c r="AE237"/>
      <c r="AF237" s="6"/>
      <c r="AG237" s="6"/>
      <c r="AH237" s="6"/>
      <c r="AI237" s="6"/>
      <c r="AJ237" s="41" t="s">
        <v>32</v>
      </c>
      <c r="AK237" s="92"/>
      <c r="AL237" s="92">
        <f>COUNTIF(AF2:AF2,"&gt;0")</f>
        <v>0</v>
      </c>
      <c r="AM237" s="92">
        <f>COUNTIF(AG2:AG2,"&gt;0")</f>
        <v>1</v>
      </c>
      <c r="AN237" s="92" t="e">
        <f>COUNTIF(#REF!,"&gt;0")</f>
        <v>#REF!</v>
      </c>
      <c r="AO237"/>
      <c r="AP237" s="6"/>
      <c r="AQ237" s="6"/>
      <c r="AR237" s="6"/>
      <c r="AS237" s="6"/>
      <c r="AT237" s="41" t="s">
        <v>32</v>
      </c>
      <c r="AU237" s="92">
        <f>COUNTIF(AR2:AR226,"&gt;0")</f>
        <v>41</v>
      </c>
      <c r="AV237" s="92">
        <f>COUNTIF(AS2:AS226,"&gt;0")</f>
        <v>100</v>
      </c>
      <c r="AW237" s="92">
        <f>COUNTIF(AT2:AT226,"&gt;0")</f>
        <v>124</v>
      </c>
      <c r="AX237" s="92"/>
      <c r="AY237"/>
      <c r="AZ237" s="19"/>
      <c r="BA237" s="19"/>
      <c r="BB237" s="19"/>
      <c r="BC237" s="19"/>
      <c r="BD237" s="41" t="s">
        <v>32</v>
      </c>
      <c r="BE237" s="92">
        <f>COUNTIF(BB2:BB226,"&gt;0")</f>
        <v>36</v>
      </c>
      <c r="BF237" s="92">
        <f>COUNTIF(BC2:BC226,"&gt;0")</f>
        <v>125</v>
      </c>
      <c r="BG237" s="92">
        <f>COUNTIF(BD2:BD226,"&gt;0")</f>
        <v>146</v>
      </c>
      <c r="BH237" s="92"/>
      <c r="BI237"/>
      <c r="BJ237" s="1"/>
      <c r="BK237" s="1"/>
      <c r="BL237" s="1"/>
      <c r="BM237" s="1"/>
      <c r="BN237" s="41" t="s">
        <v>32</v>
      </c>
      <c r="BO237" s="92">
        <f>COUNTIF(BI2:BI226,"&gt;0")</f>
        <v>31</v>
      </c>
      <c r="BP237" s="92">
        <f>COUNTIF(BJ2:BJ226,"&gt;0")</f>
        <v>117</v>
      </c>
      <c r="BQ237" s="92">
        <f>COUNTIF(BK2:BK226,"&gt;0")</f>
        <v>131</v>
      </c>
      <c r="BR237" s="92">
        <f>COUNTIF(BL2:BL226,"&gt;0")</f>
        <v>31</v>
      </c>
      <c r="BS237"/>
      <c r="BT237" s="1"/>
      <c r="BU237" s="1"/>
      <c r="BV237" s="1"/>
      <c r="BW237" s="1"/>
      <c r="BX237" s="41" t="s">
        <v>32</v>
      </c>
      <c r="BY237" s="92">
        <f>COUNTIF(BV2:BV226,"&gt;0")</f>
        <v>30</v>
      </c>
      <c r="BZ237" s="92">
        <f>COUNTIF(BW2:BW226,"&gt;0")</f>
        <v>113</v>
      </c>
      <c r="CA237" s="92">
        <f>COUNTIF(BX2:BX226,"&gt;0")</f>
        <v>114</v>
      </c>
      <c r="CB237" s="92"/>
      <c r="CC237" s="1"/>
      <c r="CD237" s="1"/>
      <c r="CE237" s="1"/>
      <c r="CF237" s="1"/>
      <c r="CG237" s="1"/>
      <c r="CH237" s="1"/>
      <c r="CI237" s="99"/>
      <c r="CJ237" s="1"/>
      <c r="CK237" s="1"/>
      <c r="CL237" s="1"/>
      <c r="CM237" s="1"/>
      <c r="CN237" s="1"/>
      <c r="CO237" s="1"/>
      <c r="CP237" s="56" t="s">
        <v>11</v>
      </c>
      <c r="CQ237" s="112">
        <f t="shared" si="206"/>
        <v>103</v>
      </c>
      <c r="CR237" s="135"/>
      <c r="CS237" s="1"/>
      <c r="CT237" s="1"/>
    </row>
    <row r="238" spans="1:98" ht="16.5" thickBot="1" x14ac:dyDescent="0.3">
      <c r="A238" s="1" t="s">
        <v>10</v>
      </c>
      <c r="B238" s="4">
        <f>COUNTIF(Tabel1[Region],A238)</f>
        <v>30</v>
      </c>
      <c r="C238" s="68">
        <f>B238/$B$242</f>
        <v>0.16216216216216217</v>
      </c>
      <c r="D238" s="76"/>
      <c r="E238" s="1"/>
      <c r="F238" s="16"/>
      <c r="G238" s="16"/>
      <c r="H238" s="16"/>
      <c r="I238" s="16"/>
      <c r="J238" s="16"/>
      <c r="K238" s="16"/>
      <c r="L238" s="16"/>
      <c r="M238" s="3"/>
      <c r="N238" s="3"/>
      <c r="O238" s="3"/>
      <c r="P238" s="42" t="s">
        <v>33</v>
      </c>
      <c r="Q238" s="93">
        <f>COUNTIF(N2:N226,"&lt;0")</f>
        <v>85</v>
      </c>
      <c r="R238" s="93">
        <f>COUNTIF(O2:O226,"&lt;0")</f>
        <v>40</v>
      </c>
      <c r="S238" s="93">
        <f>COUNTIF(P2:P226,"&lt;0")</f>
        <v>10</v>
      </c>
      <c r="T238" s="93"/>
      <c r="U238" s="1"/>
      <c r="V238" s="6"/>
      <c r="W238" s="6"/>
      <c r="X238" s="6"/>
      <c r="Y238" s="6"/>
      <c r="Z238" s="42" t="s">
        <v>33</v>
      </c>
      <c r="AA238" s="93">
        <f>COUNTIF(X2:X226,"&lt;0")</f>
        <v>152</v>
      </c>
      <c r="AB238" s="93">
        <f>COUNTIF(Y2:Y226,"&lt;0")</f>
        <v>81</v>
      </c>
      <c r="AC238" s="93">
        <f>COUNTIF(Z2:Z226,"&lt;0")</f>
        <v>59</v>
      </c>
      <c r="AD238" s="93"/>
      <c r="AE238"/>
      <c r="AF238" s="6"/>
      <c r="AG238" s="6"/>
      <c r="AH238" s="6"/>
      <c r="AI238" s="6"/>
      <c r="AJ238" s="42" t="s">
        <v>33</v>
      </c>
      <c r="AK238" s="93"/>
      <c r="AL238" s="93">
        <f>COUNTIF(AF2:AF2,"&lt;0")</f>
        <v>1</v>
      </c>
      <c r="AM238" s="93">
        <f>COUNTIF(AG2:AG2,"&lt;0")</f>
        <v>0</v>
      </c>
      <c r="AN238" s="93" t="e">
        <f>COUNTIF(#REF!,"&lt;0")</f>
        <v>#REF!</v>
      </c>
      <c r="AO238"/>
      <c r="AP238" s="6"/>
      <c r="AQ238" s="6"/>
      <c r="AR238" s="6"/>
      <c r="AS238" s="6"/>
      <c r="AT238" s="42" t="s">
        <v>33</v>
      </c>
      <c r="AU238" s="93">
        <f>COUNTIF(AR2:AR226,"&lt;0")</f>
        <v>148</v>
      </c>
      <c r="AV238" s="93">
        <f>COUNTIF(AS2:AS226,"&lt;0")</f>
        <v>91</v>
      </c>
      <c r="AW238" s="93">
        <f>COUNTIF(AT2:AT226,"&lt;0")</f>
        <v>68</v>
      </c>
      <c r="AX238" s="93"/>
      <c r="AY238"/>
      <c r="AZ238" s="19"/>
      <c r="BA238" s="19"/>
      <c r="BB238" s="19"/>
      <c r="BC238" s="19"/>
      <c r="BD238" s="42" t="s">
        <v>33</v>
      </c>
      <c r="BE238" s="93">
        <f>COUNTIF(BB2:BB226,"&lt;0")</f>
        <v>153</v>
      </c>
      <c r="BF238" s="93">
        <f>COUNTIF(BC2:BC226,"&lt;0")</f>
        <v>66</v>
      </c>
      <c r="BG238" s="93">
        <f>COUNTIF(BD2:BD226,"&lt;0")</f>
        <v>46</v>
      </c>
      <c r="BH238" s="93"/>
      <c r="BI238"/>
      <c r="BJ238" s="1"/>
      <c r="BK238" s="1"/>
      <c r="BL238" s="1"/>
      <c r="BM238" s="1"/>
      <c r="BN238" s="42" t="s">
        <v>33</v>
      </c>
      <c r="BO238" s="93">
        <f>COUNTIF(BI2:BI226,"&lt;0")</f>
        <v>158</v>
      </c>
      <c r="BP238" s="93">
        <f>COUNTIF(BJ2:BJ226,"&lt;0")</f>
        <v>74</v>
      </c>
      <c r="BQ238" s="93">
        <f>COUNTIF(BK2:BK226,"&lt;0")</f>
        <v>58</v>
      </c>
      <c r="BR238" s="93">
        <f>COUNTIF(BL2:BL226,"&lt;0")</f>
        <v>158</v>
      </c>
      <c r="BS238"/>
      <c r="BT238" s="1"/>
      <c r="BU238" s="1"/>
      <c r="BV238" s="1"/>
      <c r="BW238" s="1"/>
      <c r="BX238" s="42" t="s">
        <v>33</v>
      </c>
      <c r="BY238" s="93">
        <f>COUNTIF(BV2:BV226,"&lt;0")</f>
        <v>161</v>
      </c>
      <c r="BZ238" s="93">
        <f>COUNTIF(BW2:BW226,"&lt;0")</f>
        <v>48</v>
      </c>
      <c r="CA238" s="93">
        <f>COUNTIF(BX2:BX226,"&lt;0")</f>
        <v>55</v>
      </c>
      <c r="CB238" s="93"/>
      <c r="CC238" s="1"/>
      <c r="CD238" s="1"/>
      <c r="CE238" s="1"/>
      <c r="CF238" s="1"/>
      <c r="CG238" s="1"/>
      <c r="CH238" s="1"/>
      <c r="CI238" s="99"/>
      <c r="CJ238" s="1"/>
      <c r="CK238" s="1"/>
      <c r="CL238" s="1"/>
      <c r="CM238" s="1"/>
      <c r="CN238" s="1"/>
      <c r="CO238" s="1"/>
      <c r="CP238" s="57" t="s">
        <v>17</v>
      </c>
      <c r="CQ238" s="64">
        <f t="shared" si="206"/>
        <v>4</v>
      </c>
      <c r="CR238" s="136"/>
      <c r="CS238" s="1"/>
      <c r="CT238" s="1"/>
    </row>
    <row r="239" spans="1:98" x14ac:dyDescent="0.25">
      <c r="A239" s="1" t="s">
        <v>12</v>
      </c>
      <c r="B239" s="4">
        <f>COUNTIF(Tabel1[Region],A239)</f>
        <v>47</v>
      </c>
      <c r="C239" s="68">
        <f>B239/$B$242</f>
        <v>0.25405405405405407</v>
      </c>
      <c r="D239" s="76"/>
      <c r="E239" s="1"/>
      <c r="F239" s="16"/>
      <c r="G239" s="16"/>
      <c r="H239" s="16"/>
      <c r="I239" s="16"/>
      <c r="J239" s="16"/>
      <c r="K239" s="16"/>
      <c r="L239" s="16"/>
      <c r="M239" s="3"/>
      <c r="N239" s="3"/>
      <c r="O239" s="3"/>
      <c r="P239" s="44" t="s">
        <v>34</v>
      </c>
      <c r="Q239">
        <f>COUNTIF(N2:N226,"=0")</f>
        <v>131</v>
      </c>
      <c r="R239">
        <f>COUNTIF(O2:O226,"=0")</f>
        <v>128</v>
      </c>
      <c r="S239">
        <f>COUNTIF(P2:P226,"=0")</f>
        <v>130</v>
      </c>
      <c r="T239"/>
      <c r="U239" s="1"/>
      <c r="V239" s="6"/>
      <c r="W239" s="6"/>
      <c r="X239" s="6"/>
      <c r="Y239" s="6"/>
      <c r="Z239" s="44" t="s">
        <v>34</v>
      </c>
      <c r="AA239">
        <f>COUNTIF(X2:X226,"=0")</f>
        <v>37</v>
      </c>
      <c r="AB239">
        <f>COUNTIF(Y2:Y226,"=0")</f>
        <v>34</v>
      </c>
      <c r="AC239">
        <f>COUNTIF(Z2:Z226,"=0")</f>
        <v>33</v>
      </c>
      <c r="AD239"/>
      <c r="AE239"/>
      <c r="AF239" s="6"/>
      <c r="AG239" s="6"/>
      <c r="AH239" s="6"/>
      <c r="AI239" s="6"/>
      <c r="AJ239" s="44" t="s">
        <v>34</v>
      </c>
      <c r="AK239"/>
      <c r="AL239">
        <f>COUNTIF(AF2:AF2,"=0")</f>
        <v>0</v>
      </c>
      <c r="AM239">
        <f>COUNTIF(AG2:AG2,"=0")</f>
        <v>0</v>
      </c>
      <c r="AN239" t="e">
        <f>COUNTIF(#REF!,"=0")</f>
        <v>#REF!</v>
      </c>
      <c r="AO239"/>
      <c r="AP239" s="6"/>
      <c r="AQ239" s="6"/>
      <c r="AR239" s="6"/>
      <c r="AS239" s="6"/>
      <c r="AT239" s="44" t="s">
        <v>34</v>
      </c>
      <c r="AU239">
        <f>COUNTIF(AR2:AR226,"=0")</f>
        <v>36</v>
      </c>
      <c r="AV239">
        <f>COUNTIF(AS2:AS226,"=0")</f>
        <v>34</v>
      </c>
      <c r="AW239">
        <f>COUNTIF(AT2:AT226,"=0")</f>
        <v>33</v>
      </c>
      <c r="AX239"/>
      <c r="AY239"/>
      <c r="AZ239" s="19"/>
      <c r="BA239" s="19"/>
      <c r="BB239" s="19"/>
      <c r="BC239" s="19"/>
      <c r="BD239" s="44" t="s">
        <v>34</v>
      </c>
      <c r="BE239">
        <f>COUNTIF(BB2:BB226,"=0")</f>
        <v>36</v>
      </c>
      <c r="BF239">
        <f>COUNTIF(BC2:BC226,"=0")</f>
        <v>34</v>
      </c>
      <c r="BG239">
        <f>COUNTIF(BD2:BD226,"=0")</f>
        <v>33</v>
      </c>
      <c r="BH239"/>
      <c r="BI239"/>
      <c r="BJ239" s="1"/>
      <c r="BK239" s="1"/>
      <c r="BL239" s="1"/>
      <c r="BM239" s="1"/>
      <c r="BN239" s="44" t="s">
        <v>34</v>
      </c>
      <c r="BO239">
        <f>COUNTIF(BI2:BI226,"=0")</f>
        <v>0</v>
      </c>
      <c r="BP239">
        <f>COUNTIF(BJ2:BJ226,"=0")</f>
        <v>0</v>
      </c>
      <c r="BQ239">
        <f>COUNTIF(BK2:BK226,"=0")</f>
        <v>0</v>
      </c>
      <c r="BR239">
        <f>COUNTIF(BL2:BL226,"=0")</f>
        <v>36</v>
      </c>
      <c r="BS239"/>
      <c r="BT239" s="1"/>
      <c r="BU239" s="1"/>
      <c r="BV239" s="1"/>
      <c r="BW239" s="1"/>
      <c r="BX239" s="44" t="s">
        <v>34</v>
      </c>
      <c r="BY239">
        <f>COUNTIF(BV2:BV226,"=0")</f>
        <v>34</v>
      </c>
      <c r="BZ239">
        <f>COUNTIF(BW2:BW226,"=0")</f>
        <v>64</v>
      </c>
      <c r="CA239">
        <f>COUNTIF(BX2:BX226,"=0")</f>
        <v>56</v>
      </c>
      <c r="CB239"/>
      <c r="CC239" s="1"/>
      <c r="CD239" s="1"/>
      <c r="CE239" s="1"/>
      <c r="CF239" s="1"/>
      <c r="CG239" s="1"/>
      <c r="CH239" s="1"/>
      <c r="CI239" s="99"/>
      <c r="CJ239" s="1"/>
      <c r="CK239" s="1"/>
      <c r="CL239" s="1"/>
      <c r="CM239" s="1"/>
      <c r="CN239" s="1"/>
      <c r="CO239" s="1"/>
      <c r="CP239" s="55" t="s">
        <v>16</v>
      </c>
      <c r="CQ239" s="111">
        <f t="shared" si="206"/>
        <v>0</v>
      </c>
      <c r="CR239" s="134">
        <f>(CQ239+CQ240+CQ241)/CQ243</f>
        <v>3.4313725490196081E-2</v>
      </c>
      <c r="CS239" s="1"/>
      <c r="CT239" s="1"/>
    </row>
    <row r="240" spans="1:98" x14ac:dyDescent="0.25">
      <c r="A240" s="1" t="s">
        <v>20</v>
      </c>
      <c r="B240" s="4">
        <f>COUNTIF(Tabel1[Region],A240)</f>
        <v>0</v>
      </c>
      <c r="C240" s="68">
        <f>B240/$B$242</f>
        <v>0</v>
      </c>
      <c r="D240" s="76"/>
      <c r="E240" s="1"/>
      <c r="F240" s="16"/>
      <c r="G240" s="16"/>
      <c r="H240" s="16"/>
      <c r="I240" s="16"/>
      <c r="J240" s="16"/>
      <c r="K240" s="16"/>
      <c r="L240" s="16"/>
      <c r="M240" s="3"/>
      <c r="N240" s="3"/>
      <c r="O240" s="3"/>
      <c r="P240" s="42" t="s">
        <v>35</v>
      </c>
      <c r="Q240" s="43">
        <f t="shared" ref="Q240" si="207">SUM(Q237:Q239)</f>
        <v>225</v>
      </c>
      <c r="R240" s="43">
        <f t="shared" ref="R240" si="208">SUM(R237:R239)</f>
        <v>225</v>
      </c>
      <c r="S240" s="43">
        <f>SUM(S237:S239)</f>
        <v>225</v>
      </c>
      <c r="T240" s="43"/>
      <c r="U240" s="1"/>
      <c r="V240" s="6"/>
      <c r="W240" s="6"/>
      <c r="X240" s="6"/>
      <c r="Y240" s="6"/>
      <c r="Z240" s="42" t="s">
        <v>35</v>
      </c>
      <c r="AA240" s="43">
        <f t="shared" ref="AA240" si="209">SUM(AA237:AA239)</f>
        <v>225</v>
      </c>
      <c r="AB240" s="43">
        <f t="shared" ref="AB240" si="210">SUM(AB237:AB239)</f>
        <v>225</v>
      </c>
      <c r="AC240" s="43">
        <f>SUM(AC237:AC239)</f>
        <v>225</v>
      </c>
      <c r="AD240" s="43"/>
      <c r="AE240" s="1"/>
      <c r="AF240" s="6"/>
      <c r="AG240" s="6"/>
      <c r="AH240" s="6"/>
      <c r="AI240" s="6"/>
      <c r="AJ240" s="42" t="s">
        <v>35</v>
      </c>
      <c r="AK240" s="43"/>
      <c r="AL240" s="43">
        <f t="shared" ref="AL240:AM240" si="211">SUM(AL237:AL239)</f>
        <v>1</v>
      </c>
      <c r="AM240" s="43">
        <f t="shared" si="211"/>
        <v>1</v>
      </c>
      <c r="AN240" s="43" t="e">
        <f>SUM(AN237:AN239)</f>
        <v>#REF!</v>
      </c>
      <c r="AO240" s="1"/>
      <c r="AP240" s="6"/>
      <c r="AQ240" s="6"/>
      <c r="AR240" s="6"/>
      <c r="AS240" s="6"/>
      <c r="AT240" s="42" t="s">
        <v>35</v>
      </c>
      <c r="AU240" s="43">
        <f t="shared" ref="AU240" si="212">SUM(AU237:AU239)</f>
        <v>225</v>
      </c>
      <c r="AV240" s="43">
        <f t="shared" ref="AV240" si="213">SUM(AV237:AV239)</f>
        <v>225</v>
      </c>
      <c r="AW240" s="43">
        <f>SUM(AW237:AW239)</f>
        <v>225</v>
      </c>
      <c r="AX240" s="43"/>
      <c r="AY240" s="1"/>
      <c r="AZ240" s="19"/>
      <c r="BA240" s="19"/>
      <c r="BB240" s="19"/>
      <c r="BC240" s="19"/>
      <c r="BD240" s="42" t="s">
        <v>35</v>
      </c>
      <c r="BE240" s="43">
        <f t="shared" ref="BE240" si="214">SUM(BE237:BE239)</f>
        <v>225</v>
      </c>
      <c r="BF240" s="43">
        <f t="shared" ref="BF240" si="215">SUM(BF237:BF239)</f>
        <v>225</v>
      </c>
      <c r="BG240" s="43">
        <f>SUM(BG237:BG239)</f>
        <v>225</v>
      </c>
      <c r="BH240" s="43"/>
      <c r="BI240" s="1"/>
      <c r="BJ240" s="1"/>
      <c r="BK240" s="1"/>
      <c r="BL240" s="1"/>
      <c r="BM240" s="1"/>
      <c r="BN240" s="42" t="s">
        <v>35</v>
      </c>
      <c r="BO240" s="43">
        <f t="shared" ref="BO240:BR240" si="216">SUM(BO237:BO239)</f>
        <v>189</v>
      </c>
      <c r="BP240" s="43">
        <f t="shared" si="216"/>
        <v>191</v>
      </c>
      <c r="BQ240" s="43">
        <f t="shared" si="216"/>
        <v>189</v>
      </c>
      <c r="BR240" s="43">
        <f t="shared" si="216"/>
        <v>225</v>
      </c>
      <c r="BS240" s="1"/>
      <c r="BT240" s="1"/>
      <c r="BU240" s="1"/>
      <c r="BV240" s="1"/>
      <c r="BW240" s="1"/>
      <c r="BX240" s="42" t="s">
        <v>35</v>
      </c>
      <c r="BY240" s="43">
        <f t="shared" ref="BY240:BZ240" si="217">SUM(BY237:BY239)</f>
        <v>225</v>
      </c>
      <c r="BZ240" s="43">
        <f t="shared" si="217"/>
        <v>225</v>
      </c>
      <c r="CA240" s="43">
        <f>SUM(CA237:CA239)</f>
        <v>225</v>
      </c>
      <c r="CB240" s="43"/>
      <c r="CC240" s="1"/>
      <c r="CD240" s="1"/>
      <c r="CE240" s="1"/>
      <c r="CF240" s="1"/>
      <c r="CG240" s="1"/>
      <c r="CH240" s="1"/>
      <c r="CI240" s="99"/>
      <c r="CJ240" s="1"/>
      <c r="CK240" s="1"/>
      <c r="CL240" s="1"/>
      <c r="CM240" s="1"/>
      <c r="CN240" s="1"/>
      <c r="CO240" s="1"/>
      <c r="CP240" s="56" t="s">
        <v>19</v>
      </c>
      <c r="CQ240" s="112">
        <f t="shared" si="206"/>
        <v>7</v>
      </c>
      <c r="CR240" s="135"/>
      <c r="CS240" s="1"/>
      <c r="CT240" s="1"/>
    </row>
    <row r="241" spans="1:98" ht="16.5" thickBot="1" x14ac:dyDescent="0.3">
      <c r="A241" s="34" t="s">
        <v>15</v>
      </c>
      <c r="B241" s="73">
        <f>COUNTIF(Tabel1[Region],A241)</f>
        <v>67</v>
      </c>
      <c r="C241" s="70">
        <f>B241/$B$242</f>
        <v>0.36216216216216218</v>
      </c>
      <c r="D241" s="76"/>
      <c r="E241" s="1"/>
      <c r="F241" s="16"/>
      <c r="G241" s="16"/>
      <c r="H241" s="16"/>
      <c r="I241" s="16"/>
      <c r="J241" s="16"/>
      <c r="K241" s="16"/>
      <c r="L241" s="16"/>
      <c r="M241" s="3"/>
      <c r="N241" s="3"/>
      <c r="O241" s="3"/>
      <c r="P241" s="44" t="s">
        <v>36</v>
      </c>
      <c r="Q241">
        <f>COUNTIF(N2:N226,"#DIVISION/0!")</f>
        <v>0</v>
      </c>
      <c r="R241">
        <f>COUNTIF(O2:O226,"#DIVISION/0!")</f>
        <v>0</v>
      </c>
      <c r="S241">
        <f>COUNTIF(P2:P226,"#DIVISION/0!")</f>
        <v>0</v>
      </c>
      <c r="T241"/>
      <c r="U241" s="1"/>
      <c r="V241" s="6"/>
      <c r="W241" s="6"/>
      <c r="X241" s="6"/>
      <c r="Y241" s="6"/>
      <c r="Z241" s="44" t="s">
        <v>36</v>
      </c>
      <c r="AA241">
        <f>COUNTIF(X2:X226,"#DIVISION/0!")</f>
        <v>0</v>
      </c>
      <c r="AB241">
        <f>COUNTIF(Y2:Y226,"#DIVISION/0!")</f>
        <v>0</v>
      </c>
      <c r="AC241">
        <f>COUNTIF(Z2:Z226,"#DIVISION/0!")</f>
        <v>0</v>
      </c>
      <c r="AD241"/>
      <c r="AE241"/>
      <c r="AF241" s="6"/>
      <c r="AG241" s="6"/>
      <c r="AH241" s="6"/>
      <c r="AI241" s="6"/>
      <c r="AJ241" s="44" t="s">
        <v>36</v>
      </c>
      <c r="AK241"/>
      <c r="AL241">
        <f>COUNTIF(AF2:AF2,"#DIVISION/0!")</f>
        <v>0</v>
      </c>
      <c r="AM241">
        <f>COUNTIF(AG2:AG2,"#DIVISION/0!")</f>
        <v>0</v>
      </c>
      <c r="AN241" t="e">
        <f>COUNTIF(#REF!,"#DIVISION/0!")</f>
        <v>#REF!</v>
      </c>
      <c r="AO241"/>
      <c r="AP241" s="6"/>
      <c r="AQ241" s="6"/>
      <c r="AR241" s="6"/>
      <c r="AS241" s="6"/>
      <c r="AT241" s="44" t="s">
        <v>36</v>
      </c>
      <c r="AU241">
        <f>COUNTIF(AR2:AR226,"#DIVISION/0!")</f>
        <v>0</v>
      </c>
      <c r="AV241">
        <f>COUNTIF(AS2:AS226,"#DIVISION/0!")</f>
        <v>0</v>
      </c>
      <c r="AW241">
        <f>COUNTIF(AT2:AT226,"#DIVISION/0!")</f>
        <v>0</v>
      </c>
      <c r="AX241"/>
      <c r="AY241"/>
      <c r="AZ241" s="19"/>
      <c r="BA241" s="19"/>
      <c r="BB241" s="19"/>
      <c r="BC241" s="19"/>
      <c r="BD241" s="44" t="s">
        <v>36</v>
      </c>
      <c r="BE241">
        <f>COUNTIF(BB2:BB226,"#DIVISION/0!")</f>
        <v>0</v>
      </c>
      <c r="BF241">
        <f>COUNTIF(BC2:BC226,"#DIVISION/0!")</f>
        <v>0</v>
      </c>
      <c r="BG241">
        <f>COUNTIF(BD2:BD226,"#DIVISION/0!")</f>
        <v>0</v>
      </c>
      <c r="BH241"/>
      <c r="BI241"/>
      <c r="BJ241" s="1"/>
      <c r="BK241" s="1"/>
      <c r="BL241" s="1"/>
      <c r="BM241" s="1"/>
      <c r="BN241" s="44" t="s">
        <v>36</v>
      </c>
      <c r="BO241">
        <f>COUNTIF(BI2:BI226,"#DIVISION/0!")</f>
        <v>36</v>
      </c>
      <c r="BP241">
        <f>COUNTIF(BJ2:BJ226,"#DIVISION/0!")</f>
        <v>34</v>
      </c>
      <c r="BQ241">
        <f>COUNTIF(BK2:BK226,"#DIVISION/0!")</f>
        <v>36</v>
      </c>
      <c r="BR241">
        <f>COUNTIF(BL2:BL226,"#DIVISION/0!")</f>
        <v>0</v>
      </c>
      <c r="BS241"/>
      <c r="BT241" s="1"/>
      <c r="BU241" s="1"/>
      <c r="BV241" s="1"/>
      <c r="BW241" s="1"/>
      <c r="BX241" s="44" t="s">
        <v>36</v>
      </c>
      <c r="BY241">
        <f>COUNTIF(BV2:BV226,"#DIVISION/0!")</f>
        <v>0</v>
      </c>
      <c r="BZ241">
        <f>COUNTIF(BW2:BW226,"#DIVISION/0!")</f>
        <v>0</v>
      </c>
      <c r="CA241">
        <f>COUNTIF(BX2:BX226,"#DIVISION/0!")</f>
        <v>0</v>
      </c>
      <c r="CB241"/>
      <c r="CC241" s="1"/>
      <c r="CD241" s="1"/>
      <c r="CE241" s="1"/>
      <c r="CF241" s="1"/>
      <c r="CG241" s="1"/>
      <c r="CH241" s="1"/>
      <c r="CI241" s="99"/>
      <c r="CJ241" s="1"/>
      <c r="CK241" s="1"/>
      <c r="CL241" s="1"/>
      <c r="CM241" s="1"/>
      <c r="CN241" s="1"/>
      <c r="CO241" s="1"/>
      <c r="CP241" s="57" t="s">
        <v>22</v>
      </c>
      <c r="CQ241" s="64">
        <f t="shared" si="206"/>
        <v>0</v>
      </c>
      <c r="CR241" s="136"/>
      <c r="CS241" s="1"/>
      <c r="CT241" s="1"/>
    </row>
    <row r="242" spans="1:98" ht="16.5" thickBot="1" x14ac:dyDescent="0.3">
      <c r="A242" s="32" t="s">
        <v>25</v>
      </c>
      <c r="B242" s="69">
        <f>SUM(B237:B241)</f>
        <v>185</v>
      </c>
      <c r="C242" s="71">
        <f>SUM(C237:C241)</f>
        <v>1</v>
      </c>
      <c r="D242" s="95"/>
      <c r="E242" s="1"/>
      <c r="F242" s="16"/>
      <c r="G242" s="16"/>
      <c r="H242" s="16"/>
      <c r="I242" s="16"/>
      <c r="J242" s="16"/>
      <c r="K242" s="16"/>
      <c r="L242" s="16"/>
      <c r="M242" s="3"/>
      <c r="N242" s="3"/>
      <c r="O242" s="3"/>
      <c r="P242" s="42" t="s">
        <v>37</v>
      </c>
      <c r="Q242" s="45">
        <f t="shared" ref="Q242:S242" si="218">Q237/Q240</f>
        <v>0.04</v>
      </c>
      <c r="R242" s="45">
        <f t="shared" si="218"/>
        <v>0.25333333333333335</v>
      </c>
      <c r="S242" s="45">
        <f t="shared" si="218"/>
        <v>0.37777777777777777</v>
      </c>
      <c r="T242" s="45"/>
      <c r="U242" s="81"/>
      <c r="V242" s="6"/>
      <c r="W242" s="6"/>
      <c r="X242" s="6"/>
      <c r="Y242" s="6"/>
      <c r="Z242" s="42" t="s">
        <v>37</v>
      </c>
      <c r="AA242" s="45">
        <f t="shared" ref="AA242:AC242" si="219">AA237/AA240</f>
        <v>0.16</v>
      </c>
      <c r="AB242" s="45">
        <f t="shared" si="219"/>
        <v>0.48888888888888887</v>
      </c>
      <c r="AC242" s="45">
        <f t="shared" si="219"/>
        <v>0.59111111111111114</v>
      </c>
      <c r="AD242" s="45"/>
      <c r="AE242" s="81"/>
      <c r="AF242" s="6"/>
      <c r="AG242" s="6"/>
      <c r="AH242" s="6"/>
      <c r="AI242" s="6"/>
      <c r="AJ242" s="42" t="s">
        <v>37</v>
      </c>
      <c r="AK242" s="45"/>
      <c r="AL242" s="45">
        <f t="shared" ref="AL242:AM242" si="220">AL237/AL240</f>
        <v>0</v>
      </c>
      <c r="AM242" s="45">
        <f t="shared" si="220"/>
        <v>1</v>
      </c>
      <c r="AN242" s="45" t="e">
        <f>AN237/AN240</f>
        <v>#REF!</v>
      </c>
      <c r="AO242" s="81"/>
      <c r="AP242" s="6"/>
      <c r="AQ242" s="6"/>
      <c r="AR242" s="6"/>
      <c r="AS242" s="6"/>
      <c r="AT242" s="42" t="s">
        <v>37</v>
      </c>
      <c r="AU242" s="45">
        <f t="shared" ref="AU242:AW242" si="221">AU237/AU240</f>
        <v>0.18222222222222223</v>
      </c>
      <c r="AV242" s="45">
        <f t="shared" si="221"/>
        <v>0.44444444444444442</v>
      </c>
      <c r="AW242" s="45">
        <f t="shared" si="221"/>
        <v>0.55111111111111111</v>
      </c>
      <c r="AX242" s="45"/>
      <c r="AY242" s="81"/>
      <c r="AZ242" s="19"/>
      <c r="BA242" s="19"/>
      <c r="BB242" s="19"/>
      <c r="BC242" s="19"/>
      <c r="BD242" s="42" t="s">
        <v>37</v>
      </c>
      <c r="BE242" s="45">
        <f t="shared" ref="BE242:BG242" si="222">BE237/BE240</f>
        <v>0.16</v>
      </c>
      <c r="BF242" s="45">
        <f t="shared" si="222"/>
        <v>0.55555555555555558</v>
      </c>
      <c r="BG242" s="45">
        <f t="shared" si="222"/>
        <v>0.64888888888888885</v>
      </c>
      <c r="BH242" s="45"/>
      <c r="BI242" s="81"/>
      <c r="BJ242" s="1"/>
      <c r="BK242" s="1"/>
      <c r="BL242" s="1"/>
      <c r="BM242" s="1"/>
      <c r="BN242" s="42" t="s">
        <v>37</v>
      </c>
      <c r="BO242" s="45">
        <f t="shared" ref="BO242:BR242" si="223">BO237/BO240</f>
        <v>0.16402116402116401</v>
      </c>
      <c r="BP242" s="45">
        <f t="shared" si="223"/>
        <v>0.61256544502617805</v>
      </c>
      <c r="BQ242" s="45">
        <f t="shared" si="223"/>
        <v>0.69312169312169314</v>
      </c>
      <c r="BR242" s="45">
        <f t="shared" si="223"/>
        <v>0.13777777777777778</v>
      </c>
      <c r="BS242" s="81"/>
      <c r="BT242" s="1"/>
      <c r="BU242" s="1"/>
      <c r="BV242" s="1"/>
      <c r="BW242" s="1"/>
      <c r="BX242" s="42" t="s">
        <v>37</v>
      </c>
      <c r="BY242" s="45">
        <f t="shared" ref="BY242:BZ242" si="224">BY237/BY240</f>
        <v>0.13333333333333333</v>
      </c>
      <c r="BZ242" s="45">
        <f t="shared" si="224"/>
        <v>0.50222222222222224</v>
      </c>
      <c r="CA242" s="45">
        <f t="shared" ref="CA242" si="225">CA237/CA240</f>
        <v>0.50666666666666671</v>
      </c>
      <c r="CB242" s="45"/>
      <c r="CC242" s="81"/>
      <c r="CD242" s="81"/>
      <c r="CE242" s="81"/>
      <c r="CF242" s="81"/>
      <c r="CG242" s="81"/>
      <c r="CH242" s="81"/>
      <c r="CI242" s="103"/>
      <c r="CJ242" s="81"/>
      <c r="CK242" s="81"/>
      <c r="CL242" s="81"/>
      <c r="CM242" s="81"/>
      <c r="CN242" s="81"/>
      <c r="CO242" s="1"/>
      <c r="CP242" s="59" t="s">
        <v>9</v>
      </c>
      <c r="CQ242" s="110">
        <f t="shared" si="206"/>
        <v>81</v>
      </c>
      <c r="CR242" s="60">
        <f>CQ242/CQ243</f>
        <v>0.39705882352941174</v>
      </c>
      <c r="CS242" s="1"/>
      <c r="CT242" s="1"/>
    </row>
    <row r="243" spans="1:98" ht="16.5" thickBot="1" x14ac:dyDescent="0.3">
      <c r="A243" s="1"/>
      <c r="B243" s="9"/>
      <c r="C243" s="1"/>
      <c r="D243" s="1"/>
      <c r="E243" s="1"/>
      <c r="F243" s="16"/>
      <c r="G243" s="16"/>
      <c r="H243" s="16"/>
      <c r="I243" s="16"/>
      <c r="J243" s="16"/>
      <c r="K243" s="16"/>
      <c r="L243" s="16"/>
      <c r="M243" s="3"/>
      <c r="N243" s="3"/>
      <c r="O243" s="3"/>
      <c r="P243" s="46" t="s">
        <v>25</v>
      </c>
      <c r="Q243" s="34">
        <f t="shared" ref="Q243:S243" si="226">Q237+Q238+Q239+Q241</f>
        <v>225</v>
      </c>
      <c r="R243" s="34">
        <f t="shared" si="226"/>
        <v>225</v>
      </c>
      <c r="S243" s="34">
        <f t="shared" si="226"/>
        <v>225</v>
      </c>
      <c r="T243" s="34"/>
      <c r="U243" s="1"/>
      <c r="V243" s="6"/>
      <c r="W243" s="6"/>
      <c r="X243" s="6"/>
      <c r="Y243" s="6"/>
      <c r="Z243" s="46" t="s">
        <v>25</v>
      </c>
      <c r="AA243" s="34">
        <f t="shared" ref="AA243:AC243" si="227">AA237+AA238+AA239+AA241</f>
        <v>225</v>
      </c>
      <c r="AB243" s="34">
        <f t="shared" si="227"/>
        <v>225</v>
      </c>
      <c r="AC243" s="34">
        <f t="shared" si="227"/>
        <v>225</v>
      </c>
      <c r="AD243" s="34"/>
      <c r="AE243" s="1"/>
      <c r="AF243" s="6"/>
      <c r="AG243" s="6"/>
      <c r="AH243" s="6"/>
      <c r="AI243" s="6"/>
      <c r="AJ243" s="46" t="s">
        <v>25</v>
      </c>
      <c r="AK243" s="34"/>
      <c r="AL243" s="34">
        <f t="shared" ref="AL243:AM243" si="228">AL237+AL238+AL239+AL241</f>
        <v>1</v>
      </c>
      <c r="AM243" s="34">
        <f t="shared" si="228"/>
        <v>1</v>
      </c>
      <c r="AN243" s="34" t="e">
        <f>AN237+AN238+AN239+AN241</f>
        <v>#REF!</v>
      </c>
      <c r="AO243" s="1"/>
      <c r="AP243" s="6"/>
      <c r="AQ243" s="6"/>
      <c r="AR243" s="6"/>
      <c r="AS243" s="6"/>
      <c r="AT243" s="46" t="s">
        <v>25</v>
      </c>
      <c r="AU243" s="34">
        <f t="shared" ref="AU243:AW243" si="229">AU237+AU238+AU239+AU241</f>
        <v>225</v>
      </c>
      <c r="AV243" s="34">
        <f t="shared" si="229"/>
        <v>225</v>
      </c>
      <c r="AW243" s="34">
        <f t="shared" si="229"/>
        <v>225</v>
      </c>
      <c r="AX243" s="34"/>
      <c r="AY243" s="1"/>
      <c r="AZ243" s="19"/>
      <c r="BA243" s="19"/>
      <c r="BB243" s="19"/>
      <c r="BC243" s="19"/>
      <c r="BD243" s="46" t="s">
        <v>25</v>
      </c>
      <c r="BE243" s="34">
        <f t="shared" ref="BE243:BG243" si="230">BE237+BE238+BE239+BE241</f>
        <v>225</v>
      </c>
      <c r="BF243" s="34">
        <f t="shared" si="230"/>
        <v>225</v>
      </c>
      <c r="BG243" s="34">
        <f t="shared" si="230"/>
        <v>225</v>
      </c>
      <c r="BH243" s="34"/>
      <c r="BI243" s="1"/>
      <c r="BJ243" s="1"/>
      <c r="BK243" s="1"/>
      <c r="BL243" s="1"/>
      <c r="BM243" s="1"/>
      <c r="BN243" s="46" t="s">
        <v>25</v>
      </c>
      <c r="BO243" s="34">
        <f t="shared" ref="BO243:BR243" si="231">BO237+BO238+BO239+BO241</f>
        <v>225</v>
      </c>
      <c r="BP243" s="34">
        <f t="shared" si="231"/>
        <v>225</v>
      </c>
      <c r="BQ243" s="34">
        <f t="shared" si="231"/>
        <v>225</v>
      </c>
      <c r="BR243" s="34">
        <f t="shared" si="231"/>
        <v>225</v>
      </c>
      <c r="BS243" s="1"/>
      <c r="BT243" s="1"/>
      <c r="BU243" s="1"/>
      <c r="BV243" s="1"/>
      <c r="BW243" s="1"/>
      <c r="BX243" s="46" t="s">
        <v>25</v>
      </c>
      <c r="BY243" s="34">
        <f t="shared" ref="BY243:BZ243" si="232">BY237+BY238+BY239+BY241</f>
        <v>225</v>
      </c>
      <c r="BZ243" s="34">
        <f t="shared" si="232"/>
        <v>225</v>
      </c>
      <c r="CA243" s="34">
        <f t="shared" ref="CA243" si="233">CA237+CA238+CA239+CA241</f>
        <v>225</v>
      </c>
      <c r="CB243" s="34"/>
      <c r="CC243" s="1"/>
      <c r="CD243" s="1"/>
      <c r="CE243" s="1"/>
      <c r="CF243" s="1"/>
      <c r="CG243" s="1"/>
      <c r="CH243" s="1"/>
      <c r="CI243" s="99"/>
      <c r="CJ243" s="1"/>
      <c r="CK243" s="1"/>
      <c r="CL243" s="1"/>
      <c r="CM243" s="1"/>
      <c r="CN243" s="1"/>
      <c r="CO243" s="1"/>
      <c r="CP243" s="57" t="s">
        <v>25</v>
      </c>
      <c r="CQ243" s="61">
        <f>SUM(CQ236:CQ242)</f>
        <v>204</v>
      </c>
      <c r="CR243" s="58">
        <f>SUM(CR236:CR242)</f>
        <v>1</v>
      </c>
      <c r="CS243" s="1"/>
      <c r="CT243" s="1"/>
    </row>
    <row r="244" spans="1:98" x14ac:dyDescent="0.25">
      <c r="A244" s="1"/>
      <c r="B244" s="9"/>
      <c r="C244" s="1"/>
      <c r="D244" s="1"/>
      <c r="E244" s="1"/>
      <c r="F244" s="16"/>
      <c r="G244" s="16"/>
      <c r="H244" s="16"/>
      <c r="I244" s="16"/>
      <c r="J244" s="16"/>
      <c r="K244" s="16"/>
      <c r="L244" s="16"/>
      <c r="M244" s="3"/>
      <c r="N244" s="3"/>
      <c r="O244" s="3"/>
      <c r="P244" s="84" t="s">
        <v>38</v>
      </c>
      <c r="Q244" s="82">
        <f t="shared" ref="Q244" si="234">Q237-R237</f>
        <v>-48</v>
      </c>
      <c r="R244" s="82">
        <f t="shared" ref="R244" si="235">R237-S237</f>
        <v>-28</v>
      </c>
      <c r="S244" s="82">
        <f t="shared" ref="S244" si="236">S237-T237</f>
        <v>85</v>
      </c>
      <c r="T244" s="82">
        <f t="shared" ref="T244" si="237">T237-U237</f>
        <v>0</v>
      </c>
      <c r="U244" s="82"/>
      <c r="V244" s="6"/>
      <c r="W244" s="6"/>
      <c r="X244" s="6"/>
      <c r="Y244" s="6"/>
      <c r="Z244" s="84" t="s">
        <v>38</v>
      </c>
      <c r="AA244" s="82">
        <f t="shared" ref="AA244" si="238">AA237-AB237</f>
        <v>-74</v>
      </c>
      <c r="AB244" s="82">
        <f t="shared" ref="AB244" si="239">AB237-AC237</f>
        <v>-23</v>
      </c>
      <c r="AC244" s="82">
        <f t="shared" ref="AC244" si="240">AC237-AD237</f>
        <v>133</v>
      </c>
      <c r="AD244" s="82">
        <f t="shared" ref="AD244" si="241">AD237-AE237</f>
        <v>0</v>
      </c>
      <c r="AE244" s="82"/>
      <c r="AF244" s="6"/>
      <c r="AG244" s="6"/>
      <c r="AH244" s="6"/>
      <c r="AI244" s="6"/>
      <c r="AJ244" s="84" t="s">
        <v>38</v>
      </c>
      <c r="AK244" s="82"/>
      <c r="AL244" s="82">
        <f t="shared" ref="AL244:AM244" si="242">AL237-AM237</f>
        <v>-1</v>
      </c>
      <c r="AM244" s="82" t="e">
        <f t="shared" si="242"/>
        <v>#REF!</v>
      </c>
      <c r="AN244" s="82" t="e">
        <f>AN237-#REF!</f>
        <v>#REF!</v>
      </c>
      <c r="AO244" s="82"/>
      <c r="AP244" s="6"/>
      <c r="AQ244" s="6"/>
      <c r="AR244" s="6"/>
      <c r="AS244" s="6"/>
      <c r="AT244" s="84" t="s">
        <v>38</v>
      </c>
      <c r="AU244" s="82">
        <f t="shared" ref="AU244" si="243">AU237-AV237</f>
        <v>-59</v>
      </c>
      <c r="AV244" s="82">
        <f t="shared" ref="AV244" si="244">AV237-AW237</f>
        <v>-24</v>
      </c>
      <c r="AW244" s="82">
        <f t="shared" ref="AW244" si="245">AW237-AX237</f>
        <v>124</v>
      </c>
      <c r="AX244" s="82">
        <f t="shared" ref="AX244" si="246">AX237-AY237</f>
        <v>0</v>
      </c>
      <c r="AY244" s="82"/>
      <c r="AZ244" s="19"/>
      <c r="BA244" s="19"/>
      <c r="BB244" s="19"/>
      <c r="BC244" s="19"/>
      <c r="BD244" s="84" t="s">
        <v>38</v>
      </c>
      <c r="BE244" s="82">
        <f t="shared" ref="BE244" si="247">BE237-BF237</f>
        <v>-89</v>
      </c>
      <c r="BF244" s="82">
        <f t="shared" ref="BF244" si="248">BF237-BG237</f>
        <v>-21</v>
      </c>
      <c r="BG244" s="82">
        <f t="shared" ref="BG244" si="249">BG237-BH237</f>
        <v>146</v>
      </c>
      <c r="BH244" s="82">
        <f t="shared" ref="BH244" si="250">BH237-BI237</f>
        <v>0</v>
      </c>
      <c r="BI244" s="82"/>
      <c r="BJ244" s="1"/>
      <c r="BK244" s="1"/>
      <c r="BL244" s="1"/>
      <c r="BM244" s="1"/>
      <c r="BN244" s="84" t="s">
        <v>38</v>
      </c>
      <c r="BO244" s="82">
        <f t="shared" ref="BO244" si="251">BO237-BP237</f>
        <v>-86</v>
      </c>
      <c r="BP244" s="82">
        <f t="shared" ref="BP244" si="252">BP237-BQ237</f>
        <v>-14</v>
      </c>
      <c r="BQ244" s="82">
        <f t="shared" ref="BQ244" si="253">BQ237-BR237</f>
        <v>100</v>
      </c>
      <c r="BR244" s="82">
        <f t="shared" ref="BR244" si="254">BR237-BS237</f>
        <v>31</v>
      </c>
      <c r="BS244" s="82"/>
      <c r="BT244" s="1"/>
      <c r="BU244" s="1"/>
      <c r="BV244" s="1"/>
      <c r="BW244" s="1"/>
      <c r="BX244" s="84" t="s">
        <v>38</v>
      </c>
      <c r="BY244" s="82">
        <f t="shared" ref="BY244" si="255">BY237-BZ237</f>
        <v>-83</v>
      </c>
      <c r="BZ244" s="82">
        <f t="shared" ref="BZ244" si="256">BZ237-CA237</f>
        <v>-1</v>
      </c>
      <c r="CA244" s="82">
        <f t="shared" ref="CA244" si="257">CA237-CB237</f>
        <v>114</v>
      </c>
      <c r="CB244" s="82">
        <f t="shared" ref="CB244" si="258">CB237-CC237</f>
        <v>0</v>
      </c>
      <c r="CC244" s="82"/>
      <c r="CD244" s="82"/>
      <c r="CE244" s="82"/>
      <c r="CF244" s="82"/>
      <c r="CG244" s="82"/>
      <c r="CH244" s="82"/>
      <c r="CI244" s="104"/>
      <c r="CJ244" s="82"/>
      <c r="CK244" s="82"/>
      <c r="CL244" s="82"/>
      <c r="CM244" s="82"/>
      <c r="CN244" s="82"/>
      <c r="CO244" s="1"/>
      <c r="CP244" s="1"/>
      <c r="CQ244" s="1"/>
      <c r="CR244" s="1"/>
      <c r="CS244" s="1"/>
      <c r="CT244" s="1"/>
    </row>
    <row r="245" spans="1:98" ht="16.5" thickBot="1" x14ac:dyDescent="0.3">
      <c r="A245" s="1"/>
      <c r="B245" s="9"/>
      <c r="C245" s="1"/>
      <c r="D245" s="1"/>
      <c r="E245" s="1"/>
      <c r="F245" s="16"/>
      <c r="G245" s="16"/>
      <c r="H245" s="16"/>
      <c r="I245" s="16"/>
      <c r="J245" s="16"/>
      <c r="K245" s="16"/>
      <c r="L245" s="16"/>
      <c r="M245" s="3"/>
      <c r="N245" s="3"/>
      <c r="O245" s="3"/>
      <c r="P245" s="85" t="s">
        <v>39</v>
      </c>
      <c r="Q245" s="86">
        <f t="shared" ref="Q245" si="259">(Q242-R242)/ABS(R242)</f>
        <v>-0.84210526315789469</v>
      </c>
      <c r="R245" s="86">
        <f t="shared" ref="R245" si="260">(R242-S242)/ABS(S242)</f>
        <v>-0.32941176470588229</v>
      </c>
      <c r="S245" s="86" t="e">
        <f t="shared" ref="S245" si="261">(S242-T242)/ABS(T242)</f>
        <v>#DIV/0!</v>
      </c>
      <c r="T245" s="86" t="e">
        <f t="shared" ref="T245" si="262">(T242-U242)/ABS(U242)</f>
        <v>#DIV/0!</v>
      </c>
      <c r="U245" s="83"/>
      <c r="V245" s="6"/>
      <c r="W245" s="6"/>
      <c r="X245" s="6"/>
      <c r="Y245" s="6"/>
      <c r="Z245" s="85" t="s">
        <v>39</v>
      </c>
      <c r="AA245" s="86">
        <f t="shared" ref="AA245" si="263">(AA242-AB242)/ABS(AB242)</f>
        <v>-0.67272727272727273</v>
      </c>
      <c r="AB245" s="86">
        <f t="shared" ref="AB245" si="264">(AB242-AC242)/ABS(AC242)</f>
        <v>-0.17293233082706774</v>
      </c>
      <c r="AC245" s="86" t="e">
        <f t="shared" ref="AC245" si="265">(AC242-AD242)/ABS(AD242)</f>
        <v>#DIV/0!</v>
      </c>
      <c r="AD245" s="86" t="e">
        <f t="shared" ref="AD245" si="266">(AD242-AE242)/ABS(AE242)</f>
        <v>#DIV/0!</v>
      </c>
      <c r="AE245" s="83"/>
      <c r="AF245" s="6"/>
      <c r="AG245" s="6"/>
      <c r="AH245" s="6"/>
      <c r="AI245" s="6"/>
      <c r="AJ245" s="85" t="s">
        <v>39</v>
      </c>
      <c r="AK245" s="86"/>
      <c r="AL245" s="86">
        <f t="shared" ref="AL245:AM245" si="267">(AL242-AM242)/ABS(AM242)</f>
        <v>-1</v>
      </c>
      <c r="AM245" s="86" t="e">
        <f t="shared" si="267"/>
        <v>#REF!</v>
      </c>
      <c r="AN245" s="86" t="e">
        <f>(AN242-#REF!)/ABS(#REF!)</f>
        <v>#REF!</v>
      </c>
      <c r="AO245" s="83"/>
      <c r="AP245" s="6"/>
      <c r="AQ245" s="6"/>
      <c r="AR245" s="6"/>
      <c r="AS245" s="6"/>
      <c r="AT245" s="85" t="s">
        <v>39</v>
      </c>
      <c r="AU245" s="86">
        <f t="shared" ref="AU245" si="268">(AU242-AV242)/ABS(AV242)</f>
        <v>-0.59</v>
      </c>
      <c r="AV245" s="86">
        <f t="shared" ref="AV245" si="269">(AV242-AW242)/ABS(AW242)</f>
        <v>-0.19354838709677424</v>
      </c>
      <c r="AW245" s="86" t="e">
        <f t="shared" ref="AW245" si="270">(AW242-AX242)/ABS(AX242)</f>
        <v>#DIV/0!</v>
      </c>
      <c r="AX245" s="86" t="e">
        <f t="shared" ref="AX245" si="271">(AX242-AY242)/ABS(AY242)</f>
        <v>#DIV/0!</v>
      </c>
      <c r="AY245" s="83"/>
      <c r="AZ245" s="19"/>
      <c r="BA245" s="19"/>
      <c r="BB245" s="19"/>
      <c r="BC245" s="19"/>
      <c r="BD245" s="85" t="s">
        <v>39</v>
      </c>
      <c r="BE245" s="86">
        <f t="shared" ref="BE245" si="272">(BE242-BF242)/ABS(BF242)</f>
        <v>-0.71199999999999997</v>
      </c>
      <c r="BF245" s="86">
        <f t="shared" ref="BF245" si="273">(BF242-BG242)/ABS(BG242)</f>
        <v>-0.14383561643835607</v>
      </c>
      <c r="BG245" s="86" t="e">
        <f t="shared" ref="BG245" si="274">(BG242-BH242)/ABS(BH242)</f>
        <v>#DIV/0!</v>
      </c>
      <c r="BH245" s="86" t="e">
        <f t="shared" ref="BH245" si="275">(BH242-BI242)/ABS(BI242)</f>
        <v>#DIV/0!</v>
      </c>
      <c r="BI245" s="83"/>
      <c r="BJ245" s="1"/>
      <c r="BK245" s="1"/>
      <c r="BL245" s="1"/>
      <c r="BM245" s="1"/>
      <c r="BN245" s="85" t="s">
        <v>39</v>
      </c>
      <c r="BO245" s="86">
        <f t="shared" ref="BO245" si="276">(BO242-BP242)/ABS(BP242)</f>
        <v>-0.73223895446117671</v>
      </c>
      <c r="BP245" s="86">
        <f t="shared" ref="BP245" si="277">(BP242-BQ242)/ABS(BQ242)</f>
        <v>-0.11622237320650651</v>
      </c>
      <c r="BQ245" s="86">
        <f t="shared" ref="BQ245" si="278">(BQ242-BR242)/ABS(BR242)</f>
        <v>4.0307219662058369</v>
      </c>
      <c r="BR245" s="86" t="e">
        <f t="shared" ref="BR245" si="279">(BR242-BS242)/ABS(BS242)</f>
        <v>#DIV/0!</v>
      </c>
      <c r="BS245" s="83"/>
      <c r="BT245" s="1"/>
      <c r="BU245" s="1"/>
      <c r="BV245" s="1"/>
      <c r="BW245" s="1"/>
      <c r="BX245" s="85" t="s">
        <v>39</v>
      </c>
      <c r="BY245" s="86">
        <f t="shared" ref="BY245" si="280">(BY242-BZ242)/ABS(BZ242)</f>
        <v>-0.73451327433628322</v>
      </c>
      <c r="BZ245" s="86">
        <f t="shared" ref="BZ245" si="281">(BZ242-CA242)/ABS(CA242)</f>
        <v>-8.7719298245614585E-3</v>
      </c>
      <c r="CA245" s="86" t="e">
        <f t="shared" ref="CA245" si="282">(CA242-CB242)/ABS(CB242)</f>
        <v>#DIV/0!</v>
      </c>
      <c r="CB245" s="86" t="e">
        <f t="shared" ref="CB245" si="283">(CB242-CC242)/ABS(CC242)</f>
        <v>#DIV/0!</v>
      </c>
      <c r="CC245" s="83"/>
      <c r="CD245" s="83"/>
      <c r="CE245" s="83"/>
      <c r="CF245" s="83"/>
      <c r="CG245" s="83"/>
      <c r="CH245" s="83"/>
      <c r="CI245" s="103"/>
      <c r="CJ245" s="83"/>
      <c r="CK245" s="83"/>
      <c r="CL245" s="83"/>
      <c r="CM245" s="83"/>
      <c r="CN245" s="83"/>
      <c r="CO245" s="1"/>
      <c r="CP245" s="1"/>
      <c r="CQ245" s="1"/>
      <c r="CR245" s="1"/>
      <c r="CS245" s="1"/>
      <c r="CT245" s="1"/>
    </row>
    <row r="246" spans="1:98" x14ac:dyDescent="0.25">
      <c r="A246" s="1"/>
      <c r="B246" s="9"/>
      <c r="C246" s="1"/>
      <c r="D246" s="1"/>
      <c r="E246" s="1"/>
      <c r="F246" s="16"/>
      <c r="G246" s="16"/>
      <c r="H246" s="16"/>
      <c r="I246" s="16"/>
      <c r="J246" s="16"/>
      <c r="K246" s="16"/>
      <c r="L246" s="16"/>
      <c r="M246" s="3"/>
      <c r="N246" s="3"/>
      <c r="O246" s="3"/>
      <c r="P246" s="1" t="s">
        <v>40</v>
      </c>
      <c r="Q246" s="1"/>
      <c r="R246" s="1"/>
      <c r="S246" s="1"/>
      <c r="T246" s="1"/>
      <c r="U246" s="1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19"/>
      <c r="BA246" s="19"/>
      <c r="BB246" s="19"/>
      <c r="BC246" s="19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9"/>
      <c r="BO246" s="19"/>
      <c r="BP246" s="19"/>
      <c r="BQ246" s="19"/>
      <c r="BR246" s="19"/>
      <c r="BS246" s="19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99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</row>
    <row r="247" spans="1:98" ht="16.5" thickBot="1" x14ac:dyDescent="0.3">
      <c r="A247" s="1"/>
      <c r="B247" s="9"/>
      <c r="C247" s="1"/>
      <c r="D247" s="1"/>
      <c r="E247" s="1"/>
      <c r="F247" s="16"/>
      <c r="G247" s="16"/>
      <c r="H247" s="16"/>
      <c r="I247" s="16"/>
      <c r="J247" s="16"/>
      <c r="K247" s="16"/>
      <c r="L247" s="16"/>
      <c r="M247" s="3"/>
      <c r="N247" s="3"/>
      <c r="O247" s="3"/>
      <c r="P247" s="1"/>
      <c r="Q247" s="1"/>
      <c r="R247" s="1"/>
      <c r="S247" s="1"/>
      <c r="T247" s="1"/>
      <c r="U247" s="1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19"/>
      <c r="BA247" s="19"/>
      <c r="BB247" s="19"/>
      <c r="BC247" s="19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9"/>
      <c r="BO247" s="19"/>
      <c r="BP247" s="19"/>
      <c r="BQ247" s="19"/>
      <c r="BR247" s="19"/>
      <c r="BS247" s="19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99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</row>
    <row r="248" spans="1:98" ht="16.5" thickBo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3"/>
      <c r="N248" s="23"/>
      <c r="O248" s="23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47" t="s">
        <v>41</v>
      </c>
      <c r="AA248" s="40">
        <v>2024</v>
      </c>
      <c r="AB248" s="40">
        <v>2023</v>
      </c>
      <c r="AC248" s="40">
        <v>2022</v>
      </c>
      <c r="AD248" s="40">
        <v>2021</v>
      </c>
      <c r="AE248" s="62"/>
      <c r="AF248" s="62"/>
      <c r="AG248" s="62"/>
      <c r="AH248" s="62"/>
      <c r="AI248" s="62"/>
      <c r="AJ248" s="47" t="s">
        <v>41</v>
      </c>
      <c r="AK248" s="40"/>
      <c r="AL248" s="40">
        <v>2022</v>
      </c>
      <c r="AM248" s="40">
        <v>2021</v>
      </c>
      <c r="AN248" s="40">
        <v>2020</v>
      </c>
      <c r="AO248" s="62"/>
      <c r="AP248" s="62"/>
      <c r="AQ248" s="62"/>
      <c r="AR248" s="62"/>
      <c r="AS248" s="62"/>
      <c r="AT248" s="47" t="s">
        <v>41</v>
      </c>
      <c r="AU248" s="40">
        <v>2024</v>
      </c>
      <c r="AV248" s="40">
        <v>2023</v>
      </c>
      <c r="AW248" s="40">
        <v>2022</v>
      </c>
      <c r="AX248" s="40">
        <v>2021</v>
      </c>
      <c r="AY248" s="62"/>
      <c r="AZ248" s="62"/>
      <c r="BA248" s="62"/>
      <c r="BB248" s="62"/>
      <c r="BC248" s="62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05"/>
      <c r="CJ248" s="17"/>
      <c r="CK248" s="17"/>
      <c r="CL248" s="17"/>
      <c r="CM248" s="17"/>
      <c r="CN248" s="17"/>
      <c r="CO248" s="1"/>
      <c r="CP248" s="1"/>
      <c r="CQ248" s="1"/>
      <c r="CR248" s="1"/>
      <c r="CS248" s="1"/>
      <c r="CT248" s="1"/>
    </row>
    <row r="249" spans="1:98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48" t="s">
        <v>42</v>
      </c>
      <c r="AA249" s="91">
        <f>COUNTIF(AA2:AA226,"&gt;0")</f>
        <v>51</v>
      </c>
      <c r="AB249" s="91">
        <f>COUNTIF(AB2:AB226,"&gt;0")</f>
        <v>184</v>
      </c>
      <c r="AC249" s="91">
        <f>COUNTIF(AC2:AC226,"&gt;0")</f>
        <v>190</v>
      </c>
      <c r="AD249" s="91">
        <f>COUNTIF(AD2:AD226,"&gt;0")</f>
        <v>188</v>
      </c>
      <c r="AE249"/>
      <c r="AF249" s="1"/>
      <c r="AG249" s="1"/>
      <c r="AH249" s="1"/>
      <c r="AI249" s="1"/>
      <c r="AJ249" s="48" t="s">
        <v>42</v>
      </c>
      <c r="AK249" s="91"/>
      <c r="AL249" s="91">
        <f>COUNTIF(AL2:AL2,"&gt;0")</f>
        <v>1</v>
      </c>
      <c r="AM249" s="91">
        <f>COUNTIF(AM2:AM2,"&gt;0")</f>
        <v>1</v>
      </c>
      <c r="AN249" s="91">
        <f>COUNTIF(AN2:AN2,"&gt;0")</f>
        <v>1</v>
      </c>
      <c r="AO249"/>
      <c r="AP249" s="1"/>
      <c r="AQ249" s="1"/>
      <c r="AR249" s="1"/>
      <c r="AS249" s="1"/>
      <c r="AT249" s="48" t="s">
        <v>42</v>
      </c>
      <c r="AU249" s="91">
        <f>COUNTIF(AU2:AU226,"&gt;0")</f>
        <v>45</v>
      </c>
      <c r="AV249" s="91">
        <f>COUNTIF(AV2:AV226,"&gt;0")</f>
        <v>165</v>
      </c>
      <c r="AW249" s="91">
        <f>COUNTIF(AW2:AW226,"&gt;0")</f>
        <v>166</v>
      </c>
      <c r="AX249" s="91">
        <f>COUNTIF(AX2:AX226,"&gt;0")</f>
        <v>159</v>
      </c>
      <c r="AY249"/>
      <c r="AZ249" s="1"/>
      <c r="BA249" s="1"/>
      <c r="BB249" s="1"/>
      <c r="BC249" s="1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05"/>
      <c r="CJ249" s="17"/>
      <c r="CK249" s="17"/>
      <c r="CL249" s="17"/>
      <c r="CM249" s="17"/>
      <c r="CN249" s="17"/>
      <c r="CO249" s="1"/>
      <c r="CP249" s="1"/>
      <c r="CQ249" s="1"/>
      <c r="CR249" s="1"/>
      <c r="CS249" s="1"/>
      <c r="CT249" s="1"/>
    </row>
    <row r="250" spans="1:98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3"/>
      <c r="N250" s="23"/>
      <c r="O250" s="23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49" t="s">
        <v>43</v>
      </c>
      <c r="AA250">
        <f>COUNTIF(AA2:AA226,"&lt;0")</f>
        <v>1</v>
      </c>
      <c r="AB250">
        <f>COUNTIF(AB2:AB226,"&lt;0")</f>
        <v>4</v>
      </c>
      <c r="AC250">
        <f>COUNTIF(AC2:AC226,"&lt;0")</f>
        <v>1</v>
      </c>
      <c r="AD250">
        <f>COUNTIF(AD2:AD226,"&lt;0")</f>
        <v>1</v>
      </c>
      <c r="AE250"/>
      <c r="AF250" s="1"/>
      <c r="AG250" s="1"/>
      <c r="AH250" s="1"/>
      <c r="AI250" s="1"/>
      <c r="AJ250" s="49" t="s">
        <v>43</v>
      </c>
      <c r="AK250"/>
      <c r="AL250">
        <f>COUNTIF(AL2:AL2,"&lt;0")</f>
        <v>0</v>
      </c>
      <c r="AM250">
        <f>COUNTIF(AM2:AM2,"&lt;0")</f>
        <v>0</v>
      </c>
      <c r="AN250">
        <f>COUNTIF(AN2:AN2,"&lt;0")</f>
        <v>0</v>
      </c>
      <c r="AO250"/>
      <c r="AP250" s="1"/>
      <c r="AQ250" s="1"/>
      <c r="AR250" s="1"/>
      <c r="AS250" s="1"/>
      <c r="AT250" s="49" t="s">
        <v>43</v>
      </c>
      <c r="AU250">
        <f>COUNTIF(AU2:AU226,"&lt;0")</f>
        <v>7</v>
      </c>
      <c r="AV250">
        <f>COUNTIF(AV2:AV226,"&lt;0")</f>
        <v>24</v>
      </c>
      <c r="AW250">
        <f>COUNTIF(AW2:AW226,"&lt;0")</f>
        <v>25</v>
      </c>
      <c r="AX250">
        <f>COUNTIF(AX2:AX226,"&lt;0")</f>
        <v>31</v>
      </c>
      <c r="AY250"/>
      <c r="AZ250" s="1"/>
      <c r="BA250" s="1"/>
      <c r="BB250" s="1"/>
      <c r="BC250" s="1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05"/>
      <c r="CJ250" s="17"/>
      <c r="CK250" s="17"/>
      <c r="CL250" s="17"/>
      <c r="CM250" s="17"/>
      <c r="CN250" s="17"/>
      <c r="CO250" s="1"/>
      <c r="CP250" s="1"/>
      <c r="CQ250" s="1"/>
      <c r="CR250" s="1"/>
      <c r="CS250" s="1"/>
      <c r="CT250" s="1"/>
    </row>
    <row r="251" spans="1:98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3"/>
      <c r="N251" s="23"/>
      <c r="O251" s="23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50" t="s">
        <v>44</v>
      </c>
      <c r="AA251" s="51">
        <f t="shared" ref="AA251:AD251" si="284">AA249/AA252</f>
        <v>0.98076923076923073</v>
      </c>
      <c r="AB251" s="51">
        <f t="shared" si="284"/>
        <v>0.97872340425531912</v>
      </c>
      <c r="AC251" s="51">
        <f t="shared" si="284"/>
        <v>0.99476439790575921</v>
      </c>
      <c r="AD251" s="51">
        <f t="shared" si="284"/>
        <v>0.99470899470899465</v>
      </c>
      <c r="AE251" s="63"/>
      <c r="AF251" s="63"/>
      <c r="AG251" s="63"/>
      <c r="AH251" s="63"/>
      <c r="AI251" s="63"/>
      <c r="AJ251" s="50" t="s">
        <v>44</v>
      </c>
      <c r="AK251" s="51"/>
      <c r="AL251" s="51">
        <f>AL249/AL252</f>
        <v>1</v>
      </c>
      <c r="AM251" s="51">
        <f t="shared" ref="AM251:AN251" si="285">AM249/AM252</f>
        <v>1</v>
      </c>
      <c r="AN251" s="51">
        <f t="shared" si="285"/>
        <v>1</v>
      </c>
      <c r="AO251" s="63"/>
      <c r="AP251" s="63"/>
      <c r="AQ251" s="63"/>
      <c r="AR251" s="63"/>
      <c r="AS251" s="63"/>
      <c r="AT251" s="50" t="s">
        <v>44</v>
      </c>
      <c r="AU251" s="51">
        <f t="shared" ref="AU251:AW251" si="286">AU249/AU252</f>
        <v>0.86538461538461542</v>
      </c>
      <c r="AV251" s="51">
        <f t="shared" si="286"/>
        <v>0.87301587301587302</v>
      </c>
      <c r="AW251" s="51">
        <f t="shared" si="286"/>
        <v>0.86910994764397909</v>
      </c>
      <c r="AX251" s="51">
        <f t="shared" ref="AX251" si="287">AX249/AX252</f>
        <v>0.83684210526315794</v>
      </c>
      <c r="AY251" s="63"/>
      <c r="AZ251" s="63"/>
      <c r="BA251" s="63"/>
      <c r="BB251" s="63"/>
      <c r="BC251" s="63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05"/>
      <c r="CJ251" s="17"/>
      <c r="CK251" s="17"/>
      <c r="CL251" s="17"/>
      <c r="CM251" s="17"/>
      <c r="CN251" s="17"/>
      <c r="CO251" s="1"/>
      <c r="CP251" s="1"/>
      <c r="CQ251" s="1"/>
      <c r="CR251" s="1"/>
      <c r="CS251" s="1"/>
      <c r="CT251" s="1"/>
    </row>
    <row r="252" spans="1:98" ht="16.5" thickBo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3"/>
      <c r="N252" s="23"/>
      <c r="O252" s="23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52" t="s">
        <v>25</v>
      </c>
      <c r="AA252" s="34">
        <f t="shared" ref="AA252:AD252" si="288">AA249+AA250</f>
        <v>52</v>
      </c>
      <c r="AB252" s="34">
        <f t="shared" si="288"/>
        <v>188</v>
      </c>
      <c r="AC252" s="34">
        <f t="shared" si="288"/>
        <v>191</v>
      </c>
      <c r="AD252" s="34">
        <f t="shared" si="288"/>
        <v>189</v>
      </c>
      <c r="AE252" s="1"/>
      <c r="AF252" s="1"/>
      <c r="AG252" s="1"/>
      <c r="AH252" s="1"/>
      <c r="AI252" s="1"/>
      <c r="AJ252" s="52" t="s">
        <v>25</v>
      </c>
      <c r="AK252" s="34"/>
      <c r="AL252" s="34">
        <f>AL249+AL250</f>
        <v>1</v>
      </c>
      <c r="AM252" s="34">
        <f t="shared" ref="AM252:AN252" si="289">AM249+AM250</f>
        <v>1</v>
      </c>
      <c r="AN252" s="34">
        <f t="shared" si="289"/>
        <v>1</v>
      </c>
      <c r="AO252" s="1"/>
      <c r="AP252" s="1"/>
      <c r="AQ252" s="1"/>
      <c r="AR252" s="1"/>
      <c r="AS252" s="1"/>
      <c r="AT252" s="52" t="s">
        <v>25</v>
      </c>
      <c r="AU252" s="34">
        <f t="shared" ref="AU252:AW252" si="290">AU249+AU250</f>
        <v>52</v>
      </c>
      <c r="AV252" s="34">
        <f t="shared" si="290"/>
        <v>189</v>
      </c>
      <c r="AW252" s="34">
        <f t="shared" si="290"/>
        <v>191</v>
      </c>
      <c r="AX252" s="34">
        <f t="shared" ref="AX252" si="291">AX249+AX250</f>
        <v>190</v>
      </c>
      <c r="AY252" s="1"/>
      <c r="AZ252" s="1"/>
      <c r="BA252" s="1"/>
      <c r="BB252" s="1"/>
      <c r="BC252" s="1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05"/>
      <c r="CJ252" s="17"/>
      <c r="CK252" s="17"/>
      <c r="CL252" s="17"/>
      <c r="CM252" s="17"/>
      <c r="CN252" s="17"/>
      <c r="CO252" s="1"/>
      <c r="CP252" s="1"/>
      <c r="CQ252" s="1"/>
      <c r="CR252" s="1"/>
      <c r="CS252" s="1"/>
      <c r="CT252" s="1"/>
    </row>
    <row r="253" spans="1:98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3"/>
      <c r="N253" s="23"/>
      <c r="O253" s="23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05"/>
      <c r="CJ253" s="17"/>
      <c r="CK253" s="17"/>
      <c r="CL253" s="17"/>
      <c r="CM253" s="17"/>
      <c r="CN253" s="17"/>
      <c r="CO253" s="1"/>
      <c r="CP253" s="1"/>
      <c r="CQ253" s="1"/>
      <c r="CR253" s="1"/>
      <c r="CS253" s="1"/>
      <c r="CT253" s="1"/>
    </row>
    <row r="254" spans="1:98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3"/>
      <c r="N254" s="23"/>
      <c r="O254" s="23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05"/>
      <c r="CJ254" s="17"/>
      <c r="CK254" s="17"/>
      <c r="CL254" s="17"/>
      <c r="CM254" s="17"/>
      <c r="CN254" s="17"/>
      <c r="CO254" s="1"/>
      <c r="CP254" s="1"/>
      <c r="CQ254" s="1"/>
      <c r="CR254" s="1"/>
      <c r="CS254" s="1"/>
      <c r="CT254" s="1"/>
    </row>
    <row r="255" spans="1:98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3"/>
      <c r="N255" s="23"/>
      <c r="O255" s="23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05"/>
      <c r="CJ255" s="17"/>
      <c r="CK255" s="17"/>
      <c r="CL255" s="17"/>
      <c r="CM255" s="17"/>
      <c r="CN255" s="17"/>
      <c r="CO255" s="1"/>
      <c r="CP255" s="1"/>
      <c r="CQ255" s="1"/>
      <c r="CR255" s="1"/>
      <c r="CS255" s="1"/>
      <c r="CT255" s="1"/>
    </row>
    <row r="256" spans="1:98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3"/>
      <c r="N256" s="23"/>
      <c r="O256" s="23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05"/>
      <c r="CJ256" s="18"/>
      <c r="CK256" s="18"/>
      <c r="CL256" s="18"/>
      <c r="CM256" s="18"/>
      <c r="CN256" s="18"/>
      <c r="CO256" s="1"/>
      <c r="CP256" s="1"/>
      <c r="CQ256" s="1"/>
      <c r="CR256" s="1"/>
      <c r="CS256" s="1"/>
      <c r="CT256" s="1"/>
    </row>
    <row r="257" spans="1:98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05"/>
      <c r="CJ257" s="18"/>
      <c r="CK257" s="18"/>
      <c r="CL257" s="18"/>
      <c r="CM257" s="18"/>
      <c r="CN257" s="18"/>
      <c r="CO257" s="1"/>
      <c r="CP257" s="1"/>
      <c r="CQ257" s="1"/>
      <c r="CR257" s="1"/>
      <c r="CS257" s="1"/>
      <c r="CT257" s="1"/>
    </row>
    <row r="258" spans="1:98" x14ac:dyDescent="0.25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3"/>
      <c r="N258" s="23"/>
      <c r="O258" s="23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05"/>
      <c r="CJ258" s="18"/>
      <c r="CK258" s="18"/>
      <c r="CL258" s="18"/>
      <c r="CM258" s="18"/>
      <c r="CN258" s="18"/>
      <c r="CO258" s="1"/>
      <c r="CP258" s="1"/>
      <c r="CQ258" s="1"/>
      <c r="CR258" s="1"/>
      <c r="CS258" s="1"/>
      <c r="CT258" s="1"/>
    </row>
    <row r="260" spans="1:98" x14ac:dyDescent="0.25">
      <c r="A260" s="77"/>
    </row>
    <row r="261" spans="1:98" x14ac:dyDescent="0.25">
      <c r="A261"/>
    </row>
    <row r="262" spans="1:98" x14ac:dyDescent="0.25">
      <c r="A262" s="78"/>
    </row>
    <row r="263" spans="1:98" x14ac:dyDescent="0.25">
      <c r="A263"/>
    </row>
    <row r="264" spans="1:98" x14ac:dyDescent="0.25">
      <c r="A264" s="78"/>
    </row>
    <row r="265" spans="1:98" x14ac:dyDescent="0.25">
      <c r="A265"/>
    </row>
    <row r="266" spans="1:98" x14ac:dyDescent="0.25">
      <c r="A266" s="78"/>
    </row>
    <row r="267" spans="1:98" x14ac:dyDescent="0.25">
      <c r="A267"/>
    </row>
    <row r="268" spans="1:98" x14ac:dyDescent="0.25">
      <c r="A268"/>
    </row>
    <row r="269" spans="1:98" x14ac:dyDescent="0.25">
      <c r="A269"/>
    </row>
    <row r="270" spans="1:98" x14ac:dyDescent="0.25">
      <c r="A270"/>
    </row>
    <row r="271" spans="1:98" x14ac:dyDescent="0.25">
      <c r="A271"/>
    </row>
    <row r="272" spans="1:98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 s="78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 s="78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 s="78"/>
    </row>
    <row r="382" spans="1:1" x14ac:dyDescent="0.25">
      <c r="A382"/>
    </row>
    <row r="383" spans="1:1" x14ac:dyDescent="0.25">
      <c r="A383"/>
    </row>
    <row r="384" spans="1:1" x14ac:dyDescent="0.25">
      <c r="A384" s="78"/>
    </row>
    <row r="385" spans="1:1" x14ac:dyDescent="0.25">
      <c r="A385" s="78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 s="77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 s="77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</sheetData>
  <sortState xmlns:xlrd2="http://schemas.microsoft.com/office/spreadsheetml/2017/richdata2" ref="A261:A401">
    <sortCondition sortBy="cellColor" ref="A261:A401" dxfId="185"/>
  </sortState>
  <mergeCells count="2">
    <mergeCell ref="CR236:CR238"/>
    <mergeCell ref="CR239:CR241"/>
  </mergeCells>
  <phoneticPr fontId="19" type="noConversion"/>
  <conditionalFormatting sqref="A60">
    <cfRule type="duplicateValues" dxfId="57" priority="80"/>
  </conditionalFormatting>
  <conditionalFormatting sqref="A65">
    <cfRule type="duplicateValues" dxfId="56" priority="68"/>
  </conditionalFormatting>
  <conditionalFormatting sqref="A66">
    <cfRule type="duplicateValues" dxfId="55" priority="20"/>
  </conditionalFormatting>
  <conditionalFormatting sqref="A69">
    <cfRule type="duplicateValues" dxfId="54" priority="56"/>
  </conditionalFormatting>
  <conditionalFormatting sqref="A71">
    <cfRule type="duplicateValues" dxfId="53" priority="44"/>
  </conditionalFormatting>
  <conditionalFormatting sqref="A74">
    <cfRule type="duplicateValues" dxfId="52" priority="33"/>
  </conditionalFormatting>
  <conditionalFormatting sqref="A268:A360 A1:A59 A61:A64 A67:A68 A70 A72:A73 A75:A226">
    <cfRule type="duplicateValues" dxfId="51" priority="157"/>
  </conditionalFormatting>
  <conditionalFormatting sqref="B81">
    <cfRule type="duplicateValues" dxfId="50" priority="82"/>
  </conditionalFormatting>
  <conditionalFormatting sqref="C237:D241">
    <cfRule type="colorScale" priority="1003">
      <colorScale>
        <cfvo type="min"/>
        <cfvo type="max"/>
        <color rgb="FFFFEF9C"/>
        <color rgb="FF63BE7B"/>
      </colorScale>
    </cfRule>
    <cfRule type="colorScale" priority="10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I226">
    <cfRule type="cellIs" dxfId="49" priority="10" operator="lessThan">
      <formula>H2</formula>
    </cfRule>
    <cfRule type="cellIs" dxfId="48" priority="11" operator="greaterThan">
      <formula>H2</formula>
    </cfRule>
  </conditionalFormatting>
  <conditionalFormatting sqref="H97">
    <cfRule type="cellIs" dxfId="47" priority="84" operator="greaterThan">
      <formula>I97</formula>
    </cfRule>
    <cfRule type="cellIs" dxfId="46" priority="83" operator="lessThan">
      <formula>I97</formula>
    </cfRule>
  </conditionalFormatting>
  <conditionalFormatting sqref="I97:J97">
    <cfRule type="cellIs" dxfId="45" priority="92" operator="greaterThan">
      <formula>J97</formula>
    </cfRule>
    <cfRule type="cellIs" dxfId="44" priority="91" operator="lessThan">
      <formula>J97</formula>
    </cfRule>
  </conditionalFormatting>
  <conditionalFormatting sqref="K2:M226 U2:W226 AE2:AG226 AO2:AQ226 AY2:BA226 BI2:BK226 BS2:BU226">
    <cfRule type="cellIs" dxfId="43" priority="147" operator="greaterThan">
      <formula>0</formula>
    </cfRule>
    <cfRule type="cellIs" dxfId="42" priority="148" operator="lessThan">
      <formula>0</formula>
    </cfRule>
  </conditionalFormatting>
  <conditionalFormatting sqref="M227:O227 Z227:AI227 AT227:AY227">
    <cfRule type="cellIs" dxfId="41" priority="363" operator="greaterThan">
      <formula>0</formula>
    </cfRule>
    <cfRule type="cellIs" dxfId="40" priority="370" operator="lessThan">
      <formula>0</formula>
    </cfRule>
  </conditionalFormatting>
  <conditionalFormatting sqref="N2:P226 X2:Z226 AH2:AJ226 AR2:AT226 BB2:BD226 BL2:BN226 BV2:BX226 CC2:CD226">
    <cfRule type="cellIs" dxfId="39" priority="149" operator="lessThan">
      <formula>0</formula>
    </cfRule>
    <cfRule type="cellIs" dxfId="38" priority="150" operator="greaterThan">
      <formula>0</formula>
    </cfRule>
    <cfRule type="cellIs" dxfId="37" priority="151" operator="equal">
      <formula>"Stigning"</formula>
    </cfRule>
  </conditionalFormatting>
  <conditionalFormatting sqref="CH2:CI226">
    <cfRule type="cellIs" dxfId="36" priority="3" operator="lessThan">
      <formula>0</formula>
    </cfRule>
    <cfRule type="cellIs" dxfId="35" priority="2" operator="greaterThan">
      <formula>0</formula>
    </cfRule>
  </conditionalFormatting>
  <conditionalFormatting sqref="CI227:CI1048576">
    <cfRule type="cellIs" dxfId="34" priority="155" operator="lessThan">
      <formula>0</formula>
    </cfRule>
    <cfRule type="cellIs" dxfId="33" priority="156" operator="greaterThan">
      <formula>0</formula>
    </cfRule>
  </conditionalFormatting>
  <conditionalFormatting sqref="CJ2:CK226">
    <cfRule type="cellIs" dxfId="32" priority="6" operator="equal">
      <formula>"Stigning"</formula>
    </cfRule>
    <cfRule type="cellIs" dxfId="31" priority="5" operator="greaterThan">
      <formula>0</formula>
    </cfRule>
    <cfRule type="cellIs" dxfId="30" priority="4" operator="lessThan">
      <formula>0</formula>
    </cfRule>
  </conditionalFormatting>
  <conditionalFormatting sqref="CQ2:CQ226">
    <cfRule type="cellIs" dxfId="29" priority="12" operator="equal">
      <formula>"X"</formula>
    </cfRule>
  </conditionalFormatting>
  <conditionalFormatting sqref="F2:F2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7">
    <dataValidation type="list" allowBlank="1" showInputMessage="1" showErrorMessage="1" sqref="CP2:CP59 CP61:CP64 CP70 CP67:CP68 CP72:CP73 CP75:CP226" xr:uid="{56EA2B8F-3D43-4969-92AF-B27D5593720D}">
      <formula1>$CP$236:$CP$242</formula1>
    </dataValidation>
    <dataValidation type="list" allowBlank="1" showInputMessage="1" showErrorMessage="1" sqref="CP60" xr:uid="{BA876ED1-1760-4F9E-AAA0-1058B4CAEC13}">
      <formula1>$CP$232:$CP$238</formula1>
    </dataValidation>
    <dataValidation type="list" allowBlank="1" showInputMessage="1" showErrorMessage="1" sqref="CP65" xr:uid="{B90BF739-0D11-4364-9DC9-D77A2D52D428}">
      <formula1>$CP$231:$CP$237</formula1>
    </dataValidation>
    <dataValidation type="list" allowBlank="1" showInputMessage="1" showErrorMessage="1" sqref="CP69" xr:uid="{56F94702-F5A4-40F8-A5AD-5C1299A7648B}">
      <formula1>$CP$227:$CP$233</formula1>
    </dataValidation>
    <dataValidation type="list" allowBlank="1" showInputMessage="1" showErrorMessage="1" sqref="CP71" xr:uid="{EB977641-7540-46EA-A6A1-885865E2BE7D}">
      <formula1>$CP$226:$CP$232</formula1>
    </dataValidation>
    <dataValidation type="list" allowBlank="1" showInputMessage="1" showErrorMessage="1" sqref="CP74" xr:uid="{EE5B7A9E-CC43-4EEC-A8CF-B4E8394858EB}">
      <formula1>$CP$225:$CP$231</formula1>
    </dataValidation>
    <dataValidation type="list" allowBlank="1" showInputMessage="1" showErrorMessage="1" sqref="CP66" xr:uid="{82D1F946-EBAE-4C4D-AFAA-39633CA34DA3}">
      <formula1>$CP$224:$CP$230</formula1>
    </dataValidation>
  </dataValidations>
  <hyperlinks>
    <hyperlink ref="B4" r:id="rId1" display="22756214" xr:uid="{D9FFA48A-E60D-4E2C-B090-5D8F29131145}"/>
    <hyperlink ref="B178" r:id="rId2" display="38103245" xr:uid="{AEA3EC3F-F506-4A86-84BA-1F8B1013BEB0}"/>
    <hyperlink ref="B2" r:id="rId3" display="56768718" xr:uid="{63491E23-2F46-45D3-AEDE-252E18881BAA}"/>
    <hyperlink ref="B3" r:id="rId4" display="28316658" xr:uid="{3F3C9156-A1E4-4935-8769-B18417E22AA3}"/>
    <hyperlink ref="B7" r:id="rId5" display="31371716" xr:uid="{DB8DD8DA-3D49-4C7E-AF5D-24208E3F08AE}"/>
    <hyperlink ref="B9" r:id="rId6" display="36945699" xr:uid="{90F5A8F7-ED85-4B0E-A01C-0AE1637EA683}"/>
    <hyperlink ref="B17" r:id="rId7" display="81445710" xr:uid="{9F237818-D4DD-4ECD-B587-9CD620904743}"/>
    <hyperlink ref="B10" r:id="rId8" display="20255617" xr:uid="{C7BE6003-B141-443E-B43B-C1104A013C50}"/>
    <hyperlink ref="B11" r:id="rId9" display="36478608" xr:uid="{223AFD1B-AFFC-4382-82AE-415E4428CC80}"/>
    <hyperlink ref="B12" r:id="rId10" display="29512426" xr:uid="{65257293-F205-41E0-8511-2E19550B9E19}"/>
    <hyperlink ref="B13" r:id="rId11" display="25277236" xr:uid="{81187F6E-0FFC-4563-9E78-9129A8F657E1}"/>
    <hyperlink ref="B15" r:id="rId12" display="40369740" xr:uid="{EEA1459E-6B9C-473F-876A-CA6AC7F97CB8}"/>
    <hyperlink ref="B16" r:id="rId13" display="30804996" xr:uid="{ED5D7195-B435-4158-98C2-281C3FBA5756}"/>
    <hyperlink ref="B38" r:id="rId14" display="67758919" xr:uid="{CC364BB8-7CF3-44AD-A21F-826A407C3256}"/>
    <hyperlink ref="B18" r:id="rId15" display="11822606" xr:uid="{EF60BAFB-1180-46E5-98F5-2B7E4224BEBC}"/>
    <hyperlink ref="B19" r:id="rId16" display="46538811" xr:uid="{3208F495-25C5-4883-BE50-07940BC3AB7A}"/>
    <hyperlink ref="B21" r:id="rId17" display="40516611" xr:uid="{5861A73A-D824-40E5-B3B3-47FE88BAB76F}"/>
    <hyperlink ref="B28" r:id="rId18" display="87597113" xr:uid="{C697A66D-1FAA-4F5E-BD43-70F787891ADF}"/>
    <hyperlink ref="B23" r:id="rId19" display="74047912" xr:uid="{63F14FF7-577C-4D38-AFF9-2A252B97449D}"/>
    <hyperlink ref="B24" r:id="rId20" display="75266316" xr:uid="{4816CCD2-EB5D-4E00-8461-847919A2300F}"/>
    <hyperlink ref="B25" r:id="rId21" display="34044511" xr:uid="{FA3E17BA-A8A4-4FC6-9CBD-3C00DCE6C69A}"/>
    <hyperlink ref="B49" r:id="rId22" display="14194711" xr:uid="{D7DC0721-F6C4-42D4-AF68-A13DFE4A7FDA}"/>
    <hyperlink ref="B61" r:id="rId23" display="60698813" xr:uid="{83D2F5DA-091F-4340-A1B8-1114FCAE6A79}"/>
    <hyperlink ref="B36" r:id="rId24" display="10702577" xr:uid="{DE6D954D-E177-4491-A482-15315B0F666E}"/>
    <hyperlink ref="B66" r:id="rId25" display="28870515" xr:uid="{88EA4696-8B33-419F-9E8A-83B5C562C144}"/>
    <hyperlink ref="B30" r:id="rId26" display="35673989" xr:uid="{3D567F6B-CF04-4C62-9DBC-DE2D2D0472D8}"/>
    <hyperlink ref="B32" r:id="rId27" display="37692263" xr:uid="{9819F854-6E1F-45F1-ADEA-E94586BFFDAD}"/>
    <hyperlink ref="B33" r:id="rId28" display="65724618" xr:uid="{E9776BE1-87FB-432B-AEF1-17E3BD67F8D3}"/>
    <hyperlink ref="B35" r:id="rId29" display="25996011" xr:uid="{56CACED7-DEEC-4BA8-BB2C-70380754B2BC}"/>
    <hyperlink ref="B53" r:id="rId30" display="26249309" xr:uid="{0E730A65-4D45-41F7-8242-C71E56447AA9}"/>
    <hyperlink ref="B37" r:id="rId31" display="49698119" xr:uid="{0E299E19-75A3-4EAB-BE3B-8D4EE221A88D}"/>
    <hyperlink ref="B80" r:id="rId32" display="33082231" xr:uid="{38E99E77-9DE9-46D8-9D25-AD3B47A6B05B}"/>
    <hyperlink ref="B40" r:id="rId33" display="32091067" xr:uid="{4F5A029E-1CCF-4D6C-8CB5-007E465ACB8E}"/>
    <hyperlink ref="B117" r:id="rId34" display="55700117" xr:uid="{60B4FD11-E98C-4784-9655-6B4E5D826812}"/>
    <hyperlink ref="B42" r:id="rId35" display="30071735" xr:uid="{13B62D51-9993-4746-97B6-6C7A26414095}"/>
    <hyperlink ref="B43" r:id="rId36" display="34801797" xr:uid="{2202C0BD-70C8-462C-9EF2-A8660908FEB9}"/>
    <hyperlink ref="B130" r:id="rId37" display="17881248" xr:uid="{9493BF97-C621-4240-8D8C-3C5B2121893F}"/>
    <hyperlink ref="B45" r:id="rId38" display="32141846" xr:uid="{524E12F4-BEDC-44E6-A86C-D499149B6A1C}"/>
    <hyperlink ref="B46" r:id="rId39" display="15798416" xr:uid="{1A14032D-829B-4996-84A4-A03DC4F086BD}"/>
    <hyperlink ref="B146" r:id="rId40" display="32781020" xr:uid="{778A8DA2-F193-4F86-B4CD-228BF590D13D}"/>
    <hyperlink ref="B48" r:id="rId41" display="34086796" xr:uid="{579268FC-F4C5-4A25-B33B-D0E7D1616953}"/>
    <hyperlink ref="B156" r:id="rId42" display="32081487" xr:uid="{F24F6D4F-049D-486C-ACE7-C6045BCA6C6D}"/>
    <hyperlink ref="B50" r:id="rId43" display="89832314" xr:uid="{2ED58EB4-7A49-407B-8C38-99D2443D330F}"/>
    <hyperlink ref="B52" r:id="rId44" display="15137398" xr:uid="{36AC1D41-D34B-4E42-8276-FCAF08440C7B}"/>
    <hyperlink ref="B60" r:id="rId45" display="30861310" xr:uid="{775A208F-2027-4920-9564-F20BEC98B314}"/>
    <hyperlink ref="B55" r:id="rId46" display="39967413" xr:uid="{0B19DCAA-DF8C-48FF-8A6B-8FAA5D361615}"/>
    <hyperlink ref="B56" r:id="rId47" display="41426799" xr:uid="{1A77B7AA-505C-4206-989F-6ACC8CD2D71A}"/>
    <hyperlink ref="B58" r:id="rId48" display="27054692" xr:uid="{5D25110D-139B-4C8F-B5A0-20A77DA8A922}"/>
    <hyperlink ref="B59" r:id="rId49" display="12854242" xr:uid="{DE1B91A4-F39B-4313-9638-0EBC829396FE}"/>
    <hyperlink ref="B65" r:id="rId50" display="28705506" xr:uid="{9A57DC41-2FC7-46BA-8BF1-20E052B08CA0}"/>
    <hyperlink ref="B169" r:id="rId51" display="19685535" xr:uid="{2809CDEA-B23D-4153-9BDD-EF64F8369F0C}"/>
    <hyperlink ref="B62" r:id="rId52" display="33824114" xr:uid="{C019457B-073A-4C4B-829C-10D10997CDA1}"/>
    <hyperlink ref="B69" r:id="rId53" display="12376936" xr:uid="{5DE04DFF-10FF-4C50-9E5D-D0B8FB3B7FCF}"/>
    <hyperlink ref="B81" r:id="rId54" display="30703030" xr:uid="{77744A5B-62B6-4E7B-985F-2795329DCF21}"/>
    <hyperlink ref="B67" r:id="rId55" display="10096421" xr:uid="{05F5FF7F-BD40-48E2-A180-2D1E34DC3F83}"/>
    <hyperlink ref="B68" r:id="rId56" display="55117314" xr:uid="{F1A4D871-818E-40B7-922A-95F38E98FF07}"/>
    <hyperlink ref="B88" r:id="rId57" display="10151627" xr:uid="{8D297C96-6E61-4843-888F-EC7C90F81757}"/>
    <hyperlink ref="B70" r:id="rId58" display="35431926" xr:uid="{505E8AED-433A-4F34-8AA7-8B92347DCB20}"/>
    <hyperlink ref="B71" r:id="rId59" display="12375344" xr:uid="{66740CFC-B0F4-4A6B-8386-1327F3FF79B1}"/>
    <hyperlink ref="B72" r:id="rId60" display="82735615" xr:uid="{D82764F5-9AC8-4795-A11C-DC50D960FB96}"/>
    <hyperlink ref="B73" r:id="rId61" display="12948700" xr:uid="{04DCD42B-A137-4E1A-90C1-1553ABE8CF10}"/>
    <hyperlink ref="B74" r:id="rId62" display="16314897" xr:uid="{AFC7F606-0B14-4F59-9624-45E8E8E08336}"/>
    <hyperlink ref="B75" r:id="rId63" display="11402305" xr:uid="{06E85F94-912C-4827-B0E3-A0419A176B69}"/>
    <hyperlink ref="B76" r:id="rId64" display="21459437" xr:uid="{BE054EB2-6529-4EB0-88A9-DA3A67ECB062}"/>
    <hyperlink ref="B77" r:id="rId65" display="25137736" xr:uid="{D7BE9A44-99A0-4E3B-AFD6-DAEF3FB8B539}"/>
    <hyperlink ref="B5" r:id="rId66" display="40217517" xr:uid="{220DB376-B3A1-4D87-84C1-079B33D67D01}"/>
    <hyperlink ref="B100" r:id="rId67" display="32663621" xr:uid="{D5A25CAA-338D-43A2-809D-63DCAED354C3}"/>
    <hyperlink ref="B79" r:id="rId68" display="24336212" xr:uid="{BEF644D5-A784-43FE-BEAD-7949520B72C3}"/>
    <hyperlink ref="B189" r:id="rId69" display="33260059" xr:uid="{CF77166D-2A73-44E4-B306-5CB606B39E31}"/>
    <hyperlink ref="B101" r:id="rId70" display="88185811" xr:uid="{290E34AA-FDD2-4AC4-9160-FEB5DD4384AA}"/>
    <hyperlink ref="B82" r:id="rId71" display="20830786" xr:uid="{E1D3A050-C129-4A21-ADC4-D1344F29B0E1}"/>
    <hyperlink ref="B84" r:id="rId72" display="49255616" xr:uid="{115F864A-3F1D-42CE-AF43-AF8F72893B73}"/>
    <hyperlink ref="B85" r:id="rId73" display="36943378" xr:uid="{196462C9-7962-4C58-9717-803DE59CB858}"/>
    <hyperlink ref="B86" r:id="rId74" display="25980956" xr:uid="{28D723F7-4456-413D-BB14-D917C8D678C0}"/>
    <hyperlink ref="B118" r:id="rId75" display="34706808" xr:uid="{2251D144-FDE2-4EBD-B96A-B14C48CB2DE8}"/>
    <hyperlink ref="B89" r:id="rId76" display="25868455" xr:uid="{848E0288-B681-4CB3-9742-15C5FD3CF1AA}"/>
    <hyperlink ref="B90" r:id="rId77" display="31850746" xr:uid="{71E3EFE9-64D3-4734-9478-30A9DF694DC8}"/>
    <hyperlink ref="B91" r:id="rId78" display="42233269" xr:uid="{ACBF8DC7-C5BB-443D-96B5-6BB073CDFA92}"/>
    <hyperlink ref="B200" r:id="rId79" display="22460218" xr:uid="{8703286C-17BC-467A-B385-A591AEC01DE9}"/>
    <hyperlink ref="B120" r:id="rId80" display="21856436" xr:uid="{45957EC7-431D-479E-8EE5-4931D13D5D22}"/>
    <hyperlink ref="B6" r:id="rId81" display="64600028" xr:uid="{3F33ED33-B0EB-45FD-83BA-D3C2A330E78D}"/>
    <hyperlink ref="B95" r:id="rId82" display="33649584" xr:uid="{37EE082B-A7C2-40BF-925C-171F6FDECB94}"/>
    <hyperlink ref="B97" r:id="rId83" display="13059136" xr:uid="{2436ABA7-E228-40EF-8C68-269670CB5282}"/>
    <hyperlink ref="B98" r:id="rId84" display="62749318" xr:uid="{A6BAE719-4DAE-4314-B46C-BDEC99B707F8}"/>
    <hyperlink ref="B204" r:id="rId85" display="38283715" xr:uid="{C19CB5DA-0DF8-4086-B673-815700087446}"/>
    <hyperlink ref="B121" r:id="rId86" display="28673590" xr:uid="{AE424066-9499-4B61-9B68-A57C41349591}"/>
    <hyperlink ref="B137" r:id="rId87" display="51568516" xr:uid="{2CCB324A-8980-421E-AB46-67FBE141D199}"/>
    <hyperlink ref="B102" r:id="rId88" display="29220611" xr:uid="{5949E0B3-6643-42E3-A5C2-D5B8442EB1EB}"/>
    <hyperlink ref="B103" r:id="rId89" display="35802169" xr:uid="{B7460C5E-73B8-4886-87E2-FED367CC86DB}"/>
    <hyperlink ref="B104" r:id="rId90" display="13835233" xr:uid="{6ADCE760-3178-4595-B937-F8DAA2AE3203}"/>
    <hyperlink ref="B105" r:id="rId91" display="61232915" xr:uid="{5868523D-707A-4B21-9B12-3004D84B3E05}"/>
    <hyperlink ref="B106" r:id="rId92" display="64232215" xr:uid="{0FD78DF9-18B3-469D-8CEC-F7F8962A46D4}"/>
    <hyperlink ref="B107" r:id="rId93" display="26113032" xr:uid="{54C322F1-DE29-4FD3-92F4-A4B6FBC5E4EF}"/>
    <hyperlink ref="B108" r:id="rId94" display="30895460" xr:uid="{33F79E88-FB87-495D-957B-29E4765BD2D4}"/>
    <hyperlink ref="B109" r:id="rId95" display="10859581" xr:uid="{0D69C6EC-3594-4DF7-A96C-0B542A1F78D8}"/>
    <hyperlink ref="B110" r:id="rId96" display="28155379" xr:uid="{7FEB5921-F3B1-4AFF-84FB-7E705CBAB729}"/>
    <hyperlink ref="B112" r:id="rId97" display="21594873" xr:uid="{CE750878-7259-4974-AC58-316358966E58}"/>
    <hyperlink ref="B113" r:id="rId98" display="31014859" xr:uid="{B1606C72-A5D9-46FB-BE43-3C609EAA7B8D}"/>
    <hyperlink ref="B114" r:id="rId99" display="41142111" xr:uid="{C3EA57AC-95F3-4F49-9C65-49141694E3D9}"/>
    <hyperlink ref="B115" r:id="rId100" display="25925165" xr:uid="{222BE926-F5F4-49D6-B3AD-213C669FAF25}"/>
    <hyperlink ref="B116" r:id="rId101" display="36042443" xr:uid="{A3340867-2D0E-4E4D-A93A-8578CBDA8B32}"/>
    <hyperlink ref="B206" r:id="rId102" display="11810543" xr:uid="{4A947BEE-2805-4CBF-9BD7-999B2C301601}"/>
    <hyperlink ref="B144" r:id="rId103" display="29976465" xr:uid="{A4049939-7440-4C4B-A85A-EFA58C233275}"/>
    <hyperlink ref="B119" r:id="rId104" display="26277744" xr:uid="{BFF17B99-3275-4E76-ABB1-578B6838CAAA}"/>
    <hyperlink ref="B155" r:id="rId105" display="25815432" xr:uid="{537FB376-31EF-4FD5-9B35-4D4DEECB9EFA}"/>
    <hyperlink ref="B127" r:id="rId106" display="24247791" xr:uid="{42E4FB04-4EA9-4A70-BFA5-BAFA01D60E7B}"/>
    <hyperlink ref="B172" r:id="rId107" display="27300294" xr:uid="{6591AF05-10F4-48AB-B568-360BE842346A}"/>
    <hyperlink ref="B122" r:id="rId108" display="12655142" xr:uid="{F3CF8C6C-20D7-4C0B-B010-F798918B4EDD}"/>
    <hyperlink ref="B123" r:id="rId109" display="33780532" xr:uid="{FCD2AD59-36C1-40DF-86B4-2577D9EB59E0}"/>
    <hyperlink ref="B124" r:id="rId110" display="39633078" xr:uid="{FA988ABC-1CD6-447C-BC2C-5ED640140361}"/>
    <hyperlink ref="B125" r:id="rId111" display="27905013" xr:uid="{90F3E23B-17D9-443D-B5F0-05EF5D7438DB}"/>
    <hyperlink ref="B126" r:id="rId112" display="42463825" xr:uid="{3770B645-E9FA-47C6-A291-1F77F3E3169E}"/>
    <hyperlink ref="B208" r:id="rId113" display="12560796" xr:uid="{C1742769-0E64-4A70-A18A-11ACB93B58B8}"/>
    <hyperlink ref="B215" r:id="rId114" display="36959096" xr:uid="{E1BF5E8F-79CC-4AD6-88BE-CFC22B263128}"/>
    <hyperlink ref="B131" r:id="rId115" display="26480531" xr:uid="{846FA0DE-8DD2-41EA-ACEF-1D0673C0E7B8}"/>
    <hyperlink ref="B132" r:id="rId116" display="15501847" xr:uid="{2F5D0EFA-59E5-49C4-8533-747E44ADD37E}"/>
    <hyperlink ref="B8" r:id="rId117" display="37306398" xr:uid="{3A0173A2-465F-4102-A282-4B4B0D59228A}"/>
    <hyperlink ref="B26" r:id="rId118" display="31180503" xr:uid="{2C8D19C9-CBD3-4B60-8CC0-7393890DD481}"/>
    <hyperlink ref="B180" r:id="rId119" display="81260311" xr:uid="{EFDD48DA-BC09-4105-AA8D-200DD7A280BD}"/>
    <hyperlink ref="B139" r:id="rId120" display="38243292" xr:uid="{C2C2C4B7-370B-456A-BEBA-2A2C32FFBFF6}"/>
    <hyperlink ref="B140" r:id="rId121" display="38017101" xr:uid="{21450B05-1984-40C8-ADDC-6F618FCA4203}"/>
    <hyperlink ref="B141" r:id="rId122" display="80149212" xr:uid="{4CE7CF2F-2EDB-408A-A99D-5E2E9034D135}"/>
    <hyperlink ref="B27" r:id="rId123" display="35839542" xr:uid="{FB0EF585-0C2A-4482-B375-8DAF560BE5E8}"/>
    <hyperlink ref="B143" r:id="rId124" display="49677715" xr:uid="{605208A9-1D05-466F-B4A8-3A80C6D0306E}"/>
    <hyperlink ref="B181" r:id="rId125" display="15287837" xr:uid="{68E370E3-2670-45EC-9B65-78552E9C3435}"/>
    <hyperlink ref="B145" r:id="rId126" display="16608904" xr:uid="{AC569645-4A58-4C2A-9611-4AA6A9796E76}"/>
    <hyperlink ref="B29" r:id="rId127" display="40533516" xr:uid="{D5113BE0-CED7-424B-93DB-CB91938EE826}"/>
    <hyperlink ref="B147" r:id="rId128" display="33785682" xr:uid="{600D942E-F4C9-4EB1-AE47-D2A7C22FAD58}"/>
    <hyperlink ref="B41" r:id="rId129" display="33351828" xr:uid="{4FC2FEEF-D5D0-4272-ABAD-C40CE4929D46}"/>
    <hyperlink ref="B182" r:id="rId130" display="43785028" xr:uid="{62AC6947-35EB-4B1D-BB11-95084D10BA74}"/>
    <hyperlink ref="B150" r:id="rId131" display="38437011" xr:uid="{94F7E819-01DA-4758-B068-12CC7C10936F}"/>
    <hyperlink ref="B151" r:id="rId132" display="33074964" xr:uid="{5CF8AD1A-F018-4B10-8651-C2A1844A5A39}"/>
    <hyperlink ref="B152" r:id="rId133" display="26694027" xr:uid="{1254837A-E065-4D02-B35D-D938AB906319}"/>
    <hyperlink ref="B153" r:id="rId134" display="24221768" xr:uid="{8618C140-88B0-4425-9C23-08F0FEB305F4}"/>
    <hyperlink ref="B186" r:id="rId135" display="26664535" xr:uid="{92B45BC3-456B-404E-8FF4-133813DC81E8}"/>
    <hyperlink ref="B44" r:id="rId136" display="31850002" xr:uid="{710A1296-507B-4EDB-B93C-352A2A6EB19C}"/>
    <hyperlink ref="B157" r:id="rId137" display="31089204" xr:uid="{1C7350EF-A0B8-48FA-9820-74A24AB43FDB}"/>
    <hyperlink ref="B158" r:id="rId138" display="86011719" xr:uid="{2F660A7A-8E65-41CB-A2AD-9D28A4F4767C}"/>
    <hyperlink ref="B159" r:id="rId139" display="25359607" xr:uid="{A1082A47-1272-444D-93AD-FA4670E4FDE3}"/>
    <hyperlink ref="B161" r:id="rId140" display="38312189" xr:uid="{ABCCD865-6B6B-4567-AAEA-0D129FD6395A}"/>
    <hyperlink ref="B162" r:id="rId141" display="32270433" xr:uid="{48EF54C1-CE00-4087-BA96-33C447621200}"/>
    <hyperlink ref="B164" r:id="rId142" display="25662202" xr:uid="{3115392E-604B-4D8C-AA8F-EE159BEB1441}"/>
    <hyperlink ref="B165" r:id="rId143" display="33144334" xr:uid="{86C78953-F9B1-415A-B3C8-B79D37C85E39}"/>
    <hyperlink ref="B166" r:id="rId144" display="73981328" xr:uid="{F031CD53-D8BD-453C-9E42-796770458B7F}"/>
    <hyperlink ref="B47" r:id="rId145" display="25490339" xr:uid="{901E62A4-8C69-4D2C-84B1-81C1569847E6}"/>
    <hyperlink ref="B168" r:id="rId146" display="76653313" xr:uid="{6E7EFBD0-D68C-4F74-9EAE-F50FA7DCB5C8}"/>
    <hyperlink ref="B93" r:id="rId147" display="31474701" xr:uid="{AEED5749-A4D5-44A0-923C-F8B70B574601}"/>
    <hyperlink ref="B170" r:id="rId148" display="27932150" xr:uid="{CF1FFB2F-AD8B-40A6-B29A-DDB7E5D15A56}"/>
    <hyperlink ref="B171" r:id="rId149" display="33772572" xr:uid="{5852F3B5-47FC-4BDF-BDAC-E0037E9CE88B}"/>
    <hyperlink ref="B128" r:id="rId150" display="52020212" xr:uid="{990A4A2B-9AE9-4ED8-903E-4F97FE06F9BC}"/>
    <hyperlink ref="B190" r:id="rId151" display="54638116" xr:uid="{A4D412F8-372B-47D1-A559-0160471EA056}"/>
    <hyperlink ref="B174" r:id="rId152" display="12445040" xr:uid="{EF14369D-7FBE-45AF-85AD-A03C1C6ECFEB}"/>
    <hyperlink ref="B175" r:id="rId153" display="89976219" xr:uid="{4D9AEAFE-6864-4CC0-B785-9679AEE02337}"/>
    <hyperlink ref="B201" r:id="rId154" display="17473271" xr:uid="{553D6112-A6F1-440B-9424-5008F19357DC}"/>
    <hyperlink ref="B177" r:id="rId155" display="21806331" xr:uid="{59C595CE-0C3A-4A46-8F72-72AD641066BB}"/>
    <hyperlink ref="B99" r:id="rId156" display="16935697" xr:uid="{C7F882A4-92CB-4E82-A2D7-365FB5B13635}"/>
    <hyperlink ref="B179" r:id="rId157" display="66630315" xr:uid="{21189F8B-3FAF-48E3-AC0E-91749FD0086F}"/>
    <hyperlink ref="B202" r:id="rId158" display="37904589" xr:uid="{7148B24B-EB9C-489B-8BE9-60F69C9592EF}"/>
    <hyperlink ref="B220" r:id="rId159" display="33080212" xr:uid="{3B8F29A7-E398-45CC-9FB7-ED7FE6ED82EE}"/>
    <hyperlink ref="B223" r:id="rId160" display="37067997" xr:uid="{AE5B686F-E9CE-46FB-AAEE-885BA641D4AA}"/>
    <hyperlink ref="B184" r:id="rId161" display="25490762" xr:uid="{B6BC3B58-33F0-49E2-AD51-C7B738671C2A}"/>
    <hyperlink ref="B185" r:id="rId162" display="12762704" xr:uid="{551A8353-8C2F-4861-9CD0-3DD9BDE36F77}"/>
    <hyperlink ref="B78" r:id="rId163" display="27460313" xr:uid="{341E9D93-3D22-4E3E-A2EE-BDFE9F715D71}"/>
    <hyperlink ref="B187" r:id="rId164" display="36024992" xr:uid="{6A7461D7-CDA0-4E42-9712-B5EC5ADAD577}"/>
    <hyperlink ref="B20" r:id="rId165" display="35255516" xr:uid="{E8E98E3A-2DFE-4A68-BB9D-8E8B4419EDDC}"/>
    <hyperlink ref="B129" r:id="rId166" display="17952072" xr:uid="{0AE59D8E-A176-4605-AD4D-EE7676859295}"/>
    <hyperlink ref="B135" r:id="rId167" display="34093482" xr:uid="{DBDE969F-0204-4A18-A2B1-BA7A36F8C2AB}"/>
    <hyperlink ref="B63" r:id="rId168" display="29186685" xr:uid="{125C476F-BFD0-412E-890E-F216B9DEF7F9}"/>
    <hyperlink ref="B191" r:id="rId169" display="25895010" xr:uid="{C94FF1BC-1981-4D8D-9CCB-C3CC20521234}"/>
    <hyperlink ref="B192" r:id="rId170" display="17630695" xr:uid="{1DE0A211-5470-4CF6-944C-551E68035ED9}"/>
    <hyperlink ref="B136" r:id="rId171" display="37474592" xr:uid="{F9EBA632-23CF-4089-B20C-42D904765C80}"/>
    <hyperlink ref="B194" r:id="rId172" display="34604215" xr:uid="{95234903-368E-458B-809E-767C858FC578}"/>
    <hyperlink ref="B142" r:id="rId173" display="42191930" xr:uid="{D16E8C49-E611-4093-8715-0D883C95B9C6}"/>
    <hyperlink ref="B148" r:id="rId174" display="38675281" xr:uid="{4D39F0D1-8F10-4B46-9924-1DA88452BF10}"/>
    <hyperlink ref="B197" r:id="rId175" display="25800370" xr:uid="{73DBAB8D-DB66-4B81-A122-EA4E80461DD6}"/>
    <hyperlink ref="B198" r:id="rId176" display="16930989" xr:uid="{FF096DD9-02D4-489A-B1C2-60CD9AFC7B04}"/>
    <hyperlink ref="B199" r:id="rId177" display="37954829" xr:uid="{6591807B-E754-4E00-A81F-8021DA35868B}"/>
    <hyperlink ref="B167" r:id="rId178" display="49594828" xr:uid="{E2C5B391-2B4C-4548-BA49-D6251A3822CD}"/>
    <hyperlink ref="B94" r:id="rId179" display="51391713" xr:uid="{75549681-02DC-478C-A97F-66445B76D1F8}"/>
    <hyperlink ref="B149" r:id="rId180" display="40195858" xr:uid="{8B3B9433-4BF3-4A08-93C6-8FA55BCDC22D}"/>
    <hyperlink ref="B203" r:id="rId181" display="25328523" xr:uid="{0C1AD344-C567-4637-95A5-B772E67D1794}"/>
    <hyperlink ref="B188" r:id="rId182" display="33396953" xr:uid="{2663A637-4C8B-42AF-AF2F-B48E970F6DB4}"/>
    <hyperlink ref="B205" r:id="rId183" display="67760719" xr:uid="{FA88975F-083C-44E0-9D0D-D0E40DEBF004}"/>
    <hyperlink ref="B193" r:id="rId184" display="21792802" xr:uid="{0780F97B-BD4E-4EAD-A9C0-D49158FC3F70}"/>
    <hyperlink ref="B195" r:id="rId185" display="21426695" xr:uid="{3E00A99C-28E7-4E8D-A70A-0EAD1712E88D}"/>
    <hyperlink ref="B196" r:id="rId186" display="37745324" xr:uid="{518FB2FF-AB74-40BC-A057-3183837608E5}"/>
    <hyperlink ref="B209" r:id="rId187" display="12053576" xr:uid="{DE1D9E50-6EAE-4AFC-82E1-1F8B4FFAAA6A}"/>
    <hyperlink ref="B210" r:id="rId188" display="36064412" xr:uid="{802DFFA2-1F92-46B1-A120-8D1420B76A8B}"/>
    <hyperlink ref="B211" r:id="rId189" display="18915642" xr:uid="{E2E4B4D0-C909-455A-9CE6-5A38F8CB1FE6}"/>
    <hyperlink ref="B212" r:id="rId190" display="15016213" xr:uid="{F88462D6-C4A0-484D-8B0C-65BC549F5F4F}"/>
    <hyperlink ref="B213" r:id="rId191" display="27215629" xr:uid="{5FEED5CA-6511-40B9-BB6B-575F487D91F9}"/>
    <hyperlink ref="B214" r:id="rId192" display="35420452" xr:uid="{BDA678DC-DBB7-416E-8001-D1F65073BA71}"/>
    <hyperlink ref="B207" r:id="rId193" display="40300937" xr:uid="{B2FE0689-049B-40DB-9F0E-2C2834228FD0}"/>
    <hyperlink ref="B216" r:id="rId194" display="36699493" xr:uid="{A1AC35E7-79C1-4C30-B13E-E3700FD0D890}"/>
    <hyperlink ref="B217" r:id="rId195" display="13801282" xr:uid="{4F874B8C-161C-4F3E-816A-683C50AEB772}"/>
    <hyperlink ref="B173" r:id="rId196" display="36426594" xr:uid="{747846EC-A323-44F1-ADA3-95A5A00CDA89}"/>
    <hyperlink ref="B219" r:id="rId197" display="14281746" xr:uid="{6DC8454F-5B4F-430D-8A8D-8041BBA931C7}"/>
    <hyperlink ref="B176" r:id="rId198" display="14049673" xr:uid="{5829BA84-5FF9-4CF2-AF22-A52AD74FCB8F}"/>
    <hyperlink ref="B222" r:id="rId199" display="24620417" xr:uid="{29B488E3-8D73-46EC-8886-0C7C5FB96E7E}"/>
    <hyperlink ref="B218" r:id="rId200" display="19272796" xr:uid="{76C39C44-A99C-4112-90F5-E023FDEEC9E3}"/>
    <hyperlink ref="B224" r:id="rId201" display="24393968" xr:uid="{1CE2D022-EB38-4D49-BF0D-95C0009310D9}"/>
    <hyperlink ref="B160" r:id="rId202" display="12473192" xr:uid="{F09A7F33-4836-4920-9E60-F091214296F7}"/>
    <hyperlink ref="B225" r:id="rId203" display="23145928" xr:uid="{8E404215-0A4E-47A1-8CE6-E78631F5113C}"/>
    <hyperlink ref="B134" r:id="rId204" display="https://datacvr.virk.dk/enhed/virksomhed/42186937" xr:uid="{BDB1F8E0-8814-4422-84E8-C8F34823964D}"/>
    <hyperlink ref="B34" r:id="rId205" display="https://datacvr.virk.dk/enhed/virksomhed/45107728" xr:uid="{A6CBFA52-BFE7-4B09-B313-20DDB49F468C}"/>
    <hyperlink ref="B54" r:id="rId206" display="https://datacvr.virk.dk/enhed/virksomhed/25827198" xr:uid="{C02298E9-40B3-4F0D-8A5C-2DBBDFE0D92C}"/>
    <hyperlink ref="B111" r:id="rId207" display="https://datacvr.virk.dk/enhed/virksomhed/35808655" xr:uid="{9E7C4E98-1591-4840-A455-F9507BD1BD28}"/>
    <hyperlink ref="B133" r:id="rId208" display="https://datacvr.virk.dk/enhed/virksomhed/32551335" xr:uid="{1A0FE0E3-8F34-493E-BE9F-3062390CC29A}"/>
    <hyperlink ref="B31" r:id="rId209" display="https://datacvr.virk.dk/enhed/virksomhed/21289086" xr:uid="{076CBF39-761B-469C-902A-06E7E60313CB}"/>
    <hyperlink ref="B163" r:id="rId210" display="https://datacvr.virk.dk/enhed/virksomhed/37268720" xr:uid="{BC6401B4-F5D4-4C84-9E8E-3761D6B0A6D7}"/>
    <hyperlink ref="B22" r:id="rId211" display="https://datacvr.virk.dk/enhed/virksomhed/39931664" xr:uid="{B11AC5D0-B1BB-405C-B9E4-D8DC10BBC7FC}"/>
    <hyperlink ref="B96" r:id="rId212" display="https://datacvr.virk.dk/enhed/virksomhed/27912699?fritekst=Hytek%2520A%252FS&amp;sideIndex=0&amp;size=10" xr:uid="{EF71F790-637B-4BFD-BC4C-1F8DACD9E2A3}"/>
    <hyperlink ref="B183" r:id="rId213" display="https://datacvr.virk.dk/enhed/virksomhed/33752059?fritekst=Seamar%2520Scandinavia%2520A%252FS&amp;sideIndex=0&amp;size=10" xr:uid="{2111B510-AB8D-4B51-BA2D-9AA65B9DB0DF}"/>
    <hyperlink ref="B39" r:id="rId214" display="https://datacvr.virk.dk/enhed/virksomhed/18630877" xr:uid="{D8809906-FA76-426F-A8C8-0019D9D74F7E}"/>
    <hyperlink ref="B83" r:id="rId215" display="https://datacvr.virk.dk/enhed/virksomhed/11221033" xr:uid="{B7CB128B-B740-446F-9D14-1BA2161CB4EB}"/>
    <hyperlink ref="B154" r:id="rId216" display="https://datacvr.virk.dk/enhed/virksomhed/24221768" xr:uid="{E4E4D311-A32C-4D64-BEA6-444C65342C3F}"/>
    <hyperlink ref="B221" r:id="rId217" display="https://datacvr.virk.dk/enhed/virksomhed/41052236" xr:uid="{155EF864-73C7-4AC2-AB37-FC4672F46B85}"/>
    <hyperlink ref="B14" r:id="rId218" display="https://datacvr.virk.dk/enhed/virksomhed/31586135?fritekst=Avn%2520Hydraulik%2520A%252FS&amp;sideIndex=0&amp;size=10" xr:uid="{53C91704-87FC-499C-8490-D73CDFD773BF}"/>
    <hyperlink ref="B92" r:id="rId219" display="31474701" xr:uid="{9858A2A3-873F-4127-9265-24AC68FB8EC1}"/>
    <hyperlink ref="B57" r:id="rId220" display="https://datacvr.virk.dk/enhed/virksomhed/15300574?fritekst=Erria%2520A%252FS&amp;sideIndex=0&amp;size=10" xr:uid="{80D6DF3E-4FB3-4FAF-B4F1-91B36BE2E55E}"/>
  </hyperlinks>
  <pageMargins left="0.7" right="0.7" top="0.75" bottom="0.75" header="0.3" footer="0.3"/>
  <pageSetup paperSize="9" orientation="portrait" r:id="rId221"/>
  <drawing r:id="rId222"/>
  <legacyDrawing r:id="rId223"/>
  <tableParts count="1">
    <tablePart r:id="rId2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0BFC12B0536499C74B8EDA36B1F10" ma:contentTypeVersion="4" ma:contentTypeDescription="Create a new document." ma:contentTypeScope="" ma:versionID="070c0922e0e344bbd38c12bb5358b62e">
  <xsd:schema xmlns:xsd="http://www.w3.org/2001/XMLSchema" xmlns:xs="http://www.w3.org/2001/XMLSchema" xmlns:p="http://schemas.microsoft.com/office/2006/metadata/properties" xmlns:ns2="f36c38eb-db40-4d0b-836f-7c7c375d1823" targetNamespace="http://schemas.microsoft.com/office/2006/metadata/properties" ma:root="true" ma:fieldsID="933eeb1ce2d15364669fdbd64a148c42" ns2:_="">
    <xsd:import namespace="f36c38eb-db40-4d0b-836f-7c7c375d18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c38eb-db40-4d0b-836f-7c7c375d1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B8E102-3CEA-4F20-BB10-05A75BE18787}">
  <ds:schemaRefs>
    <ds:schemaRef ds:uri="http://purl.org/dc/elements/1.1/"/>
    <ds:schemaRef ds:uri="http://schemas.microsoft.com/office/2006/metadata/properties"/>
    <ds:schemaRef ds:uri="491882f5-46ff-41f0-9cd3-aed70958d57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bb15162a-d9d2-4253-8627-44241a3fd610"/>
  </ds:schemaRefs>
</ds:datastoreItem>
</file>

<file path=customXml/itemProps2.xml><?xml version="1.0" encoding="utf-8"?>
<ds:datastoreItem xmlns:ds="http://schemas.openxmlformats.org/officeDocument/2006/customXml" ds:itemID="{0FFE78BA-6A52-4DBB-BFAE-EF2A486A7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2D4065-4ED3-4704-9D60-F1954772C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c38eb-db40-4d0b-836f-7c7c375d18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Masterark</vt:lpstr>
    </vt:vector>
  </TitlesOfParts>
  <Manager/>
  <Company>Nordjyske Holding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Casper Bæhr</dc:creator>
  <cp:keywords/>
  <dc:description/>
  <cp:lastModifiedBy>Mikkel Lund Bøgh</cp:lastModifiedBy>
  <cp:revision/>
  <dcterms:created xsi:type="dcterms:W3CDTF">2016-08-01T12:50:21Z</dcterms:created>
  <dcterms:modified xsi:type="dcterms:W3CDTF">2025-03-17T12:28:08Z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0x01010007E0BFC12B0536499C74B8EDA36B1F10</vt:lpwstr>
  </property>
  <property fmtid="{D5CDD505-2E9C-101B-9397-08002B2CF9AE}" pid="3" name="AuthorIds_UIVersion_102400">
    <vt:lpwstr>12</vt:lpwstr>
  </property>
  <property fmtid="{D5CDD505-2E9C-101B-9397-08002B2CF9AE}" pid="4" name="AuthorIds_UIVersion_103936">
    <vt:lpwstr>13</vt:lpwstr>
  </property>
  <property fmtid="{D5CDD505-2E9C-101B-9397-08002B2CF9AE}" pid="5" name="AuthorIds_UIVersion_138240">
    <vt:lpwstr>13</vt:lpwstr>
  </property>
  <property fmtid="{D5CDD505-2E9C-101B-9397-08002B2CF9AE}" pid="6" name="AuthorIds_UIVersion_141824">
    <vt:lpwstr>13</vt:lpwstr>
  </property>
  <property fmtid="{D5CDD505-2E9C-101B-9397-08002B2CF9AE}" pid="7" name="AuthorIds_UIVersion_146944">
    <vt:lpwstr>13</vt:lpwstr>
  </property>
  <property fmtid="{D5CDD505-2E9C-101B-9397-08002B2CF9AE}" pid="8" name="AuthorIds_UIVersion_154624">
    <vt:lpwstr>13</vt:lpwstr>
  </property>
  <property fmtid="{D5CDD505-2E9C-101B-9397-08002B2CF9AE}" pid="9" name="AuthorIds_UIVersion_164352">
    <vt:lpwstr>13</vt:lpwstr>
  </property>
  <property fmtid="{D5CDD505-2E9C-101B-9397-08002B2CF9AE}" pid="10" name="AuthorIds_UIVersion_166400">
    <vt:lpwstr>13</vt:lpwstr>
  </property>
  <property fmtid="{D5CDD505-2E9C-101B-9397-08002B2CF9AE}" pid="11" name="AuthorIds_UIVersion_175616">
    <vt:lpwstr>13</vt:lpwstr>
  </property>
  <property fmtid="{D5CDD505-2E9C-101B-9397-08002B2CF9AE}" pid="12" name="AuthorIds_UIVersion_177152">
    <vt:lpwstr>6</vt:lpwstr>
  </property>
  <property fmtid="{D5CDD505-2E9C-101B-9397-08002B2CF9AE}" pid="13" name="AuthorIds_UIVersion_178176">
    <vt:lpwstr>13</vt:lpwstr>
  </property>
  <property fmtid="{D5CDD505-2E9C-101B-9397-08002B2CF9AE}" pid="14" name="AuthorIds_UIVersion_180736">
    <vt:lpwstr>23</vt:lpwstr>
  </property>
  <property fmtid="{D5CDD505-2E9C-101B-9397-08002B2CF9AE}" pid="15" name="AuthorIds_UIVersion_198144">
    <vt:lpwstr>13</vt:lpwstr>
  </property>
  <property fmtid="{D5CDD505-2E9C-101B-9397-08002B2CF9AE}" pid="16" name="AuthorIds_UIVersion_200192">
    <vt:lpwstr>13</vt:lpwstr>
  </property>
  <property fmtid="{D5CDD505-2E9C-101B-9397-08002B2CF9AE}" pid="17" name="MediaServiceImageTags">
    <vt:lpwstr/>
  </property>
</Properties>
</file>