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ocuments\ISEN\CIR3\"/>
    </mc:Choice>
  </mc:AlternateContent>
  <xr:revisionPtr revIDLastSave="0" documentId="13_ncr:1_{B118D464-11CE-4070-876C-D6E07EB5A5A2}" xr6:coauthVersionLast="47" xr6:coauthVersionMax="47" xr10:uidLastSave="{00000000-0000-0000-0000-000000000000}"/>
  <bookViews>
    <workbookView xWindow="-108" yWindow="-108" windowWidth="23256" windowHeight="12576" xr2:uid="{2DFCEF90-F8BD-48C2-B316-7553F6465BB7}"/>
  </bookViews>
  <sheets>
    <sheet name="Semestre 1" sheetId="1" r:id="rId1"/>
    <sheet name="Anné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1" l="1"/>
  <c r="L9" i="1"/>
  <c r="L7" i="1"/>
  <c r="L14" i="1"/>
  <c r="C59" i="2"/>
  <c r="C32" i="1" l="1"/>
  <c r="O42" i="2"/>
  <c r="N43" i="2"/>
  <c r="O43" i="2" s="1"/>
  <c r="N42" i="2"/>
  <c r="N41" i="2"/>
  <c r="O41" i="2" s="1"/>
  <c r="N39" i="2"/>
  <c r="O39" i="2" s="1"/>
  <c r="N37" i="2"/>
  <c r="O37" i="2" s="1"/>
  <c r="N35" i="2"/>
  <c r="O35" i="2" s="1"/>
  <c r="N58" i="2"/>
  <c r="N56" i="2"/>
  <c r="N47" i="2"/>
  <c r="N54" i="2"/>
  <c r="N48" i="2"/>
  <c r="N49" i="2"/>
  <c r="N50" i="2"/>
  <c r="N51" i="2"/>
  <c r="N52" i="2"/>
  <c r="N53" i="2"/>
  <c r="N46" i="2"/>
  <c r="Q5" i="2"/>
  <c r="O28" i="2"/>
  <c r="O25" i="2"/>
  <c r="N32" i="2"/>
  <c r="O32" i="2" s="1"/>
  <c r="P32" i="2" s="1"/>
  <c r="N31" i="2"/>
  <c r="O31" i="2" s="1"/>
  <c r="N29" i="2"/>
  <c r="O29" i="2" s="1"/>
  <c r="N28" i="2"/>
  <c r="N27" i="2"/>
  <c r="O27" i="2" s="1"/>
  <c r="N26" i="2"/>
  <c r="O26" i="2" s="1"/>
  <c r="P25" i="2" s="1"/>
  <c r="N25" i="2"/>
  <c r="N24" i="2"/>
  <c r="N22" i="2"/>
  <c r="N21" i="2"/>
  <c r="O21" i="2" s="1"/>
  <c r="N20" i="2"/>
  <c r="O20" i="2" s="1"/>
  <c r="N17" i="2"/>
  <c r="O16" i="2" s="1"/>
  <c r="P16" i="2" s="1"/>
  <c r="N16" i="2"/>
  <c r="N15" i="2"/>
  <c r="O15" i="2" s="1"/>
  <c r="N13" i="2"/>
  <c r="N12" i="2"/>
  <c r="O12" i="2" s="1"/>
  <c r="N10" i="2"/>
  <c r="O10" i="2" s="1"/>
  <c r="N8" i="2"/>
  <c r="O8" i="2" s="1"/>
  <c r="N6" i="2"/>
  <c r="O5" i="2" s="1"/>
  <c r="P5" i="2" s="1"/>
  <c r="N5" i="2"/>
  <c r="C5" i="2"/>
  <c r="C20" i="2"/>
  <c r="C35" i="2"/>
  <c r="C46" i="2"/>
  <c r="M23" i="1"/>
  <c r="N23" i="1" s="1"/>
  <c r="M21" i="1"/>
  <c r="N21" i="1" s="1"/>
  <c r="M15" i="1"/>
  <c r="M10" i="1"/>
  <c r="N10" i="1" s="1"/>
  <c r="M8" i="1"/>
  <c r="N8" i="1" s="1"/>
  <c r="M6" i="1"/>
  <c r="M27" i="1"/>
  <c r="M28" i="1"/>
  <c r="M29" i="1"/>
  <c r="M30" i="1"/>
  <c r="M31" i="1"/>
  <c r="C26" i="1"/>
  <c r="C13" i="1"/>
  <c r="C21" i="1"/>
  <c r="C5" i="1"/>
  <c r="M26" i="1"/>
  <c r="M19" i="1"/>
  <c r="N19" i="1" s="1"/>
  <c r="M18" i="1"/>
  <c r="N18" i="1" s="1"/>
  <c r="M17" i="1"/>
  <c r="M14" i="1"/>
  <c r="N14" i="1" s="1"/>
  <c r="M13" i="1"/>
  <c r="N13" i="1" s="1"/>
  <c r="M5" i="1"/>
  <c r="O22" i="2" l="1"/>
  <c r="P22" i="2" s="1"/>
  <c r="N5" i="1"/>
  <c r="O5" i="1" s="1"/>
  <c r="P42" i="2"/>
  <c r="P39" i="2"/>
  <c r="P35" i="2"/>
  <c r="Q46" i="2"/>
  <c r="P29" i="2"/>
  <c r="P27" i="2"/>
  <c r="P20" i="2"/>
  <c r="P12" i="2"/>
  <c r="P8" i="2"/>
  <c r="O21" i="1"/>
  <c r="P21" i="1" s="1"/>
  <c r="O18" i="1"/>
  <c r="N15" i="1"/>
  <c r="O15" i="1" s="1"/>
  <c r="O8" i="1"/>
  <c r="O13" i="1"/>
  <c r="P26" i="1"/>
  <c r="P5" i="1" l="1"/>
  <c r="Q35" i="2"/>
  <c r="Q20" i="2"/>
  <c r="R5" i="2" s="1"/>
  <c r="P13" i="1"/>
  <c r="Q5" i="1" l="1"/>
</calcChain>
</file>

<file path=xl/sharedStrings.xml><?xml version="1.0" encoding="utf-8"?>
<sst xmlns="http://schemas.openxmlformats.org/spreadsheetml/2006/main" count="237" uniqueCount="66">
  <si>
    <t>UE</t>
  </si>
  <si>
    <t>ECTS</t>
  </si>
  <si>
    <t>TYPE EPREUVE</t>
  </si>
  <si>
    <t>TYPE EXAM</t>
  </si>
  <si>
    <t>NOTE</t>
  </si>
  <si>
    <t>MOYENNE EXAM</t>
  </si>
  <si>
    <t>MOYENNE EPREUVE</t>
  </si>
  <si>
    <t>MATIERE</t>
  </si>
  <si>
    <t>MOYENNE MATIERE</t>
  </si>
  <si>
    <t>MOYENNE UE</t>
  </si>
  <si>
    <t>MOYENNE GÉNÉRALE</t>
  </si>
  <si>
    <t>Physique, Électronique</t>
  </si>
  <si>
    <t>Théorie</t>
  </si>
  <si>
    <t>C. Continu</t>
  </si>
  <si>
    <t>EVAL</t>
  </si>
  <si>
    <t>COEF EVAL</t>
  </si>
  <si>
    <t>Interrogation</t>
  </si>
  <si>
    <t>DS</t>
  </si>
  <si>
    <t>Partiel</t>
  </si>
  <si>
    <t>Examens</t>
  </si>
  <si>
    <t>Électronique Numérique</t>
  </si>
  <si>
    <t>Mécanique Quantique</t>
  </si>
  <si>
    <t>Pratique</t>
  </si>
  <si>
    <t>TP</t>
  </si>
  <si>
    <t>Projet</t>
  </si>
  <si>
    <t>Signaux, Systèmes</t>
  </si>
  <si>
    <t>Transformations</t>
  </si>
  <si>
    <t>Mécanique du solide</t>
  </si>
  <si>
    <t>IE 1</t>
  </si>
  <si>
    <t>IE 2</t>
  </si>
  <si>
    <t>Introduction à l'Infographie</t>
  </si>
  <si>
    <t>Informatique</t>
  </si>
  <si>
    <t>Théorie des langages</t>
  </si>
  <si>
    <t>Projet Janvier</t>
  </si>
  <si>
    <t>Management et développement personnel</t>
  </si>
  <si>
    <t>Anglais</t>
  </si>
  <si>
    <t>Ethique de l'ingénieur</t>
  </si>
  <si>
    <t>Gestion de projet</t>
  </si>
  <si>
    <t>Communication</t>
  </si>
  <si>
    <t>Comptabilité</t>
  </si>
  <si>
    <t>Marketing</t>
  </si>
  <si>
    <t>Systèmes électroniques</t>
  </si>
  <si>
    <t>Physique du solide</t>
  </si>
  <si>
    <t>Analyse des signaux et des images</t>
  </si>
  <si>
    <t>Automatique</t>
  </si>
  <si>
    <t>Bade de données et Réseaux</t>
  </si>
  <si>
    <t>Ethique</t>
  </si>
  <si>
    <t>SEMESTRE</t>
  </si>
  <si>
    <t>Langage Java</t>
  </si>
  <si>
    <t>Economie</t>
  </si>
  <si>
    <t>Pr ou Elective</t>
  </si>
  <si>
    <t>Projet de fin d'année</t>
  </si>
  <si>
    <t>Interculturel</t>
  </si>
  <si>
    <t>Retour d'Expérience IB</t>
  </si>
  <si>
    <t>COEFF</t>
  </si>
  <si>
    <t>S1</t>
  </si>
  <si>
    <t>S2</t>
  </si>
  <si>
    <t>Probabilités Statistiques</t>
  </si>
  <si>
    <t>COEFF EXAM</t>
  </si>
  <si>
    <t>COEFF EPREUVE</t>
  </si>
  <si>
    <t>COEFF EVAL</t>
  </si>
  <si>
    <t>Évaluation</t>
  </si>
  <si>
    <t>Total :</t>
  </si>
  <si>
    <t>CALCUL DES MOYENNES  -  CIR3  -  SEMESTRE 1</t>
  </si>
  <si>
    <t>CALCUL DES MOYENNES  -  CIR3  -  ANNÉE</t>
  </si>
  <si>
    <t>yuuu10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</si>
</sst>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masis MT Pro Light"/>
      <family val="1"/>
    </font>
    <font>
      <sz val="11"/>
      <color theme="1"/>
      <name val="Aharoni"/>
      <charset val="177"/>
    </font>
    <font>
      <sz val="20"/>
      <color rgb="FF00A49C"/>
      <name val="Aharoni"/>
      <charset val="177"/>
    </font>
    <font>
      <sz val="22"/>
      <color rgb="FF00A49C"/>
      <name val="Aharoni"/>
      <charset val="177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8F75"/>
        <bgColor indexed="64"/>
      </patternFill>
    </fill>
    <fill>
      <patternFill patternType="solid">
        <fgColor rgb="FFFFE7E1"/>
        <bgColor indexed="64"/>
      </patternFill>
    </fill>
    <fill>
      <patternFill patternType="solid">
        <fgColor rgb="FFD5FFFD"/>
        <bgColor indexed="64"/>
      </patternFill>
    </fill>
    <fill>
      <patternFill patternType="solid">
        <fgColor rgb="FF00BCB3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ashDot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Dot">
        <color indexed="64"/>
      </bottom>
      <diagonal/>
    </border>
    <border>
      <left/>
      <right/>
      <top style="medium">
        <color indexed="64"/>
      </top>
      <bottom style="dash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 style="medium">
        <color indexed="64"/>
      </left>
      <right style="medium">
        <color indexed="64"/>
      </right>
      <top/>
      <bottom style="dashDot">
        <color indexed="64"/>
      </bottom>
      <diagonal/>
    </border>
    <border>
      <left/>
      <right/>
      <top style="dashDot">
        <color indexed="64"/>
      </top>
      <bottom style="thin">
        <color indexed="64"/>
      </bottom>
      <diagonal/>
    </border>
    <border>
      <left/>
      <right/>
      <top style="dashDot">
        <color indexed="64"/>
      </top>
      <bottom/>
      <diagonal/>
    </border>
    <border>
      <left style="medium">
        <color indexed="64"/>
      </left>
      <right style="medium">
        <color indexed="64"/>
      </right>
      <top style="dashDot">
        <color indexed="64"/>
      </top>
      <bottom/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ashDot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1" fillId="0" borderId="14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wrapText="1"/>
    </xf>
    <xf numFmtId="0" fontId="2" fillId="0" borderId="0" xfId="0" applyFont="1" applyBorder="1"/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0" fillId="0" borderId="2" xfId="0" applyFill="1" applyBorder="1"/>
    <xf numFmtId="0" fontId="1" fillId="0" borderId="0" xfId="0" applyFont="1" applyAlignment="1">
      <alignment horizontal="center" vertical="center"/>
    </xf>
    <xf numFmtId="0" fontId="2" fillId="0" borderId="10" xfId="0" applyFont="1" applyBorder="1"/>
    <xf numFmtId="0" fontId="2" fillId="0" borderId="1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right" vertical="center"/>
    </xf>
    <xf numFmtId="0" fontId="1" fillId="0" borderId="12" xfId="0" applyFont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3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33" xfId="0" applyFont="1" applyFill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4" borderId="32" xfId="0" applyFont="1" applyFill="1" applyBorder="1" applyAlignment="1">
      <alignment horizontal="center" vertical="center" wrapText="1"/>
    </xf>
    <xf numFmtId="0" fontId="1" fillId="4" borderId="3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1" fillId="5" borderId="33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1" fillId="4" borderId="38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3" borderId="29" xfId="0" applyFont="1" applyFill="1" applyBorder="1" applyAlignment="1" applyProtection="1">
      <alignment horizontal="center" vertical="center" wrapText="1"/>
      <protection locked="0"/>
    </xf>
    <xf numFmtId="0" fontId="1" fillId="3" borderId="14" xfId="0" applyFont="1" applyFill="1" applyBorder="1" applyAlignment="1" applyProtection="1">
      <alignment horizontal="center" vertical="center" wrapText="1"/>
      <protection locked="0"/>
    </xf>
    <xf numFmtId="0" fontId="1" fillId="6" borderId="21" xfId="0" applyFont="1" applyFill="1" applyBorder="1" applyAlignment="1" applyProtection="1">
      <alignment horizontal="center" vertical="center" wrapText="1"/>
      <protection locked="0"/>
    </xf>
    <xf numFmtId="0" fontId="1" fillId="6" borderId="31" xfId="0" applyFont="1" applyFill="1" applyBorder="1" applyAlignment="1" applyProtection="1">
      <alignment horizontal="center" vertical="center" wrapText="1"/>
      <protection locked="0"/>
    </xf>
    <xf numFmtId="0" fontId="1" fillId="6" borderId="14" xfId="0" applyFont="1" applyFill="1" applyBorder="1" applyAlignment="1" applyProtection="1">
      <alignment horizontal="center" vertical="center" wrapText="1"/>
      <protection locked="0"/>
    </xf>
    <xf numFmtId="0" fontId="1" fillId="6" borderId="15" xfId="0" applyFont="1" applyFill="1" applyBorder="1" applyAlignment="1" applyProtection="1">
      <alignment horizontal="center" vertical="center" wrapText="1"/>
      <protection locked="0"/>
    </xf>
    <xf numFmtId="0" fontId="1" fillId="3" borderId="27" xfId="0" applyFont="1" applyFill="1" applyBorder="1" applyAlignment="1" applyProtection="1">
      <alignment horizontal="center" vertical="center" wrapText="1"/>
      <protection locked="0"/>
    </xf>
    <xf numFmtId="0" fontId="1" fillId="3" borderId="15" xfId="0" applyFont="1" applyFill="1" applyBorder="1" applyAlignment="1" applyProtection="1">
      <alignment horizontal="center" vertical="center" wrapText="1"/>
      <protection locked="0"/>
    </xf>
    <xf numFmtId="0" fontId="1" fillId="6" borderId="13" xfId="0" applyFont="1" applyFill="1" applyBorder="1" applyAlignment="1" applyProtection="1">
      <alignment horizontal="center" vertical="center" wrapText="1"/>
      <protection locked="0"/>
    </xf>
    <xf numFmtId="0" fontId="1" fillId="3" borderId="13" xfId="0" applyFont="1" applyFill="1" applyBorder="1" applyAlignment="1" applyProtection="1">
      <alignment horizontal="center" vertical="center" wrapText="1"/>
      <protection locked="0"/>
    </xf>
    <xf numFmtId="0" fontId="1" fillId="6" borderId="23" xfId="0" applyFont="1" applyFill="1" applyBorder="1" applyAlignment="1" applyProtection="1">
      <alignment horizontal="center" vertical="center" wrapText="1"/>
      <protection locked="0"/>
    </xf>
    <xf numFmtId="0" fontId="1" fillId="3" borderId="23" xfId="0" applyFont="1" applyFill="1" applyBorder="1" applyAlignment="1" applyProtection="1">
      <alignment horizontal="center" vertical="center" wrapText="1"/>
      <protection locked="0"/>
    </xf>
    <xf numFmtId="0" fontId="1" fillId="3" borderId="34" xfId="0" applyFont="1" applyFill="1" applyBorder="1" applyAlignment="1" applyProtection="1">
      <alignment horizontal="center" vertical="center" wrapText="1"/>
      <protection locked="0"/>
    </xf>
    <xf numFmtId="0" fontId="1" fillId="3" borderId="25" xfId="0" applyFont="1" applyFill="1" applyBorder="1" applyAlignment="1" applyProtection="1">
      <alignment horizontal="center" vertical="center" wrapText="1"/>
      <protection locked="0"/>
    </xf>
    <xf numFmtId="0" fontId="1" fillId="6" borderId="34" xfId="0" applyFont="1" applyFill="1" applyBorder="1" applyAlignment="1" applyProtection="1">
      <alignment horizontal="center" vertical="center" wrapText="1"/>
      <protection locked="0"/>
    </xf>
    <xf numFmtId="0" fontId="1" fillId="6" borderId="25" xfId="0" applyFont="1" applyFill="1" applyBorder="1" applyAlignment="1" applyProtection="1">
      <alignment horizontal="center" vertical="center" wrapText="1"/>
      <protection locked="0"/>
    </xf>
    <xf numFmtId="0" fontId="1" fillId="3" borderId="21" xfId="0" applyFont="1" applyFill="1" applyBorder="1" applyAlignment="1" applyProtection="1">
      <alignment horizontal="center" vertical="center" wrapText="1"/>
      <protection locked="0"/>
    </xf>
    <xf numFmtId="0" fontId="1" fillId="3" borderId="31" xfId="0" applyFont="1" applyFill="1" applyBorder="1" applyAlignment="1" applyProtection="1">
      <alignment horizontal="center" vertical="center" wrapText="1"/>
      <protection locked="0"/>
    </xf>
    <xf numFmtId="0" fontId="1" fillId="3" borderId="35" xfId="0" applyFont="1" applyFill="1" applyBorder="1" applyAlignment="1" applyProtection="1">
      <alignment horizontal="center" vertical="center" wrapText="1"/>
      <protection locked="0"/>
    </xf>
    <xf numFmtId="0" fontId="1" fillId="6" borderId="27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1" fillId="6" borderId="1" xfId="0" applyFont="1" applyFill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30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30" xfId="0" applyFont="1" applyFill="1" applyBorder="1" applyAlignment="1">
      <alignment horizontal="center" vertical="center" wrapText="1"/>
    </xf>
    <xf numFmtId="0" fontId="1" fillId="4" borderId="33" xfId="0" applyFont="1" applyFill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1" fillId="5" borderId="33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4" borderId="37" xfId="0" applyFont="1" applyFill="1" applyBorder="1" applyAlignment="1">
      <alignment horizontal="center" vertical="center" wrapText="1"/>
    </xf>
    <xf numFmtId="0" fontId="1" fillId="5" borderId="37" xfId="0" applyFont="1" applyFill="1" applyBorder="1" applyAlignment="1">
      <alignment horizontal="center" vertical="center" wrapText="1"/>
    </xf>
    <xf numFmtId="0" fontId="1" fillId="5" borderId="36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1" fillId="6" borderId="24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theme="6" tint="0.59996337778862885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numFmt numFmtId="0" formatCode="General"/>
      <fill>
        <patternFill patternType="solid">
          <bgColor theme="6" tint="0.39994506668294322"/>
        </patternFill>
      </fill>
    </dxf>
  </dxfs>
  <tableStyles count="0" defaultTableStyle="TableStyleMedium2" defaultPivotStyle="PivotStyleLight16"/>
  <colors>
    <mruColors>
      <color rgb="FF00BCB3"/>
      <color rgb="FF00D0C6"/>
      <color rgb="FFD5FFFD"/>
      <color rgb="FFFFE7E1"/>
      <color rgb="FF00A49C"/>
      <color rgb="FFFF8F75"/>
      <color rgb="FF008E87"/>
      <color rgb="FF006F69"/>
      <color rgb="FFFF5D37"/>
      <color rgb="FFE4C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388620</xdr:colOff>
      <xdr:row>1</xdr:row>
      <xdr:rowOff>30480</xdr:rowOff>
    </xdr:from>
    <xdr:to>
      <xdr:col>1</xdr:col>
      <xdr:colOff>1288928</xdr:colOff>
      <xdr:row>1</xdr:row>
      <xdr:rowOff>335280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DF6A4178-63CA-4673-B2A1-CA3F364F8C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840" b="23188"/>
        <a:stretch/>
      </xdr:blipFill>
      <xdr:spPr bwMode="auto">
        <a:xfrm>
          <a:off x="586740" y="228600"/>
          <a:ext cx="900308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413657</xdr:colOff>
      <xdr:row>1</xdr:row>
      <xdr:rowOff>54429</xdr:rowOff>
    </xdr:from>
    <xdr:to>
      <xdr:col>1</xdr:col>
      <xdr:colOff>1313965</xdr:colOff>
      <xdr:row>1</xdr:row>
      <xdr:rowOff>359229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D3BA740-C7AA-4100-AB71-224B8958734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840" b="23188"/>
        <a:stretch/>
      </xdr:blipFill>
      <xdr:spPr bwMode="auto">
        <a:xfrm>
          <a:off x="1208314" y="239486"/>
          <a:ext cx="900308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80831-0CBF-48A4-8B0F-44B3AAFAFF65}">
  <dimension ref="A1:W37"/>
  <sheetViews>
    <sheetView tabSelected="1" topLeftCell="C4" zoomScaleNormal="100" workbookViewId="0">
      <selection activeCell="L14" sqref="L14"/>
    </sheetView>
  </sheetViews>
  <sheetFormatPr baseColWidth="10" defaultColWidth="11.5546875" defaultRowHeight="13.8" x14ac:dyDescent="0.25"/>
  <cols>
    <col min="1" max="1" width="2.88671875" style="6" customWidth="1"/>
    <col min="2" max="2" width="25.33203125" style="6" customWidth="1"/>
    <col min="3" max="3" width="9" style="6" customWidth="1"/>
    <col min="4" max="4" width="22.44140625" style="6" customWidth="1"/>
    <col min="5" max="5" width="9.33203125" style="6" customWidth="1"/>
    <col min="6" max="6" width="16.21875" style="6" customWidth="1"/>
    <col min="7" max="7" width="15.5546875" style="6" customWidth="1"/>
    <col min="8" max="8" width="13.44140625" style="6" customWidth="1"/>
    <col min="9" max="9" width="15.21875" style="6" customWidth="1"/>
    <col min="10" max="10" width="14.109375" style="6" customWidth="1"/>
    <col min="11" max="11" width="13.88671875" style="6" customWidth="1"/>
    <col min="12" max="12" width="11.5546875" style="6"/>
    <col min="13" max="13" width="15.6640625" style="6" customWidth="1"/>
    <col min="14" max="14" width="13.33203125" style="6" customWidth="1"/>
    <col min="15" max="15" width="12.88671875" style="6" customWidth="1"/>
    <col min="16" max="16" width="11.5546875" style="6"/>
    <col min="17" max="17" width="13.6640625" style="6" customWidth="1"/>
    <col min="18" max="16384" width="11.5546875" style="6"/>
  </cols>
  <sheetData>
    <row r="1" spans="1:23" ht="14.4" thickBot="1" x14ac:dyDescent="0.3"/>
    <row r="2" spans="1:23" ht="28.2" customHeight="1" thickBot="1" x14ac:dyDescent="0.35">
      <c r="A2" s="5"/>
      <c r="B2" s="27"/>
      <c r="C2" s="99" t="s">
        <v>63</v>
      </c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100"/>
      <c r="R2" s="7"/>
      <c r="S2" s="7"/>
      <c r="T2" s="7"/>
      <c r="U2" s="7"/>
      <c r="V2" s="7"/>
      <c r="W2" s="7"/>
    </row>
    <row r="3" spans="1:23" s="12" customFormat="1" ht="45.6" customHeight="1" thickBot="1" x14ac:dyDescent="0.3">
      <c r="A3" s="10"/>
      <c r="B3" s="17" t="s">
        <v>0</v>
      </c>
      <c r="C3" s="16" t="s">
        <v>1</v>
      </c>
      <c r="D3" s="18" t="s">
        <v>7</v>
      </c>
      <c r="E3" s="18" t="s">
        <v>54</v>
      </c>
      <c r="F3" s="18" t="s">
        <v>2</v>
      </c>
      <c r="G3" s="18" t="s">
        <v>59</v>
      </c>
      <c r="H3" s="18" t="s">
        <v>3</v>
      </c>
      <c r="I3" s="16" t="s">
        <v>58</v>
      </c>
      <c r="J3" s="18" t="s">
        <v>14</v>
      </c>
      <c r="K3" s="19" t="s">
        <v>60</v>
      </c>
      <c r="L3" s="20" t="s">
        <v>4</v>
      </c>
      <c r="M3" s="16" t="s">
        <v>5</v>
      </c>
      <c r="N3" s="18" t="s">
        <v>6</v>
      </c>
      <c r="O3" s="18" t="s">
        <v>8</v>
      </c>
      <c r="P3" s="18" t="s">
        <v>9</v>
      </c>
      <c r="Q3" s="19" t="s">
        <v>10</v>
      </c>
      <c r="R3" s="11"/>
      <c r="S3" s="11"/>
      <c r="T3" s="11"/>
      <c r="U3" s="11"/>
      <c r="V3" s="11"/>
      <c r="W3" s="11"/>
    </row>
    <row r="4" spans="1:23" ht="14.4" thickBot="1" x14ac:dyDescent="0.3">
      <c r="A4" s="5"/>
      <c r="B4" s="21"/>
      <c r="C4" s="5"/>
      <c r="D4" s="5"/>
      <c r="E4" s="5"/>
      <c r="F4" s="5"/>
      <c r="G4" s="5"/>
      <c r="H4" s="5"/>
      <c r="I4" s="5"/>
      <c r="J4" s="5"/>
      <c r="K4" s="5"/>
      <c r="L4" s="8"/>
      <c r="M4" s="5"/>
      <c r="N4" s="5"/>
      <c r="O4" s="5"/>
      <c r="P4" s="5"/>
      <c r="Q4" s="22"/>
      <c r="R4" s="7"/>
      <c r="S4" s="7"/>
      <c r="T4" s="7"/>
      <c r="U4" s="7"/>
      <c r="V4" s="7"/>
      <c r="W4" s="7"/>
    </row>
    <row r="5" spans="1:23" x14ac:dyDescent="0.25">
      <c r="A5" s="5"/>
      <c r="B5" s="116" t="s">
        <v>11</v>
      </c>
      <c r="C5" s="89">
        <f>E5+E8</f>
        <v>6</v>
      </c>
      <c r="D5" s="104" t="s">
        <v>21</v>
      </c>
      <c r="E5" s="106">
        <v>3</v>
      </c>
      <c r="F5" s="106" t="s">
        <v>12</v>
      </c>
      <c r="G5" s="106">
        <v>1</v>
      </c>
      <c r="H5" s="40" t="s">
        <v>13</v>
      </c>
      <c r="I5" s="40">
        <v>0.2</v>
      </c>
      <c r="J5" s="40" t="s">
        <v>16</v>
      </c>
      <c r="K5" s="40">
        <v>1</v>
      </c>
      <c r="L5" s="67">
        <v>6</v>
      </c>
      <c r="M5" s="40">
        <f>SUMPRODUCT(L5,K5)</f>
        <v>6</v>
      </c>
      <c r="N5" s="106">
        <f>SUMPRODUCT(M5:M7,I5:I7)</f>
        <v>7.0750000000000002</v>
      </c>
      <c r="O5" s="106">
        <f>SUMPRODUCT(N5,G5)</f>
        <v>7.0750000000000002</v>
      </c>
      <c r="P5" s="89">
        <f>SUM(O5*E5+O8*E8)/C5</f>
        <v>7.66</v>
      </c>
      <c r="Q5" s="119">
        <f>SUM(P5*C5+P13*C13+P21*C21+P26*C26)/C32</f>
        <v>11.143269230769231</v>
      </c>
      <c r="R5" s="7"/>
      <c r="S5" s="7"/>
      <c r="T5" s="7"/>
      <c r="U5" s="7"/>
      <c r="V5" s="7"/>
      <c r="W5" s="7"/>
    </row>
    <row r="6" spans="1:23" x14ac:dyDescent="0.25">
      <c r="A6" s="5"/>
      <c r="B6" s="117"/>
      <c r="C6" s="90"/>
      <c r="D6" s="105"/>
      <c r="E6" s="107"/>
      <c r="F6" s="107"/>
      <c r="G6" s="107"/>
      <c r="H6" s="107" t="s">
        <v>19</v>
      </c>
      <c r="I6" s="107">
        <v>0.8</v>
      </c>
      <c r="J6" s="41" t="s">
        <v>17</v>
      </c>
      <c r="K6" s="41">
        <v>0.375</v>
      </c>
      <c r="L6" s="68">
        <v>7.5</v>
      </c>
      <c r="M6" s="107">
        <f>SUMPRODUCT(L6:L7,K6:K7)</f>
        <v>7.34375</v>
      </c>
      <c r="N6" s="107"/>
      <c r="O6" s="107"/>
      <c r="P6" s="90"/>
      <c r="Q6" s="119"/>
      <c r="R6" s="7"/>
      <c r="S6" s="7"/>
      <c r="T6" s="7"/>
      <c r="U6" s="7"/>
      <c r="V6" s="7"/>
      <c r="W6" s="7"/>
    </row>
    <row r="7" spans="1:23" x14ac:dyDescent="0.25">
      <c r="A7" s="5"/>
      <c r="B7" s="117"/>
      <c r="C7" s="90"/>
      <c r="D7" s="105"/>
      <c r="E7" s="107"/>
      <c r="F7" s="107"/>
      <c r="G7" s="107"/>
      <c r="H7" s="107"/>
      <c r="I7" s="107"/>
      <c r="J7" s="41" t="s">
        <v>18</v>
      </c>
      <c r="K7" s="41">
        <v>0.625</v>
      </c>
      <c r="L7" s="68">
        <f>(7.25+7.25)/2</f>
        <v>7.25</v>
      </c>
      <c r="M7" s="107"/>
      <c r="N7" s="107"/>
      <c r="O7" s="107"/>
      <c r="P7" s="90"/>
      <c r="Q7" s="119"/>
      <c r="R7" s="7"/>
      <c r="S7" s="7"/>
      <c r="T7" s="7"/>
      <c r="U7" s="7"/>
      <c r="V7" s="7"/>
      <c r="W7" s="7"/>
    </row>
    <row r="8" spans="1:23" ht="16.8" customHeight="1" x14ac:dyDescent="0.25">
      <c r="A8" s="5"/>
      <c r="B8" s="117"/>
      <c r="C8" s="90"/>
      <c r="D8" s="101" t="s">
        <v>20</v>
      </c>
      <c r="E8" s="92">
        <v>3</v>
      </c>
      <c r="F8" s="92" t="s">
        <v>12</v>
      </c>
      <c r="G8" s="92">
        <v>0.6</v>
      </c>
      <c r="H8" s="92" t="s">
        <v>19</v>
      </c>
      <c r="I8" s="92">
        <v>1</v>
      </c>
      <c r="J8" s="42" t="s">
        <v>17</v>
      </c>
      <c r="K8" s="42">
        <v>0.5</v>
      </c>
      <c r="L8" s="69">
        <v>7.3</v>
      </c>
      <c r="M8" s="92">
        <f>SUMPRODUCT(L8:L9,K8:K9)</f>
        <v>5.9499999999999993</v>
      </c>
      <c r="N8" s="92">
        <f>SUMPRODUCT(M8,I8)</f>
        <v>5.9499999999999993</v>
      </c>
      <c r="O8" s="92">
        <f>SUMPRODUCT(N8:N11,G8:G11)</f>
        <v>8.2449999999999992</v>
      </c>
      <c r="P8" s="90"/>
      <c r="Q8" s="119"/>
      <c r="R8" s="7"/>
      <c r="S8" s="7"/>
      <c r="T8" s="7"/>
      <c r="U8" s="7"/>
      <c r="V8" s="7"/>
      <c r="W8" s="7"/>
    </row>
    <row r="9" spans="1:23" x14ac:dyDescent="0.25">
      <c r="A9" s="5"/>
      <c r="B9" s="117"/>
      <c r="C9" s="90"/>
      <c r="D9" s="97"/>
      <c r="E9" s="93"/>
      <c r="F9" s="95"/>
      <c r="G9" s="95"/>
      <c r="H9" s="95"/>
      <c r="I9" s="95"/>
      <c r="J9" s="43" t="s">
        <v>18</v>
      </c>
      <c r="K9" s="43">
        <v>0.5</v>
      </c>
      <c r="L9" s="70">
        <f>(4.6+4.6)/2</f>
        <v>4.5999999999999996</v>
      </c>
      <c r="M9" s="95"/>
      <c r="N9" s="95"/>
      <c r="O9" s="93"/>
      <c r="P9" s="90"/>
      <c r="Q9" s="119"/>
      <c r="R9" s="7"/>
      <c r="S9" s="7"/>
      <c r="T9" s="7"/>
      <c r="U9" s="7"/>
      <c r="V9" s="7"/>
      <c r="W9" s="7"/>
    </row>
    <row r="10" spans="1:23" x14ac:dyDescent="0.25">
      <c r="A10" s="5"/>
      <c r="B10" s="117"/>
      <c r="C10" s="90"/>
      <c r="D10" s="97"/>
      <c r="E10" s="93"/>
      <c r="F10" s="93" t="s">
        <v>22</v>
      </c>
      <c r="G10" s="93">
        <v>0.4</v>
      </c>
      <c r="H10" s="93" t="s">
        <v>22</v>
      </c>
      <c r="I10" s="93">
        <v>1</v>
      </c>
      <c r="J10" s="44" t="s">
        <v>23</v>
      </c>
      <c r="K10" s="44">
        <v>0.375</v>
      </c>
      <c r="L10" s="71">
        <v>7</v>
      </c>
      <c r="M10" s="93">
        <f>SUMPRODUCT(L10:L11,K10:K11)</f>
        <v>11.6875</v>
      </c>
      <c r="N10" s="93">
        <f>SUMPRODUCT(M10,I10)</f>
        <v>11.6875</v>
      </c>
      <c r="O10" s="93"/>
      <c r="P10" s="90"/>
      <c r="Q10" s="119"/>
      <c r="R10" s="7"/>
      <c r="S10" s="7"/>
      <c r="T10" s="7"/>
      <c r="U10" s="7"/>
      <c r="V10" s="7"/>
      <c r="W10" s="7"/>
    </row>
    <row r="11" spans="1:23" ht="14.4" thickBot="1" x14ac:dyDescent="0.3">
      <c r="A11" s="5"/>
      <c r="B11" s="118"/>
      <c r="C11" s="91"/>
      <c r="D11" s="98"/>
      <c r="E11" s="110"/>
      <c r="F11" s="110"/>
      <c r="G11" s="110"/>
      <c r="H11" s="110"/>
      <c r="I11" s="110"/>
      <c r="J11" s="45" t="s">
        <v>24</v>
      </c>
      <c r="K11" s="45">
        <v>0.625</v>
      </c>
      <c r="L11" s="72">
        <v>14.5</v>
      </c>
      <c r="M11" s="110"/>
      <c r="N11" s="110"/>
      <c r="O11" s="110"/>
      <c r="P11" s="91"/>
      <c r="Q11" s="119"/>
      <c r="R11" s="7"/>
      <c r="S11" s="7"/>
      <c r="T11" s="7"/>
      <c r="U11" s="7"/>
      <c r="V11" s="7"/>
      <c r="W11" s="7"/>
    </row>
    <row r="12" spans="1:23" ht="14.4" thickBot="1" x14ac:dyDescent="0.3">
      <c r="A12" s="5"/>
      <c r="B12" s="23"/>
      <c r="C12" s="9"/>
      <c r="D12" s="9"/>
      <c r="E12" s="9"/>
      <c r="F12" s="9"/>
      <c r="G12" s="9"/>
      <c r="H12" s="9"/>
      <c r="I12" s="9"/>
      <c r="J12" s="9"/>
      <c r="K12" s="9"/>
      <c r="L12" s="8"/>
      <c r="M12" s="5"/>
      <c r="N12" s="5"/>
      <c r="O12" s="5"/>
      <c r="P12" s="5"/>
      <c r="Q12" s="119"/>
      <c r="R12" s="7"/>
      <c r="S12" s="7"/>
      <c r="T12" s="7"/>
      <c r="U12" s="7"/>
      <c r="V12" s="7"/>
      <c r="W12" s="7"/>
    </row>
    <row r="13" spans="1:23" x14ac:dyDescent="0.25">
      <c r="A13" s="5"/>
      <c r="B13" s="111" t="s">
        <v>25</v>
      </c>
      <c r="C13" s="89">
        <f>E13+E15+E18</f>
        <v>6</v>
      </c>
      <c r="D13" s="104" t="s">
        <v>26</v>
      </c>
      <c r="E13" s="106">
        <v>3</v>
      </c>
      <c r="F13" s="40" t="s">
        <v>12</v>
      </c>
      <c r="G13" s="40">
        <v>0.5</v>
      </c>
      <c r="H13" s="40" t="s">
        <v>19</v>
      </c>
      <c r="I13" s="40">
        <v>1</v>
      </c>
      <c r="J13" s="40" t="s">
        <v>18</v>
      </c>
      <c r="K13" s="40">
        <v>1</v>
      </c>
      <c r="L13" s="67">
        <v>8.1999999999999993</v>
      </c>
      <c r="M13" s="40">
        <f>SUMPRODUCT(L13,K13)</f>
        <v>8.1999999999999993</v>
      </c>
      <c r="N13" s="40">
        <f>SUMPRODUCT(M13,I13)</f>
        <v>8.1999999999999993</v>
      </c>
      <c r="O13" s="106">
        <f>SUMPRODUCT(N13:N14,G13:G14)</f>
        <v>8.7949999999999999</v>
      </c>
      <c r="P13" s="89">
        <f>SUM(O13*E13+O15*E15+O18*E18)/C13</f>
        <v>10.355833333333335</v>
      </c>
      <c r="Q13" s="119"/>
      <c r="R13" s="7"/>
      <c r="S13" s="7"/>
      <c r="T13" s="7"/>
      <c r="U13" s="7"/>
      <c r="V13" s="7"/>
      <c r="W13" s="7"/>
    </row>
    <row r="14" spans="1:23" x14ac:dyDescent="0.25">
      <c r="A14" s="5"/>
      <c r="B14" s="112"/>
      <c r="C14" s="90"/>
      <c r="D14" s="105"/>
      <c r="E14" s="107"/>
      <c r="F14" s="41" t="s">
        <v>22</v>
      </c>
      <c r="G14" s="41">
        <v>0.5</v>
      </c>
      <c r="H14" s="41" t="s">
        <v>22</v>
      </c>
      <c r="I14" s="41">
        <v>1</v>
      </c>
      <c r="J14" s="41" t="s">
        <v>23</v>
      </c>
      <c r="K14" s="41">
        <v>1</v>
      </c>
      <c r="L14" s="68">
        <f>(5.78+13)/2</f>
        <v>9.39</v>
      </c>
      <c r="M14" s="41">
        <f>SUMPRODUCT(L14,K14)</f>
        <v>9.39</v>
      </c>
      <c r="N14" s="41">
        <f>SUMPRODUCT(M14,I14)</f>
        <v>9.39</v>
      </c>
      <c r="O14" s="107"/>
      <c r="P14" s="90"/>
      <c r="Q14" s="119"/>
      <c r="R14" s="7"/>
      <c r="S14" s="7"/>
      <c r="T14" s="7"/>
      <c r="U14" s="7"/>
      <c r="V14" s="7"/>
      <c r="W14" s="7"/>
    </row>
    <row r="15" spans="1:23" x14ac:dyDescent="0.25">
      <c r="A15" s="5"/>
      <c r="B15" s="112"/>
      <c r="C15" s="90"/>
      <c r="D15" s="101" t="s">
        <v>27</v>
      </c>
      <c r="E15" s="92">
        <v>1</v>
      </c>
      <c r="F15" s="92" t="s">
        <v>12</v>
      </c>
      <c r="G15" s="92">
        <v>1</v>
      </c>
      <c r="H15" s="92" t="s">
        <v>13</v>
      </c>
      <c r="I15" s="92">
        <v>0.4</v>
      </c>
      <c r="J15" s="42" t="s">
        <v>28</v>
      </c>
      <c r="K15" s="42">
        <v>0.5</v>
      </c>
      <c r="L15" s="69">
        <v>14.5</v>
      </c>
      <c r="M15" s="92">
        <f>SUMPRODUCT(L15:L16,K15:K16)</f>
        <v>17.25</v>
      </c>
      <c r="N15" s="92">
        <f>SUMPRODUCT(M15:M17,I15:I17)</f>
        <v>11.55</v>
      </c>
      <c r="O15" s="92">
        <f>SUMPRODUCT(N15,G15)</f>
        <v>11.55</v>
      </c>
      <c r="P15" s="90"/>
      <c r="Q15" s="119"/>
      <c r="R15" s="7"/>
      <c r="S15" s="7"/>
      <c r="T15" s="7"/>
      <c r="U15" s="7"/>
      <c r="V15" s="7"/>
      <c r="W15" s="7"/>
    </row>
    <row r="16" spans="1:23" x14ac:dyDescent="0.25">
      <c r="A16" s="5"/>
      <c r="B16" s="112"/>
      <c r="C16" s="90"/>
      <c r="D16" s="97"/>
      <c r="E16" s="93"/>
      <c r="F16" s="93"/>
      <c r="G16" s="93"/>
      <c r="H16" s="95"/>
      <c r="I16" s="95"/>
      <c r="J16" s="43" t="s">
        <v>29</v>
      </c>
      <c r="K16" s="43">
        <v>0.5</v>
      </c>
      <c r="L16" s="70">
        <v>20</v>
      </c>
      <c r="M16" s="95"/>
      <c r="N16" s="93"/>
      <c r="O16" s="93"/>
      <c r="P16" s="90"/>
      <c r="Q16" s="119"/>
      <c r="R16" s="7"/>
      <c r="S16" s="7"/>
      <c r="T16" s="7"/>
      <c r="U16" s="7"/>
      <c r="V16" s="7"/>
      <c r="W16" s="7"/>
    </row>
    <row r="17" spans="1:23" x14ac:dyDescent="0.25">
      <c r="A17" s="5"/>
      <c r="B17" s="112"/>
      <c r="C17" s="90"/>
      <c r="D17" s="97"/>
      <c r="E17" s="93"/>
      <c r="F17" s="93"/>
      <c r="G17" s="93"/>
      <c r="H17" s="44" t="s">
        <v>19</v>
      </c>
      <c r="I17" s="44">
        <v>0.6</v>
      </c>
      <c r="J17" s="44" t="s">
        <v>18</v>
      </c>
      <c r="K17" s="44">
        <v>1</v>
      </c>
      <c r="L17" s="71">
        <f>(5.5+10)/2</f>
        <v>7.75</v>
      </c>
      <c r="M17" s="44">
        <f>SUMPRODUCT(L17,K17)</f>
        <v>7.75</v>
      </c>
      <c r="N17" s="93"/>
      <c r="O17" s="93"/>
      <c r="P17" s="90"/>
      <c r="Q17" s="119"/>
      <c r="R17" s="7"/>
      <c r="S17" s="7"/>
      <c r="T17" s="7"/>
      <c r="U17" s="7"/>
      <c r="V17" s="7"/>
      <c r="W17" s="7"/>
    </row>
    <row r="18" spans="1:23" x14ac:dyDescent="0.25">
      <c r="A18" s="5"/>
      <c r="B18" s="112"/>
      <c r="C18" s="90"/>
      <c r="D18" s="102" t="s">
        <v>30</v>
      </c>
      <c r="E18" s="108">
        <v>2</v>
      </c>
      <c r="F18" s="48" t="s">
        <v>12</v>
      </c>
      <c r="G18" s="48">
        <v>0.4</v>
      </c>
      <c r="H18" s="48" t="s">
        <v>19</v>
      </c>
      <c r="I18" s="48">
        <v>1</v>
      </c>
      <c r="J18" s="48" t="s">
        <v>18</v>
      </c>
      <c r="K18" s="48">
        <v>1</v>
      </c>
      <c r="L18" s="73">
        <v>7</v>
      </c>
      <c r="M18" s="48">
        <f>SUMPRODUCT(L18,K18)</f>
        <v>7</v>
      </c>
      <c r="N18" s="48">
        <f>SUMPRODUCT(M18,I18)</f>
        <v>7</v>
      </c>
      <c r="O18" s="108">
        <f>SUMPRODUCT(N18:N19,G18:G19)</f>
        <v>12.1</v>
      </c>
      <c r="P18" s="90"/>
      <c r="Q18" s="119"/>
      <c r="R18" s="7"/>
      <c r="S18" s="7"/>
      <c r="T18" s="7"/>
      <c r="U18" s="7"/>
      <c r="V18" s="7"/>
      <c r="W18" s="7"/>
    </row>
    <row r="19" spans="1:23" ht="14.4" thickBot="1" x14ac:dyDescent="0.3">
      <c r="A19" s="5"/>
      <c r="B19" s="113"/>
      <c r="C19" s="91"/>
      <c r="D19" s="103"/>
      <c r="E19" s="109"/>
      <c r="F19" s="49" t="s">
        <v>22</v>
      </c>
      <c r="G19" s="49">
        <v>0.6</v>
      </c>
      <c r="H19" s="49" t="s">
        <v>22</v>
      </c>
      <c r="I19" s="49">
        <v>1</v>
      </c>
      <c r="J19" s="49" t="s">
        <v>23</v>
      </c>
      <c r="K19" s="49">
        <v>1</v>
      </c>
      <c r="L19" s="74">
        <v>15.5</v>
      </c>
      <c r="M19" s="49">
        <f>SUMPRODUCT(L19,K19)</f>
        <v>15.5</v>
      </c>
      <c r="N19" s="49">
        <f>SUMPRODUCT(M19,I19)</f>
        <v>15.5</v>
      </c>
      <c r="O19" s="109"/>
      <c r="P19" s="91"/>
      <c r="Q19" s="119"/>
      <c r="R19" s="7"/>
      <c r="S19" s="7"/>
      <c r="T19" s="7"/>
      <c r="U19" s="7"/>
      <c r="V19" s="7"/>
      <c r="W19" s="7"/>
    </row>
    <row r="20" spans="1:23" ht="14.4" thickBot="1" x14ac:dyDescent="0.3">
      <c r="A20" s="5"/>
      <c r="B20" s="23"/>
      <c r="C20" s="9"/>
      <c r="D20" s="9"/>
      <c r="E20" s="9"/>
      <c r="F20" s="9"/>
      <c r="G20" s="9"/>
      <c r="H20" s="9"/>
      <c r="I20" s="9"/>
      <c r="J20" s="9"/>
      <c r="K20" s="9"/>
      <c r="L20" s="8"/>
      <c r="M20" s="5"/>
      <c r="N20" s="5"/>
      <c r="O20" s="5"/>
      <c r="P20" s="5"/>
      <c r="Q20" s="119"/>
      <c r="R20" s="7"/>
      <c r="S20" s="7"/>
      <c r="T20" s="7"/>
      <c r="U20" s="7"/>
      <c r="V20" s="7"/>
      <c r="W20" s="7"/>
    </row>
    <row r="21" spans="1:23" x14ac:dyDescent="0.25">
      <c r="A21" s="5"/>
      <c r="B21" s="111" t="s">
        <v>31</v>
      </c>
      <c r="C21" s="89">
        <f>SUM(E21)</f>
        <v>6</v>
      </c>
      <c r="D21" s="96" t="s">
        <v>32</v>
      </c>
      <c r="E21" s="94">
        <v>6</v>
      </c>
      <c r="F21" s="94" t="s">
        <v>12</v>
      </c>
      <c r="G21" s="94">
        <v>0.5</v>
      </c>
      <c r="H21" s="94" t="s">
        <v>19</v>
      </c>
      <c r="I21" s="94">
        <v>1</v>
      </c>
      <c r="J21" s="46" t="s">
        <v>17</v>
      </c>
      <c r="K21" s="46">
        <v>0.5</v>
      </c>
      <c r="L21" s="75">
        <v>12</v>
      </c>
      <c r="M21" s="94">
        <f>SUMPRODUCT(L21:L22,K21:K22)</f>
        <v>10</v>
      </c>
      <c r="N21" s="94">
        <f>SUMPRODUCT(M21,I21)</f>
        <v>10</v>
      </c>
      <c r="O21" s="94">
        <f>SUMPRODUCT(N21:N24,G21:G24)</f>
        <v>12.625</v>
      </c>
      <c r="P21" s="89">
        <f>SUM(O21*E21)/C21</f>
        <v>12.625</v>
      </c>
      <c r="Q21" s="119"/>
      <c r="R21" s="7"/>
      <c r="S21" s="7"/>
      <c r="T21" s="7"/>
      <c r="U21" s="7"/>
      <c r="V21" s="7"/>
      <c r="W21" s="7"/>
    </row>
    <row r="22" spans="1:23" x14ac:dyDescent="0.25">
      <c r="A22" s="5"/>
      <c r="B22" s="112"/>
      <c r="C22" s="90"/>
      <c r="D22" s="97"/>
      <c r="E22" s="93"/>
      <c r="F22" s="95"/>
      <c r="G22" s="95"/>
      <c r="H22" s="95"/>
      <c r="I22" s="95"/>
      <c r="J22" s="43" t="s">
        <v>18</v>
      </c>
      <c r="K22" s="43">
        <v>0.5</v>
      </c>
      <c r="L22" s="70">
        <v>8</v>
      </c>
      <c r="M22" s="95"/>
      <c r="N22" s="95"/>
      <c r="O22" s="93"/>
      <c r="P22" s="90"/>
      <c r="Q22" s="119"/>
      <c r="R22" s="7"/>
      <c r="S22" s="7"/>
      <c r="T22" s="7"/>
      <c r="U22" s="7"/>
      <c r="V22" s="7"/>
      <c r="W22" s="7"/>
    </row>
    <row r="23" spans="1:23" x14ac:dyDescent="0.25">
      <c r="A23" s="5"/>
      <c r="B23" s="112"/>
      <c r="C23" s="90"/>
      <c r="D23" s="97"/>
      <c r="E23" s="93"/>
      <c r="F23" s="93" t="s">
        <v>22</v>
      </c>
      <c r="G23" s="93">
        <v>0.5</v>
      </c>
      <c r="H23" s="93" t="s">
        <v>22</v>
      </c>
      <c r="I23" s="93">
        <v>1</v>
      </c>
      <c r="J23" s="44" t="s">
        <v>33</v>
      </c>
      <c r="K23" s="44">
        <v>0.5</v>
      </c>
      <c r="L23" s="71">
        <v>14.25</v>
      </c>
      <c r="M23" s="93">
        <f>SUMPRODUCT(L23:L24,K23:K24)</f>
        <v>15.25</v>
      </c>
      <c r="N23" s="93">
        <f>SUMPRODUCT(M23,I23)</f>
        <v>15.25</v>
      </c>
      <c r="O23" s="93"/>
      <c r="P23" s="90"/>
      <c r="Q23" s="119"/>
      <c r="R23" s="7"/>
      <c r="S23" s="7"/>
      <c r="T23" s="7"/>
      <c r="U23" s="7"/>
      <c r="V23" s="7"/>
      <c r="W23" s="7"/>
    </row>
    <row r="24" spans="1:23" ht="14.4" thickBot="1" x14ac:dyDescent="0.3">
      <c r="A24" s="5"/>
      <c r="B24" s="113"/>
      <c r="C24" s="91"/>
      <c r="D24" s="98"/>
      <c r="E24" s="110"/>
      <c r="F24" s="110"/>
      <c r="G24" s="110"/>
      <c r="H24" s="110"/>
      <c r="I24" s="110"/>
      <c r="J24" s="45" t="s">
        <v>24</v>
      </c>
      <c r="K24" s="45">
        <v>0.5</v>
      </c>
      <c r="L24" s="72">
        <v>16.25</v>
      </c>
      <c r="M24" s="110"/>
      <c r="N24" s="110"/>
      <c r="O24" s="110"/>
      <c r="P24" s="91"/>
      <c r="Q24" s="119"/>
      <c r="R24" s="7"/>
      <c r="S24" s="7"/>
      <c r="T24" s="7"/>
      <c r="U24" s="7"/>
      <c r="V24" s="7"/>
      <c r="W24" s="7"/>
    </row>
    <row r="25" spans="1:23" ht="14.4" thickBot="1" x14ac:dyDescent="0.3">
      <c r="A25" s="5"/>
      <c r="B25" s="23"/>
      <c r="C25" s="9"/>
      <c r="D25" s="9"/>
      <c r="E25" s="9"/>
      <c r="F25" s="9"/>
      <c r="G25" s="9"/>
      <c r="H25" s="9"/>
      <c r="I25" s="9"/>
      <c r="J25" s="9"/>
      <c r="K25" s="5"/>
      <c r="L25" s="8"/>
      <c r="M25" s="5"/>
      <c r="N25" s="5"/>
      <c r="O25" s="5"/>
      <c r="P25" s="5"/>
      <c r="Q25" s="119"/>
      <c r="R25" s="7"/>
      <c r="S25" s="7"/>
      <c r="T25" s="7"/>
      <c r="U25" s="7"/>
      <c r="V25" s="7"/>
      <c r="W25" s="7"/>
    </row>
    <row r="26" spans="1:23" ht="17.399999999999999" customHeight="1" x14ac:dyDescent="0.25">
      <c r="A26" s="5"/>
      <c r="B26" s="111" t="s">
        <v>34</v>
      </c>
      <c r="C26" s="89">
        <f>SUM(E26:E31)</f>
        <v>8</v>
      </c>
      <c r="D26" s="24" t="s">
        <v>35</v>
      </c>
      <c r="E26" s="50">
        <v>2</v>
      </c>
      <c r="F26" s="106" t="s">
        <v>12</v>
      </c>
      <c r="G26" s="106"/>
      <c r="H26" s="106"/>
      <c r="I26" s="106"/>
      <c r="J26" s="106"/>
      <c r="K26" s="50">
        <v>1</v>
      </c>
      <c r="L26" s="76">
        <v>15.75</v>
      </c>
      <c r="M26" s="106">
        <f t="shared" ref="M26:M31" si="0">SUMPRODUCT(L26,K26)</f>
        <v>15.75</v>
      </c>
      <c r="N26" s="106"/>
      <c r="O26" s="106"/>
      <c r="P26" s="89">
        <f>SUM(M26*E26+M27*E27+M28*E28+M29*E29+M30*E30+M31*E31)/C26</f>
        <v>13.234999999999999</v>
      </c>
      <c r="Q26" s="119"/>
      <c r="R26" s="7"/>
      <c r="S26" s="7"/>
      <c r="T26" s="7"/>
      <c r="U26" s="7"/>
      <c r="V26" s="7"/>
      <c r="W26" s="7"/>
    </row>
    <row r="27" spans="1:23" x14ac:dyDescent="0.25">
      <c r="A27" s="5"/>
      <c r="B27" s="112"/>
      <c r="C27" s="90"/>
      <c r="D27" s="63" t="s">
        <v>46</v>
      </c>
      <c r="E27" s="47">
        <v>2</v>
      </c>
      <c r="F27" s="114" t="s">
        <v>12</v>
      </c>
      <c r="G27" s="114"/>
      <c r="H27" s="114"/>
      <c r="I27" s="114"/>
      <c r="J27" s="114"/>
      <c r="K27" s="47">
        <v>1</v>
      </c>
      <c r="L27" s="77">
        <v>13</v>
      </c>
      <c r="M27" s="114">
        <f t="shared" si="0"/>
        <v>13</v>
      </c>
      <c r="N27" s="114"/>
      <c r="O27" s="114"/>
      <c r="P27" s="90"/>
      <c r="Q27" s="119"/>
      <c r="R27" s="7"/>
      <c r="S27" s="7"/>
      <c r="T27" s="7"/>
      <c r="U27" s="7"/>
      <c r="V27" s="7"/>
      <c r="W27" s="7"/>
    </row>
    <row r="28" spans="1:23" x14ac:dyDescent="0.25">
      <c r="A28" s="5"/>
      <c r="B28" s="112"/>
      <c r="C28" s="90"/>
      <c r="D28" s="25" t="s">
        <v>37</v>
      </c>
      <c r="E28" s="41">
        <v>1</v>
      </c>
      <c r="F28" s="107" t="s">
        <v>12</v>
      </c>
      <c r="G28" s="107"/>
      <c r="H28" s="107"/>
      <c r="I28" s="107"/>
      <c r="J28" s="107"/>
      <c r="K28" s="41">
        <v>1</v>
      </c>
      <c r="L28" s="68">
        <v>9</v>
      </c>
      <c r="M28" s="107">
        <f t="shared" si="0"/>
        <v>9</v>
      </c>
      <c r="N28" s="107"/>
      <c r="O28" s="107"/>
      <c r="P28" s="90"/>
      <c r="Q28" s="119"/>
      <c r="R28" s="7"/>
      <c r="S28" s="7"/>
      <c r="T28" s="7"/>
      <c r="U28" s="7"/>
      <c r="V28" s="7"/>
      <c r="W28" s="7"/>
    </row>
    <row r="29" spans="1:23" x14ac:dyDescent="0.25">
      <c r="A29" s="5"/>
      <c r="B29" s="112"/>
      <c r="C29" s="90"/>
      <c r="D29" s="63" t="s">
        <v>38</v>
      </c>
      <c r="E29" s="47">
        <v>1</v>
      </c>
      <c r="F29" s="114" t="s">
        <v>24</v>
      </c>
      <c r="G29" s="114"/>
      <c r="H29" s="114"/>
      <c r="I29" s="114"/>
      <c r="J29" s="114"/>
      <c r="K29" s="47">
        <v>1</v>
      </c>
      <c r="L29" s="77">
        <v>14</v>
      </c>
      <c r="M29" s="114">
        <f t="shared" si="0"/>
        <v>14</v>
      </c>
      <c r="N29" s="114"/>
      <c r="O29" s="114"/>
      <c r="P29" s="90"/>
      <c r="Q29" s="119"/>
      <c r="R29" s="7"/>
      <c r="S29" s="7"/>
      <c r="T29" s="7"/>
      <c r="U29" s="7"/>
      <c r="V29" s="7"/>
      <c r="W29" s="7"/>
    </row>
    <row r="30" spans="1:23" x14ac:dyDescent="0.25">
      <c r="A30" s="5"/>
      <c r="B30" s="112"/>
      <c r="C30" s="90"/>
      <c r="D30" s="26" t="s">
        <v>39</v>
      </c>
      <c r="E30" s="51">
        <v>1</v>
      </c>
      <c r="F30" s="115" t="s">
        <v>24</v>
      </c>
      <c r="G30" s="115"/>
      <c r="H30" s="115"/>
      <c r="I30" s="115"/>
      <c r="J30" s="115"/>
      <c r="K30" s="51">
        <v>1</v>
      </c>
      <c r="L30" s="78">
        <v>12</v>
      </c>
      <c r="M30" s="115">
        <f t="shared" si="0"/>
        <v>12</v>
      </c>
      <c r="N30" s="115"/>
      <c r="O30" s="115"/>
      <c r="P30" s="90"/>
      <c r="Q30" s="119"/>
      <c r="R30" s="7"/>
      <c r="S30" s="7"/>
      <c r="T30" s="7"/>
      <c r="U30" s="7"/>
      <c r="V30" s="7"/>
      <c r="W30" s="7"/>
    </row>
    <row r="31" spans="1:23" ht="14.4" thickBot="1" x14ac:dyDescent="0.3">
      <c r="A31" s="5"/>
      <c r="B31" s="113"/>
      <c r="C31" s="91"/>
      <c r="D31" s="64" t="s">
        <v>40</v>
      </c>
      <c r="E31" s="45">
        <v>1</v>
      </c>
      <c r="F31" s="110" t="s">
        <v>24</v>
      </c>
      <c r="G31" s="110"/>
      <c r="H31" s="110"/>
      <c r="I31" s="110"/>
      <c r="J31" s="110"/>
      <c r="K31" s="45">
        <v>1</v>
      </c>
      <c r="L31" s="72">
        <v>13.38</v>
      </c>
      <c r="M31" s="110">
        <f t="shared" si="0"/>
        <v>13.38</v>
      </c>
      <c r="N31" s="110"/>
      <c r="O31" s="110"/>
      <c r="P31" s="91"/>
      <c r="Q31" s="120"/>
      <c r="R31" s="7"/>
      <c r="S31" s="7"/>
      <c r="T31" s="7"/>
      <c r="U31" s="7"/>
      <c r="V31" s="7"/>
      <c r="W31" s="7"/>
    </row>
    <row r="32" spans="1:23" ht="14.4" thickBot="1" x14ac:dyDescent="0.3">
      <c r="A32" s="5"/>
      <c r="B32" s="37" t="s">
        <v>62</v>
      </c>
      <c r="C32" s="36">
        <f>SUM(C26,C21,C13,C5)</f>
        <v>26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7"/>
      <c r="S32" s="7"/>
      <c r="T32" s="7"/>
      <c r="U32" s="7"/>
      <c r="V32" s="7"/>
      <c r="W32" s="7"/>
    </row>
    <row r="33" spans="1:23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7"/>
      <c r="S33" s="7"/>
      <c r="T33" s="7"/>
      <c r="U33" s="7"/>
      <c r="V33" s="7"/>
      <c r="W33" s="7"/>
    </row>
    <row r="34" spans="1:23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7"/>
      <c r="S34" s="7"/>
      <c r="T34" s="7"/>
      <c r="U34" s="7"/>
      <c r="V34" s="7"/>
      <c r="W34" s="7"/>
    </row>
    <row r="35" spans="1:23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7"/>
      <c r="S35" s="7"/>
      <c r="T35" s="7"/>
      <c r="U35" s="7"/>
      <c r="V35" s="7"/>
      <c r="W35" s="7"/>
    </row>
    <row r="36" spans="1:23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spans="1:23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</sheetData>
  <sheetProtection algorithmName="SHA-512" hashValue="yQEN7d+Fr1E31DqLTxppXmwg90vDQe7RRc6TZAtqLAL0H8kZt/bVHTpaPCN8eE8Ss1OuJz4M+c8ROMHpvhfDdQ==" saltValue="ee+an0J5k2H5LA/Z87UBRw==" spinCount="100000" sheet="1" objects="1" scenarios="1" selectLockedCells="1"/>
  <mergeCells count="80">
    <mergeCell ref="Q5:Q31"/>
    <mergeCell ref="P26:P31"/>
    <mergeCell ref="P21:P24"/>
    <mergeCell ref="C13:C19"/>
    <mergeCell ref="B13:B19"/>
    <mergeCell ref="P13:P19"/>
    <mergeCell ref="P5:P11"/>
    <mergeCell ref="O21:O24"/>
    <mergeCell ref="M31:O31"/>
    <mergeCell ref="M30:O30"/>
    <mergeCell ref="M29:O29"/>
    <mergeCell ref="M28:O28"/>
    <mergeCell ref="M27:O27"/>
    <mergeCell ref="M26:O26"/>
    <mergeCell ref="M21:M22"/>
    <mergeCell ref="N10:N11"/>
    <mergeCell ref="M15:M16"/>
    <mergeCell ref="M23:M24"/>
    <mergeCell ref="O8:O11"/>
    <mergeCell ref="O13:O14"/>
    <mergeCell ref="N15:N17"/>
    <mergeCell ref="O15:O17"/>
    <mergeCell ref="O18:O19"/>
    <mergeCell ref="N23:N24"/>
    <mergeCell ref="N21:N22"/>
    <mergeCell ref="B21:B24"/>
    <mergeCell ref="I10:I11"/>
    <mergeCell ref="E8:E11"/>
    <mergeCell ref="D8:D11"/>
    <mergeCell ref="H15:H16"/>
    <mergeCell ref="I15:I16"/>
    <mergeCell ref="F15:F17"/>
    <mergeCell ref="I23:I24"/>
    <mergeCell ref="H23:H24"/>
    <mergeCell ref="G23:G24"/>
    <mergeCell ref="F23:F24"/>
    <mergeCell ref="E21:E24"/>
    <mergeCell ref="G21:G22"/>
    <mergeCell ref="B5:B11"/>
    <mergeCell ref="E13:E14"/>
    <mergeCell ref="C5:C11"/>
    <mergeCell ref="B26:B31"/>
    <mergeCell ref="C26:C31"/>
    <mergeCell ref="F26:J26"/>
    <mergeCell ref="F27:J27"/>
    <mergeCell ref="F28:J28"/>
    <mergeCell ref="F29:J29"/>
    <mergeCell ref="F30:J30"/>
    <mergeCell ref="F31:J31"/>
    <mergeCell ref="M6:M7"/>
    <mergeCell ref="M8:M9"/>
    <mergeCell ref="M10:M11"/>
    <mergeCell ref="N5:N7"/>
    <mergeCell ref="F5:F7"/>
    <mergeCell ref="G5:G7"/>
    <mergeCell ref="H10:H11"/>
    <mergeCell ref="G10:G11"/>
    <mergeCell ref="F10:F11"/>
    <mergeCell ref="C2:Q2"/>
    <mergeCell ref="D15:D17"/>
    <mergeCell ref="E15:E17"/>
    <mergeCell ref="D18:D19"/>
    <mergeCell ref="D5:D7"/>
    <mergeCell ref="E5:E7"/>
    <mergeCell ref="I6:I7"/>
    <mergeCell ref="I8:I9"/>
    <mergeCell ref="H6:H7"/>
    <mergeCell ref="F8:F9"/>
    <mergeCell ref="G8:G9"/>
    <mergeCell ref="H8:H9"/>
    <mergeCell ref="D13:D14"/>
    <mergeCell ref="O5:O7"/>
    <mergeCell ref="N8:N9"/>
    <mergeCell ref="E18:E19"/>
    <mergeCell ref="C21:C24"/>
    <mergeCell ref="G15:G17"/>
    <mergeCell ref="H21:H22"/>
    <mergeCell ref="I21:I22"/>
    <mergeCell ref="F21:F22"/>
    <mergeCell ref="D21:D24"/>
  </mergeCells>
  <conditionalFormatting sqref="O5 Q5 P5 P5 O8 P26 M26 M27 M28 M29 M30 M31 O21 P21 O18 P13 O15 O13">
    <cfRule type="iconSet" priority="7">
      <iconSet iconSet="3Symbols">
        <cfvo type="percent" val="0"/>
        <cfvo type="num" val="8"/>
        <cfvo type="num" val="10"/>
      </iconSet>
    </cfRule>
  </conditionalFormatting>
  <conditionalFormatting sqref="L26:L31 L21:L24 L13:L19 L5:L11">
    <cfRule type="containsBlanks" dxfId="2" priority="10">
      <formula>LEN(TRIM(L5))=0</formula>
    </cfRule>
  </conditionalFormatting>
  <conditionalFormatting sqref="M5">
    <cfRule type="containsText" dxfId="1" priority="1" operator="containsText" text="#VALEUR!">
      <formula>NOT(ISERROR(SEARCH("#VALEUR!",M5)))</formula>
    </cfRule>
  </conditionalFormatting>
  <pageMargins left="0.7" right="0.7" top="0.75" bottom="0.75" header="0.3" footer="0.3"/>
  <pageSetup paperSize="9" orientation="portrait" r:id="rId1"/>
  <ignoredErrors>
    <ignoredError sqref="M5" evalError="1"/>
    <ignoredError sqref="O8 N5 M6 M8 M10 M15:N15 O13 O18 M23 M21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130C7-DF55-45CB-8D67-133C39EB853D}">
  <dimension ref="A1:Y60"/>
  <sheetViews>
    <sheetView zoomScale="85" zoomScaleNormal="85" workbookViewId="0">
      <selection activeCell="M25" sqref="M25"/>
    </sheetView>
  </sheetViews>
  <sheetFormatPr baseColWidth="10" defaultRowHeight="14.4" x14ac:dyDescent="0.3"/>
  <cols>
    <col min="1" max="1" width="3.33203125" customWidth="1"/>
    <col min="2" max="2" width="25.21875" customWidth="1"/>
    <col min="3" max="3" width="10" customWidth="1"/>
    <col min="5" max="5" width="21.88671875" customWidth="1"/>
    <col min="6" max="6" width="9.21875" customWidth="1"/>
    <col min="7" max="7" width="16" customWidth="1"/>
    <col min="8" max="8" width="17.44140625" customWidth="1"/>
    <col min="9" max="9" width="13" customWidth="1"/>
    <col min="10" max="10" width="14.77734375" customWidth="1"/>
    <col min="11" max="11" width="14.109375" customWidth="1"/>
    <col min="12" max="12" width="12.33203125" customWidth="1"/>
    <col min="14" max="14" width="12.77734375" customWidth="1"/>
    <col min="15" max="15" width="13" customWidth="1"/>
    <col min="16" max="16" width="12.33203125" customWidth="1"/>
    <col min="18" max="18" width="12.33203125" customWidth="1"/>
  </cols>
  <sheetData>
    <row r="1" spans="1:25" ht="15" thickBot="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3"/>
      <c r="W1" s="3"/>
      <c r="X1" s="3"/>
      <c r="Y1" s="3"/>
    </row>
    <row r="2" spans="1:25" ht="31.2" customHeight="1" thickBot="1" x14ac:dyDescent="0.35">
      <c r="A2" s="2"/>
      <c r="B2" s="29"/>
      <c r="C2" s="136" t="s">
        <v>64</v>
      </c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8"/>
      <c r="S2" s="3"/>
      <c r="T2" s="3"/>
      <c r="U2" s="3"/>
      <c r="V2" s="3"/>
      <c r="W2" s="3"/>
      <c r="X2" s="3"/>
      <c r="Y2" s="3"/>
    </row>
    <row r="3" spans="1:25" ht="33" customHeight="1" thickBot="1" x14ac:dyDescent="0.35">
      <c r="A3" s="2"/>
      <c r="B3" s="13" t="s">
        <v>0</v>
      </c>
      <c r="C3" s="14" t="s">
        <v>1</v>
      </c>
      <c r="D3" s="14" t="s">
        <v>47</v>
      </c>
      <c r="E3" s="14" t="s">
        <v>7</v>
      </c>
      <c r="F3" s="14" t="s">
        <v>54</v>
      </c>
      <c r="G3" s="14" t="s">
        <v>2</v>
      </c>
      <c r="H3" s="14" t="s">
        <v>59</v>
      </c>
      <c r="I3" s="14" t="s">
        <v>3</v>
      </c>
      <c r="J3" s="14" t="s">
        <v>58</v>
      </c>
      <c r="K3" s="14" t="s">
        <v>14</v>
      </c>
      <c r="L3" s="14" t="s">
        <v>15</v>
      </c>
      <c r="M3" s="20" t="s">
        <v>4</v>
      </c>
      <c r="N3" s="14" t="s">
        <v>5</v>
      </c>
      <c r="O3" s="14" t="s">
        <v>6</v>
      </c>
      <c r="P3" s="14" t="s">
        <v>8</v>
      </c>
      <c r="Q3" s="14" t="s">
        <v>9</v>
      </c>
      <c r="R3" s="15" t="s">
        <v>10</v>
      </c>
      <c r="S3" s="3"/>
      <c r="T3" s="3"/>
      <c r="U3" s="3"/>
      <c r="V3" s="3"/>
      <c r="W3" s="3"/>
      <c r="X3" s="3"/>
      <c r="Y3" s="3"/>
    </row>
    <row r="4" spans="1:25" ht="15" thickBot="1" x14ac:dyDescent="0.35">
      <c r="A4" s="4"/>
      <c r="B4" s="34"/>
      <c r="C4" s="10"/>
      <c r="D4" s="10"/>
      <c r="E4" s="10"/>
      <c r="F4" s="10"/>
      <c r="G4" s="10"/>
      <c r="H4" s="10"/>
      <c r="I4" s="10"/>
      <c r="J4" s="10"/>
      <c r="K4" s="10"/>
      <c r="L4" s="10"/>
      <c r="M4" s="30"/>
      <c r="N4" s="10"/>
      <c r="O4" s="10"/>
      <c r="P4" s="10"/>
      <c r="Q4" s="10"/>
      <c r="R4" s="35"/>
      <c r="S4" s="3"/>
      <c r="T4" s="3"/>
      <c r="U4" s="3"/>
      <c r="V4" s="3"/>
      <c r="W4" s="3"/>
      <c r="X4" s="3"/>
      <c r="Y4" s="3"/>
    </row>
    <row r="5" spans="1:25" x14ac:dyDescent="0.3">
      <c r="A5" s="2"/>
      <c r="B5" s="111" t="s">
        <v>11</v>
      </c>
      <c r="C5" s="89">
        <f>SUM(F5:F18)</f>
        <v>12</v>
      </c>
      <c r="D5" s="89" t="s">
        <v>55</v>
      </c>
      <c r="E5" s="104" t="s">
        <v>21</v>
      </c>
      <c r="F5" s="106">
        <v>3</v>
      </c>
      <c r="G5" s="106" t="s">
        <v>12</v>
      </c>
      <c r="H5" s="106">
        <v>1</v>
      </c>
      <c r="I5" s="50" t="s">
        <v>13</v>
      </c>
      <c r="J5" s="50">
        <v>0.2</v>
      </c>
      <c r="K5" s="50" t="s">
        <v>16</v>
      </c>
      <c r="L5" s="50">
        <v>1</v>
      </c>
      <c r="M5" s="76">
        <v>10</v>
      </c>
      <c r="N5" s="50">
        <f>SUMPRODUCT(M5,L5)</f>
        <v>10</v>
      </c>
      <c r="O5" s="106">
        <f>SUMPRODUCT(N5:N7,J5:J7)</f>
        <v>10</v>
      </c>
      <c r="P5" s="106">
        <f>SUMPRODUCT(O5,H5)</f>
        <v>10</v>
      </c>
      <c r="Q5" s="89">
        <f>(P5*F5+P8*F8+P12*F12+P16*F16)/C5</f>
        <v>10</v>
      </c>
      <c r="R5" s="119">
        <f>(Q5*C5+Q20*C20+Q35*C35+Q46*C46+N56*C56+N58*C58)/C59</f>
        <v>9.9</v>
      </c>
      <c r="S5" s="3"/>
      <c r="T5" s="3"/>
      <c r="U5" s="3"/>
      <c r="V5" s="3"/>
      <c r="W5" s="3"/>
      <c r="X5" s="3"/>
      <c r="Y5" s="3"/>
    </row>
    <row r="6" spans="1:25" x14ac:dyDescent="0.3">
      <c r="A6" s="2"/>
      <c r="B6" s="112"/>
      <c r="C6" s="90"/>
      <c r="D6" s="90"/>
      <c r="E6" s="105"/>
      <c r="F6" s="107"/>
      <c r="G6" s="107"/>
      <c r="H6" s="107"/>
      <c r="I6" s="122" t="s">
        <v>19</v>
      </c>
      <c r="J6" s="122">
        <v>0.8</v>
      </c>
      <c r="K6" s="52" t="s">
        <v>17</v>
      </c>
      <c r="L6" s="52">
        <v>0.375</v>
      </c>
      <c r="M6" s="79">
        <v>10</v>
      </c>
      <c r="N6" s="122">
        <f>SUMPRODUCT(M6:M7,L6:L7)</f>
        <v>10</v>
      </c>
      <c r="O6" s="107"/>
      <c r="P6" s="107"/>
      <c r="Q6" s="90"/>
      <c r="R6" s="119"/>
      <c r="S6" s="3"/>
      <c r="T6" s="3"/>
      <c r="U6" s="3"/>
      <c r="V6" s="3"/>
      <c r="W6" s="3"/>
      <c r="X6" s="3"/>
      <c r="Y6" s="3"/>
    </row>
    <row r="7" spans="1:25" x14ac:dyDescent="0.3">
      <c r="A7" s="2"/>
      <c r="B7" s="112"/>
      <c r="C7" s="90"/>
      <c r="D7" s="90"/>
      <c r="E7" s="105"/>
      <c r="F7" s="107"/>
      <c r="G7" s="107"/>
      <c r="H7" s="107"/>
      <c r="I7" s="123"/>
      <c r="J7" s="123"/>
      <c r="K7" s="53" t="s">
        <v>18</v>
      </c>
      <c r="L7" s="53">
        <v>0.625</v>
      </c>
      <c r="M7" s="80">
        <v>10</v>
      </c>
      <c r="N7" s="123"/>
      <c r="O7" s="107"/>
      <c r="P7" s="107"/>
      <c r="Q7" s="90"/>
      <c r="R7" s="119"/>
      <c r="S7" s="3"/>
      <c r="T7" s="3"/>
      <c r="U7" s="3"/>
      <c r="V7" s="3"/>
      <c r="W7" s="3"/>
      <c r="X7" s="3"/>
      <c r="Y7" s="3"/>
    </row>
    <row r="8" spans="1:25" x14ac:dyDescent="0.3">
      <c r="A8" s="2"/>
      <c r="B8" s="112"/>
      <c r="C8" s="90"/>
      <c r="D8" s="90"/>
      <c r="E8" s="101" t="s">
        <v>20</v>
      </c>
      <c r="F8" s="92">
        <v>3</v>
      </c>
      <c r="G8" s="92" t="s">
        <v>12</v>
      </c>
      <c r="H8" s="92">
        <v>0.6</v>
      </c>
      <c r="I8" s="92" t="s">
        <v>19</v>
      </c>
      <c r="J8" s="92">
        <v>1</v>
      </c>
      <c r="K8" s="42" t="s">
        <v>17</v>
      </c>
      <c r="L8" s="42">
        <v>0.5</v>
      </c>
      <c r="M8" s="69">
        <v>10</v>
      </c>
      <c r="N8" s="92">
        <f>SUMPRODUCT(M8:M9,L8:L9)</f>
        <v>10</v>
      </c>
      <c r="O8" s="92">
        <f>SUMPRODUCT(N8,J8)</f>
        <v>10</v>
      </c>
      <c r="P8" s="92">
        <f>SUMPRODUCT(O8:O11,H8:H11)</f>
        <v>10</v>
      </c>
      <c r="Q8" s="90"/>
      <c r="R8" s="119"/>
      <c r="S8" s="3"/>
      <c r="T8" s="3"/>
      <c r="U8" s="3"/>
      <c r="V8" s="3"/>
      <c r="W8" s="3"/>
      <c r="X8" s="3"/>
      <c r="Y8" s="3"/>
    </row>
    <row r="9" spans="1:25" x14ac:dyDescent="0.3">
      <c r="A9" s="2"/>
      <c r="B9" s="112"/>
      <c r="C9" s="90"/>
      <c r="D9" s="90"/>
      <c r="E9" s="97"/>
      <c r="F9" s="93"/>
      <c r="G9" s="93"/>
      <c r="H9" s="93"/>
      <c r="I9" s="93"/>
      <c r="J9" s="93"/>
      <c r="K9" s="44" t="s">
        <v>18</v>
      </c>
      <c r="L9" s="44">
        <v>0.5</v>
      </c>
      <c r="M9" s="71">
        <v>10</v>
      </c>
      <c r="N9" s="93"/>
      <c r="O9" s="93"/>
      <c r="P9" s="93"/>
      <c r="Q9" s="90"/>
      <c r="R9" s="119"/>
      <c r="S9" s="3"/>
      <c r="T9" s="3"/>
      <c r="U9" s="3"/>
      <c r="V9" s="3"/>
      <c r="W9" s="3"/>
      <c r="X9" s="3"/>
      <c r="Y9" s="3"/>
    </row>
    <row r="10" spans="1:25" x14ac:dyDescent="0.3">
      <c r="A10" s="2"/>
      <c r="B10" s="112"/>
      <c r="C10" s="90"/>
      <c r="D10" s="90"/>
      <c r="E10" s="97"/>
      <c r="F10" s="93"/>
      <c r="G10" s="124" t="s">
        <v>22</v>
      </c>
      <c r="H10" s="124">
        <v>0.4</v>
      </c>
      <c r="I10" s="124" t="s">
        <v>22</v>
      </c>
      <c r="J10" s="124">
        <v>1</v>
      </c>
      <c r="K10" s="60" t="s">
        <v>23</v>
      </c>
      <c r="L10" s="60">
        <v>0.375</v>
      </c>
      <c r="M10" s="81">
        <v>10</v>
      </c>
      <c r="N10" s="124">
        <f>SUMPRODUCT(M10:M11,L10:L11)</f>
        <v>10</v>
      </c>
      <c r="O10" s="124">
        <f>SUMPRODUCT(N10,J10)</f>
        <v>10</v>
      </c>
      <c r="P10" s="93"/>
      <c r="Q10" s="90"/>
      <c r="R10" s="119"/>
      <c r="S10" s="3"/>
      <c r="T10" s="3"/>
      <c r="U10" s="3"/>
      <c r="V10" s="3"/>
      <c r="W10" s="3"/>
      <c r="X10" s="3"/>
      <c r="Y10" s="3"/>
    </row>
    <row r="11" spans="1:25" x14ac:dyDescent="0.3">
      <c r="A11" s="2"/>
      <c r="B11" s="112"/>
      <c r="C11" s="90"/>
      <c r="D11" s="90"/>
      <c r="E11" s="134"/>
      <c r="F11" s="125"/>
      <c r="G11" s="125"/>
      <c r="H11" s="125"/>
      <c r="I11" s="125"/>
      <c r="J11" s="125"/>
      <c r="K11" s="59" t="s">
        <v>24</v>
      </c>
      <c r="L11" s="59">
        <v>0.625</v>
      </c>
      <c r="M11" s="82">
        <v>10</v>
      </c>
      <c r="N11" s="125"/>
      <c r="O11" s="125"/>
      <c r="P11" s="125"/>
      <c r="Q11" s="90"/>
      <c r="R11" s="119"/>
      <c r="S11" s="3"/>
      <c r="T11" s="3"/>
      <c r="U11" s="3"/>
      <c r="V11" s="3"/>
      <c r="W11" s="3"/>
      <c r="X11" s="3"/>
      <c r="Y11" s="3"/>
    </row>
    <row r="12" spans="1:25" x14ac:dyDescent="0.3">
      <c r="A12" s="2"/>
      <c r="B12" s="112"/>
      <c r="C12" s="90"/>
      <c r="D12" s="90" t="s">
        <v>56</v>
      </c>
      <c r="E12" s="102" t="s">
        <v>41</v>
      </c>
      <c r="F12" s="108">
        <v>4</v>
      </c>
      <c r="G12" s="108" t="s">
        <v>12</v>
      </c>
      <c r="H12" s="108">
        <v>0.8</v>
      </c>
      <c r="I12" s="54" t="s">
        <v>13</v>
      </c>
      <c r="J12" s="54">
        <v>0.2</v>
      </c>
      <c r="K12" s="54" t="s">
        <v>16</v>
      </c>
      <c r="L12" s="54">
        <v>1</v>
      </c>
      <c r="M12" s="83">
        <v>10</v>
      </c>
      <c r="N12" s="54">
        <f>SUMPRODUCT(M12,L12)</f>
        <v>10</v>
      </c>
      <c r="O12" s="108">
        <f>SUMPRODUCT(N12:N14,J12:J14)</f>
        <v>10</v>
      </c>
      <c r="P12" s="108">
        <f>SUMPRODUCT(O12:O15,H12:H15)</f>
        <v>10</v>
      </c>
      <c r="Q12" s="90"/>
      <c r="R12" s="119"/>
      <c r="S12" s="3"/>
      <c r="T12" s="3"/>
      <c r="U12" s="3"/>
      <c r="V12" s="3"/>
      <c r="W12" s="3"/>
      <c r="X12" s="3"/>
      <c r="Y12" s="3"/>
    </row>
    <row r="13" spans="1:25" x14ac:dyDescent="0.3">
      <c r="A13" s="2"/>
      <c r="B13" s="112"/>
      <c r="C13" s="90"/>
      <c r="D13" s="90"/>
      <c r="E13" s="105"/>
      <c r="F13" s="107"/>
      <c r="G13" s="107"/>
      <c r="H13" s="107"/>
      <c r="I13" s="122" t="s">
        <v>19</v>
      </c>
      <c r="J13" s="122">
        <v>0.8</v>
      </c>
      <c r="K13" s="52" t="s">
        <v>17</v>
      </c>
      <c r="L13" s="52">
        <v>0.375</v>
      </c>
      <c r="M13" s="79">
        <v>10</v>
      </c>
      <c r="N13" s="122">
        <f>SUMPRODUCT(M13:M14,L13:L14)</f>
        <v>10</v>
      </c>
      <c r="O13" s="107"/>
      <c r="P13" s="107"/>
      <c r="Q13" s="90"/>
      <c r="R13" s="119"/>
      <c r="S13" s="3"/>
      <c r="T13" s="3"/>
      <c r="U13" s="3"/>
      <c r="V13" s="3"/>
      <c r="W13" s="3"/>
      <c r="X13" s="3"/>
      <c r="Y13" s="3"/>
    </row>
    <row r="14" spans="1:25" x14ac:dyDescent="0.3">
      <c r="A14" s="2"/>
      <c r="B14" s="112"/>
      <c r="C14" s="90"/>
      <c r="D14" s="90"/>
      <c r="E14" s="105"/>
      <c r="F14" s="107"/>
      <c r="G14" s="107"/>
      <c r="H14" s="107"/>
      <c r="I14" s="121"/>
      <c r="J14" s="121"/>
      <c r="K14" s="56" t="s">
        <v>18</v>
      </c>
      <c r="L14" s="56">
        <v>0.625</v>
      </c>
      <c r="M14" s="84">
        <v>10</v>
      </c>
      <c r="N14" s="121"/>
      <c r="O14" s="107"/>
      <c r="P14" s="107"/>
      <c r="Q14" s="90"/>
      <c r="R14" s="119"/>
      <c r="S14" s="3"/>
      <c r="T14" s="3"/>
      <c r="U14" s="3"/>
      <c r="V14" s="3"/>
      <c r="W14" s="3"/>
      <c r="X14" s="3"/>
      <c r="Y14" s="3"/>
    </row>
    <row r="15" spans="1:25" x14ac:dyDescent="0.3">
      <c r="A15" s="2"/>
      <c r="B15" s="112"/>
      <c r="C15" s="90"/>
      <c r="D15" s="90"/>
      <c r="E15" s="135"/>
      <c r="F15" s="123"/>
      <c r="G15" s="55" t="s">
        <v>22</v>
      </c>
      <c r="H15" s="55">
        <v>0.2</v>
      </c>
      <c r="I15" s="55" t="s">
        <v>22</v>
      </c>
      <c r="J15" s="55">
        <v>1</v>
      </c>
      <c r="K15" s="55" t="s">
        <v>23</v>
      </c>
      <c r="L15" s="55">
        <v>1</v>
      </c>
      <c r="M15" s="85">
        <v>10</v>
      </c>
      <c r="N15" s="55">
        <f>SUMPRODUCT(M15,L15)</f>
        <v>10</v>
      </c>
      <c r="O15" s="55">
        <f>SUMPRODUCT(N15,J15)</f>
        <v>10</v>
      </c>
      <c r="P15" s="123"/>
      <c r="Q15" s="90"/>
      <c r="R15" s="119"/>
      <c r="S15" s="3"/>
      <c r="T15" s="3"/>
      <c r="U15" s="3"/>
      <c r="V15" s="3"/>
      <c r="W15" s="3"/>
      <c r="X15" s="3"/>
      <c r="Y15" s="3"/>
    </row>
    <row r="16" spans="1:25" x14ac:dyDescent="0.3">
      <c r="A16" s="2"/>
      <c r="B16" s="112"/>
      <c r="C16" s="90"/>
      <c r="D16" s="90"/>
      <c r="E16" s="97" t="s">
        <v>42</v>
      </c>
      <c r="F16" s="93">
        <v>2</v>
      </c>
      <c r="G16" s="93" t="s">
        <v>12</v>
      </c>
      <c r="H16" s="93">
        <v>1</v>
      </c>
      <c r="I16" s="44" t="s">
        <v>13</v>
      </c>
      <c r="J16" s="44">
        <v>0.2</v>
      </c>
      <c r="K16" s="44" t="s">
        <v>23</v>
      </c>
      <c r="L16" s="44">
        <v>1</v>
      </c>
      <c r="M16" s="71">
        <v>10</v>
      </c>
      <c r="N16" s="44">
        <f>SUMPRODUCT(M16,L16)</f>
        <v>10</v>
      </c>
      <c r="O16" s="93">
        <f>SUMPRODUCT(N16:N18,J16:J18)</f>
        <v>10</v>
      </c>
      <c r="P16" s="93">
        <f>SUMPRODUCT(O16,H16)</f>
        <v>10</v>
      </c>
      <c r="Q16" s="90"/>
      <c r="R16" s="119"/>
      <c r="S16" s="3"/>
      <c r="T16" s="3"/>
      <c r="U16" s="3"/>
      <c r="V16" s="3"/>
      <c r="W16" s="3"/>
      <c r="X16" s="3"/>
      <c r="Y16" s="3"/>
    </row>
    <row r="17" spans="1:25" x14ac:dyDescent="0.3">
      <c r="A17" s="2"/>
      <c r="B17" s="112"/>
      <c r="C17" s="90"/>
      <c r="D17" s="90"/>
      <c r="E17" s="97"/>
      <c r="F17" s="93"/>
      <c r="G17" s="93"/>
      <c r="H17" s="93"/>
      <c r="I17" s="124" t="s">
        <v>19</v>
      </c>
      <c r="J17" s="124">
        <v>0.8</v>
      </c>
      <c r="K17" s="60" t="s">
        <v>17</v>
      </c>
      <c r="L17" s="60">
        <v>0.375</v>
      </c>
      <c r="M17" s="81">
        <v>10</v>
      </c>
      <c r="N17" s="124">
        <f>SUMPRODUCT(M17:M18,L17:L18)</f>
        <v>10</v>
      </c>
      <c r="O17" s="93"/>
      <c r="P17" s="93"/>
      <c r="Q17" s="90"/>
      <c r="R17" s="119"/>
      <c r="S17" s="3"/>
      <c r="T17" s="3"/>
      <c r="U17" s="3"/>
      <c r="V17" s="3"/>
      <c r="W17" s="3"/>
      <c r="X17" s="3"/>
      <c r="Y17" s="3"/>
    </row>
    <row r="18" spans="1:25" ht="15" thickBot="1" x14ac:dyDescent="0.35">
      <c r="A18" s="2"/>
      <c r="B18" s="113"/>
      <c r="C18" s="91"/>
      <c r="D18" s="91"/>
      <c r="E18" s="98"/>
      <c r="F18" s="110"/>
      <c r="G18" s="110"/>
      <c r="H18" s="110"/>
      <c r="I18" s="110"/>
      <c r="J18" s="110"/>
      <c r="K18" s="45" t="s">
        <v>18</v>
      </c>
      <c r="L18" s="45">
        <v>0.625</v>
      </c>
      <c r="M18" s="72">
        <v>10</v>
      </c>
      <c r="N18" s="110"/>
      <c r="O18" s="110"/>
      <c r="P18" s="110"/>
      <c r="Q18" s="91"/>
      <c r="R18" s="119"/>
      <c r="S18" s="3"/>
      <c r="T18" s="3"/>
      <c r="U18" s="3"/>
      <c r="V18" s="3"/>
      <c r="W18" s="3"/>
      <c r="X18" s="3"/>
      <c r="Y18" s="3"/>
    </row>
    <row r="19" spans="1:25" ht="15" thickBot="1" x14ac:dyDescent="0.35">
      <c r="A19" s="2"/>
      <c r="B19" s="23"/>
      <c r="C19" s="5"/>
      <c r="D19" s="5"/>
      <c r="E19" s="5"/>
      <c r="F19" s="5"/>
      <c r="G19" s="5"/>
      <c r="H19" s="5"/>
      <c r="I19" s="5"/>
      <c r="J19" s="5"/>
      <c r="K19" s="5"/>
      <c r="L19" s="5"/>
      <c r="M19" s="8"/>
      <c r="N19" s="5"/>
      <c r="O19" s="5"/>
      <c r="P19" s="5"/>
      <c r="Q19" s="5"/>
      <c r="R19" s="119"/>
      <c r="S19" s="3"/>
      <c r="T19" s="3"/>
      <c r="U19" s="3"/>
      <c r="V19" s="3"/>
      <c r="W19" s="3"/>
      <c r="X19" s="3"/>
      <c r="Y19" s="3"/>
    </row>
    <row r="20" spans="1:25" x14ac:dyDescent="0.3">
      <c r="A20" s="2"/>
      <c r="B20" s="111" t="s">
        <v>25</v>
      </c>
      <c r="C20" s="89">
        <f>SUM(F20:F33)</f>
        <v>15</v>
      </c>
      <c r="D20" s="89" t="s">
        <v>55</v>
      </c>
      <c r="E20" s="104" t="s">
        <v>26</v>
      </c>
      <c r="F20" s="106">
        <v>3</v>
      </c>
      <c r="G20" s="50" t="s">
        <v>12</v>
      </c>
      <c r="H20" s="50">
        <v>0.5</v>
      </c>
      <c r="I20" s="50" t="s">
        <v>19</v>
      </c>
      <c r="J20" s="50">
        <v>1</v>
      </c>
      <c r="K20" s="50" t="s">
        <v>18</v>
      </c>
      <c r="L20" s="50">
        <v>1</v>
      </c>
      <c r="M20" s="76">
        <v>10</v>
      </c>
      <c r="N20" s="50">
        <f>SUMPRODUCT(M20,L20)</f>
        <v>10</v>
      </c>
      <c r="O20" s="50">
        <f>SUMPRODUCT(N20,J20)</f>
        <v>10</v>
      </c>
      <c r="P20" s="106">
        <f>SUMPRODUCT(O20:O21,H20:H21)</f>
        <v>10</v>
      </c>
      <c r="Q20" s="89">
        <f>(P20*F20+P22*F22+P25*F25+P27*F27+P29*F29+P32*F32)/C20</f>
        <v>9.6</v>
      </c>
      <c r="R20" s="119"/>
      <c r="S20" s="3"/>
      <c r="T20" s="3"/>
      <c r="U20" s="3"/>
      <c r="V20" s="3"/>
      <c r="W20" s="3"/>
      <c r="X20" s="3"/>
      <c r="Y20" s="3"/>
    </row>
    <row r="21" spans="1:25" x14ac:dyDescent="0.3">
      <c r="A21" s="2"/>
      <c r="B21" s="112"/>
      <c r="C21" s="90"/>
      <c r="D21" s="90"/>
      <c r="E21" s="105"/>
      <c r="F21" s="107"/>
      <c r="G21" s="55" t="s">
        <v>22</v>
      </c>
      <c r="H21" s="55">
        <v>0.5</v>
      </c>
      <c r="I21" s="55" t="s">
        <v>22</v>
      </c>
      <c r="J21" s="55">
        <v>1</v>
      </c>
      <c r="K21" s="55" t="s">
        <v>23</v>
      </c>
      <c r="L21" s="55">
        <v>1</v>
      </c>
      <c r="M21" s="85">
        <v>10</v>
      </c>
      <c r="N21" s="55">
        <f>SUMPRODUCT(M21,L21)</f>
        <v>10</v>
      </c>
      <c r="O21" s="55">
        <f>SUMPRODUCT(N21,J21)</f>
        <v>10</v>
      </c>
      <c r="P21" s="107"/>
      <c r="Q21" s="90"/>
      <c r="R21" s="119"/>
      <c r="S21" s="3"/>
      <c r="T21" s="3"/>
      <c r="U21" s="3"/>
      <c r="V21" s="3"/>
      <c r="W21" s="3"/>
      <c r="X21" s="3"/>
      <c r="Y21" s="3"/>
    </row>
    <row r="22" spans="1:25" x14ac:dyDescent="0.3">
      <c r="A22" s="2"/>
      <c r="B22" s="112"/>
      <c r="C22" s="90"/>
      <c r="D22" s="90"/>
      <c r="E22" s="101" t="s">
        <v>27</v>
      </c>
      <c r="F22" s="92">
        <v>1</v>
      </c>
      <c r="G22" s="92" t="s">
        <v>12</v>
      </c>
      <c r="H22" s="92">
        <v>1</v>
      </c>
      <c r="I22" s="92" t="s">
        <v>13</v>
      </c>
      <c r="J22" s="92">
        <v>0.4</v>
      </c>
      <c r="K22" s="42" t="s">
        <v>28</v>
      </c>
      <c r="L22" s="42">
        <v>0.5</v>
      </c>
      <c r="M22" s="69">
        <v>10</v>
      </c>
      <c r="N22" s="92">
        <f>SUMPRODUCT(M22:M23,L22:L23)</f>
        <v>10</v>
      </c>
      <c r="O22" s="92">
        <f>SUMPRODUCT(N22:N24,J22:J24)</f>
        <v>4</v>
      </c>
      <c r="P22" s="92">
        <f>SUMPRODUCT(O22,H22)</f>
        <v>4</v>
      </c>
      <c r="Q22" s="90"/>
      <c r="R22" s="119"/>
      <c r="S22" s="3"/>
      <c r="T22" s="3"/>
      <c r="U22" s="3"/>
      <c r="V22" s="3"/>
      <c r="W22" s="3"/>
      <c r="X22" s="3"/>
      <c r="Y22" s="3"/>
    </row>
    <row r="23" spans="1:25" x14ac:dyDescent="0.3">
      <c r="A23" s="2"/>
      <c r="B23" s="112"/>
      <c r="C23" s="90"/>
      <c r="D23" s="90"/>
      <c r="E23" s="97"/>
      <c r="F23" s="93"/>
      <c r="G23" s="93"/>
      <c r="H23" s="93"/>
      <c r="I23" s="95"/>
      <c r="J23" s="95"/>
      <c r="K23" s="43" t="s">
        <v>29</v>
      </c>
      <c r="L23" s="43">
        <v>0.5</v>
      </c>
      <c r="M23" s="70">
        <v>10</v>
      </c>
      <c r="N23" s="95"/>
      <c r="O23" s="93"/>
      <c r="P23" s="93"/>
      <c r="Q23" s="90"/>
      <c r="R23" s="119"/>
      <c r="S23" s="3"/>
      <c r="T23" s="3"/>
      <c r="U23" s="3"/>
      <c r="V23" s="3"/>
      <c r="W23" s="3"/>
      <c r="X23" s="3"/>
      <c r="Y23" s="3"/>
    </row>
    <row r="24" spans="1:25" x14ac:dyDescent="0.3">
      <c r="A24" s="2"/>
      <c r="B24" s="112"/>
      <c r="C24" s="90"/>
      <c r="D24" s="90"/>
      <c r="E24" s="134"/>
      <c r="F24" s="125"/>
      <c r="G24" s="125"/>
      <c r="H24" s="125"/>
      <c r="I24" s="59" t="s">
        <v>19</v>
      </c>
      <c r="J24" s="59">
        <v>0.6</v>
      </c>
      <c r="K24" s="59" t="s">
        <v>18</v>
      </c>
      <c r="L24" s="59">
        <v>1</v>
      </c>
      <c r="M24" s="82" t="s">
        <v>65</v>
      </c>
      <c r="N24" s="59">
        <f>SUMPRODUCT(M24,L24)</f>
        <v>0</v>
      </c>
      <c r="O24" s="125"/>
      <c r="P24" s="125"/>
      <c r="Q24" s="90"/>
      <c r="R24" s="119"/>
      <c r="S24" s="3"/>
      <c r="T24" s="3"/>
      <c r="U24" s="3"/>
      <c r="V24" s="3"/>
      <c r="W24" s="3"/>
      <c r="X24" s="3"/>
      <c r="Y24" s="3"/>
    </row>
    <row r="25" spans="1:25" x14ac:dyDescent="0.3">
      <c r="A25" s="2"/>
      <c r="B25" s="112"/>
      <c r="C25" s="90"/>
      <c r="D25" s="90"/>
      <c r="E25" s="105" t="s">
        <v>30</v>
      </c>
      <c r="F25" s="107">
        <v>2</v>
      </c>
      <c r="G25" s="41" t="s">
        <v>12</v>
      </c>
      <c r="H25" s="41">
        <v>0.4</v>
      </c>
      <c r="I25" s="41" t="s">
        <v>19</v>
      </c>
      <c r="J25" s="41">
        <v>1</v>
      </c>
      <c r="K25" s="41" t="s">
        <v>18</v>
      </c>
      <c r="L25" s="41">
        <v>1</v>
      </c>
      <c r="M25" s="68">
        <v>10</v>
      </c>
      <c r="N25" s="62">
        <f>SUMPRODUCT(M25,L25)</f>
        <v>10</v>
      </c>
      <c r="O25" s="41">
        <f>SUMPRODUCT(N25,J25)</f>
        <v>10</v>
      </c>
      <c r="P25" s="107">
        <f>SUMPRODUCT(O25:O26,H25:H26)</f>
        <v>10</v>
      </c>
      <c r="Q25" s="90"/>
      <c r="R25" s="119"/>
      <c r="S25" s="3"/>
      <c r="T25" s="3"/>
      <c r="U25" s="3"/>
      <c r="V25" s="3"/>
      <c r="W25" s="3"/>
      <c r="X25" s="3"/>
      <c r="Y25" s="3"/>
    </row>
    <row r="26" spans="1:25" x14ac:dyDescent="0.3">
      <c r="A26" s="2"/>
      <c r="B26" s="112"/>
      <c r="C26" s="90"/>
      <c r="D26" s="90"/>
      <c r="E26" s="105"/>
      <c r="F26" s="107"/>
      <c r="G26" s="52" t="s">
        <v>22</v>
      </c>
      <c r="H26" s="52">
        <v>0.6</v>
      </c>
      <c r="I26" s="52" t="s">
        <v>22</v>
      </c>
      <c r="J26" s="52">
        <v>1</v>
      </c>
      <c r="K26" s="52" t="s">
        <v>23</v>
      </c>
      <c r="L26" s="52">
        <v>1</v>
      </c>
      <c r="M26" s="79">
        <v>10</v>
      </c>
      <c r="N26" s="41">
        <f>SUMPRODUCT(M26,L26)</f>
        <v>10</v>
      </c>
      <c r="O26" s="55">
        <f>SUMPRODUCT(N26,J26)</f>
        <v>10</v>
      </c>
      <c r="P26" s="107"/>
      <c r="Q26" s="90"/>
      <c r="R26" s="119"/>
      <c r="S26" s="3"/>
      <c r="T26" s="3"/>
      <c r="U26" s="3"/>
      <c r="V26" s="3"/>
      <c r="W26" s="3"/>
      <c r="X26" s="3"/>
      <c r="Y26" s="3"/>
    </row>
    <row r="27" spans="1:25" x14ac:dyDescent="0.3">
      <c r="A27" s="2"/>
      <c r="B27" s="112"/>
      <c r="C27" s="90"/>
      <c r="D27" s="90" t="s">
        <v>56</v>
      </c>
      <c r="E27" s="101" t="s">
        <v>57</v>
      </c>
      <c r="F27" s="92">
        <v>2</v>
      </c>
      <c r="G27" s="61" t="s">
        <v>12</v>
      </c>
      <c r="H27" s="61">
        <v>0.5</v>
      </c>
      <c r="I27" s="61" t="s">
        <v>19</v>
      </c>
      <c r="J27" s="61">
        <v>1</v>
      </c>
      <c r="K27" s="61" t="s">
        <v>18</v>
      </c>
      <c r="L27" s="61">
        <v>1</v>
      </c>
      <c r="M27" s="86">
        <v>10</v>
      </c>
      <c r="N27" s="61">
        <f>SUMPRODUCT(M27,L27)</f>
        <v>10</v>
      </c>
      <c r="O27" s="42">
        <f>SUMPRODUCT(N27,J27)</f>
        <v>10</v>
      </c>
      <c r="P27" s="92">
        <f>SUMPRODUCT(O27:O28,H27:H28)</f>
        <v>10</v>
      </c>
      <c r="Q27" s="90"/>
      <c r="R27" s="119"/>
      <c r="S27" s="3"/>
      <c r="T27" s="3"/>
      <c r="U27" s="3"/>
      <c r="V27" s="3"/>
      <c r="W27" s="3"/>
      <c r="X27" s="3"/>
      <c r="Y27" s="3"/>
    </row>
    <row r="28" spans="1:25" x14ac:dyDescent="0.3">
      <c r="A28" s="2"/>
      <c r="B28" s="112"/>
      <c r="C28" s="90"/>
      <c r="D28" s="90"/>
      <c r="E28" s="134"/>
      <c r="F28" s="125"/>
      <c r="G28" s="59" t="s">
        <v>22</v>
      </c>
      <c r="H28" s="59">
        <v>0.5</v>
      </c>
      <c r="I28" s="59" t="s">
        <v>22</v>
      </c>
      <c r="J28" s="59">
        <v>1</v>
      </c>
      <c r="K28" s="59" t="s">
        <v>23</v>
      </c>
      <c r="L28" s="59">
        <v>1</v>
      </c>
      <c r="M28" s="82">
        <v>10</v>
      </c>
      <c r="N28" s="44">
        <f>SUMPRODUCT(M28,L28)</f>
        <v>10</v>
      </c>
      <c r="O28" s="59">
        <f>SUMPRODUCT(N28,J28)</f>
        <v>10</v>
      </c>
      <c r="P28" s="125"/>
      <c r="Q28" s="90"/>
      <c r="R28" s="119"/>
      <c r="S28" s="3"/>
      <c r="T28" s="3"/>
      <c r="U28" s="3"/>
      <c r="V28" s="3"/>
      <c r="W28" s="3"/>
      <c r="X28" s="3"/>
      <c r="Y28" s="3"/>
    </row>
    <row r="29" spans="1:25" x14ac:dyDescent="0.3">
      <c r="A29" s="2"/>
      <c r="B29" s="112"/>
      <c r="C29" s="90"/>
      <c r="D29" s="90"/>
      <c r="E29" s="105" t="s">
        <v>43</v>
      </c>
      <c r="F29" s="107">
        <v>4</v>
      </c>
      <c r="G29" s="108" t="s">
        <v>12</v>
      </c>
      <c r="H29" s="108">
        <v>0.8</v>
      </c>
      <c r="I29" s="108" t="s">
        <v>19</v>
      </c>
      <c r="J29" s="108">
        <v>1</v>
      </c>
      <c r="K29" s="54" t="s">
        <v>17</v>
      </c>
      <c r="L29" s="54">
        <v>0.5</v>
      </c>
      <c r="M29" s="83">
        <v>10</v>
      </c>
      <c r="N29" s="108">
        <f>SUMPRODUCT(M29:M30,L29:L30)</f>
        <v>10</v>
      </c>
      <c r="O29" s="108">
        <f>SUMPRODUCT(N29,J29)</f>
        <v>10</v>
      </c>
      <c r="P29" s="107">
        <f>SUMPRODUCT(O29:O31,H29:H31)</f>
        <v>10</v>
      </c>
      <c r="Q29" s="90"/>
      <c r="R29" s="119"/>
      <c r="S29" s="3"/>
      <c r="T29" s="3"/>
      <c r="U29" s="3"/>
      <c r="V29" s="3"/>
      <c r="W29" s="3"/>
      <c r="X29" s="3"/>
      <c r="Y29" s="3"/>
    </row>
    <row r="30" spans="1:25" x14ac:dyDescent="0.3">
      <c r="A30" s="2"/>
      <c r="B30" s="112"/>
      <c r="C30" s="90"/>
      <c r="D30" s="90"/>
      <c r="E30" s="105"/>
      <c r="F30" s="107"/>
      <c r="G30" s="121"/>
      <c r="H30" s="121"/>
      <c r="I30" s="121"/>
      <c r="J30" s="121"/>
      <c r="K30" s="56" t="s">
        <v>18</v>
      </c>
      <c r="L30" s="56">
        <v>0.5</v>
      </c>
      <c r="M30" s="84">
        <v>10</v>
      </c>
      <c r="N30" s="121"/>
      <c r="O30" s="121"/>
      <c r="P30" s="107"/>
      <c r="Q30" s="90"/>
      <c r="R30" s="119"/>
      <c r="S30" s="3"/>
      <c r="T30" s="3"/>
      <c r="U30" s="3"/>
      <c r="V30" s="3"/>
      <c r="W30" s="3"/>
      <c r="X30" s="3"/>
      <c r="Y30" s="3"/>
    </row>
    <row r="31" spans="1:25" x14ac:dyDescent="0.3">
      <c r="A31" s="2"/>
      <c r="B31" s="112"/>
      <c r="C31" s="90"/>
      <c r="D31" s="90"/>
      <c r="E31" s="105"/>
      <c r="F31" s="107"/>
      <c r="G31" s="41" t="s">
        <v>22</v>
      </c>
      <c r="H31" s="41">
        <v>0.2</v>
      </c>
      <c r="I31" s="41" t="s">
        <v>22</v>
      </c>
      <c r="J31" s="41">
        <v>1</v>
      </c>
      <c r="K31" s="41" t="s">
        <v>23</v>
      </c>
      <c r="L31" s="41">
        <v>1</v>
      </c>
      <c r="M31" s="68">
        <v>10</v>
      </c>
      <c r="N31" s="41">
        <f>SUMPRODUCT(M31,L31)</f>
        <v>10</v>
      </c>
      <c r="O31" s="41">
        <f>SUMPRODUCT(N31,J31)</f>
        <v>10</v>
      </c>
      <c r="P31" s="107"/>
      <c r="Q31" s="90"/>
      <c r="R31" s="119"/>
      <c r="S31" s="3"/>
      <c r="T31" s="3"/>
      <c r="U31" s="3"/>
      <c r="V31" s="3"/>
      <c r="W31" s="3"/>
      <c r="X31" s="3"/>
      <c r="Y31" s="3"/>
    </row>
    <row r="32" spans="1:25" x14ac:dyDescent="0.3">
      <c r="A32" s="2"/>
      <c r="B32" s="112"/>
      <c r="C32" s="90"/>
      <c r="D32" s="90"/>
      <c r="E32" s="101" t="s">
        <v>44</v>
      </c>
      <c r="F32" s="92">
        <v>3</v>
      </c>
      <c r="G32" s="92" t="s">
        <v>12</v>
      </c>
      <c r="H32" s="92">
        <v>1</v>
      </c>
      <c r="I32" s="92" t="s">
        <v>19</v>
      </c>
      <c r="J32" s="92">
        <v>1</v>
      </c>
      <c r="K32" s="42" t="s">
        <v>17</v>
      </c>
      <c r="L32" s="42">
        <v>0.5</v>
      </c>
      <c r="M32" s="69">
        <v>10</v>
      </c>
      <c r="N32" s="92">
        <f>SUMPRODUCT(M32:M33,L32:L33)</f>
        <v>10</v>
      </c>
      <c r="O32" s="92">
        <f>SUMPRODUCT(N32,J32)</f>
        <v>10</v>
      </c>
      <c r="P32" s="92">
        <f>SUMPRODUCT(O32,H32)</f>
        <v>10</v>
      </c>
      <c r="Q32" s="90"/>
      <c r="R32" s="119"/>
      <c r="S32" s="3"/>
      <c r="T32" s="3"/>
      <c r="U32" s="3"/>
      <c r="V32" s="3"/>
      <c r="W32" s="3"/>
      <c r="X32" s="3"/>
      <c r="Y32" s="3"/>
    </row>
    <row r="33" spans="1:25" ht="15" thickBot="1" x14ac:dyDescent="0.35">
      <c r="A33" s="2"/>
      <c r="B33" s="113"/>
      <c r="C33" s="91"/>
      <c r="D33" s="91"/>
      <c r="E33" s="98"/>
      <c r="F33" s="110"/>
      <c r="G33" s="110"/>
      <c r="H33" s="110"/>
      <c r="I33" s="110"/>
      <c r="J33" s="110"/>
      <c r="K33" s="45" t="s">
        <v>18</v>
      </c>
      <c r="L33" s="45">
        <v>0.5</v>
      </c>
      <c r="M33" s="72">
        <v>10</v>
      </c>
      <c r="N33" s="110"/>
      <c r="O33" s="110"/>
      <c r="P33" s="110"/>
      <c r="Q33" s="91"/>
      <c r="R33" s="119"/>
      <c r="S33" s="3"/>
      <c r="T33" s="3"/>
      <c r="U33" s="3"/>
      <c r="V33" s="3"/>
      <c r="W33" s="3"/>
      <c r="X33" s="3"/>
      <c r="Y33" s="3"/>
    </row>
    <row r="34" spans="1:25" ht="15" thickBot="1" x14ac:dyDescent="0.35">
      <c r="A34" s="2"/>
      <c r="B34" s="21"/>
      <c r="C34" s="5"/>
      <c r="D34" s="5"/>
      <c r="E34" s="5"/>
      <c r="F34" s="5"/>
      <c r="G34" s="5"/>
      <c r="H34" s="5"/>
      <c r="I34" s="5"/>
      <c r="J34" s="5"/>
      <c r="K34" s="5"/>
      <c r="L34" s="5"/>
      <c r="M34" s="8"/>
      <c r="N34" s="5"/>
      <c r="O34" s="5"/>
      <c r="P34" s="5"/>
      <c r="Q34" s="5"/>
      <c r="R34" s="119"/>
      <c r="S34" s="3"/>
      <c r="T34" s="3"/>
      <c r="U34" s="3"/>
      <c r="V34" s="3"/>
      <c r="W34" s="3"/>
      <c r="X34" s="3"/>
      <c r="Y34" s="3"/>
    </row>
    <row r="35" spans="1:25" x14ac:dyDescent="0.3">
      <c r="A35" s="2"/>
      <c r="B35" s="111" t="s">
        <v>31</v>
      </c>
      <c r="C35" s="89">
        <f>SUM(F35:F44)</f>
        <v>12</v>
      </c>
      <c r="D35" s="89" t="s">
        <v>55</v>
      </c>
      <c r="E35" s="104" t="s">
        <v>32</v>
      </c>
      <c r="F35" s="106">
        <v>6</v>
      </c>
      <c r="G35" s="106" t="s">
        <v>12</v>
      </c>
      <c r="H35" s="106">
        <v>0.5</v>
      </c>
      <c r="I35" s="106" t="s">
        <v>19</v>
      </c>
      <c r="J35" s="106">
        <v>1</v>
      </c>
      <c r="K35" s="50" t="s">
        <v>17</v>
      </c>
      <c r="L35" s="50">
        <v>0.5</v>
      </c>
      <c r="M35" s="76">
        <v>10</v>
      </c>
      <c r="N35" s="106">
        <f>SUMPRODUCT(M35:M36,L35:L36)</f>
        <v>10</v>
      </c>
      <c r="O35" s="106">
        <f>SUMPRODUCT(N35,J35)</f>
        <v>10</v>
      </c>
      <c r="P35" s="106">
        <f>SUMPRODUCT(O35:O38,H35:H38)</f>
        <v>10</v>
      </c>
      <c r="Q35" s="89">
        <f>(P35*F35+P39*F39+P42*F42)/C35</f>
        <v>10</v>
      </c>
      <c r="R35" s="119"/>
      <c r="S35" s="3"/>
      <c r="T35" s="3"/>
      <c r="U35" s="3"/>
      <c r="V35" s="3"/>
      <c r="W35" s="3"/>
      <c r="X35" s="3"/>
      <c r="Y35" s="3"/>
    </row>
    <row r="36" spans="1:25" x14ac:dyDescent="0.3">
      <c r="A36" s="2"/>
      <c r="B36" s="112"/>
      <c r="C36" s="90"/>
      <c r="D36" s="90"/>
      <c r="E36" s="105"/>
      <c r="F36" s="107"/>
      <c r="G36" s="121"/>
      <c r="H36" s="121"/>
      <c r="I36" s="121"/>
      <c r="J36" s="121"/>
      <c r="K36" s="56" t="s">
        <v>18</v>
      </c>
      <c r="L36" s="56">
        <v>0.5</v>
      </c>
      <c r="M36" s="84">
        <v>10</v>
      </c>
      <c r="N36" s="121"/>
      <c r="O36" s="121"/>
      <c r="P36" s="107"/>
      <c r="Q36" s="90"/>
      <c r="R36" s="119"/>
      <c r="S36" s="3"/>
      <c r="T36" s="3"/>
      <c r="U36" s="3"/>
      <c r="V36" s="3"/>
      <c r="W36" s="3"/>
      <c r="X36" s="3"/>
      <c r="Y36" s="3"/>
    </row>
    <row r="37" spans="1:25" x14ac:dyDescent="0.3">
      <c r="A37" s="2"/>
      <c r="B37" s="112"/>
      <c r="C37" s="90"/>
      <c r="D37" s="90"/>
      <c r="E37" s="105"/>
      <c r="F37" s="107"/>
      <c r="G37" s="107" t="s">
        <v>22</v>
      </c>
      <c r="H37" s="107">
        <v>0.5</v>
      </c>
      <c r="I37" s="107" t="s">
        <v>22</v>
      </c>
      <c r="J37" s="107">
        <v>1</v>
      </c>
      <c r="K37" s="41" t="s">
        <v>33</v>
      </c>
      <c r="L37" s="41">
        <v>0.5</v>
      </c>
      <c r="M37" s="68">
        <v>10</v>
      </c>
      <c r="N37" s="107">
        <f>SUMPRODUCT(M37:M38,L37:L38)</f>
        <v>10</v>
      </c>
      <c r="O37" s="107">
        <f>SUMPRODUCT(N37,J37)</f>
        <v>10</v>
      </c>
      <c r="P37" s="107"/>
      <c r="Q37" s="90"/>
      <c r="R37" s="119"/>
      <c r="S37" s="3"/>
      <c r="T37" s="3"/>
      <c r="U37" s="3"/>
      <c r="V37" s="3"/>
      <c r="W37" s="3"/>
      <c r="X37" s="3"/>
      <c r="Y37" s="3"/>
    </row>
    <row r="38" spans="1:25" x14ac:dyDescent="0.3">
      <c r="A38" s="2"/>
      <c r="B38" s="112"/>
      <c r="C38" s="90"/>
      <c r="D38" s="90"/>
      <c r="E38" s="105"/>
      <c r="F38" s="107"/>
      <c r="G38" s="107"/>
      <c r="H38" s="107"/>
      <c r="I38" s="107"/>
      <c r="J38" s="107"/>
      <c r="K38" s="41" t="s">
        <v>24</v>
      </c>
      <c r="L38" s="41">
        <v>0.5</v>
      </c>
      <c r="M38" s="68">
        <v>10</v>
      </c>
      <c r="N38" s="107"/>
      <c r="O38" s="107"/>
      <c r="P38" s="107"/>
      <c r="Q38" s="90"/>
      <c r="R38" s="119"/>
      <c r="S38" s="3"/>
      <c r="T38" s="3"/>
      <c r="U38" s="3"/>
      <c r="V38" s="3"/>
      <c r="W38" s="3"/>
      <c r="X38" s="3"/>
      <c r="Y38" s="3"/>
    </row>
    <row r="39" spans="1:25" x14ac:dyDescent="0.3">
      <c r="A39" s="2"/>
      <c r="B39" s="112"/>
      <c r="C39" s="90"/>
      <c r="D39" s="90" t="s">
        <v>56</v>
      </c>
      <c r="E39" s="101" t="s">
        <v>45</v>
      </c>
      <c r="F39" s="92">
        <v>3</v>
      </c>
      <c r="G39" s="92" t="s">
        <v>12</v>
      </c>
      <c r="H39" s="92">
        <v>0.8</v>
      </c>
      <c r="I39" s="92" t="s">
        <v>19</v>
      </c>
      <c r="J39" s="92">
        <v>1</v>
      </c>
      <c r="K39" s="42" t="s">
        <v>17</v>
      </c>
      <c r="L39" s="42">
        <v>0.5</v>
      </c>
      <c r="M39" s="69">
        <v>10</v>
      </c>
      <c r="N39" s="92">
        <f>SUMPRODUCT(M39:M40,L39:L40)</f>
        <v>10</v>
      </c>
      <c r="O39" s="92">
        <f>SUMPRODUCT(N39,J39)</f>
        <v>10</v>
      </c>
      <c r="P39" s="92">
        <f>SUMPRODUCT(O39:O41,H39:H41)</f>
        <v>10</v>
      </c>
      <c r="Q39" s="90"/>
      <c r="R39" s="119"/>
      <c r="S39" s="3"/>
      <c r="T39" s="3"/>
      <c r="U39" s="3"/>
      <c r="V39" s="3"/>
      <c r="W39" s="3"/>
      <c r="X39" s="3"/>
      <c r="Y39" s="3"/>
    </row>
    <row r="40" spans="1:25" x14ac:dyDescent="0.3">
      <c r="A40" s="2"/>
      <c r="B40" s="112"/>
      <c r="C40" s="90"/>
      <c r="D40" s="90"/>
      <c r="E40" s="97"/>
      <c r="F40" s="93"/>
      <c r="G40" s="95"/>
      <c r="H40" s="95"/>
      <c r="I40" s="95"/>
      <c r="J40" s="95"/>
      <c r="K40" s="43" t="s">
        <v>18</v>
      </c>
      <c r="L40" s="43">
        <v>0.5</v>
      </c>
      <c r="M40" s="70">
        <v>10</v>
      </c>
      <c r="N40" s="95"/>
      <c r="O40" s="95"/>
      <c r="P40" s="93"/>
      <c r="Q40" s="90"/>
      <c r="R40" s="119"/>
      <c r="S40" s="3"/>
      <c r="T40" s="3"/>
      <c r="U40" s="3"/>
      <c r="V40" s="3"/>
      <c r="W40" s="3"/>
      <c r="X40" s="3"/>
      <c r="Y40" s="3"/>
    </row>
    <row r="41" spans="1:25" x14ac:dyDescent="0.3">
      <c r="A41" s="2"/>
      <c r="B41" s="112"/>
      <c r="C41" s="90"/>
      <c r="D41" s="90"/>
      <c r="E41" s="134"/>
      <c r="F41" s="125"/>
      <c r="G41" s="59" t="s">
        <v>22</v>
      </c>
      <c r="H41" s="59">
        <v>0.2</v>
      </c>
      <c r="I41" s="59" t="s">
        <v>22</v>
      </c>
      <c r="J41" s="59">
        <v>1</v>
      </c>
      <c r="K41" s="59" t="s">
        <v>23</v>
      </c>
      <c r="L41" s="59">
        <v>1</v>
      </c>
      <c r="M41" s="82">
        <v>10</v>
      </c>
      <c r="N41" s="59">
        <f>SUMPRODUCT(M41,L41)</f>
        <v>10</v>
      </c>
      <c r="O41" s="59">
        <f>SUMPRODUCT(N41,J41)</f>
        <v>10</v>
      </c>
      <c r="P41" s="125"/>
      <c r="Q41" s="90"/>
      <c r="R41" s="119"/>
      <c r="S41" s="3"/>
      <c r="T41" s="3"/>
      <c r="U41" s="3"/>
      <c r="V41" s="3"/>
      <c r="W41" s="3"/>
      <c r="X41" s="3"/>
      <c r="Y41" s="3"/>
    </row>
    <row r="42" spans="1:25" x14ac:dyDescent="0.3">
      <c r="A42" s="2"/>
      <c r="B42" s="112"/>
      <c r="C42" s="90"/>
      <c r="D42" s="90"/>
      <c r="E42" s="105" t="s">
        <v>48</v>
      </c>
      <c r="F42" s="107">
        <v>3</v>
      </c>
      <c r="G42" s="48" t="s">
        <v>12</v>
      </c>
      <c r="H42" s="48">
        <v>0.5</v>
      </c>
      <c r="I42" s="48" t="s">
        <v>19</v>
      </c>
      <c r="J42" s="48">
        <v>1</v>
      </c>
      <c r="K42" s="48" t="s">
        <v>18</v>
      </c>
      <c r="L42" s="48">
        <v>1</v>
      </c>
      <c r="M42" s="73">
        <v>10</v>
      </c>
      <c r="N42" s="48">
        <f>SUMPRODUCT(M42,L42)</f>
        <v>10</v>
      </c>
      <c r="O42" s="48">
        <f>SUMPRODUCT(N42,J42)</f>
        <v>10</v>
      </c>
      <c r="P42" s="107">
        <f>SUMPRODUCT(O42:O44,H42:H44)</f>
        <v>10</v>
      </c>
      <c r="Q42" s="90"/>
      <c r="R42" s="119"/>
      <c r="S42" s="3"/>
      <c r="T42" s="3"/>
      <c r="U42" s="3"/>
      <c r="V42" s="3"/>
      <c r="W42" s="3"/>
      <c r="X42" s="3"/>
      <c r="Y42" s="3"/>
    </row>
    <row r="43" spans="1:25" x14ac:dyDescent="0.3">
      <c r="A43" s="2"/>
      <c r="B43" s="112"/>
      <c r="C43" s="90"/>
      <c r="D43" s="90"/>
      <c r="E43" s="105"/>
      <c r="F43" s="107"/>
      <c r="G43" s="107" t="s">
        <v>22</v>
      </c>
      <c r="H43" s="107">
        <v>0.5</v>
      </c>
      <c r="I43" s="107" t="s">
        <v>22</v>
      </c>
      <c r="J43" s="107">
        <v>1</v>
      </c>
      <c r="K43" s="41" t="s">
        <v>23</v>
      </c>
      <c r="L43" s="41">
        <v>0.5</v>
      </c>
      <c r="M43" s="68">
        <v>10</v>
      </c>
      <c r="N43" s="107">
        <f>SUMPRODUCT(M43:M44,L43:L44)</f>
        <v>10</v>
      </c>
      <c r="O43" s="107">
        <f>SUMPRODUCT(N43,J43)</f>
        <v>10</v>
      </c>
      <c r="P43" s="107"/>
      <c r="Q43" s="90"/>
      <c r="R43" s="119"/>
      <c r="S43" s="3"/>
      <c r="T43" s="3"/>
      <c r="U43" s="3"/>
      <c r="V43" s="3"/>
      <c r="W43" s="3"/>
      <c r="X43" s="3"/>
      <c r="Y43" s="3"/>
    </row>
    <row r="44" spans="1:25" ht="15" thickBot="1" x14ac:dyDescent="0.35">
      <c r="A44" s="2"/>
      <c r="B44" s="113"/>
      <c r="C44" s="91"/>
      <c r="D44" s="91"/>
      <c r="E44" s="103"/>
      <c r="F44" s="109"/>
      <c r="G44" s="109"/>
      <c r="H44" s="109"/>
      <c r="I44" s="109"/>
      <c r="J44" s="109"/>
      <c r="K44" s="49" t="s">
        <v>24</v>
      </c>
      <c r="L44" s="49">
        <v>0.5</v>
      </c>
      <c r="M44" s="74">
        <v>10</v>
      </c>
      <c r="N44" s="109"/>
      <c r="O44" s="109"/>
      <c r="P44" s="109"/>
      <c r="Q44" s="91"/>
      <c r="R44" s="119"/>
      <c r="S44" s="3"/>
      <c r="T44" s="3"/>
      <c r="U44" s="3"/>
      <c r="V44" s="3"/>
      <c r="W44" s="3"/>
      <c r="X44" s="3"/>
      <c r="Y44" s="3"/>
    </row>
    <row r="45" spans="1:25" ht="15" thickBot="1" x14ac:dyDescent="0.35">
      <c r="A45" s="2"/>
      <c r="B45" s="21"/>
      <c r="C45" s="5"/>
      <c r="D45" s="5"/>
      <c r="E45" s="5"/>
      <c r="F45" s="5"/>
      <c r="G45" s="5"/>
      <c r="H45" s="5"/>
      <c r="I45" s="5"/>
      <c r="J45" s="5"/>
      <c r="K45" s="5"/>
      <c r="L45" s="5"/>
      <c r="M45" s="8"/>
      <c r="N45" s="5"/>
      <c r="O45" s="5"/>
      <c r="P45" s="5"/>
      <c r="Q45" s="5"/>
      <c r="R45" s="119"/>
      <c r="S45" s="3"/>
      <c r="T45" s="3"/>
      <c r="U45" s="3"/>
      <c r="V45" s="3"/>
      <c r="W45" s="3"/>
      <c r="X45" s="3"/>
      <c r="Y45" s="3"/>
    </row>
    <row r="46" spans="1:25" x14ac:dyDescent="0.3">
      <c r="A46" s="2"/>
      <c r="B46" s="111" t="s">
        <v>34</v>
      </c>
      <c r="C46" s="89">
        <f>SUM(F46:F54)</f>
        <v>13</v>
      </c>
      <c r="D46" s="89" t="s">
        <v>55</v>
      </c>
      <c r="E46" s="65" t="s">
        <v>35</v>
      </c>
      <c r="F46" s="46">
        <v>2</v>
      </c>
      <c r="G46" s="94" t="s">
        <v>12</v>
      </c>
      <c r="H46" s="94"/>
      <c r="I46" s="94"/>
      <c r="J46" s="94"/>
      <c r="K46" s="94"/>
      <c r="L46" s="46">
        <v>1</v>
      </c>
      <c r="M46" s="75">
        <v>10</v>
      </c>
      <c r="N46" s="94">
        <f>SUMPRODUCT(M46,L46)</f>
        <v>10</v>
      </c>
      <c r="O46" s="94"/>
      <c r="P46" s="94"/>
      <c r="Q46" s="89">
        <f>(N46*F46+N47*F47+N48*F48+N49*F49+N50*F50+N51*F51+N52*F52+N53*F53+N54*F54)/C46</f>
        <v>10</v>
      </c>
      <c r="R46" s="119"/>
      <c r="S46" s="3"/>
      <c r="T46" s="3"/>
      <c r="U46" s="3"/>
      <c r="V46" s="3"/>
      <c r="W46" s="3"/>
      <c r="X46" s="3"/>
      <c r="Y46" s="3"/>
    </row>
    <row r="47" spans="1:25" x14ac:dyDescent="0.3">
      <c r="A47" s="2"/>
      <c r="B47" s="112"/>
      <c r="C47" s="90"/>
      <c r="D47" s="90"/>
      <c r="E47" s="26" t="s">
        <v>36</v>
      </c>
      <c r="F47" s="51">
        <v>2</v>
      </c>
      <c r="G47" s="115" t="s">
        <v>12</v>
      </c>
      <c r="H47" s="115"/>
      <c r="I47" s="115"/>
      <c r="J47" s="115"/>
      <c r="K47" s="115"/>
      <c r="L47" s="51">
        <v>1</v>
      </c>
      <c r="M47" s="78">
        <v>10</v>
      </c>
      <c r="N47" s="130">
        <f>SUMPRODUCT(M47,L47)</f>
        <v>10</v>
      </c>
      <c r="O47" s="115"/>
      <c r="P47" s="115"/>
      <c r="Q47" s="90"/>
      <c r="R47" s="119"/>
      <c r="S47" s="3"/>
      <c r="T47" s="3"/>
      <c r="U47" s="3"/>
      <c r="V47" s="3"/>
      <c r="W47" s="3"/>
      <c r="X47" s="3"/>
      <c r="Y47" s="3"/>
    </row>
    <row r="48" spans="1:25" x14ac:dyDescent="0.3">
      <c r="A48" s="2"/>
      <c r="B48" s="112"/>
      <c r="C48" s="90"/>
      <c r="D48" s="90"/>
      <c r="E48" s="66" t="s">
        <v>37</v>
      </c>
      <c r="F48" s="44">
        <v>1</v>
      </c>
      <c r="G48" s="93" t="s">
        <v>12</v>
      </c>
      <c r="H48" s="93"/>
      <c r="I48" s="93"/>
      <c r="J48" s="93"/>
      <c r="K48" s="93"/>
      <c r="L48" s="44">
        <v>1</v>
      </c>
      <c r="M48" s="71">
        <v>10</v>
      </c>
      <c r="N48" s="93">
        <f t="shared" ref="N48:N53" si="0">SUMPRODUCT(M48,L48)</f>
        <v>10</v>
      </c>
      <c r="O48" s="93"/>
      <c r="P48" s="93"/>
      <c r="Q48" s="90"/>
      <c r="R48" s="119"/>
      <c r="S48" s="3"/>
      <c r="T48" s="3"/>
      <c r="U48" s="3"/>
      <c r="V48" s="3"/>
      <c r="W48" s="3"/>
      <c r="X48" s="3"/>
      <c r="Y48" s="3"/>
    </row>
    <row r="49" spans="1:25" x14ac:dyDescent="0.3">
      <c r="A49" s="2"/>
      <c r="B49" s="112"/>
      <c r="C49" s="90"/>
      <c r="D49" s="90"/>
      <c r="E49" s="26" t="s">
        <v>38</v>
      </c>
      <c r="F49" s="51">
        <v>1</v>
      </c>
      <c r="G49" s="115" t="s">
        <v>24</v>
      </c>
      <c r="H49" s="115"/>
      <c r="I49" s="115"/>
      <c r="J49" s="115"/>
      <c r="K49" s="115"/>
      <c r="L49" s="51">
        <v>1</v>
      </c>
      <c r="M49" s="78">
        <v>10</v>
      </c>
      <c r="N49" s="130">
        <f t="shared" si="0"/>
        <v>10</v>
      </c>
      <c r="O49" s="115"/>
      <c r="P49" s="115"/>
      <c r="Q49" s="90"/>
      <c r="R49" s="119"/>
      <c r="S49" s="3"/>
      <c r="T49" s="3"/>
      <c r="U49" s="3"/>
      <c r="V49" s="3"/>
      <c r="W49" s="3"/>
      <c r="X49" s="3"/>
      <c r="Y49" s="3"/>
    </row>
    <row r="50" spans="1:25" x14ac:dyDescent="0.3">
      <c r="A50" s="2"/>
      <c r="B50" s="112"/>
      <c r="C50" s="90"/>
      <c r="D50" s="90"/>
      <c r="E50" s="66" t="s">
        <v>39</v>
      </c>
      <c r="F50" s="44">
        <v>1</v>
      </c>
      <c r="G50" s="93" t="s">
        <v>24</v>
      </c>
      <c r="H50" s="93"/>
      <c r="I50" s="93"/>
      <c r="J50" s="93"/>
      <c r="K50" s="93"/>
      <c r="L50" s="44">
        <v>1</v>
      </c>
      <c r="M50" s="71">
        <v>10</v>
      </c>
      <c r="N50" s="93">
        <f t="shared" si="0"/>
        <v>10</v>
      </c>
      <c r="O50" s="93"/>
      <c r="P50" s="93"/>
      <c r="Q50" s="90"/>
      <c r="R50" s="119"/>
      <c r="S50" s="3"/>
      <c r="T50" s="3"/>
      <c r="U50" s="3"/>
      <c r="V50" s="3"/>
      <c r="W50" s="3"/>
      <c r="X50" s="3"/>
      <c r="Y50" s="3"/>
    </row>
    <row r="51" spans="1:25" x14ac:dyDescent="0.3">
      <c r="A51" s="2"/>
      <c r="B51" s="112"/>
      <c r="C51" s="90"/>
      <c r="D51" s="90"/>
      <c r="E51" s="26" t="s">
        <v>40</v>
      </c>
      <c r="F51" s="51">
        <v>1</v>
      </c>
      <c r="G51" s="115" t="s">
        <v>24</v>
      </c>
      <c r="H51" s="115"/>
      <c r="I51" s="115"/>
      <c r="J51" s="115"/>
      <c r="K51" s="115"/>
      <c r="L51" s="51">
        <v>1</v>
      </c>
      <c r="M51" s="78">
        <v>10</v>
      </c>
      <c r="N51" s="130">
        <f t="shared" si="0"/>
        <v>10</v>
      </c>
      <c r="O51" s="115"/>
      <c r="P51" s="115"/>
      <c r="Q51" s="90"/>
      <c r="R51" s="119"/>
      <c r="S51" s="3"/>
      <c r="T51" s="3"/>
      <c r="U51" s="3"/>
      <c r="V51" s="3"/>
      <c r="W51" s="3"/>
      <c r="X51" s="3"/>
      <c r="Y51" s="3"/>
    </row>
    <row r="52" spans="1:25" x14ac:dyDescent="0.3">
      <c r="A52" s="2"/>
      <c r="B52" s="112"/>
      <c r="C52" s="90"/>
      <c r="D52" s="90" t="s">
        <v>56</v>
      </c>
      <c r="E52" s="66" t="s">
        <v>35</v>
      </c>
      <c r="F52" s="44">
        <v>2</v>
      </c>
      <c r="G52" s="93" t="s">
        <v>12</v>
      </c>
      <c r="H52" s="93"/>
      <c r="I52" s="93"/>
      <c r="J52" s="93"/>
      <c r="K52" s="93"/>
      <c r="L52" s="44">
        <v>1</v>
      </c>
      <c r="M52" s="71">
        <v>10</v>
      </c>
      <c r="N52" s="131">
        <f t="shared" si="0"/>
        <v>10</v>
      </c>
      <c r="O52" s="114"/>
      <c r="P52" s="114"/>
      <c r="Q52" s="90"/>
      <c r="R52" s="119"/>
      <c r="S52" s="3"/>
      <c r="T52" s="3"/>
      <c r="U52" s="3"/>
      <c r="V52" s="3"/>
      <c r="W52" s="3"/>
      <c r="X52" s="3"/>
      <c r="Y52" s="3"/>
    </row>
    <row r="53" spans="1:25" x14ac:dyDescent="0.3">
      <c r="A53" s="2"/>
      <c r="B53" s="112"/>
      <c r="C53" s="90"/>
      <c r="D53" s="90"/>
      <c r="E53" s="26" t="s">
        <v>49</v>
      </c>
      <c r="F53" s="51">
        <v>1</v>
      </c>
      <c r="G53" s="115" t="s">
        <v>12</v>
      </c>
      <c r="H53" s="115"/>
      <c r="I53" s="115"/>
      <c r="J53" s="115"/>
      <c r="K53" s="115"/>
      <c r="L53" s="51">
        <v>1</v>
      </c>
      <c r="M53" s="78">
        <v>10</v>
      </c>
      <c r="N53" s="107">
        <f t="shared" si="0"/>
        <v>10</v>
      </c>
      <c r="O53" s="107"/>
      <c r="P53" s="107"/>
      <c r="Q53" s="90"/>
      <c r="R53" s="119"/>
      <c r="S53" s="3"/>
      <c r="T53" s="3"/>
      <c r="U53" s="3"/>
      <c r="V53" s="3"/>
      <c r="W53" s="3"/>
      <c r="X53" s="3"/>
      <c r="Y53" s="3"/>
    </row>
    <row r="54" spans="1:25" ht="15" thickBot="1" x14ac:dyDescent="0.35">
      <c r="A54" s="2"/>
      <c r="B54" s="113"/>
      <c r="C54" s="91"/>
      <c r="D54" s="91"/>
      <c r="E54" s="64" t="s">
        <v>50</v>
      </c>
      <c r="F54" s="45">
        <v>2</v>
      </c>
      <c r="G54" s="110" t="s">
        <v>61</v>
      </c>
      <c r="H54" s="110"/>
      <c r="I54" s="110"/>
      <c r="J54" s="110"/>
      <c r="K54" s="110"/>
      <c r="L54" s="45">
        <v>1</v>
      </c>
      <c r="M54" s="72">
        <v>10</v>
      </c>
      <c r="N54" s="132">
        <f>SUMPRODUCT(M54,L54)</f>
        <v>10</v>
      </c>
      <c r="O54" s="133"/>
      <c r="P54" s="133"/>
      <c r="Q54" s="91"/>
      <c r="R54" s="119"/>
      <c r="S54" s="3"/>
      <c r="T54" s="3"/>
      <c r="U54" s="3"/>
      <c r="V54" s="3"/>
      <c r="W54" s="3"/>
      <c r="X54" s="3"/>
      <c r="Y54" s="3"/>
    </row>
    <row r="55" spans="1:25" ht="15" thickBot="1" x14ac:dyDescent="0.35">
      <c r="A55" s="2"/>
      <c r="B55" s="21"/>
      <c r="C55" s="5"/>
      <c r="D55" s="5"/>
      <c r="E55" s="5"/>
      <c r="F55" s="5"/>
      <c r="G55" s="5"/>
      <c r="H55" s="5"/>
      <c r="I55" s="5"/>
      <c r="J55" s="5"/>
      <c r="K55" s="5"/>
      <c r="L55" s="5"/>
      <c r="M55" s="8"/>
      <c r="N55" s="5"/>
      <c r="O55" s="5"/>
      <c r="P55" s="5"/>
      <c r="Q55" s="5"/>
      <c r="R55" s="119"/>
      <c r="S55" s="3"/>
      <c r="T55" s="3"/>
      <c r="U55" s="3"/>
      <c r="V55" s="3"/>
      <c r="W55" s="3"/>
      <c r="X55" s="3"/>
      <c r="Y55" s="3"/>
    </row>
    <row r="56" spans="1:25" ht="15" thickBot="1" x14ac:dyDescent="0.35">
      <c r="A56" s="2"/>
      <c r="B56" s="31" t="s">
        <v>24</v>
      </c>
      <c r="C56" s="32">
        <v>6</v>
      </c>
      <c r="D56" s="32" t="s">
        <v>56</v>
      </c>
      <c r="E56" s="126" t="s">
        <v>51</v>
      </c>
      <c r="F56" s="126"/>
      <c r="G56" s="128" t="s">
        <v>24</v>
      </c>
      <c r="H56" s="128"/>
      <c r="I56" s="128"/>
      <c r="J56" s="128"/>
      <c r="K56" s="128"/>
      <c r="L56" s="57">
        <v>1</v>
      </c>
      <c r="M56" s="87">
        <v>10</v>
      </c>
      <c r="N56" s="128">
        <f>SUMPRODUCT(M56,L56)</f>
        <v>10</v>
      </c>
      <c r="O56" s="128"/>
      <c r="P56" s="128"/>
      <c r="Q56" s="128"/>
      <c r="R56" s="119"/>
      <c r="S56" s="3"/>
      <c r="T56" s="3"/>
      <c r="U56" s="3"/>
      <c r="V56" s="3"/>
      <c r="W56" s="3"/>
      <c r="X56" s="3"/>
      <c r="Y56" s="3"/>
    </row>
    <row r="57" spans="1:25" s="1" customFormat="1" ht="15" thickBot="1" x14ac:dyDescent="0.35">
      <c r="A57" s="2"/>
      <c r="B57" s="21"/>
      <c r="C57" s="5"/>
      <c r="D57" s="5"/>
      <c r="E57" s="5"/>
      <c r="F57" s="5"/>
      <c r="G57" s="5"/>
      <c r="H57" s="5"/>
      <c r="I57" s="5"/>
      <c r="J57" s="5"/>
      <c r="K57" s="5"/>
      <c r="L57" s="5"/>
      <c r="M57" s="8"/>
      <c r="N57" s="5"/>
      <c r="O57" s="5"/>
      <c r="P57" s="5"/>
      <c r="Q57" s="5"/>
      <c r="R57" s="119"/>
      <c r="S57" s="2"/>
      <c r="T57" s="2"/>
      <c r="U57" s="2"/>
      <c r="V57" s="2"/>
      <c r="W57" s="2"/>
      <c r="X57" s="2"/>
      <c r="Y57" s="2"/>
    </row>
    <row r="58" spans="1:25" s="1" customFormat="1" ht="15" thickBot="1" x14ac:dyDescent="0.35">
      <c r="A58" s="2"/>
      <c r="B58" s="31" t="s">
        <v>52</v>
      </c>
      <c r="C58" s="33">
        <v>2</v>
      </c>
      <c r="D58" s="32" t="s">
        <v>56</v>
      </c>
      <c r="E58" s="127" t="s">
        <v>53</v>
      </c>
      <c r="F58" s="127"/>
      <c r="G58" s="129" t="s">
        <v>61</v>
      </c>
      <c r="H58" s="129"/>
      <c r="I58" s="129"/>
      <c r="J58" s="129"/>
      <c r="K58" s="129"/>
      <c r="L58" s="58">
        <v>1</v>
      </c>
      <c r="M58" s="88">
        <v>10</v>
      </c>
      <c r="N58" s="129">
        <f>SUMPRODUCT(M58,L58)</f>
        <v>10</v>
      </c>
      <c r="O58" s="129"/>
      <c r="P58" s="129"/>
      <c r="Q58" s="129"/>
      <c r="R58" s="120"/>
      <c r="S58" s="2"/>
      <c r="T58" s="2"/>
      <c r="U58" s="2"/>
      <c r="V58" s="2"/>
      <c r="W58" s="2"/>
      <c r="X58" s="2"/>
      <c r="Y58" s="2"/>
    </row>
    <row r="59" spans="1:25" s="1" customFormat="1" ht="15" thickBot="1" x14ac:dyDescent="0.35">
      <c r="B59" s="38" t="s">
        <v>62</v>
      </c>
      <c r="C59" s="39">
        <f>SUM(C58,C56,C46,C35,C20,C5)</f>
        <v>60</v>
      </c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</row>
    <row r="60" spans="1:25" s="1" customFormat="1" x14ac:dyDescent="0.3"/>
  </sheetData>
  <sheetProtection algorithmName="SHA-512" hashValue="QkbegKeCzUwLd9PdR3iVhQ4vOUShECFhFNpWmcrWk8df9gtYxIzt8dZb8UMjY5p2DQCqL06aKI9UPe+sTBgt4A==" saltValue="gAv04UfLQ1Hm6+Pn1RN7Yg==" spinCount="100000" sheet="1" objects="1" scenarios="1" selectLockedCells="1"/>
  <mergeCells count="157">
    <mergeCell ref="H12:H14"/>
    <mergeCell ref="H16:H18"/>
    <mergeCell ref="J17:J18"/>
    <mergeCell ref="H22:H24"/>
    <mergeCell ref="I22:I23"/>
    <mergeCell ref="F20:F21"/>
    <mergeCell ref="G22:G24"/>
    <mergeCell ref="G29:G30"/>
    <mergeCell ref="J22:J23"/>
    <mergeCell ref="F25:F26"/>
    <mergeCell ref="F22:F24"/>
    <mergeCell ref="H32:H33"/>
    <mergeCell ref="I32:I33"/>
    <mergeCell ref="J32:J33"/>
    <mergeCell ref="J29:J30"/>
    <mergeCell ref="I29:I30"/>
    <mergeCell ref="H29:H30"/>
    <mergeCell ref="G32:G33"/>
    <mergeCell ref="E27:E28"/>
    <mergeCell ref="E29:E31"/>
    <mergeCell ref="E32:E33"/>
    <mergeCell ref="F32:F33"/>
    <mergeCell ref="F29:F31"/>
    <mergeCell ref="F27:F28"/>
    <mergeCell ref="C2:R2"/>
    <mergeCell ref="R5:R58"/>
    <mergeCell ref="Q5:Q18"/>
    <mergeCell ref="Q20:Q33"/>
    <mergeCell ref="Q35:Q44"/>
    <mergeCell ref="Q46:Q54"/>
    <mergeCell ref="N46:P46"/>
    <mergeCell ref="F5:F7"/>
    <mergeCell ref="F8:F11"/>
    <mergeCell ref="F12:F15"/>
    <mergeCell ref="F16:F18"/>
    <mergeCell ref="G5:G7"/>
    <mergeCell ref="G8:G9"/>
    <mergeCell ref="G10:G11"/>
    <mergeCell ref="G12:G14"/>
    <mergeCell ref="G16:G18"/>
    <mergeCell ref="I6:I7"/>
    <mergeCell ref="I8:I9"/>
    <mergeCell ref="I10:I11"/>
    <mergeCell ref="I13:I14"/>
    <mergeCell ref="I17:I18"/>
    <mergeCell ref="H5:H7"/>
    <mergeCell ref="H8:H9"/>
    <mergeCell ref="H10:H11"/>
    <mergeCell ref="B35:B44"/>
    <mergeCell ref="C35:C44"/>
    <mergeCell ref="D35:D38"/>
    <mergeCell ref="D39:D44"/>
    <mergeCell ref="E35:E38"/>
    <mergeCell ref="E39:E41"/>
    <mergeCell ref="E42:E44"/>
    <mergeCell ref="B5:B18"/>
    <mergeCell ref="C5:C18"/>
    <mergeCell ref="D5:D11"/>
    <mergeCell ref="D12:D18"/>
    <mergeCell ref="E5:E7"/>
    <mergeCell ref="E8:E11"/>
    <mergeCell ref="E12:E15"/>
    <mergeCell ref="E16:E18"/>
    <mergeCell ref="D20:D26"/>
    <mergeCell ref="D27:D33"/>
    <mergeCell ref="C20:C33"/>
    <mergeCell ref="B20:B33"/>
    <mergeCell ref="E20:E21"/>
    <mergeCell ref="E22:E24"/>
    <mergeCell ref="E25:E26"/>
    <mergeCell ref="F35:F38"/>
    <mergeCell ref="G35:G36"/>
    <mergeCell ref="H35:H36"/>
    <mergeCell ref="I35:I36"/>
    <mergeCell ref="J35:J36"/>
    <mergeCell ref="J37:J38"/>
    <mergeCell ref="I37:I38"/>
    <mergeCell ref="H37:H38"/>
    <mergeCell ref="G37:G38"/>
    <mergeCell ref="F42:F44"/>
    <mergeCell ref="G43:G44"/>
    <mergeCell ref="H43:H44"/>
    <mergeCell ref="I43:I44"/>
    <mergeCell ref="J43:J44"/>
    <mergeCell ref="F39:F41"/>
    <mergeCell ref="G39:G40"/>
    <mergeCell ref="H39:H40"/>
    <mergeCell ref="I39:I40"/>
    <mergeCell ref="J39:J40"/>
    <mergeCell ref="N47:P47"/>
    <mergeCell ref="N48:P48"/>
    <mergeCell ref="N49:P49"/>
    <mergeCell ref="N50:P50"/>
    <mergeCell ref="N51:P51"/>
    <mergeCell ref="B46:B54"/>
    <mergeCell ref="C46:C54"/>
    <mergeCell ref="D46:D51"/>
    <mergeCell ref="D52:D54"/>
    <mergeCell ref="G46:K46"/>
    <mergeCell ref="G47:K47"/>
    <mergeCell ref="G48:K48"/>
    <mergeCell ref="G49:K49"/>
    <mergeCell ref="G50:K50"/>
    <mergeCell ref="G51:K51"/>
    <mergeCell ref="G52:K52"/>
    <mergeCell ref="G53:K53"/>
    <mergeCell ref="G54:K54"/>
    <mergeCell ref="N52:P52"/>
    <mergeCell ref="N53:P53"/>
    <mergeCell ref="N54:P54"/>
    <mergeCell ref="E56:F56"/>
    <mergeCell ref="E58:F58"/>
    <mergeCell ref="G56:K56"/>
    <mergeCell ref="G58:K58"/>
    <mergeCell ref="N56:Q56"/>
    <mergeCell ref="N58:Q58"/>
    <mergeCell ref="J13:J14"/>
    <mergeCell ref="O10:O11"/>
    <mergeCell ref="P8:P11"/>
    <mergeCell ref="N13:N14"/>
    <mergeCell ref="O12:O14"/>
    <mergeCell ref="P12:P15"/>
    <mergeCell ref="N10:N11"/>
    <mergeCell ref="O8:O9"/>
    <mergeCell ref="N29:N30"/>
    <mergeCell ref="O29:O30"/>
    <mergeCell ref="P29:P31"/>
    <mergeCell ref="N39:N40"/>
    <mergeCell ref="O39:O40"/>
    <mergeCell ref="P39:P41"/>
    <mergeCell ref="P42:P44"/>
    <mergeCell ref="N43:N44"/>
    <mergeCell ref="O43:O44"/>
    <mergeCell ref="N32:N33"/>
    <mergeCell ref="O32:O33"/>
    <mergeCell ref="P32:P33"/>
    <mergeCell ref="N35:N36"/>
    <mergeCell ref="O35:O36"/>
    <mergeCell ref="P35:P38"/>
    <mergeCell ref="N37:N38"/>
    <mergeCell ref="O37:O38"/>
    <mergeCell ref="J6:J7"/>
    <mergeCell ref="J8:J9"/>
    <mergeCell ref="J10:J11"/>
    <mergeCell ref="P5:P7"/>
    <mergeCell ref="O5:O7"/>
    <mergeCell ref="N6:N7"/>
    <mergeCell ref="N8:N9"/>
    <mergeCell ref="P25:P26"/>
    <mergeCell ref="P27:P28"/>
    <mergeCell ref="N17:N18"/>
    <mergeCell ref="O16:O18"/>
    <mergeCell ref="P16:P18"/>
    <mergeCell ref="P20:P21"/>
    <mergeCell ref="N22:N23"/>
    <mergeCell ref="O22:O24"/>
    <mergeCell ref="P22:P24"/>
  </mergeCells>
  <conditionalFormatting sqref="P5:R5 P8 P12 P16 P20:Q20 P22 P25 P27 P29 P32 P39 P42 P35:Q35 Q46 N56 N58 N46:N54">
    <cfRule type="iconSet" priority="2">
      <iconSet iconSet="3Symbols">
        <cfvo type="percent" val="0"/>
        <cfvo type="num" val="8"/>
        <cfvo type="num" val="10"/>
      </iconSet>
    </cfRule>
  </conditionalFormatting>
  <conditionalFormatting sqref="M5 M5:M18 M20:M33 M35:M44 M46:M54 M56 M58">
    <cfRule type="containsBlanks" dxfId="0" priority="1">
      <formula>LEN(TRIM(M5))=0</formula>
    </cfRule>
  </conditionalFormatting>
  <pageMargins left="0.7" right="0.7" top="0.75" bottom="0.75" header="0.3" footer="0.3"/>
  <pageSetup paperSize="9" orientation="portrait" r:id="rId1"/>
  <ignoredErrors>
    <ignoredError sqref="N6 N8 O5 P8 O12:P12 N10 O16 N13 N17 P20 N22:O22 N29 N32 P29 P27 P25 N35 N37 N39 N43 P35" formulaRange="1"/>
    <ignoredError sqref="N46:N54 Q46 N56 N58 N41:N42 O41:O42 Q35" evalError="1"/>
    <ignoredError sqref="P42 P39" evalError="1" formulaRange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Version xmlns="055e08f7-09ea-4ff4-9650-143d09164c5a" xsi:nil="true"/>
    <MigrationWizIdPermissionLevels xmlns="055e08f7-09ea-4ff4-9650-143d09164c5a" xsi:nil="true"/>
    <MigrationWizIdSecurityGroups xmlns="055e08f7-09ea-4ff4-9650-143d09164c5a" xsi:nil="true"/>
    <MigrationWizIdDocumentLibraryPermissions xmlns="055e08f7-09ea-4ff4-9650-143d09164c5a" xsi:nil="true"/>
    <MigrationWizId xmlns="055e08f7-09ea-4ff4-9650-143d09164c5a" xsi:nil="true"/>
    <MigrationWizIdPermissions xmlns="055e08f7-09ea-4ff4-9650-143d09164c5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B71C52E5EF7846A072BD4EEC24A371" ma:contentTypeVersion="20" ma:contentTypeDescription="Create a new document." ma:contentTypeScope="" ma:versionID="7cd2873b44f18b5585c61f0667c3fd34">
  <xsd:schema xmlns:xsd="http://www.w3.org/2001/XMLSchema" xmlns:xs="http://www.w3.org/2001/XMLSchema" xmlns:p="http://schemas.microsoft.com/office/2006/metadata/properties" xmlns:ns3="055e08f7-09ea-4ff4-9650-143d09164c5a" xmlns:ns4="2ec18346-3981-4e5a-a40a-9722ce5fb91a" targetNamespace="http://schemas.microsoft.com/office/2006/metadata/properties" ma:root="true" ma:fieldsID="3ab1b253f7ca16e6be5b0d3449b6f032" ns3:_="" ns4:_="">
    <xsd:import namespace="055e08f7-09ea-4ff4-9650-143d09164c5a"/>
    <xsd:import namespace="2ec18346-3981-4e5a-a40a-9722ce5fb91a"/>
    <xsd:element name="properties">
      <xsd:complexType>
        <xsd:sequence>
          <xsd:element name="documentManagement">
            <xsd:complexType>
              <xsd:all>
                <xsd:element ref="ns3:MigrationWizId" minOccurs="0"/>
                <xsd:element ref="ns3:MigrationWizIdPermissions" minOccurs="0"/>
                <xsd:element ref="ns3:MigrationWizIdVersion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MigrationWizIdPermissionLevels" minOccurs="0"/>
                <xsd:element ref="ns3:MigrationWizIdDocumentLibraryPermissions" minOccurs="0"/>
                <xsd:element ref="ns3:MigrationWizIdSecurityGroup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5e08f7-09ea-4ff4-9650-143d09164c5a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Version" ma:index="10" nillable="true" ma:displayName="MigrationWizIdVersion" ma:internalName="MigrationWizIdVersion">
      <xsd:simpleType>
        <xsd:restriction base="dms:Text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igrationWizIdPermissionLevels" ma:index="17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18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9" nillable="true" ma:displayName="MigrationWizIdSecurityGroups" ma:internalName="MigrationWizIdSecurityGroups">
      <xsd:simpleType>
        <xsd:restriction base="dms:Text"/>
      </xsd:simpleType>
    </xsd:element>
    <xsd:element name="MediaServiceAutoTags" ma:index="23" nillable="true" ma:displayName="Tags" ma:internalName="MediaServiceAutoTags" ma:readOnly="true">
      <xsd:simpleType>
        <xsd:restriction base="dms:Text"/>
      </xsd:simple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c18346-3981-4e5a-a40a-9722ce5fb91a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6B481F-1013-4151-AA97-03AFF0DB02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261840-8CC2-4DBC-8C06-77063EC15F97}">
  <ds:schemaRefs>
    <ds:schemaRef ds:uri="2ec18346-3981-4e5a-a40a-9722ce5fb91a"/>
    <ds:schemaRef ds:uri="http://purl.org/dc/terms/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055e08f7-09ea-4ff4-9650-143d09164c5a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75D91B0-C2B6-484F-8F10-326FE81710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5e08f7-09ea-4ff4-9650-143d09164c5a"/>
    <ds:schemaRef ds:uri="2ec18346-3981-4e5a-a40a-9722ce5fb9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Semestre 1</vt:lpstr>
      <vt:lpstr>Année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Pauline Jaspart</dc:creator>
  <cp:lastModifiedBy>Pierre Sénéchal</cp:lastModifiedBy>
  <dcterms:created xsi:type="dcterms:W3CDTF">2022-02-01T11:07:34Z</dcterms:created>
  <dcterms:modified xsi:type="dcterms:W3CDTF">2022-02-24T14:19:19Z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0x0101004DB71C52E5EF7846A072BD4EEC24A371</vt:lpwstr>
  </property>
</Properties>
</file>