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ivate\Luode\YSI\MIUN\AMORE_2021\Test_3\calibration_sunsensor\"/>
    </mc:Choice>
  </mc:AlternateContent>
  <xr:revisionPtr revIDLastSave="0" documentId="13_ncr:1_{75090206-A96E-4116-A948-6F3F1B96B705}" xr6:coauthVersionLast="47" xr6:coauthVersionMax="47" xr10:uidLastSave="{00000000-0000-0000-0000-000000000000}"/>
  <bookViews>
    <workbookView xWindow="-108" yWindow="-108" windowWidth="23256" windowHeight="12456" xr2:uid="{26E34D33-7FB0-456A-8CBF-83BDAB92A25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6" i="1" l="1"/>
  <c r="AN37" i="1"/>
  <c r="AN38" i="1"/>
  <c r="AN39" i="1"/>
  <c r="AN40" i="1"/>
  <c r="AN41" i="1"/>
  <c r="AN42" i="1"/>
  <c r="AN43" i="1"/>
  <c r="AN35" i="1"/>
  <c r="AN29" i="1"/>
  <c r="AN30" i="1"/>
  <c r="AN31" i="1"/>
  <c r="AN32" i="1"/>
  <c r="AN33" i="1"/>
  <c r="AN34" i="1"/>
  <c r="AN25" i="1"/>
  <c r="AN26" i="1"/>
  <c r="AN27" i="1"/>
  <c r="AN28" i="1"/>
  <c r="AN24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E24" i="1"/>
  <c r="AD24" i="1"/>
  <c r="AC24" i="1"/>
  <c r="W24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6" i="1"/>
  <c r="W25" i="1"/>
  <c r="AJ34" i="1"/>
  <c r="AJ35" i="1"/>
  <c r="AJ36" i="1"/>
  <c r="AJ37" i="1"/>
  <c r="AJ38" i="1"/>
  <c r="AJ39" i="1"/>
  <c r="AJ40" i="1"/>
  <c r="AJ41" i="1"/>
  <c r="AJ42" i="1"/>
  <c r="AJ43" i="1"/>
  <c r="AJ25" i="1"/>
  <c r="AJ26" i="1"/>
  <c r="AJ27" i="1"/>
  <c r="AJ28" i="1"/>
  <c r="AJ29" i="1"/>
  <c r="AJ30" i="1"/>
  <c r="AJ31" i="1"/>
  <c r="AJ32" i="1"/>
  <c r="AJ33" i="1"/>
  <c r="AJ24" i="1"/>
  <c r="I16" i="1"/>
  <c r="J16" i="1"/>
  <c r="K16" i="1"/>
  <c r="L16" i="1"/>
  <c r="L15" i="1"/>
  <c r="K15" i="1"/>
  <c r="J15" i="1"/>
  <c r="J35" i="1" s="1"/>
  <c r="N35" i="1" s="1"/>
  <c r="R35" i="1" s="1"/>
  <c r="I15" i="1"/>
  <c r="K24" i="1" l="1"/>
  <c r="L40" i="1"/>
  <c r="P40" i="1" s="1"/>
  <c r="T40" i="1" s="1"/>
  <c r="I34" i="1"/>
  <c r="M34" i="1" s="1"/>
  <c r="Q34" i="1" s="1"/>
  <c r="I35" i="1"/>
  <c r="M35" i="1" s="1"/>
  <c r="Q35" i="1" s="1"/>
  <c r="I36" i="1"/>
  <c r="M36" i="1" s="1"/>
  <c r="Q36" i="1" s="1"/>
  <c r="I37" i="1"/>
  <c r="M37" i="1" s="1"/>
  <c r="Q37" i="1" s="1"/>
  <c r="I42" i="1"/>
  <c r="M42" i="1" s="1"/>
  <c r="Q42" i="1" s="1"/>
  <c r="I43" i="1"/>
  <c r="M43" i="1" s="1"/>
  <c r="Q43" i="1" s="1"/>
  <c r="J36" i="1"/>
  <c r="N36" i="1" s="1"/>
  <c r="R36" i="1" s="1"/>
  <c r="L35" i="1"/>
  <c r="P35" i="1" s="1"/>
  <c r="T35" i="1" s="1"/>
  <c r="L36" i="1"/>
  <c r="P36" i="1" s="1"/>
  <c r="T36" i="1" s="1"/>
  <c r="L37" i="1"/>
  <c r="P37" i="1" s="1"/>
  <c r="T37" i="1" s="1"/>
  <c r="L38" i="1"/>
  <c r="P38" i="1" s="1"/>
  <c r="T38" i="1" s="1"/>
  <c r="L34" i="1"/>
  <c r="P34" i="1" s="1"/>
  <c r="T34" i="1" s="1"/>
  <c r="L41" i="1"/>
  <c r="P41" i="1" s="1"/>
  <c r="T41" i="1" s="1"/>
  <c r="I40" i="1"/>
  <c r="M40" i="1" s="1"/>
  <c r="Q40" i="1" s="1"/>
  <c r="L39" i="1"/>
  <c r="P39" i="1" s="1"/>
  <c r="T39" i="1" s="1"/>
  <c r="J37" i="1"/>
  <c r="N37" i="1" s="1"/>
  <c r="R37" i="1" s="1"/>
  <c r="K34" i="1"/>
  <c r="O34" i="1" s="1"/>
  <c r="S34" i="1" s="1"/>
  <c r="V34" i="1" s="1"/>
  <c r="K35" i="1"/>
  <c r="O35" i="1" s="1"/>
  <c r="S35" i="1" s="1"/>
  <c r="K36" i="1"/>
  <c r="O36" i="1" s="1"/>
  <c r="S36" i="1" s="1"/>
  <c r="K37" i="1"/>
  <c r="O37" i="1" s="1"/>
  <c r="S37" i="1" s="1"/>
  <c r="K38" i="1"/>
  <c r="O38" i="1" s="1"/>
  <c r="S38" i="1" s="1"/>
  <c r="X38" i="1" s="1"/>
  <c r="AB38" i="1" s="1"/>
  <c r="AR38" i="1" s="1"/>
  <c r="K39" i="1"/>
  <c r="O39" i="1" s="1"/>
  <c r="S39" i="1" s="1"/>
  <c r="K40" i="1"/>
  <c r="O40" i="1" s="1"/>
  <c r="S40" i="1" s="1"/>
  <c r="K41" i="1"/>
  <c r="O41" i="1" s="1"/>
  <c r="S41" i="1" s="1"/>
  <c r="L43" i="1"/>
  <c r="P43" i="1" s="1"/>
  <c r="T43" i="1" s="1"/>
  <c r="L42" i="1"/>
  <c r="P42" i="1" s="1"/>
  <c r="T42" i="1" s="1"/>
  <c r="I41" i="1"/>
  <c r="M41" i="1" s="1"/>
  <c r="Q41" i="1" s="1"/>
  <c r="I39" i="1"/>
  <c r="M39" i="1" s="1"/>
  <c r="Q39" i="1" s="1"/>
  <c r="J42" i="1"/>
  <c r="N42" i="1" s="1"/>
  <c r="R42" i="1" s="1"/>
  <c r="J43" i="1"/>
  <c r="N43" i="1" s="1"/>
  <c r="R43" i="1" s="1"/>
  <c r="J34" i="1"/>
  <c r="N34" i="1" s="1"/>
  <c r="R34" i="1" s="1"/>
  <c r="K43" i="1"/>
  <c r="O43" i="1" s="1"/>
  <c r="S43" i="1" s="1"/>
  <c r="K42" i="1"/>
  <c r="O42" i="1" s="1"/>
  <c r="S42" i="1" s="1"/>
  <c r="X42" i="1" s="1"/>
  <c r="AB42" i="1" s="1"/>
  <c r="AR42" i="1" s="1"/>
  <c r="I38" i="1"/>
  <c r="M38" i="1" s="1"/>
  <c r="Q38" i="1" s="1"/>
  <c r="J41" i="1"/>
  <c r="N41" i="1" s="1"/>
  <c r="R41" i="1" s="1"/>
  <c r="J40" i="1"/>
  <c r="N40" i="1" s="1"/>
  <c r="R40" i="1" s="1"/>
  <c r="J39" i="1"/>
  <c r="N39" i="1" s="1"/>
  <c r="R39" i="1" s="1"/>
  <c r="J38" i="1"/>
  <c r="N38" i="1" s="1"/>
  <c r="R38" i="1" s="1"/>
  <c r="U41" i="1"/>
  <c r="V38" i="1"/>
  <c r="U37" i="1"/>
  <c r="K32" i="1"/>
  <c r="O32" i="1" s="1"/>
  <c r="J33" i="1"/>
  <c r="N33" i="1" s="1"/>
  <c r="J27" i="1"/>
  <c r="N27" i="1" s="1"/>
  <c r="J30" i="1"/>
  <c r="N30" i="1" s="1"/>
  <c r="J26" i="1"/>
  <c r="N26" i="1" s="1"/>
  <c r="J31" i="1"/>
  <c r="N31" i="1" s="1"/>
  <c r="J32" i="1"/>
  <c r="N32" i="1" s="1"/>
  <c r="I24" i="1"/>
  <c r="M24" i="1" s="1"/>
  <c r="L25" i="1"/>
  <c r="P25" i="1" s="1"/>
  <c r="I33" i="1"/>
  <c r="M33" i="1" s="1"/>
  <c r="J29" i="1"/>
  <c r="N29" i="1" s="1"/>
  <c r="J25" i="1"/>
  <c r="N25" i="1" s="1"/>
  <c r="J24" i="1"/>
  <c r="N24" i="1" s="1"/>
  <c r="J28" i="1"/>
  <c r="N28" i="1" s="1"/>
  <c r="L24" i="1"/>
  <c r="P24" i="1" s="1"/>
  <c r="O24" i="1"/>
  <c r="I31" i="1"/>
  <c r="M31" i="1" s="1"/>
  <c r="I28" i="1"/>
  <c r="M28" i="1" s="1"/>
  <c r="I26" i="1"/>
  <c r="M26" i="1" s="1"/>
  <c r="I32" i="1"/>
  <c r="M32" i="1" s="1"/>
  <c r="L31" i="1"/>
  <c r="P31" i="1" s="1"/>
  <c r="L30" i="1"/>
  <c r="P30" i="1" s="1"/>
  <c r="L29" i="1"/>
  <c r="P29" i="1" s="1"/>
  <c r="L28" i="1"/>
  <c r="P28" i="1" s="1"/>
  <c r="L27" i="1"/>
  <c r="P27" i="1" s="1"/>
  <c r="L26" i="1"/>
  <c r="P26" i="1" s="1"/>
  <c r="L33" i="1"/>
  <c r="P33" i="1" s="1"/>
  <c r="L32" i="1"/>
  <c r="P32" i="1" s="1"/>
  <c r="I30" i="1"/>
  <c r="M30" i="1" s="1"/>
  <c r="I29" i="1"/>
  <c r="M29" i="1" s="1"/>
  <c r="I27" i="1"/>
  <c r="M27" i="1" s="1"/>
  <c r="I25" i="1"/>
  <c r="M25" i="1" s="1"/>
  <c r="K31" i="1"/>
  <c r="O31" i="1" s="1"/>
  <c r="K30" i="1"/>
  <c r="O30" i="1" s="1"/>
  <c r="K29" i="1"/>
  <c r="O29" i="1" s="1"/>
  <c r="K28" i="1"/>
  <c r="O28" i="1" s="1"/>
  <c r="K27" i="1"/>
  <c r="O27" i="1" s="1"/>
  <c r="K26" i="1"/>
  <c r="O26" i="1" s="1"/>
  <c r="K25" i="1"/>
  <c r="O25" i="1" s="1"/>
  <c r="K33" i="1"/>
  <c r="O33" i="1" s="1"/>
  <c r="V42" i="1" l="1"/>
  <c r="U43" i="1"/>
  <c r="V43" i="1"/>
  <c r="AA43" i="1"/>
  <c r="X43" i="1"/>
  <c r="AB43" i="1" s="1"/>
  <c r="AR43" i="1" s="1"/>
  <c r="X41" i="1"/>
  <c r="AB41" i="1" s="1"/>
  <c r="AR41" i="1" s="1"/>
  <c r="AA41" i="1"/>
  <c r="V41" i="1"/>
  <c r="X37" i="1"/>
  <c r="AB37" i="1" s="1"/>
  <c r="AR37" i="1" s="1"/>
  <c r="AA37" i="1"/>
  <c r="V37" i="1"/>
  <c r="V40" i="1"/>
  <c r="AA40" i="1"/>
  <c r="U40" i="1"/>
  <c r="X40" i="1"/>
  <c r="AB40" i="1" s="1"/>
  <c r="AR40" i="1" s="1"/>
  <c r="X36" i="1"/>
  <c r="AB36" i="1" s="1"/>
  <c r="AR36" i="1" s="1"/>
  <c r="U36" i="1"/>
  <c r="AA36" i="1"/>
  <c r="V36" i="1"/>
  <c r="V39" i="1"/>
  <c r="X39" i="1"/>
  <c r="AB39" i="1" s="1"/>
  <c r="AR39" i="1" s="1"/>
  <c r="AA39" i="1"/>
  <c r="U39" i="1"/>
  <c r="V35" i="1"/>
  <c r="U35" i="1"/>
  <c r="AA35" i="1"/>
  <c r="X35" i="1"/>
  <c r="AB35" i="1" s="1"/>
  <c r="AR35" i="1" s="1"/>
  <c r="U42" i="1"/>
  <c r="AA42" i="1"/>
  <c r="U38" i="1"/>
  <c r="AA38" i="1"/>
  <c r="U34" i="1"/>
  <c r="X34" i="1"/>
  <c r="AB34" i="1" s="1"/>
  <c r="AR34" i="1" s="1"/>
  <c r="AA34" i="1"/>
  <c r="Y41" i="1"/>
  <c r="Z34" i="1"/>
  <c r="Z38" i="1"/>
  <c r="Z42" i="1"/>
  <c r="Y37" i="1"/>
  <c r="T24" i="1"/>
  <c r="S32" i="1"/>
  <c r="Q24" i="1"/>
  <c r="S25" i="1"/>
  <c r="R31" i="1"/>
  <c r="Q33" i="1"/>
  <c r="R33" i="1"/>
  <c r="S26" i="1"/>
  <c r="S33" i="1"/>
  <c r="Y42" i="1" l="1"/>
  <c r="AI35" i="1"/>
  <c r="AQ35" i="1"/>
  <c r="AQ36" i="1"/>
  <c r="AI36" i="1"/>
  <c r="Z40" i="1"/>
  <c r="Y34" i="1"/>
  <c r="AI42" i="1"/>
  <c r="AQ42" i="1"/>
  <c r="Y39" i="1"/>
  <c r="Z39" i="1"/>
  <c r="Y36" i="1"/>
  <c r="AQ40" i="1"/>
  <c r="AI40" i="1"/>
  <c r="Z37" i="1"/>
  <c r="AI38" i="1"/>
  <c r="AQ38" i="1"/>
  <c r="Y35" i="1"/>
  <c r="AI39" i="1"/>
  <c r="AQ39" i="1"/>
  <c r="Z36" i="1"/>
  <c r="AI41" i="1"/>
  <c r="AQ41" i="1"/>
  <c r="AI43" i="1"/>
  <c r="AQ43" i="1"/>
  <c r="Z43" i="1"/>
  <c r="AI34" i="1"/>
  <c r="AQ34" i="1"/>
  <c r="Y38" i="1"/>
  <c r="Z35" i="1"/>
  <c r="Y40" i="1"/>
  <c r="AQ37" i="1"/>
  <c r="AI37" i="1"/>
  <c r="Z41" i="1"/>
  <c r="Y43" i="1"/>
  <c r="AH42" i="1"/>
  <c r="AP42" i="1"/>
  <c r="AH38" i="1"/>
  <c r="AP38" i="1"/>
  <c r="AG37" i="1"/>
  <c r="AK37" i="1" s="1"/>
  <c r="AO37" i="1"/>
  <c r="AH34" i="1"/>
  <c r="AP34" i="1"/>
  <c r="AG41" i="1"/>
  <c r="AK41" i="1" s="1"/>
  <c r="AO41" i="1"/>
  <c r="X32" i="1"/>
  <c r="AB32" i="1" s="1"/>
  <c r="AR32" i="1" s="1"/>
  <c r="T25" i="1"/>
  <c r="S31" i="1"/>
  <c r="R25" i="1"/>
  <c r="R26" i="1"/>
  <c r="R32" i="1"/>
  <c r="T30" i="1"/>
  <c r="T29" i="1"/>
  <c r="T31" i="1"/>
  <c r="T28" i="1"/>
  <c r="T33" i="1"/>
  <c r="S29" i="1"/>
  <c r="R29" i="1"/>
  <c r="R30" i="1"/>
  <c r="R24" i="1"/>
  <c r="S27" i="1"/>
  <c r="S24" i="1"/>
  <c r="R28" i="1"/>
  <c r="T27" i="1"/>
  <c r="S28" i="1"/>
  <c r="T26" i="1"/>
  <c r="T32" i="1"/>
  <c r="S30" i="1"/>
  <c r="R27" i="1"/>
  <c r="Q26" i="1"/>
  <c r="Q25" i="1"/>
  <c r="Q27" i="1"/>
  <c r="Q32" i="1"/>
  <c r="Q30" i="1"/>
  <c r="Q31" i="1"/>
  <c r="Q28" i="1"/>
  <c r="Q29" i="1"/>
  <c r="AA26" i="1"/>
  <c r="AA33" i="1"/>
  <c r="U33" i="1"/>
  <c r="V33" i="1"/>
  <c r="X33" i="1"/>
  <c r="AB33" i="1" s="1"/>
  <c r="AR33" i="1" s="1"/>
  <c r="U26" i="1"/>
  <c r="X26" i="1"/>
  <c r="AB26" i="1" s="1"/>
  <c r="AR26" i="1" s="1"/>
  <c r="V26" i="1"/>
  <c r="AH41" i="1" l="1"/>
  <c r="AP41" i="1"/>
  <c r="AO35" i="1"/>
  <c r="AG35" i="1"/>
  <c r="AK35" i="1" s="1"/>
  <c r="AH39" i="1"/>
  <c r="AP39" i="1"/>
  <c r="AO43" i="1"/>
  <c r="AG43" i="1"/>
  <c r="AK43" i="1" s="1"/>
  <c r="AG40" i="1"/>
  <c r="AK40" i="1" s="1"/>
  <c r="AO40" i="1"/>
  <c r="AG38" i="1"/>
  <c r="AK38" i="1" s="1"/>
  <c r="AO38" i="1"/>
  <c r="AH36" i="1"/>
  <c r="AP36" i="1"/>
  <c r="AG36" i="1"/>
  <c r="AK36" i="1" s="1"/>
  <c r="AO36" i="1"/>
  <c r="AP35" i="1"/>
  <c r="AH35" i="1"/>
  <c r="AO39" i="1"/>
  <c r="AG39" i="1"/>
  <c r="AK39" i="1" s="1"/>
  <c r="AO34" i="1"/>
  <c r="AG34" i="1"/>
  <c r="AK34" i="1" s="1"/>
  <c r="X25" i="1"/>
  <c r="AB25" i="1" s="1"/>
  <c r="AR25" i="1" s="1"/>
  <c r="AH43" i="1"/>
  <c r="AP43" i="1"/>
  <c r="AH37" i="1"/>
  <c r="AP37" i="1"/>
  <c r="AP40" i="1"/>
  <c r="AH40" i="1"/>
  <c r="AG42" i="1"/>
  <c r="AK42" i="1" s="1"/>
  <c r="AO42" i="1"/>
  <c r="V25" i="1"/>
  <c r="Z25" i="1" s="1"/>
  <c r="AA25" i="1"/>
  <c r="U25" i="1"/>
  <c r="Y26" i="1"/>
  <c r="V31" i="1"/>
  <c r="Z33" i="1"/>
  <c r="Z26" i="1"/>
  <c r="Y33" i="1"/>
  <c r="AA32" i="1"/>
  <c r="AI32" i="1"/>
  <c r="V32" i="1"/>
  <c r="AA31" i="1"/>
  <c r="U31" i="1"/>
  <c r="X31" i="1"/>
  <c r="AB31" i="1" s="1"/>
  <c r="AR31" i="1" s="1"/>
  <c r="U32" i="1"/>
  <c r="V24" i="1"/>
  <c r="U24" i="1"/>
  <c r="AG24" i="1" s="1"/>
  <c r="AK24" i="1" s="1"/>
  <c r="X24" i="1"/>
  <c r="AB24" i="1" s="1"/>
  <c r="AR24" i="1" s="1"/>
  <c r="V27" i="1"/>
  <c r="AI30" i="1"/>
  <c r="AA24" i="1"/>
  <c r="AI25" i="1"/>
  <c r="AQ25" i="1"/>
  <c r="AI33" i="1"/>
  <c r="AQ33" i="1"/>
  <c r="AI26" i="1"/>
  <c r="AQ26" i="1"/>
  <c r="AP25" i="1" l="1"/>
  <c r="Y31" i="1"/>
  <c r="AO31" i="1" s="1"/>
  <c r="Y25" i="1"/>
  <c r="Y24" i="1"/>
  <c r="AQ32" i="1"/>
  <c r="AA27" i="1"/>
  <c r="AI27" i="1"/>
  <c r="Z24" i="1"/>
  <c r="AH24" i="1"/>
  <c r="U27" i="1"/>
  <c r="V28" i="1"/>
  <c r="AI28" i="1"/>
  <c r="Z32" i="1"/>
  <c r="AH32" i="1"/>
  <c r="X27" i="1"/>
  <c r="AB27" i="1" s="1"/>
  <c r="AR27" i="1" s="1"/>
  <c r="Z31" i="1"/>
  <c r="U29" i="1"/>
  <c r="AI29" i="1"/>
  <c r="AQ31" i="1"/>
  <c r="AI31" i="1"/>
  <c r="U28" i="1"/>
  <c r="Y32" i="1"/>
  <c r="AO32" i="1" s="1"/>
  <c r="V29" i="1"/>
  <c r="X28" i="1"/>
  <c r="AB28" i="1" s="1"/>
  <c r="AR28" i="1" s="1"/>
  <c r="AA29" i="1"/>
  <c r="AA28" i="1"/>
  <c r="AA30" i="1"/>
  <c r="AQ30" i="1" s="1"/>
  <c r="U30" i="1"/>
  <c r="V30" i="1"/>
  <c r="X30" i="1"/>
  <c r="AB30" i="1" s="1"/>
  <c r="AR30" i="1" s="1"/>
  <c r="X29" i="1"/>
  <c r="AB29" i="1" s="1"/>
  <c r="AR29" i="1" s="1"/>
  <c r="AQ24" i="1"/>
  <c r="AI24" i="1"/>
  <c r="Z27" i="1"/>
  <c r="AP27" i="1" s="1"/>
  <c r="AH27" i="1"/>
  <c r="AH31" i="1"/>
  <c r="AG32" i="1"/>
  <c r="AK32" i="1" s="1"/>
  <c r="AO24" i="1"/>
  <c r="AH25" i="1"/>
  <c r="AG26" i="1"/>
  <c r="AK26" i="1" s="1"/>
  <c r="AO26" i="1"/>
  <c r="AH26" i="1"/>
  <c r="AP26" i="1"/>
  <c r="AG31" i="1"/>
  <c r="AK31" i="1" s="1"/>
  <c r="AG25" i="1"/>
  <c r="AK25" i="1" s="1"/>
  <c r="AO25" i="1"/>
  <c r="AH33" i="1"/>
  <c r="AP33" i="1"/>
  <c r="AG33" i="1"/>
  <c r="AK33" i="1" s="1"/>
  <c r="AO33" i="1"/>
  <c r="AM24" i="1"/>
  <c r="AP31" i="1" l="1"/>
  <c r="AQ29" i="1"/>
  <c r="AP24" i="1"/>
  <c r="AQ27" i="1"/>
  <c r="AG29" i="1"/>
  <c r="AK29" i="1" s="1"/>
  <c r="AG27" i="1"/>
  <c r="AK27" i="1" s="1"/>
  <c r="Z29" i="1"/>
  <c r="Y29" i="1"/>
  <c r="AO29" i="1" s="1"/>
  <c r="AP32" i="1"/>
  <c r="Y27" i="1"/>
  <c r="AG28" i="1"/>
  <c r="AK28" i="1" s="1"/>
  <c r="Z28" i="1"/>
  <c r="AH28" i="1"/>
  <c r="Y28" i="1"/>
  <c r="AQ28" i="1"/>
  <c r="Z30" i="1"/>
  <c r="Y30" i="1"/>
  <c r="AM25" i="1"/>
  <c r="AP28" i="1" l="1"/>
  <c r="AO27" i="1"/>
  <c r="AO28" i="1"/>
  <c r="AP29" i="1"/>
  <c r="AH29" i="1"/>
  <c r="AH30" i="1"/>
  <c r="AP30" i="1"/>
  <c r="AO30" i="1"/>
  <c r="AG30" i="1"/>
  <c r="AK30" i="1" s="1"/>
  <c r="AM26" i="1"/>
  <c r="AM27" i="1" l="1"/>
  <c r="AM28" i="1" l="1"/>
  <c r="AM29" i="1"/>
  <c r="AM30" i="1" l="1"/>
  <c r="AM31" i="1" l="1"/>
  <c r="AM32" i="1"/>
  <c r="AM34" i="1" l="1"/>
  <c r="AM33" i="1"/>
  <c r="AM35" i="1" l="1"/>
  <c r="AM36" i="1" l="1"/>
  <c r="AM37" i="1" l="1"/>
  <c r="AM38" i="1" l="1"/>
  <c r="AM39" i="1" l="1"/>
  <c r="AM40" i="1" l="1"/>
  <c r="AM41" i="1" l="1"/>
  <c r="AM42" i="1" l="1"/>
  <c r="AM43" i="1"/>
</calcChain>
</file>

<file path=xl/sharedStrings.xml><?xml version="1.0" encoding="utf-8"?>
<sst xmlns="http://schemas.openxmlformats.org/spreadsheetml/2006/main" count="133" uniqueCount="105">
  <si>
    <t>Pos1</t>
  </si>
  <si>
    <t>Pos2</t>
  </si>
  <si>
    <r>
      <t>Rtrs</t>
    </r>
    <r>
      <rPr>
        <sz val="11"/>
        <color theme="1"/>
        <rFont val="Calibri"/>
        <family val="2"/>
        <scheme val="minor"/>
      </rPr>
      <t>(λ, 0+)</t>
    </r>
  </si>
  <si>
    <t>a0</t>
  </si>
  <si>
    <t>a1</t>
  </si>
  <si>
    <t>Rrs(λ, 0+)</t>
  </si>
  <si>
    <t>Rrs(λ, 0-)</t>
  </si>
  <si>
    <t>bb = Rr a / 0.083</t>
  </si>
  <si>
    <t>aw</t>
  </si>
  <si>
    <t>a</t>
  </si>
  <si>
    <t>bbsp</t>
  </si>
  <si>
    <t>AbsPCDOM</t>
  </si>
  <si>
    <t>Colour (mgPt/l)</t>
  </si>
  <si>
    <t>SLU</t>
  </si>
  <si>
    <t>Turb (FNU)</t>
  </si>
  <si>
    <t>aCOM</t>
  </si>
  <si>
    <t>bsp</t>
  </si>
  <si>
    <t>Approximate Width (m)</t>
  </si>
  <si>
    <t>Nadir  Wieving Angle (°)</t>
  </si>
  <si>
    <t>Ci0, Ci1</t>
  </si>
  <si>
    <t>Rs(λ, 0+)</t>
  </si>
  <si>
    <t>bb/b</t>
  </si>
  <si>
    <t>n</t>
  </si>
  <si>
    <t>Bakgrundsdata om var i bilden ungefär</t>
  </si>
  <si>
    <t>datan kommer ifrån - inte relevant just nu</t>
  </si>
  <si>
    <t>Som synes finns det fyra våglängdsband</t>
  </si>
  <si>
    <t>och just i denna version saknas det blåa bandet</t>
  </si>
  <si>
    <t>Grönt</t>
  </si>
  <si>
    <t xml:space="preserve">Rött </t>
  </si>
  <si>
    <t>NIR</t>
  </si>
  <si>
    <t>IR</t>
  </si>
  <si>
    <t>I dessa fyra kolummner hamnar reflektansen</t>
  </si>
  <si>
    <t>enkelt empiriskt samband där jag utgår från</t>
  </si>
  <si>
    <t>att reflektansen ifrån vattnet självt vid</t>
  </si>
  <si>
    <t>enbart ytreflektion</t>
  </si>
  <si>
    <t>860 nm är noll, d.v.s. det som finns där är</t>
  </si>
  <si>
    <t>Data här skall vara från en begränsad mittre del</t>
  </si>
  <si>
    <t>av bilden (nära nadir) så att sunglint och skyglint</t>
  </si>
  <si>
    <t>är minimal</t>
  </si>
  <si>
    <t>Sunglint bör ha tagits bort av ett low-passfilter</t>
  </si>
  <si>
    <t>tidigare</t>
  </si>
  <si>
    <t>Här beräknas skyglint enligt ett</t>
  </si>
  <si>
    <t>Med hjälp av koefficienterna a0..a1 nedan</t>
  </si>
  <si>
    <t>extrapoleras den sedan till de kortara våglängderna</t>
  </si>
  <si>
    <t>Det är oklart hur bra detta fungerar, måste dubbelkolla!</t>
  </si>
  <si>
    <t>Här subtraheras sunglint från reflektansen i bilden</t>
  </si>
  <si>
    <t>så att man får den "rena" reflektansen från enbart vattnet</t>
  </si>
  <si>
    <t>Här borde 860 nm vara noll, men det är det inte.</t>
  </si>
  <si>
    <t>Återigen, jag måste dubbelkolla beräkningarna i</t>
  </si>
  <si>
    <t>kolumnerna I..L</t>
  </si>
  <si>
    <t>Jag ser här att jag hoppat mellan 840 nm</t>
  </si>
  <si>
    <t>och 860 nm u kolumn L. Vad skall det vara?</t>
  </si>
  <si>
    <t>Här beräknas reflektansen brecis under ytan.</t>
  </si>
  <si>
    <t>Det är den som vi behöver för att kunna</t>
  </si>
  <si>
    <t>Färgtalet så småningom</t>
  </si>
  <si>
    <t>Den är ungefär dubbelt så hög som reflektansen</t>
  </si>
  <si>
    <t>över ytan p.g.a. vattnets brytningsindex</t>
  </si>
  <si>
    <t>(remote sensing refl) extraherad från bilden</t>
  </si>
  <si>
    <t>Här nedan ligger de spektrala värdena för aw</t>
  </si>
  <si>
    <t>Man vet att reflektansen under vatten kan</t>
  </si>
  <si>
    <t>beräknas från storheterna a (absorption) och</t>
  </si>
  <si>
    <t>bara aw (abs. vatten)  och detta finns tabellerat</t>
  </si>
  <si>
    <t>Vi nvänder ett snarlikt samband</t>
  </si>
  <si>
    <t xml:space="preserve">b (spridning). Vid 730 nm finns egentligen  </t>
  </si>
  <si>
    <t>bb = Rr a / 0.083 löser ut bb(730)</t>
  </si>
  <si>
    <t>Vi vet hur bb ser ut spektralt och använder en enkel</t>
  </si>
  <si>
    <t>formenl för att beräkna bb vid alla våglängder</t>
  </si>
  <si>
    <t>bb i U..X är ljusspridning bakåt</t>
  </si>
  <si>
    <t>(uppåt). Den är ungefär 2% av den totala</t>
  </si>
  <si>
    <t>ljusspridningen b. Nedan beräknas b</t>
  </si>
  <si>
    <t>b har samma spektrala utseende som bb,</t>
  </si>
  <si>
    <t>och kan relateras till t.ex. turbiditet</t>
  </si>
  <si>
    <t>Detta gär vi senare, men det fungerar inte</t>
  </si>
  <si>
    <t>speciellt bra</t>
  </si>
  <si>
    <t>Känd</t>
  </si>
  <si>
    <t>igen</t>
  </si>
  <si>
    <t>a = 0.083 bb / Rr</t>
  </si>
  <si>
    <t>Här beräknar vi abs av organiskt material</t>
  </si>
  <si>
    <t>Det är en approximation som bygger på att</t>
  </si>
  <si>
    <t>nästan allt material som absorberar är organiskt</t>
  </si>
  <si>
    <t xml:space="preserve">Vi gör det enkelt genom </t>
  </si>
  <si>
    <t>(Colored Organic Matter)</t>
  </si>
  <si>
    <t>Nu beräknas totala a genom den enkla formeln</t>
  </si>
  <si>
    <t>aCOM = a - aW</t>
  </si>
  <si>
    <t>aw är tabellerat i U13..X13</t>
  </si>
  <si>
    <t>730 och 840 nm blir nu noll vilket är realistiskt</t>
  </si>
  <si>
    <t>Här går jag från</t>
  </si>
  <si>
    <t>a till Abs</t>
  </si>
  <si>
    <t xml:space="preserve">Abs används </t>
  </si>
  <si>
    <t>på lab. Den beräknas</t>
  </si>
  <si>
    <t>också i 5 cm cell</t>
  </si>
  <si>
    <t>Här är en lång</t>
  </si>
  <si>
    <t>extrapolering av</t>
  </si>
  <si>
    <t>Abs(560) till Abs(410)</t>
  </si>
  <si>
    <t>enligt känt samband</t>
  </si>
  <si>
    <t>Det är en osäkerhet</t>
  </si>
  <si>
    <t>Vi behöver dock</t>
  </si>
  <si>
    <t>Abs(410) eftersom</t>
  </si>
  <si>
    <t>den används i lab</t>
  </si>
  <si>
    <t>för att beräkna</t>
  </si>
  <si>
    <t>Färgtal</t>
  </si>
  <si>
    <t>Färgtal =</t>
  </si>
  <si>
    <t>390 Abs(410)</t>
  </si>
  <si>
    <t>Detta är från SLU</t>
  </si>
  <si>
    <t>relustaten här är orealistiska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</si>
</sst>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66" fontId="0" fillId="4" borderId="0" xfId="0" applyNumberFormat="1" applyFill="1"/>
    <xf numFmtId="166" fontId="1" fillId="4" borderId="0" xfId="0" applyNumberFormat="1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 applyAlignment="1">
      <alignment vertical="center"/>
    </xf>
    <xf numFmtId="164" fontId="0" fillId="6" borderId="0" xfId="0" applyNumberFormat="1" applyFill="1"/>
    <xf numFmtId="0" fontId="0" fillId="7" borderId="0" xfId="0" applyFill="1"/>
    <xf numFmtId="0" fontId="1" fillId="7" borderId="0" xfId="0" applyFont="1" applyFill="1" applyAlignment="1">
      <alignment vertical="center"/>
    </xf>
    <xf numFmtId="165" fontId="0" fillId="7" borderId="0" xfId="0" applyNumberFormat="1" applyFill="1"/>
    <xf numFmtId="0" fontId="0" fillId="8" borderId="0" xfId="0" applyFill="1"/>
    <xf numFmtId="0" fontId="1" fillId="8" borderId="0" xfId="0" applyFont="1" applyFill="1" applyAlignment="1">
      <alignment vertical="center"/>
    </xf>
    <xf numFmtId="0" fontId="0" fillId="9" borderId="0" xfId="0" applyFill="1"/>
    <xf numFmtId="0" fontId="1" fillId="9" borderId="0" xfId="0" applyFont="1" applyFill="1"/>
    <xf numFmtId="0" fontId="3" fillId="7" borderId="0" xfId="0" applyFont="1" applyFill="1" applyAlignment="1">
      <alignment vertical="center"/>
    </xf>
    <xf numFmtId="0" fontId="2" fillId="7" borderId="0" xfId="0" applyFont="1" applyFill="1"/>
    <xf numFmtId="0" fontId="2" fillId="8" borderId="0" xfId="0" applyFont="1" applyFill="1"/>
    <xf numFmtId="0" fontId="0" fillId="10" borderId="0" xfId="0" applyFill="1"/>
    <xf numFmtId="164" fontId="0" fillId="10" borderId="0" xfId="0" applyNumberFormat="1" applyFill="1"/>
    <xf numFmtId="0" fontId="1" fillId="10" borderId="0" xfId="0" applyFont="1" applyFill="1"/>
    <xf numFmtId="164" fontId="1" fillId="10" borderId="0" xfId="0" applyNumberFormat="1" applyFont="1" applyFill="1"/>
    <xf numFmtId="1" fontId="0" fillId="10" borderId="0" xfId="0" applyNumberFormat="1" applyFill="1"/>
    <xf numFmtId="164" fontId="0" fillId="11" borderId="0" xfId="0" applyNumberFormat="1" applyFill="1"/>
    <xf numFmtId="164" fontId="1" fillId="11" borderId="0" xfId="0" applyNumberFormat="1" applyFont="1" applyFill="1"/>
    <xf numFmtId="0" fontId="0" fillId="11" borderId="0" xfId="0" applyFill="1"/>
    <xf numFmtId="0" fontId="1" fillId="11" borderId="0" xfId="0" applyFont="1" applyFill="1" applyAlignment="1">
      <alignment vertical="center"/>
    </xf>
    <xf numFmtId="0" fontId="0" fillId="12" borderId="0" xfId="0" applyFill="1"/>
    <xf numFmtId="0" fontId="1" fillId="1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916666666666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Blad1!$AC$24:$AF$24</c:f>
              <c:numCache>
                <c:formatCode>General</c:formatCode>
                <c:ptCount val="4"/>
                <c:pt idx="0">
                  <c:v>68.371397517684144</c:v>
                </c:pt>
                <c:pt idx="1">
                  <c:v>-1.3945573237299815</c:v>
                </c:pt>
                <c:pt idx="2">
                  <c:v>1.7989999999999997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C-43A0-819D-BEE11DD6AF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Blad1!$AC$25:$AF$25</c:f>
              <c:numCache>
                <c:formatCode>General</c:formatCode>
                <c:ptCount val="4"/>
                <c:pt idx="0">
                  <c:v>-21.183885640614751</c:v>
                </c:pt>
                <c:pt idx="1">
                  <c:v>-0.77918103034237762</c:v>
                </c:pt>
                <c:pt idx="2">
                  <c:v>1.7989999999999995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C-43A0-819D-BEE11DD6AF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Blad1!$AC$26:$AF$26</c:f>
              <c:numCache>
                <c:formatCode>General</c:formatCode>
                <c:ptCount val="4"/>
                <c:pt idx="0">
                  <c:v>6.0310571399517956</c:v>
                </c:pt>
                <c:pt idx="1">
                  <c:v>-0.47911397543217993</c:v>
                </c:pt>
                <c:pt idx="2">
                  <c:v>1.7989999999999999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C-43A0-819D-BEE11DD6AF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Blad1!$AC$27:$AF$27</c:f>
              <c:numCache>
                <c:formatCode>General</c:formatCode>
                <c:ptCount val="4"/>
                <c:pt idx="0">
                  <c:v>7.077667586249853</c:v>
                </c:pt>
                <c:pt idx="1">
                  <c:v>-0.72039014045301653</c:v>
                </c:pt>
                <c:pt idx="2">
                  <c:v>1.7990000000000002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C-43A0-819D-BEE11DD6AF3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Blad1!$AC$28:$AF$28</c:f>
              <c:numCache>
                <c:formatCode>General</c:formatCode>
                <c:ptCount val="4"/>
                <c:pt idx="0">
                  <c:v>2.815390770899342</c:v>
                </c:pt>
                <c:pt idx="1">
                  <c:v>-0.62322990901468933</c:v>
                </c:pt>
                <c:pt idx="2">
                  <c:v>1.7990000000000002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C-43A0-819D-BEE11DD6AF3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Blad1!$AC$29:$AF$29</c:f>
              <c:numCache>
                <c:formatCode>General</c:formatCode>
                <c:ptCount val="4"/>
                <c:pt idx="0">
                  <c:v>-4.7891348495540811</c:v>
                </c:pt>
                <c:pt idx="1">
                  <c:v>-0.21502754004216262</c:v>
                </c:pt>
                <c:pt idx="2">
                  <c:v>1.7990000000000002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EC-43A0-819D-BEE11DD6AF3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Blad1!$AC$30:$AF$30</c:f>
              <c:numCache>
                <c:formatCode>General</c:formatCode>
                <c:ptCount val="4"/>
                <c:pt idx="0">
                  <c:v>1.2469390457174561</c:v>
                </c:pt>
                <c:pt idx="1">
                  <c:v>0.14301851313841571</c:v>
                </c:pt>
                <c:pt idx="2">
                  <c:v>1.7989999999999999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EC-43A0-819D-BEE11DD6AF3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Blad1!$AC$31:$AF$31</c:f>
              <c:numCache>
                <c:formatCode>General</c:formatCode>
                <c:ptCount val="4"/>
                <c:pt idx="0">
                  <c:v>-2.1729522692348429</c:v>
                </c:pt>
                <c:pt idx="1">
                  <c:v>-0.32561395351833827</c:v>
                </c:pt>
                <c:pt idx="2">
                  <c:v>1.7990000000000002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EC-43A0-819D-BEE11DD6AF3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Blad1!$AC$32:$AF$32</c:f>
              <c:numCache>
                <c:formatCode>General</c:formatCode>
                <c:ptCount val="4"/>
                <c:pt idx="0">
                  <c:v>-1.9742555038471372</c:v>
                </c:pt>
                <c:pt idx="1">
                  <c:v>-0.37097024060528966</c:v>
                </c:pt>
                <c:pt idx="2">
                  <c:v>1.7989999999999997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EC-43A0-819D-BEE11DD6AF3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Blad1!$AC$33:$AF$33</c:f>
              <c:numCache>
                <c:formatCode>General</c:formatCode>
                <c:ptCount val="4"/>
                <c:pt idx="0">
                  <c:v>-6.1269428734217968</c:v>
                </c:pt>
                <c:pt idx="1">
                  <c:v>-0.77456660610173345</c:v>
                </c:pt>
                <c:pt idx="2">
                  <c:v>1.7989999999999999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EC-43A0-819D-BEE11DD6AF3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Blad1!$AC$34:$AF$34</c:f>
              <c:numCache>
                <c:formatCode>General</c:formatCode>
                <c:ptCount val="4"/>
                <c:pt idx="0">
                  <c:v>-388.30540266995439</c:v>
                </c:pt>
                <c:pt idx="1">
                  <c:v>13.776820301075032</c:v>
                </c:pt>
                <c:pt idx="2">
                  <c:v>1.7989999999999999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A-4966-8FA6-A706504F7DC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Blad1!$AC$35:$AF$35</c:f>
              <c:numCache>
                <c:formatCode>General</c:formatCode>
                <c:ptCount val="4"/>
                <c:pt idx="0">
                  <c:v>1323.6805168082847</c:v>
                </c:pt>
                <c:pt idx="1">
                  <c:v>9.5858119552651537</c:v>
                </c:pt>
                <c:pt idx="2">
                  <c:v>1.7989999999999999</c:v>
                </c:pt>
                <c:pt idx="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A-4966-8FA6-A706504F7DCD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Blad1!$AC$36:$AF$36</c:f>
              <c:numCache>
                <c:formatCode>General</c:formatCode>
                <c:ptCount val="4"/>
                <c:pt idx="0">
                  <c:v>37.219068571290734</c:v>
                </c:pt>
                <c:pt idx="1">
                  <c:v>8.7366786375998799</c:v>
                </c:pt>
                <c:pt idx="2">
                  <c:v>1.7989999999999997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A-4966-8FA6-A706504F7DCD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Blad1!$AC$37:$AF$37</c:f>
              <c:numCache>
                <c:formatCode>General</c:formatCode>
                <c:ptCount val="4"/>
                <c:pt idx="0">
                  <c:v>11.592898559031884</c:v>
                </c:pt>
                <c:pt idx="1">
                  <c:v>7.9994739965291624</c:v>
                </c:pt>
                <c:pt idx="2">
                  <c:v>1.7989999999999999</c:v>
                </c:pt>
                <c:pt idx="3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A-4966-8FA6-A706504F7DCD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Blad1!$AC$38:$AF$38</c:f>
              <c:numCache>
                <c:formatCode>General</c:formatCode>
                <c:ptCount val="4"/>
                <c:pt idx="0">
                  <c:v>5.9207709099931778</c:v>
                </c:pt>
                <c:pt idx="1">
                  <c:v>9.5087879764058627</c:v>
                </c:pt>
                <c:pt idx="2">
                  <c:v>1.7989999999999999</c:v>
                </c:pt>
                <c:pt idx="3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0A-4966-8FA6-A706504F7DCD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Blad1!$AC$39:$AF$39</c:f>
              <c:numCache>
                <c:formatCode>General</c:formatCode>
                <c:ptCount val="4"/>
                <c:pt idx="0">
                  <c:v>3.9171446809210022</c:v>
                </c:pt>
                <c:pt idx="1">
                  <c:v>9.5170626572099088</c:v>
                </c:pt>
                <c:pt idx="2">
                  <c:v>1.7989999999999999</c:v>
                </c:pt>
                <c:pt idx="3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0A-4966-8FA6-A706504F7DCD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Blad1!$AC$40:$AF$40</c:f>
              <c:numCache>
                <c:formatCode>General</c:formatCode>
                <c:ptCount val="4"/>
                <c:pt idx="0">
                  <c:v>3.5622931646250424</c:v>
                </c:pt>
                <c:pt idx="1">
                  <c:v>7.6529191410787192</c:v>
                </c:pt>
                <c:pt idx="2">
                  <c:v>1.7989999999999997</c:v>
                </c:pt>
                <c:pt idx="3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0A-4966-8FA6-A706504F7DCD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Blad1!$AC$41:$AF$41</c:f>
              <c:numCache>
                <c:formatCode>General</c:formatCode>
                <c:ptCount val="4"/>
                <c:pt idx="0">
                  <c:v>3.4182659480644793</c:v>
                </c:pt>
                <c:pt idx="1">
                  <c:v>8.0842965367785045</c:v>
                </c:pt>
                <c:pt idx="2">
                  <c:v>1.7990000000000002</c:v>
                </c:pt>
                <c:pt idx="3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0A-4966-8FA6-A706504F7DCD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Blad1!$AC$42:$AF$42</c:f>
              <c:numCache>
                <c:formatCode>General</c:formatCode>
                <c:ptCount val="4"/>
                <c:pt idx="0">
                  <c:v>3.3760264180146362</c:v>
                </c:pt>
                <c:pt idx="1">
                  <c:v>7.7311137605225539</c:v>
                </c:pt>
                <c:pt idx="2">
                  <c:v>1.7989999999999999</c:v>
                </c:pt>
                <c:pt idx="3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0A-4966-8FA6-A706504F7DC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Blad1!$AC$23:$AF$23</c:f>
              <c:numCache>
                <c:formatCode>General</c:formatCode>
                <c:ptCount val="4"/>
                <c:pt idx="0">
                  <c:v>560</c:v>
                </c:pt>
                <c:pt idx="1">
                  <c:v>650</c:v>
                </c:pt>
                <c:pt idx="2">
                  <c:v>730</c:v>
                </c:pt>
                <c:pt idx="3">
                  <c:v>840</c:v>
                </c:pt>
              </c:numCache>
            </c:numRef>
          </c:xVal>
          <c:yVal>
            <c:numRef>
              <c:f>Blad1!$AC$43:$AF$43</c:f>
              <c:numCache>
                <c:formatCode>General</c:formatCode>
                <c:ptCount val="4"/>
                <c:pt idx="0">
                  <c:v>3.2045137245761937</c:v>
                </c:pt>
                <c:pt idx="1">
                  <c:v>9.542429770674433</c:v>
                </c:pt>
                <c:pt idx="2">
                  <c:v>1.7990000000000002</c:v>
                </c:pt>
                <c:pt idx="3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0A-4966-8FA6-A706504F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94624"/>
        <c:axId val="458595584"/>
      </c:scatterChart>
      <c:valAx>
        <c:axId val="45859462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8595584"/>
        <c:crosses val="autoZero"/>
        <c:crossBetween val="midCat"/>
      </c:valAx>
      <c:valAx>
        <c:axId val="458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85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464820</xdr:colOff>
      <xdr:row>45</xdr:row>
      <xdr:rowOff>91440</xdr:rowOff>
    </xdr:from>
    <xdr:to>
      <xdr:col>28</xdr:col>
      <xdr:colOff>586740</xdr:colOff>
      <xdr:row>60</xdr:row>
      <xdr:rowOff>91440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6B1ACB4-B3A1-4207-8730-F44EA7514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72AD-01C1-4AF7-AA98-E4A13AF9333B}">
  <dimension ref="A1:AR1623"/>
  <sheetViews>
    <sheetView tabSelected="1" topLeftCell="A32" workbookViewId="0">
      <selection activeCell="AM13" sqref="AM13"/>
    </sheetView>
  </sheetViews>
  <sheetFormatPr defaultRowHeight="14.4" x14ac:dyDescent="0.3"/>
  <cols>
    <col min="1" max="2" width="8.88671875" style="7"/>
    <col min="3" max="3" width="8.88671875" style="8"/>
    <col min="4" max="4" width="9.77734375" style="8" customWidth="1"/>
    <col min="5" max="6" width="11" style="5" bestFit="1" customWidth="1"/>
    <col min="7" max="7" width="9.109375" style="5" bestFit="1" customWidth="1"/>
    <col min="8" max="8" width="8.88671875" style="5"/>
    <col min="9" max="12" width="8.88671875" style="3"/>
    <col min="13" max="14" width="11" style="10" bestFit="1" customWidth="1"/>
    <col min="15" max="15" width="12.6640625" style="10" bestFit="1" customWidth="1"/>
    <col min="16" max="16" width="11.6640625" style="10" bestFit="1" customWidth="1"/>
    <col min="17" max="17" width="11" style="12" bestFit="1" customWidth="1"/>
    <col min="18" max="20" width="8.88671875" style="12"/>
    <col min="21" max="23" width="8.88671875" style="15"/>
    <col min="24" max="24" width="9.5546875" style="15" bestFit="1" customWidth="1"/>
    <col min="25" max="28" width="8.88671875" style="18"/>
    <col min="29" max="32" width="8.88671875" style="20"/>
    <col min="33" max="34" width="8.88671875" style="25"/>
    <col min="35" max="35" width="12" style="25" bestFit="1" customWidth="1"/>
    <col min="36" max="36" width="11" style="26" bestFit="1" customWidth="1"/>
    <col min="37" max="37" width="16" style="30" customWidth="1"/>
    <col min="38" max="38" width="12" style="32" bestFit="1" customWidth="1"/>
    <col min="39" max="39" width="21.77734375" style="34" customWidth="1"/>
    <col min="41" max="44" width="12" bestFit="1" customWidth="1"/>
  </cols>
  <sheetData>
    <row r="1" spans="1:39" x14ac:dyDescent="0.3">
      <c r="A1" s="7" t="s">
        <v>23</v>
      </c>
      <c r="E1" s="4" t="s">
        <v>31</v>
      </c>
      <c r="I1" s="3" t="s">
        <v>41</v>
      </c>
      <c r="M1" s="10" t="s">
        <v>45</v>
      </c>
      <c r="Q1" s="12" t="s">
        <v>52</v>
      </c>
      <c r="U1" s="15" t="s">
        <v>59</v>
      </c>
      <c r="Y1" s="18" t="s">
        <v>67</v>
      </c>
      <c r="AC1" s="20" t="s">
        <v>82</v>
      </c>
      <c r="AG1" s="25" t="s">
        <v>77</v>
      </c>
      <c r="AK1" s="30" t="s">
        <v>86</v>
      </c>
      <c r="AL1" s="32" t="s">
        <v>91</v>
      </c>
      <c r="AM1" s="34" t="s">
        <v>101</v>
      </c>
    </row>
    <row r="2" spans="1:39" x14ac:dyDescent="0.3">
      <c r="A2" s="7" t="s">
        <v>24</v>
      </c>
      <c r="E2" s="5" t="s">
        <v>57</v>
      </c>
      <c r="I2" s="3" t="s">
        <v>32</v>
      </c>
      <c r="M2" s="10" t="s">
        <v>46</v>
      </c>
      <c r="Q2" s="12" t="s">
        <v>53</v>
      </c>
      <c r="U2" s="15" t="s">
        <v>60</v>
      </c>
      <c r="Y2" s="18" t="s">
        <v>68</v>
      </c>
      <c r="AC2" s="20" t="s">
        <v>75</v>
      </c>
      <c r="AG2" s="25" t="s">
        <v>78</v>
      </c>
      <c r="AK2" s="30" t="s">
        <v>87</v>
      </c>
      <c r="AL2" s="32" t="s">
        <v>92</v>
      </c>
      <c r="AM2" s="34" t="s">
        <v>102</v>
      </c>
    </row>
    <row r="3" spans="1:39" x14ac:dyDescent="0.3">
      <c r="E3" s="5" t="s">
        <v>25</v>
      </c>
      <c r="I3" s="3" t="s">
        <v>33</v>
      </c>
      <c r="M3" s="10" t="s">
        <v>47</v>
      </c>
      <c r="Q3" s="12" t="s">
        <v>54</v>
      </c>
      <c r="U3" s="15" t="s">
        <v>63</v>
      </c>
      <c r="Y3" s="18" t="s">
        <v>69</v>
      </c>
      <c r="AC3" s="20" t="s">
        <v>76</v>
      </c>
      <c r="AG3" s="25" t="s">
        <v>79</v>
      </c>
      <c r="AK3" s="30" t="s">
        <v>88</v>
      </c>
      <c r="AL3" s="32" t="s">
        <v>93</v>
      </c>
      <c r="AM3" s="34" t="s">
        <v>103</v>
      </c>
    </row>
    <row r="4" spans="1:39" x14ac:dyDescent="0.3">
      <c r="E4" s="5" t="s">
        <v>26</v>
      </c>
      <c r="I4" s="3" t="s">
        <v>35</v>
      </c>
      <c r="M4" s="10" t="s">
        <v>48</v>
      </c>
      <c r="Q4" s="12" t="s">
        <v>55</v>
      </c>
      <c r="U4" s="15" t="s">
        <v>61</v>
      </c>
      <c r="Y4" s="18" t="s">
        <v>70</v>
      </c>
      <c r="AG4" s="25" t="s">
        <v>81</v>
      </c>
      <c r="AK4" s="30" t="s">
        <v>89</v>
      </c>
      <c r="AL4" s="32" t="s">
        <v>94</v>
      </c>
    </row>
    <row r="5" spans="1:39" x14ac:dyDescent="0.3">
      <c r="E5" s="5" t="s">
        <v>36</v>
      </c>
      <c r="I5" s="3" t="s">
        <v>34</v>
      </c>
      <c r="M5" s="10" t="s">
        <v>49</v>
      </c>
      <c r="Q5" s="12" t="s">
        <v>56</v>
      </c>
      <c r="U5" s="15" t="s">
        <v>62</v>
      </c>
      <c r="Y5" s="18" t="s">
        <v>71</v>
      </c>
      <c r="AG5" s="25" t="s">
        <v>80</v>
      </c>
      <c r="AK5" s="30" t="s">
        <v>90</v>
      </c>
      <c r="AL5" s="32" t="s">
        <v>95</v>
      </c>
      <c r="AM5" s="34" t="s">
        <v>104</v>
      </c>
    </row>
    <row r="6" spans="1:39" x14ac:dyDescent="0.3">
      <c r="E6" s="5" t="s">
        <v>37</v>
      </c>
      <c r="I6" s="3" t="s">
        <v>42</v>
      </c>
      <c r="U6" s="15" t="s">
        <v>64</v>
      </c>
      <c r="Y6" s="18" t="s">
        <v>72</v>
      </c>
      <c r="AG6" s="25" t="s">
        <v>83</v>
      </c>
      <c r="AL6" s="32" t="s">
        <v>96</v>
      </c>
    </row>
    <row r="7" spans="1:39" x14ac:dyDescent="0.3">
      <c r="E7" s="5" t="s">
        <v>38</v>
      </c>
      <c r="I7" s="3" t="s">
        <v>43</v>
      </c>
      <c r="U7" s="15" t="s">
        <v>65</v>
      </c>
      <c r="Y7" s="18" t="s">
        <v>73</v>
      </c>
      <c r="AG7" s="25" t="s">
        <v>84</v>
      </c>
      <c r="AL7" s="32" t="s">
        <v>97</v>
      </c>
    </row>
    <row r="8" spans="1:39" x14ac:dyDescent="0.3">
      <c r="E8" s="5" t="s">
        <v>39</v>
      </c>
      <c r="I8" s="3" t="s">
        <v>44</v>
      </c>
      <c r="U8" s="15" t="s">
        <v>66</v>
      </c>
      <c r="AG8" s="25" t="s">
        <v>85</v>
      </c>
      <c r="AL8" s="32" t="s">
        <v>98</v>
      </c>
    </row>
    <row r="9" spans="1:39" x14ac:dyDescent="0.3">
      <c r="E9" s="5" t="s">
        <v>40</v>
      </c>
      <c r="AL9" s="32" t="s">
        <v>99</v>
      </c>
    </row>
    <row r="10" spans="1:39" x14ac:dyDescent="0.3">
      <c r="AL10" s="32" t="s">
        <v>100</v>
      </c>
    </row>
    <row r="12" spans="1:39" x14ac:dyDescent="0.3">
      <c r="U12" s="15" t="s">
        <v>58</v>
      </c>
    </row>
    <row r="13" spans="1:39" s="1" customFormat="1" x14ac:dyDescent="0.3">
      <c r="A13" s="6" t="s">
        <v>0</v>
      </c>
      <c r="B13" s="6" t="s">
        <v>1</v>
      </c>
      <c r="C13" s="6"/>
      <c r="D13" s="6"/>
      <c r="E13" s="4"/>
      <c r="F13" s="4"/>
      <c r="G13" s="4"/>
      <c r="H13" s="2" t="s">
        <v>3</v>
      </c>
      <c r="I13" s="2" t="s">
        <v>19</v>
      </c>
      <c r="J13" s="2">
        <v>3.4499999999999999E-3</v>
      </c>
      <c r="K13" s="2">
        <v>-5.8449999999999999E-6</v>
      </c>
      <c r="L13" s="2"/>
      <c r="M13" s="11"/>
      <c r="N13" s="11"/>
      <c r="O13" s="11"/>
      <c r="P13" s="11"/>
      <c r="Q13" s="13"/>
      <c r="R13" s="13"/>
      <c r="S13" s="13"/>
      <c r="T13" s="13" t="s">
        <v>8</v>
      </c>
      <c r="U13" s="16">
        <v>7.2400000000000006E-2</v>
      </c>
      <c r="V13" s="16">
        <v>0.34449999999999997</v>
      </c>
      <c r="W13" s="22">
        <v>1.7989999999999999</v>
      </c>
      <c r="X13" s="16">
        <v>4.3</v>
      </c>
      <c r="Y13" s="19"/>
      <c r="Z13" s="19"/>
      <c r="AA13" s="19"/>
      <c r="AB13" s="19"/>
      <c r="AC13" s="21"/>
      <c r="AD13" s="21"/>
      <c r="AE13" s="21"/>
      <c r="AF13" s="21"/>
      <c r="AG13" s="27"/>
      <c r="AH13" s="27"/>
      <c r="AI13" s="27"/>
      <c r="AJ13" s="28"/>
      <c r="AK13" s="31"/>
      <c r="AL13" s="33"/>
      <c r="AM13" s="35" t="s">
        <v>13</v>
      </c>
    </row>
    <row r="14" spans="1:39" x14ac:dyDescent="0.3">
      <c r="H14" s="3" t="s">
        <v>4</v>
      </c>
      <c r="I14" s="2" t="s">
        <v>19</v>
      </c>
      <c r="J14" s="3">
        <v>0.55920000000000003</v>
      </c>
      <c r="K14" s="3">
        <v>6.2089999999999997E-4</v>
      </c>
      <c r="U14" s="15" t="s">
        <v>7</v>
      </c>
    </row>
    <row r="15" spans="1:39" x14ac:dyDescent="0.3">
      <c r="H15" s="2" t="s">
        <v>3</v>
      </c>
      <c r="I15" s="3">
        <f>$J13+$K13*M$23</f>
        <v>1.7679999999999996E-4</v>
      </c>
      <c r="J15" s="3">
        <f>$J13+$K13*N$23</f>
        <v>-3.4925000000000017E-4</v>
      </c>
      <c r="K15" s="3">
        <f>$J13+$K13*O$23</f>
        <v>-8.1685000000000004E-4</v>
      </c>
      <c r="L15" s="3">
        <f>$J13+$K13*P$23</f>
        <v>-1.4597999999999998E-3</v>
      </c>
      <c r="Y15" s="18" t="s">
        <v>21</v>
      </c>
      <c r="Z15" s="24">
        <v>2.1999999999999999E-2</v>
      </c>
      <c r="AI15" s="26"/>
      <c r="AK15" s="32"/>
    </row>
    <row r="16" spans="1:39" x14ac:dyDescent="0.3">
      <c r="H16" s="3" t="s">
        <v>4</v>
      </c>
      <c r="I16" s="3">
        <f t="shared" ref="I16:K16" si="0">($J14+$K14*M$23)-0.093174</f>
        <v>0.81372999999999995</v>
      </c>
      <c r="J16" s="3">
        <f t="shared" si="0"/>
        <v>0.86961100000000002</v>
      </c>
      <c r="K16" s="3">
        <f t="shared" si="0"/>
        <v>0.91928299999999996</v>
      </c>
      <c r="L16" s="3">
        <f>($J14+$K14*P$23)-0.093174</f>
        <v>0.98758200000000007</v>
      </c>
      <c r="M16" s="10">
        <v>9.3174000000000007E-2</v>
      </c>
      <c r="Q16" s="14"/>
      <c r="R16" s="14"/>
      <c r="S16" s="14"/>
      <c r="T16" s="14"/>
      <c r="V16" s="15" t="s">
        <v>22</v>
      </c>
      <c r="W16" s="23">
        <v>1.4</v>
      </c>
      <c r="AI16" s="26"/>
      <c r="AK16" s="32"/>
    </row>
    <row r="17" spans="1:44" x14ac:dyDescent="0.3">
      <c r="Q17" s="14"/>
      <c r="R17" s="14"/>
      <c r="S17" s="14"/>
      <c r="T17" s="14"/>
      <c r="AI17" s="26"/>
      <c r="AK17" s="32"/>
    </row>
    <row r="18" spans="1:44" x14ac:dyDescent="0.3">
      <c r="I18" s="3" t="s">
        <v>50</v>
      </c>
      <c r="Q18" s="14"/>
      <c r="R18" s="14"/>
      <c r="S18" s="14"/>
      <c r="T18" s="14"/>
      <c r="AI18" s="26"/>
      <c r="AK18" s="32"/>
    </row>
    <row r="19" spans="1:44" x14ac:dyDescent="0.3">
      <c r="I19" s="3" t="s">
        <v>51</v>
      </c>
      <c r="Q19" s="14"/>
      <c r="R19" s="14"/>
      <c r="S19" s="14"/>
      <c r="T19" s="14"/>
      <c r="AI19" s="26"/>
      <c r="AK19" s="32"/>
    </row>
    <row r="20" spans="1:44" x14ac:dyDescent="0.3">
      <c r="Q20" s="14"/>
      <c r="R20" s="14"/>
      <c r="S20" s="14"/>
      <c r="T20" s="14"/>
      <c r="AI20" s="26"/>
      <c r="AK20" s="32"/>
    </row>
    <row r="21" spans="1:44" x14ac:dyDescent="0.3">
      <c r="E21" s="5" t="s">
        <v>27</v>
      </c>
      <c r="F21" s="5" t="s">
        <v>28</v>
      </c>
      <c r="G21" s="5" t="s">
        <v>29</v>
      </c>
      <c r="H21" s="5" t="s">
        <v>30</v>
      </c>
      <c r="Q21" s="14"/>
      <c r="R21" s="14"/>
      <c r="S21" s="14"/>
      <c r="T21" s="14"/>
      <c r="AF21" s="20" t="s">
        <v>74</v>
      </c>
      <c r="AI21" s="26"/>
      <c r="AK21" s="32">
        <v>560</v>
      </c>
    </row>
    <row r="22" spans="1:44" x14ac:dyDescent="0.3">
      <c r="C22" s="9" t="s">
        <v>17</v>
      </c>
      <c r="D22" s="9" t="s">
        <v>18</v>
      </c>
      <c r="E22" s="5" t="s">
        <v>2</v>
      </c>
      <c r="F22" s="5" t="s">
        <v>2</v>
      </c>
      <c r="G22" s="5" t="s">
        <v>2</v>
      </c>
      <c r="H22" s="5" t="s">
        <v>2</v>
      </c>
      <c r="I22" s="3" t="s">
        <v>20</v>
      </c>
      <c r="J22" s="3" t="s">
        <v>20</v>
      </c>
      <c r="K22" s="3" t="s">
        <v>20</v>
      </c>
      <c r="L22" s="3" t="s">
        <v>20</v>
      </c>
      <c r="M22" s="10" t="s">
        <v>5</v>
      </c>
      <c r="N22" s="10" t="s">
        <v>5</v>
      </c>
      <c r="O22" s="10" t="s">
        <v>5</v>
      </c>
      <c r="P22" s="10" t="s">
        <v>5</v>
      </c>
      <c r="Q22" s="12" t="s">
        <v>6</v>
      </c>
      <c r="R22" s="12" t="s">
        <v>6</v>
      </c>
      <c r="S22" s="12" t="s">
        <v>6</v>
      </c>
      <c r="T22" s="12" t="s">
        <v>6</v>
      </c>
      <c r="U22" s="15" t="s">
        <v>10</v>
      </c>
      <c r="V22" s="15" t="s">
        <v>10</v>
      </c>
      <c r="W22" s="15" t="s">
        <v>10</v>
      </c>
      <c r="X22" s="15" t="s">
        <v>10</v>
      </c>
      <c r="Y22" s="18" t="s">
        <v>16</v>
      </c>
      <c r="Z22" s="18" t="s">
        <v>16</v>
      </c>
      <c r="AA22" s="18" t="s">
        <v>16</v>
      </c>
      <c r="AB22" s="18" t="s">
        <v>16</v>
      </c>
      <c r="AC22" s="20" t="s">
        <v>9</v>
      </c>
      <c r="AD22" s="20" t="s">
        <v>9</v>
      </c>
      <c r="AE22" s="20" t="s">
        <v>9</v>
      </c>
      <c r="AF22" s="20" t="s">
        <v>9</v>
      </c>
      <c r="AG22" s="25" t="s">
        <v>15</v>
      </c>
      <c r="AH22" s="25" t="s">
        <v>15</v>
      </c>
      <c r="AI22" s="25" t="s">
        <v>15</v>
      </c>
      <c r="AJ22" s="25" t="s">
        <v>15</v>
      </c>
      <c r="AK22" s="32" t="s">
        <v>11</v>
      </c>
      <c r="AL22" s="32" t="s">
        <v>11</v>
      </c>
      <c r="AM22" s="34" t="s">
        <v>12</v>
      </c>
      <c r="AN22" t="s">
        <v>14</v>
      </c>
    </row>
    <row r="23" spans="1:44" x14ac:dyDescent="0.3">
      <c r="C23" s="8">
        <v>560</v>
      </c>
      <c r="E23" s="5">
        <v>560</v>
      </c>
      <c r="F23" s="5">
        <v>650</v>
      </c>
      <c r="G23" s="5">
        <v>730</v>
      </c>
      <c r="H23" s="5">
        <v>840</v>
      </c>
      <c r="I23" s="3">
        <v>560</v>
      </c>
      <c r="J23" s="3">
        <v>650</v>
      </c>
      <c r="K23" s="3">
        <v>730</v>
      </c>
      <c r="L23" s="3">
        <v>840</v>
      </c>
      <c r="M23" s="10">
        <v>560</v>
      </c>
      <c r="N23" s="10">
        <v>650</v>
      </c>
      <c r="O23" s="10">
        <v>730</v>
      </c>
      <c r="P23" s="10">
        <v>840</v>
      </c>
      <c r="Q23" s="12">
        <v>560</v>
      </c>
      <c r="R23" s="12">
        <v>650</v>
      </c>
      <c r="S23" s="12">
        <v>730</v>
      </c>
      <c r="T23" s="12">
        <v>840</v>
      </c>
      <c r="U23" s="15">
        <v>560</v>
      </c>
      <c r="V23" s="15">
        <v>650</v>
      </c>
      <c r="W23" s="15">
        <v>730</v>
      </c>
      <c r="X23" s="15">
        <v>840</v>
      </c>
      <c r="Y23" s="18">
        <v>560</v>
      </c>
      <c r="Z23" s="18">
        <v>650</v>
      </c>
      <c r="AA23" s="18">
        <v>730</v>
      </c>
      <c r="AB23" s="18">
        <v>840</v>
      </c>
      <c r="AC23" s="20">
        <v>560</v>
      </c>
      <c r="AD23" s="20">
        <v>650</v>
      </c>
      <c r="AE23" s="20">
        <v>730</v>
      </c>
      <c r="AF23" s="20">
        <v>840</v>
      </c>
      <c r="AG23" s="25">
        <v>560</v>
      </c>
      <c r="AH23" s="25">
        <v>650</v>
      </c>
      <c r="AI23" s="29">
        <v>730</v>
      </c>
      <c r="AJ23" s="29">
        <v>840</v>
      </c>
      <c r="AK23" s="32">
        <v>560</v>
      </c>
      <c r="AL23" s="32">
        <v>410</v>
      </c>
      <c r="AO23">
        <v>560</v>
      </c>
      <c r="AP23">
        <v>650</v>
      </c>
      <c r="AQ23">
        <v>730</v>
      </c>
      <c r="AR23">
        <v>840</v>
      </c>
    </row>
    <row r="24" spans="1:44" x14ac:dyDescent="0.3">
      <c r="A24" s="7">
        <v>0</v>
      </c>
      <c r="C24" s="7">
        <v>0.14124800000000001</v>
      </c>
      <c r="D24" s="7">
        <v>0</v>
      </c>
      <c r="E24" s="5">
        <v>0.19265499999999999</v>
      </c>
      <c r="F24" s="5">
        <v>0.141432</v>
      </c>
      <c r="G24" s="5">
        <v>0.25587500000000002</v>
      </c>
      <c r="H24" s="5">
        <v>0.23461599999999999</v>
      </c>
      <c r="I24" s="3">
        <f>I$16*$H24+I$15</f>
        <v>0.19109087767999999</v>
      </c>
      <c r="J24" s="3">
        <f>J$16*$H24+J$15</f>
        <v>0.20367540437600001</v>
      </c>
      <c r="K24" s="3">
        <f>K$16*$H24+K$15</f>
        <v>0.21486165032799998</v>
      </c>
      <c r="L24" s="3">
        <f>L$16*$H24+L$15</f>
        <v>0.230242738512</v>
      </c>
      <c r="M24" s="10">
        <f>E24-I24</f>
        <v>1.5641223199999998E-3</v>
      </c>
      <c r="N24" s="10">
        <f t="shared" ref="N24:O24" si="1">F24-J24</f>
        <v>-6.2243404376000011E-2</v>
      </c>
      <c r="O24" s="10">
        <f t="shared" si="1"/>
        <v>4.1013349672000043E-2</v>
      </c>
      <c r="P24" s="10">
        <f>H24-L24</f>
        <v>4.3732614879999909E-3</v>
      </c>
      <c r="Q24" s="12">
        <f t="shared" ref="Q24:Q33" si="2">M24/0.54</f>
        <v>2.8965228148148145E-3</v>
      </c>
      <c r="R24" s="12">
        <f t="shared" ref="R24:R33" si="3">N24/0.54</f>
        <v>-0.11526556365925927</v>
      </c>
      <c r="S24" s="12">
        <f t="shared" ref="S24:S33" si="4">O24/0.54</f>
        <v>7.5950647540740809E-2</v>
      </c>
      <c r="T24" s="12">
        <f t="shared" ref="T24:T33" si="5">P24/0.54</f>
        <v>8.0986323851851682E-3</v>
      </c>
      <c r="U24" s="15">
        <f t="shared" ref="U24:V39" si="6">$W24*(U$23/$W$23)^-$W$16</f>
        <v>2.3860158167559651</v>
      </c>
      <c r="V24" s="15">
        <f t="shared" si="6"/>
        <v>1.9366799515046316</v>
      </c>
      <c r="W24" s="17">
        <f>(S24*W$13)/0.083</f>
        <v>1.6462074087444902</v>
      </c>
      <c r="X24" s="15">
        <f t="shared" ref="X24:X43" si="7">$W24*(X$23/$W$23)^-$W$16</f>
        <v>1.3525257918094287</v>
      </c>
      <c r="Y24" s="18">
        <f>U24/$Z$15</f>
        <v>108.45526439799842</v>
      </c>
      <c r="Z24" s="18">
        <f>V24/$Z$15</f>
        <v>88.030906886574172</v>
      </c>
      <c r="AA24" s="18">
        <f>W24/$Z$15</f>
        <v>74.827609488385917</v>
      </c>
      <c r="AB24" s="18">
        <f>X24/$Z$15</f>
        <v>61.478445082246765</v>
      </c>
      <c r="AC24" s="20">
        <f>(0.083*U24)/Q24</f>
        <v>68.371397517684144</v>
      </c>
      <c r="AD24" s="20">
        <f>(0.083*V24)/R24</f>
        <v>-1.3945573237299815</v>
      </c>
      <c r="AE24" s="20">
        <f>(0.083*W24)/S24</f>
        <v>1.7989999999999997</v>
      </c>
      <c r="AF24" s="20">
        <v>4.3</v>
      </c>
      <c r="AG24" s="25">
        <f>AC24-U$13</f>
        <v>68.298997517684143</v>
      </c>
      <c r="AH24" s="25">
        <f>AD24-V$13</f>
        <v>-1.7390573237299816</v>
      </c>
      <c r="AI24" s="25">
        <f>AE24-W$13</f>
        <v>0</v>
      </c>
      <c r="AJ24" s="25">
        <f>AF24-X$13</f>
        <v>0</v>
      </c>
      <c r="AK24" s="32">
        <f>0.4343*AG24*0.05</f>
        <v>1.4831127310965113</v>
      </c>
      <c r="AL24" s="32">
        <f>AK24*EXP(-0.013*(AL$23-AK$23))</f>
        <v>10.424336033671917</v>
      </c>
      <c r="AM24" s="34">
        <f>AL24*390</f>
        <v>4065.4910531320475</v>
      </c>
      <c r="AN24">
        <f>Y24*1</f>
        <v>108.45526439799842</v>
      </c>
      <c r="AO24">
        <f t="shared" ref="AO24:AO33" si="8">1/0.85*(AC24^2+(0.425*0.85-0.19)*AC24*Y24/0.02)^0.5</f>
        <v>307.16388405749768</v>
      </c>
      <c r="AP24" t="e">
        <f t="shared" ref="AP24:AP33" si="9">1/0.85*(AD24^2+(0.425*0.85-0.19)*AD24*Z24/0.02)^0.5</f>
        <v>#NUM!</v>
      </c>
      <c r="AQ24">
        <f t="shared" ref="AQ24:AQ33" si="10">1/0.85*(AE24^2+(0.425*0.85-0.19)*AE24*AA24/0.02)^0.5</f>
        <v>39.997858434600346</v>
      </c>
      <c r="AR24">
        <f t="shared" ref="AR24:AR33" si="11">1/0.85*(AF24^2+(0.425*0.85-0.19)*AF24*AB24/0.02)^0.5</f>
        <v>56.200943235714867</v>
      </c>
    </row>
    <row r="25" spans="1:44" x14ac:dyDescent="0.3">
      <c r="A25" s="7">
        <v>1</v>
      </c>
      <c r="C25" s="7">
        <v>0.15015400000000001</v>
      </c>
      <c r="D25" s="7">
        <v>1</v>
      </c>
      <c r="E25" s="5">
        <v>0.19608200000000001</v>
      </c>
      <c r="F25" s="5">
        <v>0.142072</v>
      </c>
      <c r="G25" s="5">
        <v>0.249999</v>
      </c>
      <c r="H25" s="5">
        <v>0.244667</v>
      </c>
      <c r="I25" s="3">
        <f>I$16*$H25+I$15</f>
        <v>0.19926967791</v>
      </c>
      <c r="J25" s="3">
        <f>J$16*$H25+J$15</f>
        <v>0.21241586453700001</v>
      </c>
      <c r="K25" s="3">
        <f>K$16*$H25+K$15</f>
        <v>0.22410136376099998</v>
      </c>
      <c r="L25" s="3">
        <f>L$16*$H25+L$15</f>
        <v>0.24016892519399999</v>
      </c>
      <c r="M25" s="10">
        <f t="shared" ref="M25:M33" si="12">E25-I25</f>
        <v>-3.1876779099999919E-3</v>
      </c>
      <c r="N25" s="10">
        <f t="shared" ref="N25:N33" si="13">F25-J25</f>
        <v>-7.0343864537000006E-2</v>
      </c>
      <c r="O25" s="10">
        <f t="shared" ref="O25:O33" si="14">G25-K25</f>
        <v>2.5897636239000016E-2</v>
      </c>
      <c r="P25" s="10">
        <f t="shared" ref="P25:P33" si="15">H25-L25</f>
        <v>4.4980748060000075E-3</v>
      </c>
      <c r="Q25" s="12">
        <f t="shared" si="2"/>
        <v>-5.9031072407407254E-3</v>
      </c>
      <c r="R25" s="12">
        <f t="shared" si="3"/>
        <v>-0.13026641580925927</v>
      </c>
      <c r="S25" s="12">
        <f t="shared" si="4"/>
        <v>4.7958585627777807E-2</v>
      </c>
      <c r="T25" s="12">
        <f t="shared" si="5"/>
        <v>8.329768159259272E-3</v>
      </c>
      <c r="U25" s="15">
        <f t="shared" si="6"/>
        <v>1.506635526652246</v>
      </c>
      <c r="V25" s="15">
        <f t="shared" si="6"/>
        <v>1.2229050613164725</v>
      </c>
      <c r="W25" s="17">
        <f>(S25*W$13)/0.083</f>
        <v>1.0394878981249669</v>
      </c>
      <c r="X25" s="15">
        <f t="shared" si="7"/>
        <v>0.85404438409134031</v>
      </c>
      <c r="Y25" s="18">
        <f>U25/$Z$15</f>
        <v>68.483433029647543</v>
      </c>
      <c r="Z25" s="18">
        <f>V25/$Z$15</f>
        <v>55.586593696203295</v>
      </c>
      <c r="AA25" s="18">
        <f>W25/$Z$15</f>
        <v>47.249449914771226</v>
      </c>
      <c r="AB25" s="18">
        <f>X25/$Z$15</f>
        <v>38.820199276879109</v>
      </c>
      <c r="AC25" s="20">
        <f t="shared" ref="AC25:AC43" si="16">(0.083*U25)/Q25</f>
        <v>-21.183885640614751</v>
      </c>
      <c r="AD25" s="20">
        <f t="shared" ref="AD25:AD43" si="17">(0.083*V25)/R25</f>
        <v>-0.77918103034237762</v>
      </c>
      <c r="AE25" s="20">
        <f t="shared" ref="AE25:AE43" si="18">(0.083*W25)/S25</f>
        <v>1.7989999999999995</v>
      </c>
      <c r="AF25" s="20">
        <v>4.3</v>
      </c>
      <c r="AG25" s="25">
        <f t="shared" ref="AG25:AG33" si="19">AC25-U$13</f>
        <v>-21.256285640614749</v>
      </c>
      <c r="AH25" s="25">
        <f t="shared" ref="AH25:AH33" si="20">AD25-V$13</f>
        <v>-1.1236810303423777</v>
      </c>
      <c r="AI25" s="25">
        <f t="shared" ref="AI25:AI33" si="21">AE25-W$13</f>
        <v>0</v>
      </c>
      <c r="AJ25" s="25">
        <f t="shared" ref="AJ25:AJ33" si="22">AF25-X$13</f>
        <v>0</v>
      </c>
      <c r="AK25" s="32">
        <f t="shared" ref="AK25:AK33" si="23">0.4343*AG25*0.05</f>
        <v>-0.46158024268594933</v>
      </c>
      <c r="AL25" s="32">
        <f t="shared" ref="AL25:AL43" si="24">AK25*EXP(-0.013*(AL$23-AK$23))</f>
        <v>-3.2443033192121238</v>
      </c>
      <c r="AM25" s="34">
        <f t="shared" ref="AM25:AM33" si="25">AL25*390</f>
        <v>-1265.2782944927283</v>
      </c>
      <c r="AN25">
        <f t="shared" ref="AN25:AN34" si="26">Y25*1</f>
        <v>68.483433029647543</v>
      </c>
      <c r="AO25" t="e">
        <f t="shared" si="8"/>
        <v>#NUM!</v>
      </c>
      <c r="AP25" t="e">
        <f t="shared" si="9"/>
        <v>#NUM!</v>
      </c>
      <c r="AQ25">
        <f t="shared" si="10"/>
        <v>31.809640861850106</v>
      </c>
      <c r="AR25">
        <f t="shared" si="11"/>
        <v>44.76468597240946</v>
      </c>
    </row>
    <row r="26" spans="1:44" x14ac:dyDescent="0.3">
      <c r="A26" s="7">
        <v>2</v>
      </c>
      <c r="C26" s="7">
        <v>0.149757</v>
      </c>
      <c r="D26" s="7">
        <v>2</v>
      </c>
      <c r="E26" s="5">
        <v>0.207513</v>
      </c>
      <c r="F26" s="5">
        <v>0.13509699999999999</v>
      </c>
      <c r="G26" s="5">
        <v>0.24244399999999999</v>
      </c>
      <c r="H26" s="5">
        <v>0.245419</v>
      </c>
      <c r="I26" s="3">
        <f>I$16*$H26+I$15</f>
        <v>0.19988160286999998</v>
      </c>
      <c r="J26" s="3">
        <f>J$16*$H26+J$15</f>
        <v>0.21306981200900002</v>
      </c>
      <c r="K26" s="3">
        <f>K$16*$H26+K$15</f>
        <v>0.22479266457699998</v>
      </c>
      <c r="L26" s="3">
        <f>L$16*$H26+L$15</f>
        <v>0.24091158685800002</v>
      </c>
      <c r="M26" s="10">
        <f t="shared" si="12"/>
        <v>7.6313971300000227E-3</v>
      </c>
      <c r="N26" s="10">
        <f t="shared" si="13"/>
        <v>-7.7972812009000025E-2</v>
      </c>
      <c r="O26" s="10">
        <f t="shared" si="14"/>
        <v>1.7651335423000014E-2</v>
      </c>
      <c r="P26" s="10">
        <f t="shared" si="15"/>
        <v>4.507413141999983E-3</v>
      </c>
      <c r="Q26" s="12">
        <f t="shared" si="2"/>
        <v>1.4132216907407449E-2</v>
      </c>
      <c r="R26" s="12">
        <f t="shared" si="3"/>
        <v>-0.14439409631296299</v>
      </c>
      <c r="S26" s="12">
        <f t="shared" si="4"/>
        <v>3.2687658190740765E-2</v>
      </c>
      <c r="T26" s="12">
        <f t="shared" si="5"/>
        <v>8.3470613740740419E-3</v>
      </c>
      <c r="U26" s="15">
        <f t="shared" si="6"/>
        <v>1.0268940684670744</v>
      </c>
      <c r="V26" s="15">
        <f t="shared" si="6"/>
        <v>0.83350878931856343</v>
      </c>
      <c r="W26" s="17">
        <f>(S26*W$13)/0.083</f>
        <v>0.70849514560412807</v>
      </c>
      <c r="X26" s="15">
        <f t="shared" si="7"/>
        <v>0.58210037976453555</v>
      </c>
      <c r="Y26" s="18">
        <f>U26/$Z$15</f>
        <v>46.677003112139751</v>
      </c>
      <c r="Z26" s="18">
        <f>V26/$Z$15</f>
        <v>37.886763150843791</v>
      </c>
      <c r="AA26" s="18">
        <f>W26/$Z$15</f>
        <v>32.204324800187642</v>
      </c>
      <c r="AB26" s="18">
        <f>X26/$Z$15</f>
        <v>26.459108171115254</v>
      </c>
      <c r="AC26" s="20">
        <f t="shared" si="16"/>
        <v>6.0310571399517956</v>
      </c>
      <c r="AD26" s="20">
        <f t="shared" si="17"/>
        <v>-0.47911397543217993</v>
      </c>
      <c r="AE26" s="20">
        <f t="shared" si="18"/>
        <v>1.7989999999999999</v>
      </c>
      <c r="AF26" s="20">
        <v>4.3</v>
      </c>
      <c r="AG26" s="25">
        <f t="shared" si="19"/>
        <v>5.9586571399517956</v>
      </c>
      <c r="AH26" s="25">
        <f t="shared" si="20"/>
        <v>-0.82361397543217985</v>
      </c>
      <c r="AI26" s="25">
        <f t="shared" si="21"/>
        <v>0</v>
      </c>
      <c r="AJ26" s="25">
        <f t="shared" si="22"/>
        <v>0</v>
      </c>
      <c r="AK26" s="32">
        <f t="shared" si="23"/>
        <v>0.12939223979405326</v>
      </c>
      <c r="AL26" s="32">
        <f t="shared" si="24"/>
        <v>0.90945762886509385</v>
      </c>
      <c r="AM26" s="34">
        <f t="shared" si="25"/>
        <v>354.68847525738659</v>
      </c>
      <c r="AN26">
        <f t="shared" si="26"/>
        <v>46.677003112139751</v>
      </c>
      <c r="AO26">
        <f t="shared" si="8"/>
        <v>58.194487775144225</v>
      </c>
      <c r="AP26" t="e">
        <f t="shared" si="9"/>
        <v>#NUM!</v>
      </c>
      <c r="AQ26">
        <f t="shared" si="10"/>
        <v>26.288519142157835</v>
      </c>
      <c r="AR26">
        <f t="shared" si="11"/>
        <v>37.066876603542063</v>
      </c>
    </row>
    <row r="27" spans="1:44" x14ac:dyDescent="0.3">
      <c r="A27" s="7">
        <v>3</v>
      </c>
      <c r="C27" s="7">
        <v>0.154365</v>
      </c>
      <c r="D27" s="7">
        <v>3</v>
      </c>
      <c r="E27" s="5">
        <v>0.20757500000000001</v>
      </c>
      <c r="F27" s="5">
        <v>0.137825</v>
      </c>
      <c r="G27" s="5">
        <v>0.24811</v>
      </c>
      <c r="H27" s="5">
        <v>0.243531</v>
      </c>
      <c r="I27" s="3">
        <f>I$16*$H27+I$15</f>
        <v>0.19834528062999998</v>
      </c>
      <c r="J27" s="3">
        <f>J$16*$H27+J$15</f>
        <v>0.211427986441</v>
      </c>
      <c r="K27" s="3">
        <f>K$16*$H27+K$15</f>
        <v>0.22305705827299999</v>
      </c>
      <c r="L27" s="3">
        <f>L$16*$H27+L$15</f>
        <v>0.23904703204200001</v>
      </c>
      <c r="M27" s="10">
        <f t="shared" si="12"/>
        <v>9.229719370000028E-3</v>
      </c>
      <c r="N27" s="10">
        <f t="shared" si="13"/>
        <v>-7.3602986440999996E-2</v>
      </c>
      <c r="O27" s="10">
        <f t="shared" si="14"/>
        <v>2.5052941727000011E-2</v>
      </c>
      <c r="P27" s="10">
        <f t="shared" si="15"/>
        <v>4.4839679579999903E-3</v>
      </c>
      <c r="Q27" s="12">
        <f t="shared" si="2"/>
        <v>1.7092072907407458E-2</v>
      </c>
      <c r="R27" s="12">
        <f t="shared" si="3"/>
        <v>-0.13630182674259259</v>
      </c>
      <c r="S27" s="12">
        <f t="shared" si="4"/>
        <v>4.6394336531481499E-2</v>
      </c>
      <c r="T27" s="12">
        <f t="shared" si="5"/>
        <v>8.3036443666666473E-3</v>
      </c>
      <c r="U27" s="15">
        <f t="shared" si="6"/>
        <v>1.4574941011876752</v>
      </c>
      <c r="V27" s="15">
        <f t="shared" si="6"/>
        <v>1.1830179772421565</v>
      </c>
      <c r="W27" s="17">
        <f t="shared" ref="W27:W43" si="27">(S27*W$13)/0.083</f>
        <v>1.005583270122111</v>
      </c>
      <c r="X27" s="15">
        <f t="shared" si="7"/>
        <v>0.82618830496547835</v>
      </c>
      <c r="Y27" s="18">
        <f>U27/$Z$15</f>
        <v>66.249731872167061</v>
      </c>
      <c r="Z27" s="18">
        <f>V27/$Z$15</f>
        <v>53.773544420098027</v>
      </c>
      <c r="AA27" s="18">
        <f>W27/$Z$15</f>
        <v>45.708330460095958</v>
      </c>
      <c r="AB27" s="18">
        <f>X27/$Z$15</f>
        <v>37.554013862067201</v>
      </c>
      <c r="AC27" s="20">
        <f t="shared" si="16"/>
        <v>7.077667586249853</v>
      </c>
      <c r="AD27" s="20">
        <f t="shared" si="17"/>
        <v>-0.72039014045301653</v>
      </c>
      <c r="AE27" s="20">
        <f t="shared" si="18"/>
        <v>1.7990000000000002</v>
      </c>
      <c r="AF27" s="20">
        <v>4.3</v>
      </c>
      <c r="AG27" s="25">
        <f t="shared" si="19"/>
        <v>7.005267586249853</v>
      </c>
      <c r="AH27" s="25">
        <f t="shared" si="20"/>
        <v>-1.0648901404530164</v>
      </c>
      <c r="AI27" s="25">
        <f t="shared" si="21"/>
        <v>0</v>
      </c>
      <c r="AJ27" s="25">
        <f t="shared" si="22"/>
        <v>0</v>
      </c>
      <c r="AK27" s="32">
        <f t="shared" si="23"/>
        <v>0.15211938563541558</v>
      </c>
      <c r="AL27" s="32">
        <f t="shared" si="24"/>
        <v>1.0691996365825187</v>
      </c>
      <c r="AM27" s="34">
        <f t="shared" si="25"/>
        <v>416.98785826718228</v>
      </c>
      <c r="AN27">
        <f t="shared" si="26"/>
        <v>66.249731872167061</v>
      </c>
      <c r="AO27">
        <f t="shared" si="8"/>
        <v>75.008600716475371</v>
      </c>
      <c r="AP27" t="e">
        <f t="shared" si="9"/>
        <v>#NUM!</v>
      </c>
      <c r="AQ27">
        <f t="shared" si="10"/>
        <v>31.288913026659248</v>
      </c>
      <c r="AR27">
        <f t="shared" si="11"/>
        <v>44.0380748738379</v>
      </c>
    </row>
    <row r="28" spans="1:44" x14ac:dyDescent="0.3">
      <c r="A28" s="7">
        <v>4</v>
      </c>
      <c r="C28" s="7">
        <v>0.152641</v>
      </c>
      <c r="D28" s="7">
        <v>4</v>
      </c>
      <c r="E28" s="5">
        <v>0.211863</v>
      </c>
      <c r="F28" s="5">
        <v>0.14322799999999999</v>
      </c>
      <c r="G28" s="5">
        <v>0.237456</v>
      </c>
      <c r="H28" s="5">
        <v>0.23869499999999999</v>
      </c>
      <c r="I28" s="3">
        <f>I$16*$H28+I$15</f>
        <v>0.19441008234999999</v>
      </c>
      <c r="J28" s="3">
        <f>J$16*$H28+J$15</f>
        <v>0.207222547645</v>
      </c>
      <c r="K28" s="3">
        <f>K$16*$H28+K$15</f>
        <v>0.21861140568499998</v>
      </c>
      <c r="L28" s="3">
        <f>L$16*$H28+L$15</f>
        <v>0.23427108549</v>
      </c>
      <c r="M28" s="10">
        <f t="shared" si="12"/>
        <v>1.745291765000001E-2</v>
      </c>
      <c r="N28" s="10">
        <f t="shared" si="13"/>
        <v>-6.3994547645000011E-2</v>
      </c>
      <c r="O28" s="10">
        <f t="shared" si="14"/>
        <v>1.8844594315000018E-2</v>
      </c>
      <c r="P28" s="10">
        <f t="shared" si="15"/>
        <v>4.4239145099999877E-3</v>
      </c>
      <c r="Q28" s="12">
        <f t="shared" si="2"/>
        <v>3.2320217870370385E-2</v>
      </c>
      <c r="R28" s="12">
        <f t="shared" si="3"/>
        <v>-0.11850842156481482</v>
      </c>
      <c r="S28" s="12">
        <f t="shared" si="4"/>
        <v>3.4897396879629658E-2</v>
      </c>
      <c r="T28" s="12">
        <f t="shared" si="5"/>
        <v>8.1924342777777541E-3</v>
      </c>
      <c r="U28" s="15">
        <f t="shared" si="6"/>
        <v>1.0963137723577923</v>
      </c>
      <c r="V28" s="15">
        <f t="shared" si="6"/>
        <v>0.88985533481101176</v>
      </c>
      <c r="W28" s="17">
        <f t="shared" si="27"/>
        <v>0.75639056610185251</v>
      </c>
      <c r="X28" s="15">
        <f t="shared" si="7"/>
        <v>0.62145130917271729</v>
      </c>
      <c r="Y28" s="18">
        <f>U28/$Z$15</f>
        <v>49.832444198081468</v>
      </c>
      <c r="Z28" s="18">
        <f>V28/$Z$15</f>
        <v>40.4479697641369</v>
      </c>
      <c r="AA28" s="18">
        <f>W28/$Z$15</f>
        <v>34.381389368266028</v>
      </c>
      <c r="AB28" s="18">
        <f>X28/$Z$15</f>
        <v>28.24778678057806</v>
      </c>
      <c r="AC28" s="20">
        <f t="shared" si="16"/>
        <v>2.815390770899342</v>
      </c>
      <c r="AD28" s="20">
        <f t="shared" si="17"/>
        <v>-0.62322990901468933</v>
      </c>
      <c r="AE28" s="20">
        <f t="shared" si="18"/>
        <v>1.7990000000000002</v>
      </c>
      <c r="AF28" s="20">
        <v>4.3</v>
      </c>
      <c r="AG28" s="25">
        <f t="shared" si="19"/>
        <v>2.742990770899342</v>
      </c>
      <c r="AH28" s="25">
        <f t="shared" si="20"/>
        <v>-0.96772990901468936</v>
      </c>
      <c r="AI28" s="25">
        <f t="shared" si="21"/>
        <v>0</v>
      </c>
      <c r="AJ28" s="25">
        <f t="shared" si="22"/>
        <v>0</v>
      </c>
      <c r="AK28" s="32">
        <f t="shared" si="23"/>
        <v>5.9564044590079218E-2</v>
      </c>
      <c r="AL28" s="32">
        <f t="shared" si="24"/>
        <v>0.41865706045995665</v>
      </c>
      <c r="AM28" s="34">
        <f t="shared" si="25"/>
        <v>163.27625357938308</v>
      </c>
      <c r="AN28">
        <f t="shared" si="26"/>
        <v>49.832444198081468</v>
      </c>
      <c r="AO28">
        <f t="shared" si="8"/>
        <v>40.910508587257453</v>
      </c>
      <c r="AP28" t="e">
        <f t="shared" si="9"/>
        <v>#NUM!</v>
      </c>
      <c r="AQ28">
        <f t="shared" si="10"/>
        <v>27.15698751561175</v>
      </c>
      <c r="AR28">
        <f t="shared" si="11"/>
        <v>38.276687087996514</v>
      </c>
    </row>
    <row r="29" spans="1:44" x14ac:dyDescent="0.3">
      <c r="A29" s="7">
        <v>5</v>
      </c>
      <c r="C29" s="7">
        <v>0.15306800000000001</v>
      </c>
      <c r="D29" s="7">
        <v>5</v>
      </c>
      <c r="E29" s="5">
        <v>0.20143900000000001</v>
      </c>
      <c r="F29" s="5">
        <v>0.14294000000000001</v>
      </c>
      <c r="G29" s="5">
        <v>0.23907300000000001</v>
      </c>
      <c r="H29" s="5">
        <v>0.25252000000000002</v>
      </c>
      <c r="I29" s="3">
        <f>I$16*$H29+I$15</f>
        <v>0.2056598996</v>
      </c>
      <c r="J29" s="3">
        <f>J$16*$H29+J$15</f>
        <v>0.21924491972000004</v>
      </c>
      <c r="K29" s="3">
        <f>K$16*$H29+K$15</f>
        <v>0.23132049316</v>
      </c>
      <c r="L29" s="3">
        <f>L$16*$H29+L$15</f>
        <v>0.24792440664000004</v>
      </c>
      <c r="M29" s="10">
        <f t="shared" si="12"/>
        <v>-4.2208995999999943E-3</v>
      </c>
      <c r="N29" s="10">
        <f t="shared" si="13"/>
        <v>-7.6304919720000031E-2</v>
      </c>
      <c r="O29" s="10">
        <f t="shared" si="14"/>
        <v>7.7525068400000063E-3</v>
      </c>
      <c r="P29" s="10">
        <f t="shared" si="15"/>
        <v>4.5955933599999832E-3</v>
      </c>
      <c r="Q29" s="12">
        <f t="shared" si="2"/>
        <v>-7.8164807407407298E-3</v>
      </c>
      <c r="R29" s="12">
        <f t="shared" si="3"/>
        <v>-0.14130540688888893</v>
      </c>
      <c r="S29" s="12">
        <f t="shared" si="4"/>
        <v>1.435649414814816E-2</v>
      </c>
      <c r="T29" s="12">
        <f t="shared" si="5"/>
        <v>8.5103580740740429E-3</v>
      </c>
      <c r="U29" s="15">
        <f t="shared" si="6"/>
        <v>0.45101422067891239</v>
      </c>
      <c r="V29" s="15">
        <f t="shared" si="6"/>
        <v>0.36607896431294751</v>
      </c>
      <c r="W29" s="17">
        <f t="shared" si="27"/>
        <v>0.31117268641588602</v>
      </c>
      <c r="X29" s="15">
        <f t="shared" si="7"/>
        <v>0.25565981652645864</v>
      </c>
      <c r="Y29" s="18">
        <f>U29/$Z$15</f>
        <v>20.50064639449602</v>
      </c>
      <c r="Z29" s="18">
        <f>V29/$Z$15</f>
        <v>16.639952923315796</v>
      </c>
      <c r="AA29" s="18">
        <f>W29/$Z$15</f>
        <v>14.14421301890391</v>
      </c>
      <c r="AB29" s="18">
        <f>X29/$Z$15</f>
        <v>11.620900751202665</v>
      </c>
      <c r="AC29" s="20">
        <f t="shared" si="16"/>
        <v>-4.7891348495540811</v>
      </c>
      <c r="AD29" s="20">
        <f t="shared" si="17"/>
        <v>-0.21502754004216262</v>
      </c>
      <c r="AE29" s="20">
        <f t="shared" si="18"/>
        <v>1.7990000000000002</v>
      </c>
      <c r="AF29" s="20">
        <v>4.3</v>
      </c>
      <c r="AG29" s="25">
        <f t="shared" si="19"/>
        <v>-4.8615348495540811</v>
      </c>
      <c r="AH29" s="25">
        <f t="shared" si="20"/>
        <v>-0.55952754004216265</v>
      </c>
      <c r="AI29" s="25">
        <f t="shared" si="21"/>
        <v>0</v>
      </c>
      <c r="AJ29" s="25">
        <f t="shared" si="22"/>
        <v>0</v>
      </c>
      <c r="AK29" s="32">
        <f t="shared" si="23"/>
        <v>-0.10556822925806689</v>
      </c>
      <c r="AL29" s="32">
        <f t="shared" si="24"/>
        <v>-0.74200610189097793</v>
      </c>
      <c r="AM29" s="34">
        <f t="shared" si="25"/>
        <v>-289.38237973748141</v>
      </c>
      <c r="AN29">
        <f t="shared" si="26"/>
        <v>20.50064639449602</v>
      </c>
      <c r="AO29" t="e">
        <f t="shared" si="8"/>
        <v>#NUM!</v>
      </c>
      <c r="AP29" t="e">
        <f t="shared" si="9"/>
        <v>#NUM!</v>
      </c>
      <c r="AQ29">
        <f t="shared" si="10"/>
        <v>17.493962352642829</v>
      </c>
      <c r="AR29">
        <f t="shared" si="11"/>
        <v>24.855486525650072</v>
      </c>
    </row>
    <row r="30" spans="1:44" x14ac:dyDescent="0.3">
      <c r="A30" s="7">
        <v>6</v>
      </c>
      <c r="C30" s="7">
        <v>0.153251</v>
      </c>
      <c r="D30" s="7">
        <v>6</v>
      </c>
      <c r="E30" s="5">
        <v>0.19703100000000001</v>
      </c>
      <c r="F30" s="5">
        <v>0.140907</v>
      </c>
      <c r="G30" s="5">
        <v>0.22906699999999999</v>
      </c>
      <c r="H30" s="5">
        <v>0.25605299999999998</v>
      </c>
      <c r="I30" s="3">
        <f>I$16*$H30+I$15</f>
        <v>0.20853480768999996</v>
      </c>
      <c r="J30" s="3">
        <f>J$16*$H30+J$15</f>
        <v>0.22231725538299998</v>
      </c>
      <c r="K30" s="3">
        <f>K$16*$H30+K$15</f>
        <v>0.23456831999899996</v>
      </c>
      <c r="L30" s="3">
        <f>L$16*$H30+L$15</f>
        <v>0.25141353384599996</v>
      </c>
      <c r="M30" s="10">
        <f t="shared" si="12"/>
        <v>-1.1503807689999951E-2</v>
      </c>
      <c r="N30" s="10">
        <f t="shared" si="13"/>
        <v>-8.141025538299998E-2</v>
      </c>
      <c r="O30" s="10">
        <f t="shared" si="14"/>
        <v>-5.5013199989999706E-3</v>
      </c>
      <c r="P30" s="10">
        <f t="shared" si="15"/>
        <v>4.6394661540000159E-3</v>
      </c>
      <c r="Q30" s="12">
        <f t="shared" si="2"/>
        <v>-2.1303347574073983E-2</v>
      </c>
      <c r="R30" s="12">
        <f t="shared" si="3"/>
        <v>-0.15075973219074068</v>
      </c>
      <c r="S30" s="12">
        <f t="shared" si="4"/>
        <v>-1.0187629627777722E-2</v>
      </c>
      <c r="T30" s="12">
        <f t="shared" si="5"/>
        <v>8.5916039888889184E-3</v>
      </c>
      <c r="U30" s="15">
        <f t="shared" si="6"/>
        <v>-0.32004790234461555</v>
      </c>
      <c r="V30" s="15">
        <f t="shared" si="6"/>
        <v>-0.25977629806102986</v>
      </c>
      <c r="W30" s="17">
        <f t="shared" si="27"/>
        <v>-0.22081380361894121</v>
      </c>
      <c r="X30" s="15">
        <f t="shared" si="7"/>
        <v>-0.18142086045520581</v>
      </c>
      <c r="Y30" s="18">
        <f>U30/$Z$15</f>
        <v>-14.547631924755253</v>
      </c>
      <c r="Z30" s="18">
        <f>V30/$Z$15</f>
        <v>-11.808013548228631</v>
      </c>
      <c r="AA30" s="18">
        <f>W30/$Z$15</f>
        <v>-10.036991073588236</v>
      </c>
      <c r="AB30" s="18">
        <f>X30/$Z$15</f>
        <v>-8.2464027479639004</v>
      </c>
      <c r="AC30" s="20">
        <f t="shared" si="16"/>
        <v>1.2469390457174561</v>
      </c>
      <c r="AD30" s="20">
        <f t="shared" si="17"/>
        <v>0.14301851313841571</v>
      </c>
      <c r="AE30" s="20">
        <f t="shared" si="18"/>
        <v>1.7989999999999999</v>
      </c>
      <c r="AF30" s="20">
        <v>4.3</v>
      </c>
      <c r="AG30" s="25">
        <f t="shared" si="19"/>
        <v>1.174539045717456</v>
      </c>
      <c r="AH30" s="25">
        <f t="shared" si="20"/>
        <v>-0.20148148686158426</v>
      </c>
      <c r="AI30" s="25">
        <f t="shared" si="21"/>
        <v>0</v>
      </c>
      <c r="AJ30" s="25">
        <f t="shared" si="22"/>
        <v>0</v>
      </c>
      <c r="AK30" s="32">
        <f>0.4343*AG30*0.05</f>
        <v>2.5505115377754562E-2</v>
      </c>
      <c r="AL30" s="32">
        <f t="shared" si="24"/>
        <v>0.17926748769712048</v>
      </c>
      <c r="AM30" s="34">
        <f t="shared" si="25"/>
        <v>69.91432020187699</v>
      </c>
      <c r="AN30">
        <f t="shared" si="26"/>
        <v>-14.547631924755253</v>
      </c>
      <c r="AO30" t="e">
        <f t="shared" si="8"/>
        <v>#NUM!</v>
      </c>
      <c r="AP30" t="e">
        <f t="shared" si="9"/>
        <v>#NUM!</v>
      </c>
      <c r="AQ30" t="e">
        <f t="shared" si="10"/>
        <v>#NUM!</v>
      </c>
      <c r="AR30" t="e">
        <f t="shared" si="11"/>
        <v>#NUM!</v>
      </c>
    </row>
    <row r="31" spans="1:44" x14ac:dyDescent="0.3">
      <c r="A31" s="7">
        <v>7</v>
      </c>
      <c r="C31" s="7">
        <v>0.14756</v>
      </c>
      <c r="D31" s="7">
        <v>7</v>
      </c>
      <c r="E31" s="5">
        <v>0.195049</v>
      </c>
      <c r="F31" s="5">
        <v>0.14163400000000001</v>
      </c>
      <c r="G31" s="5">
        <v>0.249254</v>
      </c>
      <c r="H31" s="5">
        <v>0.25821100000000002</v>
      </c>
      <c r="I31" s="3">
        <f>I$16*$H31+I$15</f>
        <v>0.21029083703000001</v>
      </c>
      <c r="J31" s="3">
        <f>J$16*$H31+J$15</f>
        <v>0.22419387592100004</v>
      </c>
      <c r="K31" s="3">
        <f>K$16*$H31+K$15</f>
        <v>0.23655213271299999</v>
      </c>
      <c r="L31" s="3">
        <f>L$16*$H31+L$15</f>
        <v>0.25354473580200004</v>
      </c>
      <c r="M31" s="10">
        <f t="shared" si="12"/>
        <v>-1.5241837030000011E-2</v>
      </c>
      <c r="N31" s="10">
        <f t="shared" si="13"/>
        <v>-8.2559875921000031E-2</v>
      </c>
      <c r="O31" s="10">
        <f t="shared" si="14"/>
        <v>1.2701867287000013E-2</v>
      </c>
      <c r="P31" s="10">
        <f t="shared" si="15"/>
        <v>4.6662641979999808E-3</v>
      </c>
      <c r="Q31" s="12">
        <f t="shared" si="2"/>
        <v>-2.8225624129629649E-2</v>
      </c>
      <c r="R31" s="12">
        <f t="shared" si="3"/>
        <v>-0.15288865911296301</v>
      </c>
      <c r="S31" s="12">
        <f t="shared" si="4"/>
        <v>2.3521976457407428E-2</v>
      </c>
      <c r="T31" s="12">
        <f t="shared" si="5"/>
        <v>8.641229996296261E-3</v>
      </c>
      <c r="U31" s="15">
        <f t="shared" si="6"/>
        <v>0.73895101208492142</v>
      </c>
      <c r="V31" s="15">
        <f t="shared" si="6"/>
        <v>0.59979133423963138</v>
      </c>
      <c r="W31" s="17">
        <f t="shared" si="27"/>
        <v>0.50983175478163811</v>
      </c>
      <c r="X31" s="15">
        <f t="shared" si="7"/>
        <v>0.418878322477926</v>
      </c>
      <c r="Y31" s="18">
        <f>U31/$Z$15</f>
        <v>33.588682367496432</v>
      </c>
      <c r="Z31" s="18">
        <f>V31/$Z$15</f>
        <v>27.263242465437791</v>
      </c>
      <c r="AA31" s="18">
        <f>W31/$Z$15</f>
        <v>23.174170671892643</v>
      </c>
      <c r="AB31" s="18">
        <f>X31/$Z$15</f>
        <v>19.039923748996639</v>
      </c>
      <c r="AC31" s="20">
        <f t="shared" si="16"/>
        <v>-2.1729522692348429</v>
      </c>
      <c r="AD31" s="20">
        <f t="shared" si="17"/>
        <v>-0.32561395351833827</v>
      </c>
      <c r="AE31" s="20">
        <f t="shared" si="18"/>
        <v>1.7990000000000002</v>
      </c>
      <c r="AF31" s="20">
        <v>4.3</v>
      </c>
      <c r="AG31" s="25">
        <f t="shared" si="19"/>
        <v>-2.2453522692348429</v>
      </c>
      <c r="AH31" s="25">
        <f t="shared" si="20"/>
        <v>-0.67011395351833825</v>
      </c>
      <c r="AI31" s="25">
        <f t="shared" si="21"/>
        <v>0</v>
      </c>
      <c r="AJ31" s="25">
        <f t="shared" si="22"/>
        <v>0</v>
      </c>
      <c r="AK31" s="32">
        <f t="shared" si="23"/>
        <v>-4.8757824526434623E-2</v>
      </c>
      <c r="AL31" s="32">
        <f t="shared" si="24"/>
        <v>-0.34270351570550306</v>
      </c>
      <c r="AM31" s="34">
        <f t="shared" si="25"/>
        <v>-133.65437112514618</v>
      </c>
      <c r="AN31">
        <f t="shared" si="26"/>
        <v>33.588682367496432</v>
      </c>
      <c r="AO31" t="e">
        <f t="shared" si="8"/>
        <v>#NUM!</v>
      </c>
      <c r="AP31" t="e">
        <f t="shared" si="9"/>
        <v>#NUM!</v>
      </c>
      <c r="AQ31">
        <f t="shared" si="10"/>
        <v>22.328465784343187</v>
      </c>
      <c r="AR31">
        <f t="shared" si="11"/>
        <v>31.557410582554841</v>
      </c>
    </row>
    <row r="32" spans="1:44" x14ac:dyDescent="0.3">
      <c r="A32" s="7">
        <v>8</v>
      </c>
      <c r="C32" s="7">
        <v>0.15315999999999999</v>
      </c>
      <c r="D32" s="7">
        <v>8</v>
      </c>
      <c r="E32" s="5">
        <v>0.19616800000000001</v>
      </c>
      <c r="F32" s="5">
        <v>0.146395</v>
      </c>
      <c r="G32" s="5">
        <v>0.256992</v>
      </c>
      <c r="H32" s="5">
        <v>0.26455899999999999</v>
      </c>
      <c r="I32" s="3">
        <f>I$16*$H32+I$15</f>
        <v>0.21545639506999997</v>
      </c>
      <c r="J32" s="3">
        <f>J$16*$H32+J$15</f>
        <v>0.22971416654900001</v>
      </c>
      <c r="K32" s="3">
        <f>K$16*$H32+K$15</f>
        <v>0.24238774119699996</v>
      </c>
      <c r="L32" s="3">
        <f>L$16*$H32+L$15</f>
        <v>0.259813906338</v>
      </c>
      <c r="M32" s="10">
        <f t="shared" si="12"/>
        <v>-1.9288395069999964E-2</v>
      </c>
      <c r="N32" s="10">
        <f t="shared" si="13"/>
        <v>-8.3319166549000012E-2</v>
      </c>
      <c r="O32" s="10">
        <f t="shared" si="14"/>
        <v>1.4604258803000036E-2</v>
      </c>
      <c r="P32" s="10">
        <f t="shared" si="15"/>
        <v>4.7450936619999884E-3</v>
      </c>
      <c r="Q32" s="12">
        <f t="shared" si="2"/>
        <v>-3.5719250129629558E-2</v>
      </c>
      <c r="R32" s="12">
        <f t="shared" si="3"/>
        <v>-0.15429475286851854</v>
      </c>
      <c r="S32" s="12">
        <f t="shared" si="4"/>
        <v>2.7044923709259323E-2</v>
      </c>
      <c r="T32" s="12">
        <f t="shared" si="5"/>
        <v>8.787210485185163E-3</v>
      </c>
      <c r="U32" s="15">
        <f t="shared" si="6"/>
        <v>0.84962561640618939</v>
      </c>
      <c r="V32" s="15">
        <f t="shared" si="6"/>
        <v>0.68962363368395219</v>
      </c>
      <c r="W32" s="17">
        <f t="shared" si="27"/>
        <v>0.58619057533683749</v>
      </c>
      <c r="X32" s="15">
        <f t="shared" si="7"/>
        <v>0.48161481223277491</v>
      </c>
      <c r="Y32" s="18">
        <f>U32/$Z$15</f>
        <v>38.619346200281335</v>
      </c>
      <c r="Z32" s="18">
        <f>V32/$Z$15</f>
        <v>31.34652880381601</v>
      </c>
      <c r="AA32" s="18">
        <f>W32/$Z$15</f>
        <v>26.645026151674433</v>
      </c>
      <c r="AB32" s="18">
        <f>X32/$Z$15</f>
        <v>21.891582374217045</v>
      </c>
      <c r="AC32" s="20">
        <f t="shared" si="16"/>
        <v>-1.9742555038471372</v>
      </c>
      <c r="AD32" s="20">
        <f t="shared" si="17"/>
        <v>-0.37097024060528966</v>
      </c>
      <c r="AE32" s="20">
        <f t="shared" si="18"/>
        <v>1.7989999999999997</v>
      </c>
      <c r="AF32" s="20">
        <v>4.3</v>
      </c>
      <c r="AG32" s="25">
        <f t="shared" si="19"/>
        <v>-2.0466555038471372</v>
      </c>
      <c r="AH32" s="25">
        <f t="shared" si="20"/>
        <v>-0.71547024060528963</v>
      </c>
      <c r="AI32" s="25">
        <f t="shared" si="21"/>
        <v>0</v>
      </c>
      <c r="AJ32" s="25">
        <f t="shared" si="22"/>
        <v>0</v>
      </c>
      <c r="AK32" s="32">
        <f t="shared" si="23"/>
        <v>-4.4443124266040586E-2</v>
      </c>
      <c r="AL32" s="32">
        <f t="shared" si="24"/>
        <v>-0.31237683557130608</v>
      </c>
      <c r="AM32" s="34">
        <f t="shared" si="25"/>
        <v>-121.82696587280937</v>
      </c>
      <c r="AN32">
        <f t="shared" si="26"/>
        <v>38.619346200281335</v>
      </c>
      <c r="AO32" t="e">
        <f t="shared" si="8"/>
        <v>#NUM!</v>
      </c>
      <c r="AP32" t="e">
        <f t="shared" si="9"/>
        <v>#NUM!</v>
      </c>
      <c r="AQ32">
        <f t="shared" si="10"/>
        <v>23.928229438263596</v>
      </c>
      <c r="AR32">
        <f t="shared" si="11"/>
        <v>33.781522734433231</v>
      </c>
    </row>
    <row r="33" spans="1:44" x14ac:dyDescent="0.3">
      <c r="A33" s="7">
        <v>9</v>
      </c>
      <c r="C33" s="7">
        <v>0.150951</v>
      </c>
      <c r="D33" s="7">
        <v>9</v>
      </c>
      <c r="E33" s="5">
        <v>0.19614599999999999</v>
      </c>
      <c r="F33" s="5">
        <v>0.14261799999999999</v>
      </c>
      <c r="G33" s="5">
        <v>0.26378099999999999</v>
      </c>
      <c r="H33" s="5">
        <v>0.25608900000000001</v>
      </c>
      <c r="I33" s="3">
        <f>I$16*$H33+I$15</f>
        <v>0.20856410197</v>
      </c>
      <c r="J33" s="3">
        <f>J$16*$H33+J$15</f>
        <v>0.22234856137900003</v>
      </c>
      <c r="K33" s="3">
        <f>K$16*$H33+K$15</f>
        <v>0.23460141418699998</v>
      </c>
      <c r="L33" s="3">
        <f>L$16*$H33+L$15</f>
        <v>0.25144908679800004</v>
      </c>
      <c r="M33" s="10">
        <f t="shared" si="12"/>
        <v>-1.2418101970000012E-2</v>
      </c>
      <c r="N33" s="10">
        <f t="shared" si="13"/>
        <v>-7.9730561379000031E-2</v>
      </c>
      <c r="O33" s="10">
        <f t="shared" si="14"/>
        <v>2.9179585813000009E-2</v>
      </c>
      <c r="P33" s="10">
        <f t="shared" si="15"/>
        <v>4.6399132019999678E-3</v>
      </c>
      <c r="Q33" s="12">
        <f t="shared" si="2"/>
        <v>-2.2996485129629651E-2</v>
      </c>
      <c r="R33" s="12">
        <f t="shared" si="3"/>
        <v>-0.14764918773888894</v>
      </c>
      <c r="S33" s="12">
        <f t="shared" si="4"/>
        <v>5.4036270024074087E-2</v>
      </c>
      <c r="T33" s="12">
        <f t="shared" si="5"/>
        <v>8.5924318555554956E-3</v>
      </c>
      <c r="U33" s="15">
        <f t="shared" si="6"/>
        <v>1.6975680804666833</v>
      </c>
      <c r="V33" s="15">
        <f t="shared" si="6"/>
        <v>1.3778810872360105</v>
      </c>
      <c r="W33" s="17">
        <f t="shared" si="27"/>
        <v>1.1712198767868587</v>
      </c>
      <c r="X33" s="15">
        <f t="shared" si="7"/>
        <v>0.96227552058111177</v>
      </c>
      <c r="Y33" s="18">
        <f>U33/$Z$15</f>
        <v>77.162185475758335</v>
      </c>
      <c r="Z33" s="18">
        <f>V33/$Z$15</f>
        <v>62.630958510727758</v>
      </c>
      <c r="AA33" s="18">
        <f>W33/$Z$15</f>
        <v>53.237267126675398</v>
      </c>
      <c r="AB33" s="18">
        <f>X33/$Z$15</f>
        <v>43.739796390050536</v>
      </c>
      <c r="AC33" s="20">
        <f t="shared" si="16"/>
        <v>-6.1269428734217968</v>
      </c>
      <c r="AD33" s="20">
        <f t="shared" si="17"/>
        <v>-0.77456660610173345</v>
      </c>
      <c r="AE33" s="20">
        <f t="shared" si="18"/>
        <v>1.7989999999999999</v>
      </c>
      <c r="AF33" s="20">
        <v>4.3</v>
      </c>
      <c r="AG33" s="25">
        <f t="shared" si="19"/>
        <v>-6.1993428734217968</v>
      </c>
      <c r="AH33" s="25">
        <f t="shared" si="20"/>
        <v>-1.1190666061017334</v>
      </c>
      <c r="AI33" s="25">
        <f t="shared" si="21"/>
        <v>0</v>
      </c>
      <c r="AJ33" s="25">
        <f t="shared" si="22"/>
        <v>0</v>
      </c>
      <c r="AK33" s="32">
        <f t="shared" si="23"/>
        <v>-0.13461873049635434</v>
      </c>
      <c r="AL33" s="32">
        <f t="shared" si="24"/>
        <v>-0.94619299915442279</v>
      </c>
      <c r="AM33" s="34">
        <f t="shared" si="25"/>
        <v>-369.01526967022488</v>
      </c>
      <c r="AN33">
        <f t="shared" si="26"/>
        <v>77.162185475758335</v>
      </c>
      <c r="AO33" t="e">
        <f t="shared" si="8"/>
        <v>#NUM!</v>
      </c>
      <c r="AP33" t="e">
        <f t="shared" si="9"/>
        <v>#NUM!</v>
      </c>
      <c r="AQ33">
        <f t="shared" si="10"/>
        <v>33.756710192660911</v>
      </c>
      <c r="AR33">
        <f t="shared" si="11"/>
        <v>47.482426227661229</v>
      </c>
    </row>
    <row r="34" spans="1:44" x14ac:dyDescent="0.3">
      <c r="D34" s="7">
        <v>0</v>
      </c>
      <c r="E34" s="5">
        <v>0.30685000000000001</v>
      </c>
      <c r="F34" s="5">
        <v>0.28368900000000002</v>
      </c>
      <c r="G34" s="5">
        <v>7.1837999999999999E-2</v>
      </c>
      <c r="H34" s="5">
        <v>0.37463099999999999</v>
      </c>
      <c r="I34" s="3">
        <f>I$16*$H34+I$15</f>
        <v>0.30502528362999998</v>
      </c>
      <c r="J34" s="3">
        <f>J$16*$H34+J$15</f>
        <v>0.32543398854099997</v>
      </c>
      <c r="K34" s="3">
        <f>K$16*$H34+K$15</f>
        <v>0.343575059573</v>
      </c>
      <c r="L34" s="3">
        <f>L$16*$H34+L$15</f>
        <v>0.368519032242</v>
      </c>
      <c r="M34" s="10">
        <f t="shared" ref="M34:M43" si="28">E34-I34</f>
        <v>1.8247163700000346E-3</v>
      </c>
      <c r="N34" s="10">
        <f t="shared" ref="N34:N43" si="29">F34-J34</f>
        <v>-4.174498854099995E-2</v>
      </c>
      <c r="O34" s="10">
        <f t="shared" ref="O34:O43" si="30">G34-K34</f>
        <v>-0.27173705957299998</v>
      </c>
      <c r="P34" s="10">
        <f t="shared" ref="P34:P43" si="31">H34-L34</f>
        <v>6.111967757999992E-3</v>
      </c>
      <c r="Q34" s="12">
        <f t="shared" ref="Q34:Q43" si="32">M34/0.54</f>
        <v>3.3791043888889527E-3</v>
      </c>
      <c r="R34" s="12">
        <f t="shared" ref="R34:R43" si="33">N34/0.54</f>
        <v>-7.7305534335185083E-2</v>
      </c>
      <c r="S34" s="12">
        <f t="shared" ref="S34:S43" si="34">O34/0.54</f>
        <v>-0.50321677698703693</v>
      </c>
      <c r="T34" s="12">
        <f t="shared" ref="T34:T43" si="35">P34/0.54</f>
        <v>1.1318458811111095E-2</v>
      </c>
      <c r="U34" s="15">
        <f t="shared" si="6"/>
        <v>-15.808728799895601</v>
      </c>
      <c r="V34" s="15">
        <f t="shared" si="6"/>
        <v>-12.831619937523261</v>
      </c>
      <c r="W34" s="17">
        <f t="shared" si="27"/>
        <v>-10.907072069875655</v>
      </c>
      <c r="X34" s="15">
        <f t="shared" si="7"/>
        <v>-8.9612622378379552</v>
      </c>
      <c r="Y34" s="18">
        <f>U34/$Z$15</f>
        <v>-718.57858181343647</v>
      </c>
      <c r="Z34" s="18">
        <f>V34/$Z$15</f>
        <v>-583.25545170560281</v>
      </c>
      <c r="AA34" s="18">
        <f>W34/$Z$15</f>
        <v>-495.77600317616617</v>
      </c>
      <c r="AB34" s="18">
        <f>X34/$Z$15</f>
        <v>-407.33010171990708</v>
      </c>
      <c r="AC34" s="20">
        <f t="shared" si="16"/>
        <v>-388.30540266995439</v>
      </c>
      <c r="AD34" s="20">
        <f t="shared" si="17"/>
        <v>13.776820301075032</v>
      </c>
      <c r="AE34" s="20">
        <f t="shared" si="18"/>
        <v>1.7989999999999999</v>
      </c>
      <c r="AF34" s="20">
        <v>5.3</v>
      </c>
      <c r="AG34" s="25">
        <f t="shared" ref="AG34:AG43" si="36">AC34-U$13</f>
        <v>-388.37780266995441</v>
      </c>
      <c r="AH34" s="25">
        <f t="shared" ref="AH34:AH43" si="37">AD34-V$13</f>
        <v>13.432320301075032</v>
      </c>
      <c r="AI34" s="25">
        <f t="shared" ref="AI34:AI43" si="38">AE34-W$13</f>
        <v>0</v>
      </c>
      <c r="AJ34" s="25">
        <f t="shared" ref="AJ34:AJ43" si="39">AF34-X$13</f>
        <v>1</v>
      </c>
      <c r="AK34" s="32">
        <f t="shared" ref="AK34:AK43" si="40">0.4343*AG34*0.05</f>
        <v>-8.4336239849780608</v>
      </c>
      <c r="AL34" s="32">
        <f t="shared" si="24"/>
        <v>-59.277308162575274</v>
      </c>
      <c r="AM34" s="34">
        <f t="shared" ref="AM34:AM43" si="41">AL34*390</f>
        <v>-23118.150183404356</v>
      </c>
      <c r="AN34">
        <f t="shared" si="26"/>
        <v>-718.57858181343647</v>
      </c>
      <c r="AO34">
        <f t="shared" ref="AO34:AO43" si="42">1/0.85*(AC34^2+(0.425*0.85-0.19)*AC34*Y34/0.02)^0.5</f>
        <v>1874.9700323729644</v>
      </c>
      <c r="AP34" t="e">
        <f t="shared" ref="AP34:AP43" si="43">1/0.85*(AD34^2+(0.425*0.85-0.19)*AD34*Z34/0.02)^0.5</f>
        <v>#NUM!</v>
      </c>
      <c r="AQ34" t="e">
        <f t="shared" ref="AQ34:AQ43" si="44">1/0.85*(AE34^2+(0.425*0.85-0.19)*AE34*AA34/0.02)^0.5</f>
        <v>#NUM!</v>
      </c>
      <c r="AR34" t="e">
        <f t="shared" ref="AR34:AR43" si="45">1/0.85*(AF34^2+(0.425*0.85-0.19)*AF34*AB34/0.02)^0.5</f>
        <v>#NUM!</v>
      </c>
    </row>
    <row r="35" spans="1:44" x14ac:dyDescent="0.3">
      <c r="D35" s="7">
        <v>1</v>
      </c>
      <c r="E35" s="5">
        <v>0.32088699999999998</v>
      </c>
      <c r="F35" s="5">
        <v>0.27956599999999998</v>
      </c>
      <c r="G35" s="5">
        <v>7.4872999999999995E-2</v>
      </c>
      <c r="H35" s="5">
        <v>0.39481899999999998</v>
      </c>
      <c r="I35" s="3">
        <f>I$16*$H35+I$15</f>
        <v>0.32145286486999997</v>
      </c>
      <c r="J35" s="3">
        <f>J$16*$H35+J$15</f>
        <v>0.34298969540899998</v>
      </c>
      <c r="K35" s="3">
        <f>K$16*$H35+K$15</f>
        <v>0.36213354477699999</v>
      </c>
      <c r="L35" s="3">
        <f>L$16*$H35+L$15</f>
        <v>0.38845633765799997</v>
      </c>
      <c r="M35" s="10">
        <f t="shared" si="28"/>
        <v>-5.6586486999998797E-4</v>
      </c>
      <c r="N35" s="10">
        <f t="shared" si="29"/>
        <v>-6.3423695409000003E-2</v>
      </c>
      <c r="O35" s="10">
        <f t="shared" si="30"/>
        <v>-0.28726054477700003</v>
      </c>
      <c r="P35" s="10">
        <f t="shared" si="31"/>
        <v>6.3626623420000028E-3</v>
      </c>
      <c r="Q35" s="12">
        <f t="shared" si="32"/>
        <v>-1.047897907407385E-3</v>
      </c>
      <c r="R35" s="12">
        <f t="shared" si="33"/>
        <v>-0.11745128779444444</v>
      </c>
      <c r="S35" s="12">
        <f t="shared" si="34"/>
        <v>-0.53196397180925925</v>
      </c>
      <c r="T35" s="12">
        <f t="shared" si="35"/>
        <v>1.1782708040740745E-2</v>
      </c>
      <c r="U35" s="15">
        <f t="shared" si="6"/>
        <v>-16.711831851076234</v>
      </c>
      <c r="V35" s="15">
        <f t="shared" si="6"/>
        <v>-13.564650104834625</v>
      </c>
      <c r="W35" s="17">
        <f t="shared" si="27"/>
        <v>-11.530158858853703</v>
      </c>
      <c r="X35" s="15">
        <f t="shared" si="7"/>
        <v>-9.4731910192004829</v>
      </c>
      <c r="Y35" s="18">
        <f>U35/$Z$15</f>
        <v>-759.62872050346516</v>
      </c>
      <c r="Z35" s="18">
        <f>V35/$Z$15</f>
        <v>-616.57500476521022</v>
      </c>
      <c r="AA35" s="18">
        <f>W35/$Z$15</f>
        <v>-524.09812994789559</v>
      </c>
      <c r="AB35" s="18">
        <f>X35/$Z$15</f>
        <v>-430.59959178184016</v>
      </c>
      <c r="AC35" s="20">
        <f t="shared" si="16"/>
        <v>1323.6805168082847</v>
      </c>
      <c r="AD35" s="20">
        <f t="shared" si="17"/>
        <v>9.5858119552651537</v>
      </c>
      <c r="AE35" s="20">
        <f t="shared" si="18"/>
        <v>1.7989999999999999</v>
      </c>
      <c r="AF35" s="20">
        <v>6.3</v>
      </c>
      <c r="AG35" s="25">
        <f t="shared" si="36"/>
        <v>1323.6081168082846</v>
      </c>
      <c r="AH35" s="25">
        <f t="shared" si="37"/>
        <v>9.2413119552651537</v>
      </c>
      <c r="AI35" s="25">
        <f t="shared" si="38"/>
        <v>0</v>
      </c>
      <c r="AJ35" s="25">
        <f t="shared" si="39"/>
        <v>2</v>
      </c>
      <c r="AK35" s="32">
        <f t="shared" si="40"/>
        <v>28.742150256491904</v>
      </c>
      <c r="AL35" s="32">
        <f t="shared" si="24"/>
        <v>202.01959454723601</v>
      </c>
      <c r="AM35" s="34">
        <f t="shared" si="41"/>
        <v>78787.64187342205</v>
      </c>
      <c r="AN35">
        <f>Y35*1</f>
        <v>-759.62872050346516</v>
      </c>
      <c r="AO35" t="e">
        <f t="shared" si="42"/>
        <v>#NUM!</v>
      </c>
      <c r="AP35" t="e">
        <f t="shared" si="43"/>
        <v>#NUM!</v>
      </c>
      <c r="AQ35" t="e">
        <f t="shared" si="44"/>
        <v>#NUM!</v>
      </c>
      <c r="AR35" t="e">
        <f t="shared" si="45"/>
        <v>#NUM!</v>
      </c>
    </row>
    <row r="36" spans="1:44" x14ac:dyDescent="0.3">
      <c r="D36" s="7">
        <v>2</v>
      </c>
      <c r="E36" s="5">
        <v>0.29638300000000001</v>
      </c>
      <c r="F36" s="5">
        <v>0.26946799999999999</v>
      </c>
      <c r="G36" s="5">
        <v>7.6718999999999996E-2</v>
      </c>
      <c r="H36" s="5">
        <v>0.38804699999999998</v>
      </c>
      <c r="I36" s="3">
        <f>I$16*$H36+I$15</f>
        <v>0.31594228530999996</v>
      </c>
      <c r="J36" s="3">
        <f>J$16*$H36+J$15</f>
        <v>0.33710068971699997</v>
      </c>
      <c r="K36" s="3">
        <f>K$16*$H36+K$15</f>
        <v>0.35590816030099998</v>
      </c>
      <c r="L36" s="3">
        <f>L$16*$H36+L$15</f>
        <v>0.38176843235399999</v>
      </c>
      <c r="M36" s="10">
        <f t="shared" si="28"/>
        <v>-1.9559285309999952E-2</v>
      </c>
      <c r="N36" s="10">
        <f t="shared" si="29"/>
        <v>-6.7632689716999983E-2</v>
      </c>
      <c r="O36" s="10">
        <f t="shared" si="30"/>
        <v>-0.27918916030099999</v>
      </c>
      <c r="P36" s="10">
        <f t="shared" si="31"/>
        <v>6.2785676459999884E-3</v>
      </c>
      <c r="Q36" s="12">
        <f t="shared" si="32"/>
        <v>-3.6220898722222131E-2</v>
      </c>
      <c r="R36" s="12">
        <f t="shared" si="33"/>
        <v>-0.1252457216981481</v>
      </c>
      <c r="S36" s="12">
        <f t="shared" si="34"/>
        <v>-0.5170169635203703</v>
      </c>
      <c r="T36" s="12">
        <f t="shared" si="35"/>
        <v>1.16269771222222E-2</v>
      </c>
      <c r="U36" s="15">
        <f t="shared" si="6"/>
        <v>-16.242266424773039</v>
      </c>
      <c r="V36" s="15">
        <f t="shared" si="6"/>
        <v>-13.183513508566147</v>
      </c>
      <c r="W36" s="17">
        <f t="shared" si="27"/>
        <v>-11.206186956302965</v>
      </c>
      <c r="X36" s="15">
        <f t="shared" si="7"/>
        <v>-9.2070153528209762</v>
      </c>
      <c r="Y36" s="18">
        <f>U36/$Z$15</f>
        <v>-738.28483748968358</v>
      </c>
      <c r="Z36" s="18">
        <f>V36/$Z$15</f>
        <v>-599.25061402573397</v>
      </c>
      <c r="AA36" s="18">
        <f>W36/$Z$15</f>
        <v>-509.37213437740752</v>
      </c>
      <c r="AB36" s="18">
        <f>X36/$Z$15</f>
        <v>-418.50069785549891</v>
      </c>
      <c r="AC36" s="20">
        <f t="shared" si="16"/>
        <v>37.219068571290734</v>
      </c>
      <c r="AD36" s="20">
        <f t="shared" si="17"/>
        <v>8.7366786375998799</v>
      </c>
      <c r="AE36" s="20">
        <f t="shared" si="18"/>
        <v>1.7989999999999997</v>
      </c>
      <c r="AF36" s="20">
        <v>7.3</v>
      </c>
      <c r="AG36" s="25">
        <f t="shared" si="36"/>
        <v>37.146668571290732</v>
      </c>
      <c r="AH36" s="25">
        <f t="shared" si="37"/>
        <v>8.3921786375998799</v>
      </c>
      <c r="AI36" s="25">
        <f t="shared" si="38"/>
        <v>0</v>
      </c>
      <c r="AJ36" s="25">
        <f t="shared" si="39"/>
        <v>3</v>
      </c>
      <c r="AK36" s="32">
        <f t="shared" si="40"/>
        <v>0.80663990802557839</v>
      </c>
      <c r="AL36" s="32">
        <f t="shared" si="24"/>
        <v>5.6696199035470718</v>
      </c>
      <c r="AM36" s="34">
        <f t="shared" si="41"/>
        <v>2211.1517623833579</v>
      </c>
      <c r="AN36">
        <f t="shared" ref="AN36:AN43" si="46">Y36*1</f>
        <v>-738.28483748968358</v>
      </c>
      <c r="AO36" t="e">
        <f t="shared" si="42"/>
        <v>#NUM!</v>
      </c>
      <c r="AP36" t="e">
        <f t="shared" si="43"/>
        <v>#NUM!</v>
      </c>
      <c r="AQ36" t="e">
        <f t="shared" si="44"/>
        <v>#NUM!</v>
      </c>
      <c r="AR36" t="e">
        <f t="shared" si="45"/>
        <v>#NUM!</v>
      </c>
    </row>
    <row r="37" spans="1:44" x14ac:dyDescent="0.3">
      <c r="D37" s="7">
        <v>3</v>
      </c>
      <c r="E37" s="5">
        <v>0.25041200000000002</v>
      </c>
      <c r="F37" s="5">
        <v>0.260465</v>
      </c>
      <c r="G37" s="5">
        <v>7.8335000000000002E-2</v>
      </c>
      <c r="H37" s="5">
        <v>0.382942</v>
      </c>
      <c r="I37" s="3">
        <f>I$16*$H37+I$15</f>
        <v>0.31178819365999999</v>
      </c>
      <c r="J37" s="3">
        <f>J$16*$H37+J$15</f>
        <v>0.33266132556200001</v>
      </c>
      <c r="K37" s="3">
        <f>K$16*$H37+K$15</f>
        <v>0.35121522058600002</v>
      </c>
      <c r="L37" s="3">
        <f>L$16*$H37+L$15</f>
        <v>0.376726826244</v>
      </c>
      <c r="M37" s="10">
        <f t="shared" si="28"/>
        <v>-6.1376193659999967E-2</v>
      </c>
      <c r="N37" s="10">
        <f t="shared" si="29"/>
        <v>-7.2196325562000008E-2</v>
      </c>
      <c r="O37" s="10">
        <f t="shared" si="30"/>
        <v>-0.27288022058600003</v>
      </c>
      <c r="P37" s="10">
        <f t="shared" si="31"/>
        <v>6.2151737560000031E-3</v>
      </c>
      <c r="Q37" s="12">
        <f t="shared" si="32"/>
        <v>-0.11365961788888881</v>
      </c>
      <c r="R37" s="12">
        <f t="shared" si="33"/>
        <v>-0.13369689918888888</v>
      </c>
      <c r="S37" s="12">
        <f t="shared" si="34"/>
        <v>-0.50533374182592594</v>
      </c>
      <c r="T37" s="12">
        <f t="shared" si="35"/>
        <v>1.1509581029629635E-2</v>
      </c>
      <c r="U37" s="15">
        <f t="shared" si="6"/>
        <v>-15.875233981255587</v>
      </c>
      <c r="V37" s="15">
        <f t="shared" si="6"/>
        <v>-12.885600825037317</v>
      </c>
      <c r="W37" s="17">
        <f t="shared" si="27"/>
        <v>-10.952956645118562</v>
      </c>
      <c r="X37" s="15">
        <f t="shared" si="7"/>
        <v>-8.9989610546046617</v>
      </c>
      <c r="Y37" s="18">
        <f>U37/$Z$15</f>
        <v>-721.6015446025267</v>
      </c>
      <c r="Z37" s="18">
        <f>V37/$Z$15</f>
        <v>-585.70912841078712</v>
      </c>
      <c r="AA37" s="18">
        <f>W37/$Z$15</f>
        <v>-497.86166568720739</v>
      </c>
      <c r="AB37" s="18">
        <f>X37/$Z$15</f>
        <v>-409.04368430021191</v>
      </c>
      <c r="AC37" s="20">
        <f t="shared" si="16"/>
        <v>11.592898559031884</v>
      </c>
      <c r="AD37" s="20">
        <f t="shared" si="17"/>
        <v>7.9994739965291624</v>
      </c>
      <c r="AE37" s="20">
        <f t="shared" si="18"/>
        <v>1.7989999999999999</v>
      </c>
      <c r="AF37" s="20">
        <v>8.3000000000000007</v>
      </c>
      <c r="AG37" s="25">
        <f t="shared" si="36"/>
        <v>11.520498559031884</v>
      </c>
      <c r="AH37" s="25">
        <f t="shared" si="37"/>
        <v>7.6549739965291623</v>
      </c>
      <c r="AI37" s="25">
        <f t="shared" si="38"/>
        <v>0</v>
      </c>
      <c r="AJ37" s="25">
        <f t="shared" si="39"/>
        <v>4.0000000000000009</v>
      </c>
      <c r="AK37" s="32">
        <f t="shared" si="40"/>
        <v>0.25016762620937738</v>
      </c>
      <c r="AL37" s="32">
        <f t="shared" si="24"/>
        <v>1.7583500874033553</v>
      </c>
      <c r="AM37" s="34">
        <f t="shared" si="41"/>
        <v>685.75653408730852</v>
      </c>
      <c r="AN37">
        <f t="shared" si="46"/>
        <v>-721.6015446025267</v>
      </c>
      <c r="AO37" t="e">
        <f t="shared" si="42"/>
        <v>#NUM!</v>
      </c>
      <c r="AP37" t="e">
        <f t="shared" si="43"/>
        <v>#NUM!</v>
      </c>
      <c r="AQ37" t="e">
        <f t="shared" si="44"/>
        <v>#NUM!</v>
      </c>
      <c r="AR37" t="e">
        <f t="shared" si="45"/>
        <v>#NUM!</v>
      </c>
    </row>
    <row r="38" spans="1:44" x14ac:dyDescent="0.3">
      <c r="D38" s="7">
        <v>4</v>
      </c>
      <c r="E38" s="5">
        <v>0.18723200000000001</v>
      </c>
      <c r="F38" s="5">
        <v>0.26186700000000002</v>
      </c>
      <c r="G38" s="5">
        <v>8.4274000000000002E-2</v>
      </c>
      <c r="H38" s="5">
        <v>0.36582999999999999</v>
      </c>
      <c r="I38" s="3">
        <f>I$16*$H38+I$15</f>
        <v>0.29786364589999997</v>
      </c>
      <c r="J38" s="3">
        <f>J$16*$H38+J$15</f>
        <v>0.31778054212999995</v>
      </c>
      <c r="K38" s="3">
        <f>K$16*$H38+K$15</f>
        <v>0.33548444988999998</v>
      </c>
      <c r="L38" s="3">
        <f>L$16*$H38+L$15</f>
        <v>0.35982732305999998</v>
      </c>
      <c r="M38" s="10">
        <f t="shared" si="28"/>
        <v>-0.11063164589999996</v>
      </c>
      <c r="N38" s="10">
        <f t="shared" si="29"/>
        <v>-5.5913542129999938E-2</v>
      </c>
      <c r="O38" s="10">
        <f t="shared" si="30"/>
        <v>-0.25121044988999996</v>
      </c>
      <c r="P38" s="10">
        <f t="shared" si="31"/>
        <v>6.0026769400000068E-3</v>
      </c>
      <c r="Q38" s="12">
        <f t="shared" si="32"/>
        <v>-0.20487341833333325</v>
      </c>
      <c r="R38" s="12">
        <f t="shared" si="33"/>
        <v>-0.10354359653703692</v>
      </c>
      <c r="S38" s="12">
        <f t="shared" si="34"/>
        <v>-0.46520453683333324</v>
      </c>
      <c r="T38" s="12">
        <f t="shared" si="35"/>
        <v>1.111606840740742E-2</v>
      </c>
      <c r="U38" s="15">
        <f t="shared" si="6"/>
        <v>-14.614561150588703</v>
      </c>
      <c r="V38" s="15">
        <f t="shared" si="6"/>
        <v>-11.862338623918028</v>
      </c>
      <c r="W38" s="17">
        <f t="shared" si="27"/>
        <v>-10.083168214014053</v>
      </c>
      <c r="X38" s="15">
        <f t="shared" si="7"/>
        <v>-8.284341936602079</v>
      </c>
      <c r="Y38" s="18">
        <f>U38/$Z$15</f>
        <v>-664.29823411766836</v>
      </c>
      <c r="Z38" s="18">
        <f>V38/$Z$15</f>
        <v>-539.19721017809218</v>
      </c>
      <c r="AA38" s="18">
        <f>W38/$Z$15</f>
        <v>-458.3258279097297</v>
      </c>
      <c r="AB38" s="18">
        <f>X38/$Z$15</f>
        <v>-376.56099711827636</v>
      </c>
      <c r="AC38" s="20">
        <f t="shared" si="16"/>
        <v>5.9207709099931778</v>
      </c>
      <c r="AD38" s="20">
        <f t="shared" si="17"/>
        <v>9.5087879764058627</v>
      </c>
      <c r="AE38" s="20">
        <f t="shared" si="18"/>
        <v>1.7989999999999999</v>
      </c>
      <c r="AF38" s="20">
        <v>9.3000000000000007</v>
      </c>
      <c r="AG38" s="25">
        <f t="shared" si="36"/>
        <v>5.8483709099931778</v>
      </c>
      <c r="AH38" s="25">
        <f t="shared" si="37"/>
        <v>9.1642879764058627</v>
      </c>
      <c r="AI38" s="25">
        <f t="shared" si="38"/>
        <v>0</v>
      </c>
      <c r="AJ38" s="25">
        <f t="shared" si="39"/>
        <v>5.0000000000000009</v>
      </c>
      <c r="AK38" s="32">
        <f t="shared" si="40"/>
        <v>0.12699737431050187</v>
      </c>
      <c r="AL38" s="32">
        <f t="shared" si="24"/>
        <v>0.89262486758367421</v>
      </c>
      <c r="AM38" s="34">
        <f t="shared" si="41"/>
        <v>348.12369835763292</v>
      </c>
      <c r="AN38">
        <f t="shared" si="46"/>
        <v>-664.29823411766836</v>
      </c>
      <c r="AO38" t="e">
        <f t="shared" si="42"/>
        <v>#NUM!</v>
      </c>
      <c r="AP38" t="e">
        <f t="shared" si="43"/>
        <v>#NUM!</v>
      </c>
      <c r="AQ38" t="e">
        <f t="shared" si="44"/>
        <v>#NUM!</v>
      </c>
      <c r="AR38" t="e">
        <f t="shared" si="45"/>
        <v>#NUM!</v>
      </c>
    </row>
    <row r="39" spans="1:44" x14ac:dyDescent="0.3">
      <c r="D39" s="7">
        <v>5</v>
      </c>
      <c r="E39" s="5">
        <v>0.14706</v>
      </c>
      <c r="F39" s="5">
        <v>0.27859899999999999</v>
      </c>
      <c r="G39" s="5">
        <v>0.103256</v>
      </c>
      <c r="H39" s="5">
        <v>0.38456499999999999</v>
      </c>
      <c r="I39" s="3">
        <f>I$16*$H39+I$15</f>
        <v>0.31310887744999993</v>
      </c>
      <c r="J39" s="3">
        <f>J$16*$H39+J$15</f>
        <v>0.33407270421499996</v>
      </c>
      <c r="K39" s="3">
        <f>K$16*$H39+K$15</f>
        <v>0.35270721689500001</v>
      </c>
      <c r="L39" s="3">
        <f>L$16*$H39+L$15</f>
        <v>0.37832967182999999</v>
      </c>
      <c r="M39" s="10">
        <f t="shared" si="28"/>
        <v>-0.16604887744999994</v>
      </c>
      <c r="N39" s="10">
        <f t="shared" si="29"/>
        <v>-5.5473704214999975E-2</v>
      </c>
      <c r="O39" s="10">
        <f t="shared" si="30"/>
        <v>-0.24945121689499999</v>
      </c>
      <c r="P39" s="10">
        <f t="shared" si="31"/>
        <v>6.2353281699999985E-3</v>
      </c>
      <c r="Q39" s="12">
        <f t="shared" si="32"/>
        <v>-0.30749792120370356</v>
      </c>
      <c r="R39" s="12">
        <f t="shared" si="33"/>
        <v>-0.10272908187962958</v>
      </c>
      <c r="S39" s="12">
        <f t="shared" si="34"/>
        <v>-0.46194669795370369</v>
      </c>
      <c r="T39" s="12">
        <f t="shared" si="35"/>
        <v>1.1546904018518515E-2</v>
      </c>
      <c r="U39" s="15">
        <f t="shared" si="6"/>
        <v>-14.512215017317503</v>
      </c>
      <c r="V39" s="15">
        <f t="shared" si="6"/>
        <v>-11.779266373085322</v>
      </c>
      <c r="W39" s="17">
        <f t="shared" si="27"/>
        <v>-10.012555537574855</v>
      </c>
      <c r="X39" s="15">
        <f t="shared" si="7"/>
        <v>-8.2263264850827902</v>
      </c>
      <c r="Y39" s="18">
        <f>U39/$Z$15</f>
        <v>-659.64613715079565</v>
      </c>
      <c r="Z39" s="18">
        <f>V39/$Z$15</f>
        <v>-535.42119877660559</v>
      </c>
      <c r="AA39" s="18">
        <f>W39/$Z$15</f>
        <v>-455.11616079885704</v>
      </c>
      <c r="AB39" s="18">
        <f>X39/$Z$15</f>
        <v>-373.92393114012685</v>
      </c>
      <c r="AC39" s="20">
        <f t="shared" si="16"/>
        <v>3.9171446809210022</v>
      </c>
      <c r="AD39" s="20">
        <f t="shared" si="17"/>
        <v>9.5170626572099088</v>
      </c>
      <c r="AE39" s="20">
        <f t="shared" si="18"/>
        <v>1.7989999999999999</v>
      </c>
      <c r="AF39" s="20">
        <v>10.3</v>
      </c>
      <c r="AG39" s="25">
        <f t="shared" si="36"/>
        <v>3.8447446809210022</v>
      </c>
      <c r="AH39" s="25">
        <f t="shared" si="37"/>
        <v>9.1725626572099088</v>
      </c>
      <c r="AI39" s="25">
        <f t="shared" si="38"/>
        <v>0</v>
      </c>
      <c r="AJ39" s="25">
        <f t="shared" si="39"/>
        <v>6.0000000000000009</v>
      </c>
      <c r="AK39" s="32">
        <f t="shared" si="40"/>
        <v>8.3488630746199569E-2</v>
      </c>
      <c r="AL39" s="32">
        <f t="shared" si="24"/>
        <v>0.58681550204621824</v>
      </c>
      <c r="AM39" s="34">
        <f t="shared" si="41"/>
        <v>228.8580457980251</v>
      </c>
      <c r="AN39">
        <f t="shared" si="46"/>
        <v>-659.64613715079565</v>
      </c>
      <c r="AO39" t="e">
        <f t="shared" si="42"/>
        <v>#NUM!</v>
      </c>
      <c r="AP39" t="e">
        <f t="shared" si="43"/>
        <v>#NUM!</v>
      </c>
      <c r="AQ39" t="e">
        <f t="shared" si="44"/>
        <v>#NUM!</v>
      </c>
      <c r="AR39" t="e">
        <f t="shared" si="45"/>
        <v>#NUM!</v>
      </c>
    </row>
    <row r="40" spans="1:44" x14ac:dyDescent="0.3">
      <c r="D40" s="7">
        <v>6</v>
      </c>
      <c r="E40" s="5">
        <v>0.138511</v>
      </c>
      <c r="F40" s="5">
        <v>0.278308</v>
      </c>
      <c r="G40" s="5">
        <v>0.110682</v>
      </c>
      <c r="H40" s="5">
        <v>0.40271299999999999</v>
      </c>
      <c r="I40" s="3">
        <f t="shared" ref="I40:L43" si="47">I$16*$H40+I$15</f>
        <v>0.32787644948999994</v>
      </c>
      <c r="J40" s="3">
        <f t="shared" si="47"/>
        <v>0.34985440464299999</v>
      </c>
      <c r="K40" s="3">
        <f t="shared" si="47"/>
        <v>0.369390364779</v>
      </c>
      <c r="L40" s="3">
        <f t="shared" si="47"/>
        <v>0.39625230996600003</v>
      </c>
      <c r="M40" s="10">
        <f t="shared" si="28"/>
        <v>-0.18936544948999995</v>
      </c>
      <c r="N40" s="10">
        <f t="shared" si="29"/>
        <v>-7.1546404642999994E-2</v>
      </c>
      <c r="O40" s="10">
        <f t="shared" si="30"/>
        <v>-0.258708364779</v>
      </c>
      <c r="P40" s="10">
        <f t="shared" si="31"/>
        <v>6.4606900339999607E-3</v>
      </c>
      <c r="Q40" s="12">
        <f t="shared" si="32"/>
        <v>-0.35067675831481471</v>
      </c>
      <c r="R40" s="12">
        <f t="shared" si="33"/>
        <v>-0.13249334193148146</v>
      </c>
      <c r="S40" s="12">
        <f t="shared" si="34"/>
        <v>-0.4790895644055555</v>
      </c>
      <c r="T40" s="12">
        <f t="shared" si="35"/>
        <v>1.1964240803703631E-2</v>
      </c>
      <c r="U40" s="15">
        <f t="shared" ref="U40:V43" si="48">$W40*(U$23/$W$23)^-$W$16</f>
        <v>-15.050764085996775</v>
      </c>
      <c r="V40" s="15">
        <f t="shared" si="48"/>
        <v>-12.216395572685808</v>
      </c>
      <c r="W40" s="17">
        <f t="shared" si="27"/>
        <v>-10.38412200440475</v>
      </c>
      <c r="X40" s="15">
        <f t="shared" si="7"/>
        <v>-8.531605897075119</v>
      </c>
      <c r="Y40" s="18">
        <f>U40/$Z$15</f>
        <v>-684.12564027258077</v>
      </c>
      <c r="Z40" s="18">
        <f>V40/$Z$15</f>
        <v>-555.29070784935493</v>
      </c>
      <c r="AA40" s="18">
        <f>W40/$Z$15</f>
        <v>-472.00554565476136</v>
      </c>
      <c r="AB40" s="18">
        <f>X40/$Z$15</f>
        <v>-387.80026804886904</v>
      </c>
      <c r="AC40" s="20">
        <f t="shared" si="16"/>
        <v>3.5622931646250424</v>
      </c>
      <c r="AD40" s="20">
        <f t="shared" si="17"/>
        <v>7.6529191410787192</v>
      </c>
      <c r="AE40" s="20">
        <f t="shared" si="18"/>
        <v>1.7989999999999997</v>
      </c>
      <c r="AF40" s="20">
        <v>11.3</v>
      </c>
      <c r="AG40" s="25">
        <f t="shared" si="36"/>
        <v>3.4898931646250424</v>
      </c>
      <c r="AH40" s="25">
        <f t="shared" si="37"/>
        <v>7.3084191410787192</v>
      </c>
      <c r="AI40" s="25">
        <f t="shared" si="38"/>
        <v>0</v>
      </c>
      <c r="AJ40" s="25">
        <f t="shared" si="39"/>
        <v>7.0000000000000009</v>
      </c>
      <c r="AK40" s="32">
        <f t="shared" si="40"/>
        <v>7.5783030069832807E-2</v>
      </c>
      <c r="AL40" s="32">
        <f t="shared" si="24"/>
        <v>0.53265524227125882</v>
      </c>
      <c r="AM40" s="34">
        <f t="shared" si="41"/>
        <v>207.73554448579094</v>
      </c>
      <c r="AN40">
        <f t="shared" si="46"/>
        <v>-684.12564027258077</v>
      </c>
      <c r="AO40" t="e">
        <f t="shared" si="42"/>
        <v>#NUM!</v>
      </c>
      <c r="AP40" t="e">
        <f t="shared" si="43"/>
        <v>#NUM!</v>
      </c>
      <c r="AQ40" t="e">
        <f t="shared" si="44"/>
        <v>#NUM!</v>
      </c>
      <c r="AR40" t="e">
        <f t="shared" si="45"/>
        <v>#NUM!</v>
      </c>
    </row>
    <row r="41" spans="1:44" x14ac:dyDescent="0.3">
      <c r="D41" s="7">
        <v>7</v>
      </c>
      <c r="E41" s="5">
        <v>0.13050899999999999</v>
      </c>
      <c r="F41" s="5">
        <v>0.29258800000000001</v>
      </c>
      <c r="G41" s="5">
        <v>0.10803599999999999</v>
      </c>
      <c r="H41" s="5">
        <v>0.42044900000000002</v>
      </c>
      <c r="I41" s="3">
        <f t="shared" si="47"/>
        <v>0.34230876477</v>
      </c>
      <c r="J41" s="3">
        <f t="shared" si="47"/>
        <v>0.365277825339</v>
      </c>
      <c r="K41" s="3">
        <f t="shared" si="47"/>
        <v>0.38569476806700004</v>
      </c>
      <c r="L41" s="3">
        <f t="shared" si="47"/>
        <v>0.41376806431800006</v>
      </c>
      <c r="M41" s="10">
        <f t="shared" si="28"/>
        <v>-0.21179976477000001</v>
      </c>
      <c r="N41" s="10">
        <f t="shared" si="29"/>
        <v>-7.268982533899998E-2</v>
      </c>
      <c r="O41" s="10">
        <f t="shared" si="30"/>
        <v>-0.27765876806700007</v>
      </c>
      <c r="P41" s="10">
        <f t="shared" si="31"/>
        <v>6.6809356819999555E-3</v>
      </c>
      <c r="Q41" s="12">
        <f t="shared" si="32"/>
        <v>-0.39222178661111112</v>
      </c>
      <c r="R41" s="12">
        <f t="shared" si="33"/>
        <v>-0.13461078766481477</v>
      </c>
      <c r="S41" s="12">
        <f t="shared" si="34"/>
        <v>-0.51418290382777787</v>
      </c>
      <c r="T41" s="12">
        <f t="shared" si="35"/>
        <v>1.2372103114814731E-2</v>
      </c>
      <c r="U41" s="15">
        <f t="shared" si="48"/>
        <v>-16.153233460985224</v>
      </c>
      <c r="V41" s="15">
        <f t="shared" si="48"/>
        <v>-13.111247283514322</v>
      </c>
      <c r="W41" s="17">
        <f t="shared" si="27"/>
        <v>-11.144759566098463</v>
      </c>
      <c r="X41" s="15">
        <f t="shared" si="7"/>
        <v>-9.1565465424306165</v>
      </c>
      <c r="Y41" s="18">
        <f>U41/$Z$15</f>
        <v>-734.23788459023751</v>
      </c>
      <c r="Z41" s="18">
        <f>V41/$Z$15</f>
        <v>-595.96578561428737</v>
      </c>
      <c r="AA41" s="18">
        <f>W41/$Z$15</f>
        <v>-506.57998027720288</v>
      </c>
      <c r="AB41" s="18">
        <f>X41/$Z$15</f>
        <v>-416.20666101957352</v>
      </c>
      <c r="AC41" s="20">
        <f t="shared" si="16"/>
        <v>3.4182659480644793</v>
      </c>
      <c r="AD41" s="20">
        <f t="shared" si="17"/>
        <v>8.0842965367785045</v>
      </c>
      <c r="AE41" s="20">
        <f t="shared" si="18"/>
        <v>1.7990000000000002</v>
      </c>
      <c r="AF41" s="20">
        <v>12.3</v>
      </c>
      <c r="AG41" s="25">
        <f t="shared" si="36"/>
        <v>3.3458659480644792</v>
      </c>
      <c r="AH41" s="25">
        <f t="shared" si="37"/>
        <v>7.7397965367785044</v>
      </c>
      <c r="AI41" s="25">
        <f t="shared" si="38"/>
        <v>0</v>
      </c>
      <c r="AJ41" s="25">
        <f t="shared" si="39"/>
        <v>8</v>
      </c>
      <c r="AK41" s="32">
        <f t="shared" si="40"/>
        <v>7.2655479062220182E-2</v>
      </c>
      <c r="AL41" s="32">
        <f t="shared" si="24"/>
        <v>0.51067266334639239</v>
      </c>
      <c r="AM41" s="34">
        <f t="shared" si="41"/>
        <v>199.16233870509302</v>
      </c>
      <c r="AN41">
        <f t="shared" si="46"/>
        <v>-734.23788459023751</v>
      </c>
      <c r="AO41" t="e">
        <f t="shared" si="42"/>
        <v>#NUM!</v>
      </c>
      <c r="AP41" t="e">
        <f t="shared" si="43"/>
        <v>#NUM!</v>
      </c>
      <c r="AQ41" t="e">
        <f t="shared" si="44"/>
        <v>#NUM!</v>
      </c>
      <c r="AR41" t="e">
        <f t="shared" si="45"/>
        <v>#NUM!</v>
      </c>
    </row>
    <row r="42" spans="1:44" x14ac:dyDescent="0.3">
      <c r="D42" s="7">
        <v>8</v>
      </c>
      <c r="E42" s="5">
        <v>0.127521</v>
      </c>
      <c r="F42" s="5">
        <v>0.28026400000000001</v>
      </c>
      <c r="G42" s="5">
        <v>0.109651</v>
      </c>
      <c r="H42" s="5">
        <v>0.40516400000000002</v>
      </c>
      <c r="I42" s="3">
        <f t="shared" si="47"/>
        <v>0.32987090172</v>
      </c>
      <c r="J42" s="3">
        <f t="shared" si="47"/>
        <v>0.35198582120400002</v>
      </c>
      <c r="K42" s="3">
        <f t="shared" si="47"/>
        <v>0.37164352741200002</v>
      </c>
      <c r="L42" s="3">
        <f t="shared" si="47"/>
        <v>0.39867287344800006</v>
      </c>
      <c r="M42" s="10">
        <f t="shared" si="28"/>
        <v>-0.20234990172</v>
      </c>
      <c r="N42" s="10">
        <f t="shared" si="29"/>
        <v>-7.1721821204000002E-2</v>
      </c>
      <c r="O42" s="10">
        <f t="shared" si="30"/>
        <v>-0.26199252741200002</v>
      </c>
      <c r="P42" s="10">
        <f t="shared" si="31"/>
        <v>6.4911265519999595E-3</v>
      </c>
      <c r="Q42" s="12">
        <f t="shared" si="32"/>
        <v>-0.37472204022222222</v>
      </c>
      <c r="R42" s="12">
        <f t="shared" si="33"/>
        <v>-0.1328181874148148</v>
      </c>
      <c r="S42" s="12">
        <f t="shared" si="34"/>
        <v>-0.48517134705925924</v>
      </c>
      <c r="T42" s="12">
        <f t="shared" si="35"/>
        <v>1.202060472592585E-2</v>
      </c>
      <c r="U42" s="15">
        <f t="shared" si="48"/>
        <v>-15.241825387982715</v>
      </c>
      <c r="V42" s="15">
        <f t="shared" si="48"/>
        <v>-12.371476100847449</v>
      </c>
      <c r="W42" s="17">
        <f t="shared" si="27"/>
        <v>-10.515942811561533</v>
      </c>
      <c r="X42" s="15">
        <f t="shared" si="7"/>
        <v>-8.6399100151525996</v>
      </c>
      <c r="Y42" s="18">
        <f>U42/$Z$15</f>
        <v>-692.81024490830521</v>
      </c>
      <c r="Z42" s="18">
        <f>V42/$Z$15</f>
        <v>-562.3398227657932</v>
      </c>
      <c r="AA42" s="18">
        <f>W42/$Z$15</f>
        <v>-477.99740052552426</v>
      </c>
      <c r="AB42" s="18">
        <f>X42/$Z$15</f>
        <v>-392.72318250693638</v>
      </c>
      <c r="AC42" s="20">
        <f t="shared" si="16"/>
        <v>3.3760264180146362</v>
      </c>
      <c r="AD42" s="20">
        <f t="shared" si="17"/>
        <v>7.7311137605225539</v>
      </c>
      <c r="AE42" s="20">
        <f t="shared" si="18"/>
        <v>1.7989999999999999</v>
      </c>
      <c r="AF42" s="20">
        <v>13.3</v>
      </c>
      <c r="AG42" s="25">
        <f t="shared" si="36"/>
        <v>3.3036264180146362</v>
      </c>
      <c r="AH42" s="25">
        <f t="shared" si="37"/>
        <v>7.3866137605225539</v>
      </c>
      <c r="AI42" s="25">
        <f t="shared" si="38"/>
        <v>0</v>
      </c>
      <c r="AJ42" s="25">
        <f t="shared" si="39"/>
        <v>9</v>
      </c>
      <c r="AK42" s="32">
        <f t="shared" si="40"/>
        <v>7.1738247667187824E-2</v>
      </c>
      <c r="AL42" s="32">
        <f t="shared" si="24"/>
        <v>0.5042257304316019</v>
      </c>
      <c r="AM42" s="34">
        <f t="shared" si="41"/>
        <v>196.64803486832474</v>
      </c>
      <c r="AN42">
        <f t="shared" si="46"/>
        <v>-692.81024490830521</v>
      </c>
      <c r="AO42" t="e">
        <f t="shared" si="42"/>
        <v>#NUM!</v>
      </c>
      <c r="AP42" t="e">
        <f t="shared" si="43"/>
        <v>#NUM!</v>
      </c>
      <c r="AQ42" t="e">
        <f t="shared" si="44"/>
        <v>#NUM!</v>
      </c>
      <c r="AR42" t="e">
        <f t="shared" si="45"/>
        <v>#NUM!</v>
      </c>
    </row>
    <row r="43" spans="1:44" x14ac:dyDescent="0.3">
      <c r="D43" s="7">
        <v>9</v>
      </c>
      <c r="E43" s="5">
        <v>0.12521599999999999</v>
      </c>
      <c r="F43" s="5">
        <v>0.28961100000000001</v>
      </c>
      <c r="G43" s="5">
        <v>0.12095</v>
      </c>
      <c r="H43" s="5">
        <v>0.39499000000000001</v>
      </c>
      <c r="I43" s="3">
        <f t="shared" si="47"/>
        <v>0.32159201269999999</v>
      </c>
      <c r="J43" s="3">
        <f t="shared" si="47"/>
        <v>0.34313839888999997</v>
      </c>
      <c r="K43" s="3">
        <f t="shared" si="47"/>
        <v>0.36229074217000001</v>
      </c>
      <c r="L43" s="3">
        <f t="shared" si="47"/>
        <v>0.38862521418000001</v>
      </c>
      <c r="M43" s="10">
        <f t="shared" si="28"/>
        <v>-0.19637601269999999</v>
      </c>
      <c r="N43" s="10">
        <f t="shared" si="29"/>
        <v>-5.3527398889999966E-2</v>
      </c>
      <c r="O43" s="10">
        <f t="shared" si="30"/>
        <v>-0.24134074217000001</v>
      </c>
      <c r="P43" s="10">
        <f t="shared" si="31"/>
        <v>6.3647858199999963E-3</v>
      </c>
      <c r="Q43" s="12">
        <f t="shared" si="32"/>
        <v>-0.36365928277777776</v>
      </c>
      <c r="R43" s="12">
        <f t="shared" si="33"/>
        <v>-9.912481275925919E-2</v>
      </c>
      <c r="S43" s="12">
        <f t="shared" si="34"/>
        <v>-0.44692730031481481</v>
      </c>
      <c r="T43" s="12">
        <f t="shared" si="35"/>
        <v>1.17866404074074E-2</v>
      </c>
      <c r="U43" s="15">
        <f t="shared" si="48"/>
        <v>-14.040375454589444</v>
      </c>
      <c r="V43" s="15">
        <f t="shared" si="48"/>
        <v>-11.396283907066069</v>
      </c>
      <c r="W43" s="17">
        <f t="shared" si="27"/>
        <v>-9.6870146176668896</v>
      </c>
      <c r="X43" s="15">
        <f t="shared" si="7"/>
        <v>-7.9588617123414886</v>
      </c>
      <c r="Y43" s="18">
        <f>U43/$Z$15</f>
        <v>-638.19888429952027</v>
      </c>
      <c r="Z43" s="18">
        <f>V43/$Z$15</f>
        <v>-518.01290486663947</v>
      </c>
      <c r="AA43" s="18">
        <f>W43/$Z$15</f>
        <v>-440.3188462575859</v>
      </c>
      <c r="AB43" s="18">
        <f>X43/$Z$15</f>
        <v>-361.76644147006766</v>
      </c>
      <c r="AC43" s="20">
        <f t="shared" si="16"/>
        <v>3.2045137245761937</v>
      </c>
      <c r="AD43" s="20">
        <f t="shared" si="17"/>
        <v>9.542429770674433</v>
      </c>
      <c r="AE43" s="20">
        <f t="shared" si="18"/>
        <v>1.7990000000000002</v>
      </c>
      <c r="AF43" s="20">
        <v>14.3</v>
      </c>
      <c r="AG43" s="25">
        <f t="shared" si="36"/>
        <v>3.1321137245761936</v>
      </c>
      <c r="AH43" s="25">
        <f t="shared" si="37"/>
        <v>9.197929770674433</v>
      </c>
      <c r="AI43" s="25">
        <f t="shared" si="38"/>
        <v>0</v>
      </c>
      <c r="AJ43" s="25">
        <f t="shared" si="39"/>
        <v>10</v>
      </c>
      <c r="AK43" s="32">
        <f t="shared" si="40"/>
        <v>6.8013849529172041E-2</v>
      </c>
      <c r="AL43" s="32">
        <f t="shared" si="24"/>
        <v>0.47804809949376043</v>
      </c>
      <c r="AM43" s="34">
        <f t="shared" si="41"/>
        <v>186.43875880256655</v>
      </c>
      <c r="AN43">
        <f t="shared" si="46"/>
        <v>-638.19888429952027</v>
      </c>
      <c r="AO43" t="e">
        <f t="shared" si="42"/>
        <v>#NUM!</v>
      </c>
      <c r="AP43" t="e">
        <f t="shared" si="43"/>
        <v>#NUM!</v>
      </c>
      <c r="AQ43" t="e">
        <f t="shared" si="44"/>
        <v>#NUM!</v>
      </c>
      <c r="AR43" t="e">
        <f t="shared" si="45"/>
        <v>#NUM!</v>
      </c>
    </row>
    <row r="44" spans="1:44" x14ac:dyDescent="0.3">
      <c r="W44" s="17"/>
      <c r="AJ44" s="25"/>
      <c r="AK44" s="32"/>
    </row>
    <row r="45" spans="1:44" x14ac:dyDescent="0.3">
      <c r="W45" s="17"/>
      <c r="AJ45" s="25"/>
      <c r="AK45" s="32"/>
    </row>
    <row r="46" spans="1:44" x14ac:dyDescent="0.3">
      <c r="W46" s="17"/>
      <c r="AJ46" s="25"/>
      <c r="AK46" s="32"/>
    </row>
    <row r="47" spans="1:44" x14ac:dyDescent="0.3">
      <c r="W47" s="17"/>
      <c r="AJ47" s="25"/>
      <c r="AK47" s="32"/>
    </row>
    <row r="48" spans="1:44" x14ac:dyDescent="0.3">
      <c r="W48" s="17"/>
      <c r="AJ48" s="25"/>
      <c r="AK48" s="32"/>
    </row>
    <row r="49" spans="23:37" x14ac:dyDescent="0.3">
      <c r="W49" s="17"/>
      <c r="AJ49" s="25"/>
      <c r="AK49" s="32"/>
    </row>
    <row r="50" spans="23:37" x14ac:dyDescent="0.3">
      <c r="W50" s="17"/>
      <c r="AJ50" s="25"/>
      <c r="AK50" s="32"/>
    </row>
    <row r="51" spans="23:37" x14ac:dyDescent="0.3">
      <c r="X51" s="17"/>
      <c r="AJ51" s="25"/>
      <c r="AK51" s="32"/>
    </row>
    <row r="52" spans="23:37" x14ac:dyDescent="0.3">
      <c r="X52" s="17"/>
      <c r="AJ52" s="25"/>
      <c r="AK52" s="32"/>
    </row>
    <row r="53" spans="23:37" x14ac:dyDescent="0.3">
      <c r="X53" s="17"/>
      <c r="AJ53" s="25"/>
      <c r="AK53" s="32"/>
    </row>
    <row r="54" spans="23:37" x14ac:dyDescent="0.3">
      <c r="X54" s="17"/>
      <c r="AJ54" s="25"/>
      <c r="AK54" s="32"/>
    </row>
    <row r="55" spans="23:37" x14ac:dyDescent="0.3">
      <c r="X55" s="17"/>
      <c r="AJ55" s="25"/>
      <c r="AK55" s="32"/>
    </row>
    <row r="56" spans="23:37" x14ac:dyDescent="0.3">
      <c r="X56" s="17"/>
      <c r="AJ56" s="25"/>
      <c r="AK56" s="32"/>
    </row>
    <row r="57" spans="23:37" x14ac:dyDescent="0.3">
      <c r="X57" s="17"/>
      <c r="AJ57" s="25"/>
      <c r="AK57" s="32"/>
    </row>
    <row r="58" spans="23:37" x14ac:dyDescent="0.3">
      <c r="X58" s="17"/>
      <c r="AJ58" s="25"/>
      <c r="AK58" s="32"/>
    </row>
    <row r="59" spans="23:37" x14ac:dyDescent="0.3">
      <c r="X59" s="17"/>
      <c r="AJ59" s="25"/>
      <c r="AK59" s="32"/>
    </row>
    <row r="60" spans="23:37" x14ac:dyDescent="0.3">
      <c r="X60" s="17"/>
      <c r="AJ60" s="25"/>
      <c r="AK60" s="32"/>
    </row>
    <row r="61" spans="23:37" x14ac:dyDescent="0.3">
      <c r="X61" s="17"/>
      <c r="AJ61" s="25"/>
      <c r="AK61" s="32"/>
    </row>
    <row r="62" spans="23:37" x14ac:dyDescent="0.3">
      <c r="X62" s="17"/>
      <c r="AJ62" s="25"/>
      <c r="AK62" s="32"/>
    </row>
    <row r="63" spans="23:37" x14ac:dyDescent="0.3">
      <c r="X63" s="17"/>
      <c r="AJ63" s="25"/>
      <c r="AK63" s="32"/>
    </row>
    <row r="64" spans="23:37" x14ac:dyDescent="0.3">
      <c r="X64" s="17"/>
      <c r="AJ64" s="25"/>
      <c r="AK64" s="32"/>
    </row>
    <row r="65" spans="24:37" x14ac:dyDescent="0.3">
      <c r="X65" s="17"/>
      <c r="AJ65" s="25"/>
      <c r="AK65" s="32"/>
    </row>
    <row r="66" spans="24:37" x14ac:dyDescent="0.3">
      <c r="X66" s="17"/>
      <c r="AJ66" s="25"/>
      <c r="AK66" s="32"/>
    </row>
    <row r="67" spans="24:37" x14ac:dyDescent="0.3">
      <c r="X67" s="17"/>
      <c r="AJ67" s="25"/>
      <c r="AK67" s="32"/>
    </row>
    <row r="68" spans="24:37" x14ac:dyDescent="0.3">
      <c r="X68" s="17"/>
      <c r="AJ68" s="25"/>
      <c r="AK68" s="32"/>
    </row>
    <row r="69" spans="24:37" x14ac:dyDescent="0.3">
      <c r="X69" s="17"/>
      <c r="AJ69" s="25"/>
      <c r="AK69" s="32"/>
    </row>
    <row r="70" spans="24:37" x14ac:dyDescent="0.3">
      <c r="X70" s="17"/>
      <c r="AJ70" s="25"/>
      <c r="AK70" s="32"/>
    </row>
    <row r="71" spans="24:37" x14ac:dyDescent="0.3">
      <c r="X71" s="17"/>
      <c r="AJ71" s="25"/>
      <c r="AK71" s="32"/>
    </row>
    <row r="72" spans="24:37" x14ac:dyDescent="0.3">
      <c r="X72" s="17"/>
      <c r="AJ72" s="25"/>
      <c r="AK72" s="32"/>
    </row>
    <row r="73" spans="24:37" x14ac:dyDescent="0.3">
      <c r="X73" s="17"/>
      <c r="AJ73" s="25"/>
      <c r="AK73" s="32"/>
    </row>
    <row r="74" spans="24:37" x14ac:dyDescent="0.3">
      <c r="X74" s="17"/>
      <c r="AJ74" s="25"/>
      <c r="AK74" s="32"/>
    </row>
    <row r="75" spans="24:37" x14ac:dyDescent="0.3">
      <c r="X75" s="17"/>
      <c r="AJ75" s="25"/>
      <c r="AK75" s="32"/>
    </row>
    <row r="76" spans="24:37" x14ac:dyDescent="0.3">
      <c r="X76" s="17"/>
      <c r="AJ76" s="25"/>
      <c r="AK76" s="32"/>
    </row>
    <row r="77" spans="24:37" x14ac:dyDescent="0.3">
      <c r="X77" s="17"/>
      <c r="AJ77" s="25"/>
      <c r="AK77" s="32"/>
    </row>
    <row r="78" spans="24:37" x14ac:dyDescent="0.3">
      <c r="X78" s="17"/>
      <c r="AJ78" s="25"/>
      <c r="AK78" s="32"/>
    </row>
    <row r="79" spans="24:37" x14ac:dyDescent="0.3">
      <c r="X79" s="17"/>
      <c r="AJ79" s="25"/>
      <c r="AK79" s="32"/>
    </row>
    <row r="80" spans="24:37" x14ac:dyDescent="0.3">
      <c r="X80" s="17"/>
      <c r="AJ80" s="25"/>
      <c r="AK80" s="32"/>
    </row>
    <row r="81" spans="24:37" x14ac:dyDescent="0.3">
      <c r="X81" s="17"/>
      <c r="AJ81" s="25"/>
      <c r="AK81" s="32"/>
    </row>
    <row r="82" spans="24:37" x14ac:dyDescent="0.3">
      <c r="X82" s="17"/>
      <c r="AJ82" s="25"/>
      <c r="AK82" s="32"/>
    </row>
    <row r="83" spans="24:37" x14ac:dyDescent="0.3">
      <c r="X83" s="17"/>
      <c r="AJ83" s="25"/>
      <c r="AK83" s="32"/>
    </row>
    <row r="84" spans="24:37" x14ac:dyDescent="0.3">
      <c r="X84" s="17"/>
      <c r="AJ84" s="25"/>
      <c r="AK84" s="32"/>
    </row>
    <row r="85" spans="24:37" x14ac:dyDescent="0.3">
      <c r="X85" s="17"/>
      <c r="AJ85" s="25"/>
      <c r="AK85" s="32"/>
    </row>
    <row r="86" spans="24:37" x14ac:dyDescent="0.3">
      <c r="X86" s="17"/>
      <c r="AJ86" s="25"/>
      <c r="AK86" s="32"/>
    </row>
    <row r="87" spans="24:37" x14ac:dyDescent="0.3">
      <c r="X87" s="17"/>
      <c r="AJ87" s="25"/>
      <c r="AK87" s="32"/>
    </row>
    <row r="88" spans="24:37" x14ac:dyDescent="0.3">
      <c r="X88" s="17"/>
      <c r="AJ88" s="25"/>
      <c r="AK88" s="32"/>
    </row>
    <row r="89" spans="24:37" x14ac:dyDescent="0.3">
      <c r="X89" s="17"/>
      <c r="AJ89" s="25"/>
      <c r="AK89" s="32"/>
    </row>
    <row r="90" spans="24:37" x14ac:dyDescent="0.3">
      <c r="X90" s="17"/>
      <c r="AJ90" s="25"/>
      <c r="AK90" s="32"/>
    </row>
    <row r="91" spans="24:37" x14ac:dyDescent="0.3">
      <c r="X91" s="17"/>
      <c r="AJ91" s="25"/>
      <c r="AK91" s="32"/>
    </row>
    <row r="92" spans="24:37" x14ac:dyDescent="0.3">
      <c r="X92" s="17"/>
      <c r="AJ92" s="25"/>
      <c r="AK92" s="32"/>
    </row>
    <row r="93" spans="24:37" x14ac:dyDescent="0.3">
      <c r="X93" s="17"/>
      <c r="AJ93" s="25"/>
      <c r="AK93" s="32"/>
    </row>
    <row r="94" spans="24:37" x14ac:dyDescent="0.3">
      <c r="X94" s="17"/>
      <c r="AJ94" s="25"/>
      <c r="AK94" s="32"/>
    </row>
    <row r="95" spans="24:37" x14ac:dyDescent="0.3">
      <c r="X95" s="17"/>
      <c r="AJ95" s="25"/>
      <c r="AK95" s="32"/>
    </row>
    <row r="96" spans="24:37" x14ac:dyDescent="0.3">
      <c r="X96" s="17"/>
      <c r="AJ96" s="25"/>
      <c r="AK96" s="32"/>
    </row>
    <row r="97" spans="24:37" x14ac:dyDescent="0.3">
      <c r="X97" s="17"/>
      <c r="AJ97" s="25"/>
      <c r="AK97" s="32"/>
    </row>
    <row r="98" spans="24:37" x14ac:dyDescent="0.3">
      <c r="X98" s="17"/>
      <c r="AJ98" s="25"/>
      <c r="AK98" s="32"/>
    </row>
    <row r="99" spans="24:37" x14ac:dyDescent="0.3">
      <c r="X99" s="17"/>
      <c r="AJ99" s="25"/>
      <c r="AK99" s="32"/>
    </row>
    <row r="100" spans="24:37" x14ac:dyDescent="0.3">
      <c r="X100" s="17"/>
      <c r="AJ100" s="25"/>
      <c r="AK100" s="32"/>
    </row>
    <row r="101" spans="24:37" x14ac:dyDescent="0.3">
      <c r="X101" s="17"/>
      <c r="AJ101" s="25"/>
      <c r="AK101" s="32"/>
    </row>
    <row r="102" spans="24:37" x14ac:dyDescent="0.3">
      <c r="X102" s="17"/>
      <c r="AJ102" s="25"/>
      <c r="AK102" s="32"/>
    </row>
    <row r="103" spans="24:37" x14ac:dyDescent="0.3">
      <c r="X103" s="17"/>
      <c r="AJ103" s="25"/>
      <c r="AK103" s="32"/>
    </row>
    <row r="104" spans="24:37" x14ac:dyDescent="0.3">
      <c r="X104" s="17"/>
      <c r="AJ104" s="25"/>
      <c r="AK104" s="32"/>
    </row>
    <row r="105" spans="24:37" x14ac:dyDescent="0.3">
      <c r="X105" s="17"/>
      <c r="AJ105" s="25"/>
      <c r="AK105" s="32"/>
    </row>
    <row r="106" spans="24:37" x14ac:dyDescent="0.3">
      <c r="X106" s="17"/>
      <c r="AJ106" s="25"/>
      <c r="AK106" s="32"/>
    </row>
    <row r="107" spans="24:37" x14ac:dyDescent="0.3">
      <c r="X107" s="17"/>
      <c r="AJ107" s="25"/>
      <c r="AK107" s="32"/>
    </row>
    <row r="108" spans="24:37" x14ac:dyDescent="0.3">
      <c r="X108" s="17"/>
      <c r="AJ108" s="25"/>
      <c r="AK108" s="32"/>
    </row>
    <row r="109" spans="24:37" x14ac:dyDescent="0.3">
      <c r="X109" s="17"/>
      <c r="AJ109" s="25"/>
      <c r="AK109" s="32"/>
    </row>
    <row r="110" spans="24:37" x14ac:dyDescent="0.3">
      <c r="X110" s="17"/>
      <c r="AJ110" s="25"/>
      <c r="AK110" s="32"/>
    </row>
    <row r="111" spans="24:37" x14ac:dyDescent="0.3">
      <c r="X111" s="17"/>
      <c r="AJ111" s="25"/>
      <c r="AK111" s="32"/>
    </row>
    <row r="112" spans="24:37" x14ac:dyDescent="0.3">
      <c r="X112" s="17"/>
      <c r="AJ112" s="25"/>
      <c r="AK112" s="32"/>
    </row>
    <row r="113" spans="24:37" x14ac:dyDescent="0.3">
      <c r="X113" s="17"/>
      <c r="AJ113" s="25"/>
      <c r="AK113" s="32"/>
    </row>
    <row r="114" spans="24:37" x14ac:dyDescent="0.3">
      <c r="X114" s="17"/>
      <c r="AJ114" s="25"/>
      <c r="AK114" s="32"/>
    </row>
    <row r="115" spans="24:37" x14ac:dyDescent="0.3">
      <c r="X115" s="17"/>
      <c r="AJ115" s="25"/>
      <c r="AK115" s="32"/>
    </row>
    <row r="116" spans="24:37" x14ac:dyDescent="0.3">
      <c r="X116" s="17"/>
      <c r="AJ116" s="25"/>
      <c r="AK116" s="32"/>
    </row>
    <row r="117" spans="24:37" x14ac:dyDescent="0.3">
      <c r="X117" s="17"/>
      <c r="AJ117" s="25"/>
      <c r="AK117" s="32"/>
    </row>
    <row r="118" spans="24:37" x14ac:dyDescent="0.3">
      <c r="X118" s="17"/>
      <c r="AJ118" s="25"/>
      <c r="AK118" s="32"/>
    </row>
    <row r="119" spans="24:37" x14ac:dyDescent="0.3">
      <c r="X119" s="17"/>
      <c r="AJ119" s="25"/>
      <c r="AK119" s="32"/>
    </row>
    <row r="120" spans="24:37" x14ac:dyDescent="0.3">
      <c r="X120" s="17"/>
      <c r="AJ120" s="25"/>
      <c r="AK120" s="32"/>
    </row>
    <row r="121" spans="24:37" x14ac:dyDescent="0.3">
      <c r="X121" s="17"/>
      <c r="AJ121" s="25"/>
      <c r="AK121" s="32"/>
    </row>
    <row r="122" spans="24:37" x14ac:dyDescent="0.3">
      <c r="X122" s="17"/>
      <c r="AJ122" s="25"/>
      <c r="AK122" s="32"/>
    </row>
    <row r="123" spans="24:37" x14ac:dyDescent="0.3">
      <c r="X123" s="17"/>
      <c r="AJ123" s="25"/>
      <c r="AK123" s="32"/>
    </row>
    <row r="124" spans="24:37" x14ac:dyDescent="0.3">
      <c r="X124" s="17"/>
      <c r="AJ124" s="25"/>
      <c r="AK124" s="32"/>
    </row>
    <row r="125" spans="24:37" x14ac:dyDescent="0.3">
      <c r="X125" s="17"/>
      <c r="AJ125" s="25"/>
      <c r="AK125" s="32"/>
    </row>
    <row r="126" spans="24:37" x14ac:dyDescent="0.3">
      <c r="X126" s="17"/>
      <c r="AJ126" s="25"/>
      <c r="AK126" s="32"/>
    </row>
    <row r="127" spans="24:37" x14ac:dyDescent="0.3">
      <c r="X127" s="17"/>
      <c r="AJ127" s="25"/>
      <c r="AK127" s="32"/>
    </row>
    <row r="128" spans="24:37" x14ac:dyDescent="0.3">
      <c r="X128" s="17"/>
      <c r="AJ128" s="25"/>
      <c r="AK128" s="32"/>
    </row>
    <row r="129" spans="24:37" x14ac:dyDescent="0.3">
      <c r="X129" s="17"/>
      <c r="AJ129" s="25"/>
      <c r="AK129" s="32"/>
    </row>
    <row r="130" spans="24:37" x14ac:dyDescent="0.3">
      <c r="X130" s="17"/>
      <c r="AJ130" s="25"/>
      <c r="AK130" s="32"/>
    </row>
    <row r="131" spans="24:37" x14ac:dyDescent="0.3">
      <c r="X131" s="17"/>
      <c r="AJ131" s="25"/>
      <c r="AK131" s="32"/>
    </row>
    <row r="132" spans="24:37" x14ac:dyDescent="0.3">
      <c r="X132" s="17"/>
      <c r="AJ132" s="25"/>
      <c r="AK132" s="32"/>
    </row>
    <row r="133" spans="24:37" x14ac:dyDescent="0.3">
      <c r="X133" s="17"/>
      <c r="AJ133" s="25"/>
      <c r="AK133" s="32"/>
    </row>
    <row r="134" spans="24:37" x14ac:dyDescent="0.3">
      <c r="X134" s="17"/>
      <c r="AJ134" s="25"/>
      <c r="AK134" s="32"/>
    </row>
    <row r="135" spans="24:37" x14ac:dyDescent="0.3">
      <c r="X135" s="17"/>
      <c r="AJ135" s="25"/>
      <c r="AK135" s="32"/>
    </row>
    <row r="136" spans="24:37" x14ac:dyDescent="0.3">
      <c r="X136" s="17"/>
      <c r="AJ136" s="25"/>
      <c r="AK136" s="32"/>
    </row>
    <row r="137" spans="24:37" x14ac:dyDescent="0.3">
      <c r="X137" s="17"/>
      <c r="AJ137" s="25"/>
      <c r="AK137" s="32"/>
    </row>
    <row r="138" spans="24:37" x14ac:dyDescent="0.3">
      <c r="X138" s="17"/>
      <c r="AJ138" s="25"/>
      <c r="AK138" s="32"/>
    </row>
    <row r="139" spans="24:37" x14ac:dyDescent="0.3">
      <c r="X139" s="17"/>
      <c r="AJ139" s="25"/>
      <c r="AK139" s="32"/>
    </row>
    <row r="140" spans="24:37" x14ac:dyDescent="0.3">
      <c r="X140" s="17"/>
      <c r="AJ140" s="25"/>
      <c r="AK140" s="32"/>
    </row>
    <row r="141" spans="24:37" x14ac:dyDescent="0.3">
      <c r="X141" s="17"/>
      <c r="AJ141" s="25"/>
      <c r="AK141" s="32"/>
    </row>
    <row r="142" spans="24:37" x14ac:dyDescent="0.3">
      <c r="X142" s="17"/>
      <c r="AJ142" s="25"/>
      <c r="AK142" s="32"/>
    </row>
    <row r="143" spans="24:37" x14ac:dyDescent="0.3">
      <c r="X143" s="17"/>
      <c r="AJ143" s="25"/>
      <c r="AK143" s="32"/>
    </row>
    <row r="144" spans="24:37" x14ac:dyDescent="0.3">
      <c r="X144" s="17"/>
      <c r="AJ144" s="25"/>
      <c r="AK144" s="32"/>
    </row>
    <row r="145" spans="24:37" x14ac:dyDescent="0.3">
      <c r="X145" s="17"/>
      <c r="AJ145" s="25"/>
      <c r="AK145" s="32"/>
    </row>
    <row r="146" spans="24:37" x14ac:dyDescent="0.3">
      <c r="X146" s="17"/>
      <c r="AJ146" s="25"/>
      <c r="AK146" s="32"/>
    </row>
    <row r="147" spans="24:37" x14ac:dyDescent="0.3">
      <c r="X147" s="17"/>
      <c r="AJ147" s="25"/>
      <c r="AK147" s="32"/>
    </row>
    <row r="148" spans="24:37" x14ac:dyDescent="0.3">
      <c r="X148" s="17"/>
      <c r="AJ148" s="25"/>
      <c r="AK148" s="32"/>
    </row>
    <row r="149" spans="24:37" x14ac:dyDescent="0.3">
      <c r="X149" s="17"/>
      <c r="AJ149" s="25"/>
      <c r="AK149" s="32"/>
    </row>
    <row r="150" spans="24:37" x14ac:dyDescent="0.3">
      <c r="X150" s="17"/>
      <c r="AJ150" s="25"/>
      <c r="AK150" s="32"/>
    </row>
    <row r="151" spans="24:37" x14ac:dyDescent="0.3">
      <c r="X151" s="17"/>
      <c r="AJ151" s="25"/>
      <c r="AK151" s="32"/>
    </row>
    <row r="152" spans="24:37" x14ac:dyDescent="0.3">
      <c r="X152" s="17"/>
      <c r="AJ152" s="25"/>
      <c r="AK152" s="32"/>
    </row>
    <row r="153" spans="24:37" x14ac:dyDescent="0.3">
      <c r="X153" s="17"/>
      <c r="AJ153" s="25"/>
      <c r="AK153" s="32"/>
    </row>
    <row r="154" spans="24:37" x14ac:dyDescent="0.3">
      <c r="X154" s="17"/>
      <c r="AJ154" s="25"/>
      <c r="AK154" s="32"/>
    </row>
    <row r="155" spans="24:37" x14ac:dyDescent="0.3">
      <c r="X155" s="17"/>
      <c r="AJ155" s="25"/>
      <c r="AK155" s="32"/>
    </row>
    <row r="156" spans="24:37" x14ac:dyDescent="0.3">
      <c r="X156" s="17"/>
      <c r="AJ156" s="25"/>
      <c r="AK156" s="32"/>
    </row>
    <row r="157" spans="24:37" x14ac:dyDescent="0.3">
      <c r="X157" s="17"/>
      <c r="AJ157" s="25"/>
      <c r="AK157" s="32"/>
    </row>
    <row r="158" spans="24:37" x14ac:dyDescent="0.3">
      <c r="X158" s="17"/>
      <c r="AJ158" s="25"/>
      <c r="AK158" s="32"/>
    </row>
    <row r="159" spans="24:37" x14ac:dyDescent="0.3">
      <c r="X159" s="17"/>
      <c r="AJ159" s="25"/>
      <c r="AK159" s="32"/>
    </row>
    <row r="160" spans="24:37" x14ac:dyDescent="0.3">
      <c r="X160" s="17"/>
      <c r="AJ160" s="25"/>
      <c r="AK160" s="32"/>
    </row>
    <row r="161" spans="24:37" x14ac:dyDescent="0.3">
      <c r="X161" s="17"/>
      <c r="AJ161" s="25"/>
      <c r="AK161" s="32"/>
    </row>
    <row r="162" spans="24:37" x14ac:dyDescent="0.3">
      <c r="X162" s="17"/>
      <c r="AJ162" s="25"/>
      <c r="AK162" s="32"/>
    </row>
    <row r="163" spans="24:37" x14ac:dyDescent="0.3">
      <c r="X163" s="17"/>
      <c r="AJ163" s="25"/>
      <c r="AK163" s="32"/>
    </row>
    <row r="164" spans="24:37" x14ac:dyDescent="0.3">
      <c r="X164" s="17"/>
      <c r="AJ164" s="25"/>
      <c r="AK164" s="32"/>
    </row>
    <row r="165" spans="24:37" x14ac:dyDescent="0.3">
      <c r="X165" s="17"/>
      <c r="AJ165" s="25"/>
      <c r="AK165" s="32"/>
    </row>
    <row r="166" spans="24:37" x14ac:dyDescent="0.3">
      <c r="X166" s="17"/>
      <c r="AJ166" s="25"/>
      <c r="AK166" s="32"/>
    </row>
    <row r="167" spans="24:37" x14ac:dyDescent="0.3">
      <c r="X167" s="17"/>
      <c r="AJ167" s="25"/>
      <c r="AK167" s="32"/>
    </row>
    <row r="168" spans="24:37" x14ac:dyDescent="0.3">
      <c r="X168" s="17"/>
      <c r="AJ168" s="25"/>
      <c r="AK168" s="32"/>
    </row>
    <row r="169" spans="24:37" x14ac:dyDescent="0.3">
      <c r="X169" s="17"/>
      <c r="AJ169" s="25"/>
      <c r="AK169" s="32"/>
    </row>
    <row r="170" spans="24:37" x14ac:dyDescent="0.3">
      <c r="X170" s="17"/>
      <c r="AJ170" s="25"/>
      <c r="AK170" s="32"/>
    </row>
    <row r="171" spans="24:37" x14ac:dyDescent="0.3">
      <c r="X171" s="17"/>
      <c r="AJ171" s="25"/>
      <c r="AK171" s="32"/>
    </row>
    <row r="172" spans="24:37" x14ac:dyDescent="0.3">
      <c r="X172" s="17"/>
      <c r="AJ172" s="25"/>
      <c r="AK172" s="32"/>
    </row>
    <row r="173" spans="24:37" x14ac:dyDescent="0.3">
      <c r="X173" s="17"/>
      <c r="AJ173" s="25"/>
      <c r="AK173" s="32"/>
    </row>
    <row r="174" spans="24:37" x14ac:dyDescent="0.3">
      <c r="X174" s="17"/>
      <c r="AJ174" s="25"/>
      <c r="AK174" s="32"/>
    </row>
    <row r="175" spans="24:37" x14ac:dyDescent="0.3">
      <c r="X175" s="17"/>
      <c r="AJ175" s="25"/>
      <c r="AK175" s="32"/>
    </row>
    <row r="176" spans="24:37" x14ac:dyDescent="0.3">
      <c r="X176" s="17"/>
      <c r="AJ176" s="25"/>
      <c r="AK176" s="32"/>
    </row>
    <row r="177" spans="24:37" x14ac:dyDescent="0.3">
      <c r="X177" s="17"/>
      <c r="AJ177" s="25"/>
      <c r="AK177" s="32"/>
    </row>
    <row r="178" spans="24:37" x14ac:dyDescent="0.3">
      <c r="X178" s="17"/>
      <c r="AJ178" s="25"/>
      <c r="AK178" s="32"/>
    </row>
    <row r="179" spans="24:37" x14ac:dyDescent="0.3">
      <c r="X179" s="17"/>
      <c r="AJ179" s="25"/>
      <c r="AK179" s="32"/>
    </row>
    <row r="180" spans="24:37" x14ac:dyDescent="0.3">
      <c r="X180" s="17"/>
      <c r="AJ180" s="25"/>
      <c r="AK180" s="32"/>
    </row>
    <row r="181" spans="24:37" x14ac:dyDescent="0.3">
      <c r="X181" s="17"/>
      <c r="AJ181" s="25"/>
      <c r="AK181" s="32"/>
    </row>
    <row r="182" spans="24:37" x14ac:dyDescent="0.3">
      <c r="X182" s="17"/>
      <c r="AJ182" s="25"/>
      <c r="AK182" s="32"/>
    </row>
    <row r="183" spans="24:37" x14ac:dyDescent="0.3">
      <c r="X183" s="17"/>
      <c r="AJ183" s="25"/>
      <c r="AK183" s="32"/>
    </row>
    <row r="184" spans="24:37" x14ac:dyDescent="0.3">
      <c r="X184" s="17"/>
      <c r="AJ184" s="25"/>
      <c r="AK184" s="32"/>
    </row>
    <row r="185" spans="24:37" x14ac:dyDescent="0.3">
      <c r="X185" s="17"/>
      <c r="AJ185" s="25"/>
      <c r="AK185" s="32"/>
    </row>
    <row r="186" spans="24:37" x14ac:dyDescent="0.3">
      <c r="X186" s="17"/>
      <c r="AJ186" s="25"/>
      <c r="AK186" s="32"/>
    </row>
    <row r="187" spans="24:37" x14ac:dyDescent="0.3">
      <c r="X187" s="17"/>
      <c r="AJ187" s="25"/>
      <c r="AK187" s="32"/>
    </row>
    <row r="188" spans="24:37" x14ac:dyDescent="0.3">
      <c r="X188" s="17"/>
      <c r="AJ188" s="25"/>
      <c r="AK188" s="32"/>
    </row>
    <row r="189" spans="24:37" x14ac:dyDescent="0.3">
      <c r="X189" s="17"/>
      <c r="AJ189" s="25"/>
      <c r="AK189" s="32"/>
    </row>
    <row r="190" spans="24:37" x14ac:dyDescent="0.3">
      <c r="X190" s="17"/>
      <c r="AJ190" s="25"/>
      <c r="AK190" s="32"/>
    </row>
    <row r="191" spans="24:37" x14ac:dyDescent="0.3">
      <c r="X191" s="17"/>
      <c r="AJ191" s="25"/>
      <c r="AK191" s="32"/>
    </row>
    <row r="192" spans="24:37" x14ac:dyDescent="0.3">
      <c r="X192" s="17"/>
      <c r="AJ192" s="25"/>
      <c r="AK192" s="32"/>
    </row>
    <row r="193" spans="24:37" x14ac:dyDescent="0.3">
      <c r="X193" s="17"/>
      <c r="AJ193" s="25"/>
      <c r="AK193" s="32"/>
    </row>
    <row r="194" spans="24:37" x14ac:dyDescent="0.3">
      <c r="X194" s="17"/>
      <c r="AJ194" s="25"/>
      <c r="AK194" s="32"/>
    </row>
    <row r="195" spans="24:37" x14ac:dyDescent="0.3">
      <c r="X195" s="17"/>
      <c r="AJ195" s="25"/>
      <c r="AK195" s="32"/>
    </row>
    <row r="196" spans="24:37" x14ac:dyDescent="0.3">
      <c r="X196" s="17"/>
      <c r="AJ196" s="25"/>
      <c r="AK196" s="32"/>
    </row>
    <row r="197" spans="24:37" x14ac:dyDescent="0.3">
      <c r="X197" s="17"/>
      <c r="AJ197" s="25"/>
      <c r="AK197" s="32"/>
    </row>
    <row r="198" spans="24:37" x14ac:dyDescent="0.3">
      <c r="X198" s="17"/>
      <c r="AJ198" s="25"/>
      <c r="AK198" s="32"/>
    </row>
    <row r="199" spans="24:37" x14ac:dyDescent="0.3">
      <c r="X199" s="17"/>
      <c r="AJ199" s="25"/>
      <c r="AK199" s="32"/>
    </row>
    <row r="200" spans="24:37" x14ac:dyDescent="0.3">
      <c r="X200" s="17"/>
      <c r="AJ200" s="25"/>
      <c r="AK200" s="32"/>
    </row>
    <row r="201" spans="24:37" x14ac:dyDescent="0.3">
      <c r="X201" s="17"/>
      <c r="AJ201" s="25"/>
      <c r="AK201" s="32"/>
    </row>
    <row r="202" spans="24:37" x14ac:dyDescent="0.3">
      <c r="X202" s="17"/>
      <c r="AJ202" s="25"/>
      <c r="AK202" s="32"/>
    </row>
    <row r="203" spans="24:37" x14ac:dyDescent="0.3">
      <c r="X203" s="17"/>
      <c r="AJ203" s="25"/>
      <c r="AK203" s="32"/>
    </row>
    <row r="204" spans="24:37" x14ac:dyDescent="0.3">
      <c r="X204" s="17"/>
      <c r="AJ204" s="25"/>
      <c r="AK204" s="32"/>
    </row>
    <row r="205" spans="24:37" x14ac:dyDescent="0.3">
      <c r="X205" s="17"/>
      <c r="AJ205" s="25"/>
      <c r="AK205" s="32"/>
    </row>
    <row r="206" spans="24:37" x14ac:dyDescent="0.3">
      <c r="X206" s="17"/>
      <c r="AJ206" s="25"/>
      <c r="AK206" s="32"/>
    </row>
    <row r="207" spans="24:37" x14ac:dyDescent="0.3">
      <c r="X207" s="17"/>
      <c r="AJ207" s="25"/>
      <c r="AK207" s="32"/>
    </row>
    <row r="208" spans="24:37" x14ac:dyDescent="0.3">
      <c r="X208" s="17"/>
      <c r="AJ208" s="25"/>
      <c r="AK208" s="32"/>
    </row>
    <row r="209" spans="24:37" x14ac:dyDescent="0.3">
      <c r="X209" s="17"/>
      <c r="AJ209" s="25"/>
      <c r="AK209" s="32"/>
    </row>
    <row r="210" spans="24:37" x14ac:dyDescent="0.3">
      <c r="X210" s="17"/>
      <c r="AJ210" s="25"/>
      <c r="AK210" s="32"/>
    </row>
    <row r="211" spans="24:37" x14ac:dyDescent="0.3">
      <c r="X211" s="17"/>
      <c r="AJ211" s="25"/>
      <c r="AK211" s="32"/>
    </row>
    <row r="212" spans="24:37" x14ac:dyDescent="0.3">
      <c r="X212" s="17"/>
      <c r="AJ212" s="25"/>
      <c r="AK212" s="32"/>
    </row>
    <row r="213" spans="24:37" x14ac:dyDescent="0.3">
      <c r="X213" s="17"/>
      <c r="AJ213" s="25"/>
      <c r="AK213" s="32"/>
    </row>
    <row r="214" spans="24:37" x14ac:dyDescent="0.3">
      <c r="X214" s="17"/>
      <c r="AJ214" s="25"/>
      <c r="AK214" s="32"/>
    </row>
    <row r="215" spans="24:37" x14ac:dyDescent="0.3">
      <c r="X215" s="17"/>
      <c r="AJ215" s="25"/>
      <c r="AK215" s="32"/>
    </row>
    <row r="216" spans="24:37" x14ac:dyDescent="0.3">
      <c r="X216" s="17"/>
      <c r="AJ216" s="25"/>
      <c r="AK216" s="32"/>
    </row>
    <row r="217" spans="24:37" x14ac:dyDescent="0.3">
      <c r="X217" s="17"/>
      <c r="AJ217" s="25"/>
      <c r="AK217" s="32"/>
    </row>
    <row r="218" spans="24:37" x14ac:dyDescent="0.3">
      <c r="X218" s="17"/>
      <c r="AJ218" s="25"/>
      <c r="AK218" s="32"/>
    </row>
    <row r="219" spans="24:37" x14ac:dyDescent="0.3">
      <c r="X219" s="17"/>
      <c r="AJ219" s="25"/>
      <c r="AK219" s="32"/>
    </row>
    <row r="220" spans="24:37" x14ac:dyDescent="0.3">
      <c r="X220" s="17"/>
      <c r="AJ220" s="25"/>
      <c r="AK220" s="32"/>
    </row>
    <row r="221" spans="24:37" x14ac:dyDescent="0.3">
      <c r="X221" s="17"/>
      <c r="AJ221" s="25"/>
      <c r="AK221" s="32"/>
    </row>
    <row r="222" spans="24:37" x14ac:dyDescent="0.3">
      <c r="X222" s="17"/>
      <c r="AJ222" s="25"/>
      <c r="AK222" s="32"/>
    </row>
    <row r="223" spans="24:37" x14ac:dyDescent="0.3">
      <c r="X223" s="17"/>
      <c r="AJ223" s="25"/>
      <c r="AK223" s="32"/>
    </row>
    <row r="224" spans="24:37" x14ac:dyDescent="0.3">
      <c r="X224" s="17"/>
      <c r="AJ224" s="25"/>
      <c r="AK224" s="32"/>
    </row>
    <row r="225" spans="24:37" x14ac:dyDescent="0.3">
      <c r="X225" s="17"/>
      <c r="AJ225" s="25"/>
      <c r="AK225" s="32"/>
    </row>
    <row r="226" spans="24:37" x14ac:dyDescent="0.3">
      <c r="X226" s="17"/>
      <c r="AJ226" s="25"/>
      <c r="AK226" s="32"/>
    </row>
    <row r="227" spans="24:37" x14ac:dyDescent="0.3">
      <c r="X227" s="17"/>
      <c r="AJ227" s="25"/>
      <c r="AK227" s="32"/>
    </row>
    <row r="228" spans="24:37" x14ac:dyDescent="0.3">
      <c r="X228" s="17"/>
      <c r="AJ228" s="25"/>
      <c r="AK228" s="32"/>
    </row>
    <row r="229" spans="24:37" x14ac:dyDescent="0.3">
      <c r="X229" s="17"/>
      <c r="AJ229" s="25"/>
      <c r="AK229" s="32"/>
    </row>
    <row r="230" spans="24:37" x14ac:dyDescent="0.3">
      <c r="X230" s="17"/>
      <c r="AJ230" s="25"/>
      <c r="AK230" s="32"/>
    </row>
    <row r="231" spans="24:37" x14ac:dyDescent="0.3">
      <c r="X231" s="17"/>
      <c r="AJ231" s="25"/>
      <c r="AK231" s="32"/>
    </row>
    <row r="232" spans="24:37" x14ac:dyDescent="0.3">
      <c r="X232" s="17"/>
      <c r="AJ232" s="25"/>
      <c r="AK232" s="32"/>
    </row>
    <row r="233" spans="24:37" x14ac:dyDescent="0.3">
      <c r="X233" s="17"/>
      <c r="AJ233" s="25"/>
      <c r="AK233" s="32"/>
    </row>
    <row r="234" spans="24:37" x14ac:dyDescent="0.3">
      <c r="X234" s="17"/>
      <c r="AJ234" s="25"/>
      <c r="AK234" s="32"/>
    </row>
    <row r="235" spans="24:37" x14ac:dyDescent="0.3">
      <c r="X235" s="17"/>
      <c r="AJ235" s="25"/>
      <c r="AK235" s="32"/>
    </row>
    <row r="236" spans="24:37" x14ac:dyDescent="0.3">
      <c r="X236" s="17"/>
      <c r="AJ236" s="25"/>
      <c r="AK236" s="32"/>
    </row>
    <row r="237" spans="24:37" x14ac:dyDescent="0.3">
      <c r="X237" s="17"/>
      <c r="AJ237" s="25"/>
      <c r="AK237" s="32"/>
    </row>
    <row r="238" spans="24:37" x14ac:dyDescent="0.3">
      <c r="X238" s="17"/>
      <c r="AJ238" s="25"/>
      <c r="AK238" s="32"/>
    </row>
    <row r="239" spans="24:37" x14ac:dyDescent="0.3">
      <c r="X239" s="17"/>
      <c r="AJ239" s="25"/>
      <c r="AK239" s="32"/>
    </row>
    <row r="240" spans="24:37" x14ac:dyDescent="0.3">
      <c r="X240" s="17"/>
      <c r="AJ240" s="25"/>
      <c r="AK240" s="32"/>
    </row>
    <row r="241" spans="24:37" x14ac:dyDescent="0.3">
      <c r="X241" s="17"/>
      <c r="AJ241" s="25"/>
      <c r="AK241" s="32"/>
    </row>
    <row r="242" spans="24:37" x14ac:dyDescent="0.3">
      <c r="X242" s="17"/>
      <c r="AJ242" s="25"/>
      <c r="AK242" s="32"/>
    </row>
    <row r="243" spans="24:37" x14ac:dyDescent="0.3">
      <c r="X243" s="17"/>
      <c r="AJ243" s="25"/>
      <c r="AK243" s="32"/>
    </row>
    <row r="244" spans="24:37" x14ac:dyDescent="0.3">
      <c r="X244" s="17"/>
      <c r="AJ244" s="25"/>
      <c r="AK244" s="32"/>
    </row>
    <row r="245" spans="24:37" x14ac:dyDescent="0.3">
      <c r="X245" s="17"/>
      <c r="AJ245" s="25"/>
      <c r="AK245" s="32"/>
    </row>
    <row r="246" spans="24:37" x14ac:dyDescent="0.3">
      <c r="X246" s="17"/>
      <c r="AJ246" s="25"/>
      <c r="AK246" s="32"/>
    </row>
    <row r="247" spans="24:37" x14ac:dyDescent="0.3">
      <c r="X247" s="17"/>
      <c r="AJ247" s="25"/>
      <c r="AK247" s="32"/>
    </row>
    <row r="248" spans="24:37" x14ac:dyDescent="0.3">
      <c r="X248" s="17"/>
      <c r="AJ248" s="25"/>
      <c r="AK248" s="32"/>
    </row>
    <row r="249" spans="24:37" x14ac:dyDescent="0.3">
      <c r="X249" s="17"/>
      <c r="AJ249" s="25"/>
      <c r="AK249" s="32"/>
    </row>
    <row r="250" spans="24:37" x14ac:dyDescent="0.3">
      <c r="X250" s="17"/>
      <c r="AJ250" s="25"/>
      <c r="AK250" s="32"/>
    </row>
    <row r="251" spans="24:37" x14ac:dyDescent="0.3">
      <c r="X251" s="17"/>
      <c r="AJ251" s="25"/>
      <c r="AK251" s="32"/>
    </row>
    <row r="252" spans="24:37" x14ac:dyDescent="0.3">
      <c r="X252" s="17"/>
      <c r="AJ252" s="25"/>
      <c r="AK252" s="32"/>
    </row>
    <row r="253" spans="24:37" x14ac:dyDescent="0.3">
      <c r="X253" s="17"/>
      <c r="AJ253" s="25"/>
      <c r="AK253" s="32"/>
    </row>
    <row r="254" spans="24:37" x14ac:dyDescent="0.3">
      <c r="X254" s="17"/>
      <c r="AJ254" s="25"/>
      <c r="AK254" s="32"/>
    </row>
    <row r="255" spans="24:37" x14ac:dyDescent="0.3">
      <c r="X255" s="17"/>
      <c r="AJ255" s="25"/>
      <c r="AK255" s="32"/>
    </row>
    <row r="256" spans="24:37" x14ac:dyDescent="0.3">
      <c r="X256" s="17"/>
      <c r="AJ256" s="25"/>
      <c r="AK256" s="32"/>
    </row>
    <row r="257" spans="24:37" x14ac:dyDescent="0.3">
      <c r="X257" s="17"/>
      <c r="AJ257" s="25"/>
      <c r="AK257" s="32"/>
    </row>
    <row r="258" spans="24:37" x14ac:dyDescent="0.3">
      <c r="X258" s="17"/>
      <c r="AJ258" s="25"/>
      <c r="AK258" s="32"/>
    </row>
    <row r="259" spans="24:37" x14ac:dyDescent="0.3">
      <c r="X259" s="17"/>
      <c r="AJ259" s="25"/>
      <c r="AK259" s="32"/>
    </row>
    <row r="260" spans="24:37" x14ac:dyDescent="0.3">
      <c r="X260" s="17"/>
      <c r="AJ260" s="25"/>
      <c r="AK260" s="32"/>
    </row>
    <row r="261" spans="24:37" x14ac:dyDescent="0.3">
      <c r="X261" s="17"/>
      <c r="AJ261" s="25"/>
      <c r="AK261" s="32"/>
    </row>
    <row r="262" spans="24:37" x14ac:dyDescent="0.3">
      <c r="X262" s="17"/>
      <c r="AJ262" s="25"/>
      <c r="AK262" s="32"/>
    </row>
    <row r="263" spans="24:37" x14ac:dyDescent="0.3">
      <c r="X263" s="17"/>
      <c r="AJ263" s="25"/>
      <c r="AK263" s="32"/>
    </row>
    <row r="264" spans="24:37" x14ac:dyDescent="0.3">
      <c r="X264" s="17"/>
      <c r="AJ264" s="25"/>
      <c r="AK264" s="32"/>
    </row>
    <row r="265" spans="24:37" x14ac:dyDescent="0.3">
      <c r="X265" s="17"/>
      <c r="AJ265" s="25"/>
      <c r="AK265" s="32"/>
    </row>
    <row r="266" spans="24:37" x14ac:dyDescent="0.3">
      <c r="X266" s="17"/>
      <c r="AJ266" s="25"/>
      <c r="AK266" s="32"/>
    </row>
    <row r="267" spans="24:37" x14ac:dyDescent="0.3">
      <c r="X267" s="17"/>
      <c r="AJ267" s="25"/>
      <c r="AK267" s="32"/>
    </row>
    <row r="268" spans="24:37" x14ac:dyDescent="0.3">
      <c r="X268" s="17"/>
      <c r="AJ268" s="25"/>
      <c r="AK268" s="32"/>
    </row>
    <row r="269" spans="24:37" x14ac:dyDescent="0.3">
      <c r="X269" s="17"/>
      <c r="AJ269" s="25"/>
      <c r="AK269" s="32"/>
    </row>
    <row r="270" spans="24:37" x14ac:dyDescent="0.3">
      <c r="X270" s="17"/>
      <c r="AJ270" s="25"/>
      <c r="AK270" s="32"/>
    </row>
    <row r="271" spans="24:37" x14ac:dyDescent="0.3">
      <c r="X271" s="17"/>
      <c r="AJ271" s="25"/>
      <c r="AK271" s="32"/>
    </row>
    <row r="272" spans="24:37" x14ac:dyDescent="0.3">
      <c r="X272" s="17"/>
      <c r="AJ272" s="25"/>
      <c r="AK272" s="32"/>
    </row>
    <row r="273" spans="24:37" x14ac:dyDescent="0.3">
      <c r="X273" s="17"/>
      <c r="AJ273" s="25"/>
      <c r="AK273" s="32"/>
    </row>
    <row r="274" spans="24:37" x14ac:dyDescent="0.3">
      <c r="X274" s="17"/>
      <c r="AJ274" s="25"/>
      <c r="AK274" s="32"/>
    </row>
    <row r="275" spans="24:37" x14ac:dyDescent="0.3">
      <c r="X275" s="17"/>
      <c r="AJ275" s="25"/>
      <c r="AK275" s="32"/>
    </row>
    <row r="276" spans="24:37" x14ac:dyDescent="0.3">
      <c r="X276" s="17"/>
      <c r="AJ276" s="25"/>
      <c r="AK276" s="32"/>
    </row>
    <row r="277" spans="24:37" x14ac:dyDescent="0.3">
      <c r="X277" s="17"/>
      <c r="AJ277" s="25"/>
      <c r="AK277" s="32"/>
    </row>
    <row r="278" spans="24:37" x14ac:dyDescent="0.3">
      <c r="X278" s="17"/>
      <c r="AJ278" s="25"/>
      <c r="AK278" s="32"/>
    </row>
    <row r="279" spans="24:37" x14ac:dyDescent="0.3">
      <c r="X279" s="17"/>
      <c r="AJ279" s="25"/>
      <c r="AK279" s="32"/>
    </row>
    <row r="280" spans="24:37" x14ac:dyDescent="0.3">
      <c r="X280" s="17"/>
      <c r="AJ280" s="25"/>
      <c r="AK280" s="32"/>
    </row>
    <row r="281" spans="24:37" x14ac:dyDescent="0.3">
      <c r="X281" s="17"/>
      <c r="AJ281" s="25"/>
      <c r="AK281" s="32"/>
    </row>
    <row r="282" spans="24:37" x14ac:dyDescent="0.3">
      <c r="X282" s="17"/>
      <c r="AJ282" s="25"/>
      <c r="AK282" s="32"/>
    </row>
    <row r="283" spans="24:37" x14ac:dyDescent="0.3">
      <c r="X283" s="17"/>
      <c r="AJ283" s="25"/>
      <c r="AK283" s="32"/>
    </row>
    <row r="284" spans="24:37" x14ac:dyDescent="0.3">
      <c r="X284" s="17"/>
      <c r="AJ284" s="25"/>
      <c r="AK284" s="32"/>
    </row>
    <row r="285" spans="24:37" x14ac:dyDescent="0.3">
      <c r="X285" s="17"/>
      <c r="AJ285" s="25"/>
      <c r="AK285" s="32"/>
    </row>
    <row r="286" spans="24:37" x14ac:dyDescent="0.3">
      <c r="X286" s="17"/>
      <c r="AJ286" s="25"/>
      <c r="AK286" s="32"/>
    </row>
    <row r="287" spans="24:37" x14ac:dyDescent="0.3">
      <c r="X287" s="17"/>
      <c r="AJ287" s="25"/>
      <c r="AK287" s="32"/>
    </row>
    <row r="288" spans="24:37" x14ac:dyDescent="0.3">
      <c r="X288" s="17"/>
      <c r="AJ288" s="25"/>
      <c r="AK288" s="32"/>
    </row>
    <row r="289" spans="24:37" x14ac:dyDescent="0.3">
      <c r="X289" s="17"/>
      <c r="AJ289" s="25"/>
      <c r="AK289" s="32"/>
    </row>
    <row r="290" spans="24:37" x14ac:dyDescent="0.3">
      <c r="X290" s="17"/>
      <c r="AJ290" s="25"/>
      <c r="AK290" s="32"/>
    </row>
    <row r="291" spans="24:37" x14ac:dyDescent="0.3">
      <c r="X291" s="17"/>
      <c r="AJ291" s="25"/>
      <c r="AK291" s="32"/>
    </row>
    <row r="292" spans="24:37" x14ac:dyDescent="0.3">
      <c r="X292" s="17"/>
      <c r="AJ292" s="25"/>
      <c r="AK292" s="32"/>
    </row>
    <row r="293" spans="24:37" x14ac:dyDescent="0.3">
      <c r="X293" s="17"/>
      <c r="AJ293" s="25"/>
      <c r="AK293" s="32"/>
    </row>
    <row r="294" spans="24:37" x14ac:dyDescent="0.3">
      <c r="X294" s="17"/>
      <c r="AJ294" s="25"/>
      <c r="AK294" s="32"/>
    </row>
    <row r="295" spans="24:37" x14ac:dyDescent="0.3">
      <c r="X295" s="17"/>
      <c r="AJ295" s="25"/>
      <c r="AK295" s="32"/>
    </row>
    <row r="296" spans="24:37" x14ac:dyDescent="0.3">
      <c r="X296" s="17"/>
      <c r="AJ296" s="25"/>
      <c r="AK296" s="32"/>
    </row>
    <row r="297" spans="24:37" x14ac:dyDescent="0.3">
      <c r="X297" s="17"/>
      <c r="AJ297" s="25"/>
      <c r="AK297" s="32"/>
    </row>
    <row r="298" spans="24:37" x14ac:dyDescent="0.3">
      <c r="X298" s="17"/>
      <c r="AJ298" s="25"/>
      <c r="AK298" s="32"/>
    </row>
    <row r="299" spans="24:37" x14ac:dyDescent="0.3">
      <c r="X299" s="17"/>
      <c r="AJ299" s="25"/>
      <c r="AK299" s="32"/>
    </row>
    <row r="300" spans="24:37" x14ac:dyDescent="0.3">
      <c r="X300" s="17"/>
      <c r="AJ300" s="25"/>
      <c r="AK300" s="32"/>
    </row>
    <row r="301" spans="24:37" x14ac:dyDescent="0.3">
      <c r="X301" s="17"/>
      <c r="AJ301" s="25"/>
      <c r="AK301" s="32"/>
    </row>
    <row r="302" spans="24:37" x14ac:dyDescent="0.3">
      <c r="X302" s="17"/>
      <c r="AJ302" s="25"/>
      <c r="AK302" s="32"/>
    </row>
    <row r="303" spans="24:37" x14ac:dyDescent="0.3">
      <c r="X303" s="17"/>
      <c r="AJ303" s="25"/>
      <c r="AK303" s="32"/>
    </row>
    <row r="304" spans="24:37" x14ac:dyDescent="0.3">
      <c r="X304" s="17"/>
      <c r="AJ304" s="25"/>
      <c r="AK304" s="32"/>
    </row>
    <row r="305" spans="24:37" x14ac:dyDescent="0.3">
      <c r="X305" s="17"/>
      <c r="AJ305" s="25"/>
      <c r="AK305" s="32"/>
    </row>
    <row r="306" spans="24:37" x14ac:dyDescent="0.3">
      <c r="X306" s="17"/>
      <c r="AJ306" s="25"/>
      <c r="AK306" s="32"/>
    </row>
    <row r="307" spans="24:37" x14ac:dyDescent="0.3">
      <c r="X307" s="17"/>
      <c r="AJ307" s="25"/>
      <c r="AK307" s="32"/>
    </row>
    <row r="308" spans="24:37" x14ac:dyDescent="0.3">
      <c r="X308" s="17"/>
      <c r="AJ308" s="25"/>
      <c r="AK308" s="32"/>
    </row>
    <row r="309" spans="24:37" x14ac:dyDescent="0.3">
      <c r="X309" s="17"/>
      <c r="AJ309" s="25"/>
      <c r="AK309" s="32"/>
    </row>
    <row r="310" spans="24:37" x14ac:dyDescent="0.3">
      <c r="X310" s="17"/>
      <c r="AJ310" s="25"/>
      <c r="AK310" s="32"/>
    </row>
    <row r="311" spans="24:37" x14ac:dyDescent="0.3">
      <c r="X311" s="17"/>
      <c r="AJ311" s="25"/>
      <c r="AK311" s="32"/>
    </row>
    <row r="312" spans="24:37" x14ac:dyDescent="0.3">
      <c r="X312" s="17"/>
      <c r="AJ312" s="25"/>
      <c r="AK312" s="32"/>
    </row>
    <row r="313" spans="24:37" x14ac:dyDescent="0.3">
      <c r="X313" s="17"/>
      <c r="AJ313" s="25"/>
      <c r="AK313" s="32"/>
    </row>
    <row r="314" spans="24:37" x14ac:dyDescent="0.3">
      <c r="X314" s="17"/>
      <c r="AJ314" s="25"/>
      <c r="AK314" s="32"/>
    </row>
    <row r="315" spans="24:37" x14ac:dyDescent="0.3">
      <c r="X315" s="17"/>
      <c r="AJ315" s="25"/>
      <c r="AK315" s="32"/>
    </row>
    <row r="316" spans="24:37" x14ac:dyDescent="0.3">
      <c r="X316" s="17"/>
      <c r="AJ316" s="25"/>
      <c r="AK316" s="32"/>
    </row>
    <row r="317" spans="24:37" x14ac:dyDescent="0.3">
      <c r="X317" s="17"/>
      <c r="AJ317" s="25"/>
      <c r="AK317" s="32"/>
    </row>
    <row r="318" spans="24:37" x14ac:dyDescent="0.3">
      <c r="X318" s="17"/>
      <c r="AJ318" s="25"/>
      <c r="AK318" s="32"/>
    </row>
    <row r="319" spans="24:37" x14ac:dyDescent="0.3">
      <c r="X319" s="17"/>
      <c r="AJ319" s="25"/>
      <c r="AK319" s="32"/>
    </row>
    <row r="320" spans="24:37" x14ac:dyDescent="0.3">
      <c r="X320" s="17"/>
      <c r="AJ320" s="25"/>
      <c r="AK320" s="32"/>
    </row>
    <row r="321" spans="24:37" x14ac:dyDescent="0.3">
      <c r="X321" s="17"/>
      <c r="AJ321" s="25"/>
      <c r="AK321" s="32"/>
    </row>
    <row r="322" spans="24:37" x14ac:dyDescent="0.3">
      <c r="X322" s="17"/>
      <c r="AJ322" s="25"/>
      <c r="AK322" s="32"/>
    </row>
    <row r="323" spans="24:37" x14ac:dyDescent="0.3">
      <c r="X323" s="17"/>
      <c r="AJ323" s="25"/>
      <c r="AK323" s="32"/>
    </row>
    <row r="324" spans="24:37" x14ac:dyDescent="0.3">
      <c r="X324" s="17"/>
      <c r="AJ324" s="25"/>
      <c r="AK324" s="32"/>
    </row>
    <row r="325" spans="24:37" x14ac:dyDescent="0.3">
      <c r="X325" s="17"/>
      <c r="AJ325" s="25"/>
      <c r="AK325" s="32"/>
    </row>
    <row r="326" spans="24:37" x14ac:dyDescent="0.3">
      <c r="X326" s="17"/>
      <c r="AJ326" s="25"/>
      <c r="AK326" s="32"/>
    </row>
    <row r="327" spans="24:37" x14ac:dyDescent="0.3">
      <c r="X327" s="17"/>
      <c r="AJ327" s="25"/>
      <c r="AK327" s="32"/>
    </row>
    <row r="328" spans="24:37" x14ac:dyDescent="0.3">
      <c r="X328" s="17"/>
      <c r="AJ328" s="25"/>
      <c r="AK328" s="32"/>
    </row>
    <row r="329" spans="24:37" x14ac:dyDescent="0.3">
      <c r="X329" s="17"/>
      <c r="AJ329" s="25"/>
      <c r="AK329" s="32"/>
    </row>
    <row r="330" spans="24:37" x14ac:dyDescent="0.3">
      <c r="X330" s="17"/>
      <c r="AJ330" s="25"/>
      <c r="AK330" s="32"/>
    </row>
    <row r="331" spans="24:37" x14ac:dyDescent="0.3">
      <c r="X331" s="17"/>
      <c r="AJ331" s="25"/>
      <c r="AK331" s="32"/>
    </row>
    <row r="332" spans="24:37" x14ac:dyDescent="0.3">
      <c r="X332" s="17"/>
      <c r="AJ332" s="25"/>
      <c r="AK332" s="32"/>
    </row>
    <row r="333" spans="24:37" x14ac:dyDescent="0.3">
      <c r="X333" s="17"/>
      <c r="AJ333" s="25"/>
      <c r="AK333" s="32"/>
    </row>
    <row r="334" spans="24:37" x14ac:dyDescent="0.3">
      <c r="X334" s="17"/>
      <c r="AJ334" s="25"/>
      <c r="AK334" s="32"/>
    </row>
    <row r="335" spans="24:37" x14ac:dyDescent="0.3">
      <c r="X335" s="17"/>
      <c r="AJ335" s="25"/>
      <c r="AK335" s="32"/>
    </row>
    <row r="336" spans="24:37" x14ac:dyDescent="0.3">
      <c r="X336" s="17"/>
      <c r="AJ336" s="25"/>
      <c r="AK336" s="32"/>
    </row>
    <row r="337" spans="24:37" x14ac:dyDescent="0.3">
      <c r="X337" s="17"/>
      <c r="AJ337" s="25"/>
      <c r="AK337" s="32"/>
    </row>
    <row r="338" spans="24:37" x14ac:dyDescent="0.3">
      <c r="X338" s="17"/>
      <c r="AJ338" s="25"/>
      <c r="AK338" s="32"/>
    </row>
    <row r="339" spans="24:37" x14ac:dyDescent="0.3">
      <c r="X339" s="17"/>
      <c r="AJ339" s="25"/>
      <c r="AK339" s="32"/>
    </row>
    <row r="340" spans="24:37" x14ac:dyDescent="0.3">
      <c r="X340" s="17"/>
      <c r="AJ340" s="25"/>
      <c r="AK340" s="32"/>
    </row>
    <row r="341" spans="24:37" x14ac:dyDescent="0.3">
      <c r="X341" s="17"/>
      <c r="AJ341" s="25"/>
      <c r="AK341" s="32"/>
    </row>
    <row r="342" spans="24:37" x14ac:dyDescent="0.3">
      <c r="X342" s="17"/>
      <c r="AJ342" s="25"/>
      <c r="AK342" s="32"/>
    </row>
    <row r="343" spans="24:37" x14ac:dyDescent="0.3">
      <c r="X343" s="17"/>
      <c r="AJ343" s="25"/>
      <c r="AK343" s="32"/>
    </row>
    <row r="344" spans="24:37" x14ac:dyDescent="0.3">
      <c r="X344" s="17"/>
      <c r="AJ344" s="25"/>
      <c r="AK344" s="32"/>
    </row>
    <row r="345" spans="24:37" x14ac:dyDescent="0.3">
      <c r="X345" s="17"/>
      <c r="AJ345" s="25"/>
      <c r="AK345" s="32"/>
    </row>
    <row r="346" spans="24:37" x14ac:dyDescent="0.3">
      <c r="X346" s="17"/>
      <c r="AJ346" s="25"/>
      <c r="AK346" s="32"/>
    </row>
    <row r="347" spans="24:37" x14ac:dyDescent="0.3">
      <c r="X347" s="17"/>
      <c r="AJ347" s="25"/>
      <c r="AK347" s="32"/>
    </row>
    <row r="348" spans="24:37" x14ac:dyDescent="0.3">
      <c r="X348" s="17"/>
      <c r="AJ348" s="25"/>
      <c r="AK348" s="32"/>
    </row>
    <row r="349" spans="24:37" x14ac:dyDescent="0.3">
      <c r="X349" s="17"/>
      <c r="AJ349" s="25"/>
      <c r="AK349" s="32"/>
    </row>
    <row r="350" spans="24:37" x14ac:dyDescent="0.3">
      <c r="X350" s="17"/>
      <c r="AJ350" s="25"/>
      <c r="AK350" s="32"/>
    </row>
    <row r="351" spans="24:37" x14ac:dyDescent="0.3">
      <c r="X351" s="17"/>
      <c r="AJ351" s="25"/>
      <c r="AK351" s="32"/>
    </row>
    <row r="352" spans="24:37" x14ac:dyDescent="0.3">
      <c r="X352" s="17"/>
      <c r="AJ352" s="25"/>
      <c r="AK352" s="32"/>
    </row>
    <row r="353" spans="24:37" x14ac:dyDescent="0.3">
      <c r="X353" s="17"/>
      <c r="AJ353" s="25"/>
      <c r="AK353" s="32"/>
    </row>
    <row r="354" spans="24:37" x14ac:dyDescent="0.3">
      <c r="X354" s="17"/>
      <c r="AJ354" s="25"/>
      <c r="AK354" s="32"/>
    </row>
    <row r="355" spans="24:37" x14ac:dyDescent="0.3">
      <c r="X355" s="17"/>
      <c r="AJ355" s="25"/>
      <c r="AK355" s="32"/>
    </row>
    <row r="356" spans="24:37" x14ac:dyDescent="0.3">
      <c r="X356" s="17"/>
      <c r="AJ356" s="25"/>
      <c r="AK356" s="32"/>
    </row>
    <row r="357" spans="24:37" x14ac:dyDescent="0.3">
      <c r="X357" s="17"/>
      <c r="AJ357" s="25"/>
      <c r="AK357" s="32"/>
    </row>
    <row r="358" spans="24:37" x14ac:dyDescent="0.3">
      <c r="X358" s="17"/>
      <c r="AJ358" s="25"/>
      <c r="AK358" s="32"/>
    </row>
    <row r="359" spans="24:37" x14ac:dyDescent="0.3">
      <c r="X359" s="17"/>
      <c r="AJ359" s="25"/>
      <c r="AK359" s="32"/>
    </row>
    <row r="360" spans="24:37" x14ac:dyDescent="0.3">
      <c r="X360" s="17"/>
      <c r="AJ360" s="25"/>
      <c r="AK360" s="32"/>
    </row>
    <row r="361" spans="24:37" x14ac:dyDescent="0.3">
      <c r="X361" s="17"/>
      <c r="AJ361" s="25"/>
      <c r="AK361" s="32"/>
    </row>
    <row r="362" spans="24:37" x14ac:dyDescent="0.3">
      <c r="X362" s="17"/>
      <c r="AJ362" s="25"/>
      <c r="AK362" s="32"/>
    </row>
    <row r="363" spans="24:37" x14ac:dyDescent="0.3">
      <c r="X363" s="17"/>
      <c r="AJ363" s="25"/>
      <c r="AK363" s="32"/>
    </row>
    <row r="364" spans="24:37" x14ac:dyDescent="0.3">
      <c r="X364" s="17"/>
      <c r="AJ364" s="25"/>
      <c r="AK364" s="32"/>
    </row>
    <row r="365" spans="24:37" x14ac:dyDescent="0.3">
      <c r="X365" s="17"/>
      <c r="AJ365" s="25"/>
      <c r="AK365" s="32"/>
    </row>
    <row r="366" spans="24:37" x14ac:dyDescent="0.3">
      <c r="X366" s="17"/>
      <c r="AJ366" s="25"/>
      <c r="AK366" s="32"/>
    </row>
    <row r="367" spans="24:37" x14ac:dyDescent="0.3">
      <c r="X367" s="17"/>
      <c r="AJ367" s="25"/>
      <c r="AK367" s="32"/>
    </row>
    <row r="368" spans="24:37" x14ac:dyDescent="0.3">
      <c r="X368" s="17"/>
      <c r="AJ368" s="25"/>
      <c r="AK368" s="32"/>
    </row>
    <row r="369" spans="24:37" x14ac:dyDescent="0.3">
      <c r="X369" s="17"/>
      <c r="AJ369" s="25"/>
      <c r="AK369" s="32"/>
    </row>
    <row r="370" spans="24:37" x14ac:dyDescent="0.3">
      <c r="X370" s="17"/>
      <c r="AJ370" s="25"/>
      <c r="AK370" s="32"/>
    </row>
    <row r="371" spans="24:37" x14ac:dyDescent="0.3">
      <c r="X371" s="17"/>
      <c r="AJ371" s="25"/>
      <c r="AK371" s="32"/>
    </row>
    <row r="372" spans="24:37" x14ac:dyDescent="0.3">
      <c r="X372" s="17"/>
      <c r="AJ372" s="25"/>
      <c r="AK372" s="32"/>
    </row>
    <row r="373" spans="24:37" x14ac:dyDescent="0.3">
      <c r="X373" s="17"/>
      <c r="AJ373" s="25"/>
      <c r="AK373" s="32"/>
    </row>
    <row r="374" spans="24:37" x14ac:dyDescent="0.3">
      <c r="X374" s="17"/>
      <c r="AJ374" s="25"/>
      <c r="AK374" s="32"/>
    </row>
    <row r="375" spans="24:37" x14ac:dyDescent="0.3">
      <c r="X375" s="17"/>
      <c r="AJ375" s="25"/>
      <c r="AK375" s="32"/>
    </row>
    <row r="376" spans="24:37" x14ac:dyDescent="0.3">
      <c r="X376" s="17"/>
      <c r="AJ376" s="25"/>
      <c r="AK376" s="32"/>
    </row>
    <row r="377" spans="24:37" x14ac:dyDescent="0.3">
      <c r="X377" s="17"/>
      <c r="AJ377" s="25"/>
      <c r="AK377" s="32"/>
    </row>
    <row r="378" spans="24:37" x14ac:dyDescent="0.3">
      <c r="X378" s="17"/>
      <c r="AJ378" s="25"/>
      <c r="AK378" s="32"/>
    </row>
    <row r="379" spans="24:37" x14ac:dyDescent="0.3">
      <c r="X379" s="17"/>
      <c r="AJ379" s="25"/>
      <c r="AK379" s="32"/>
    </row>
    <row r="380" spans="24:37" x14ac:dyDescent="0.3">
      <c r="X380" s="17"/>
      <c r="AJ380" s="25"/>
      <c r="AK380" s="32"/>
    </row>
    <row r="381" spans="24:37" x14ac:dyDescent="0.3">
      <c r="X381" s="17"/>
      <c r="AJ381" s="25"/>
      <c r="AK381" s="32"/>
    </row>
    <row r="382" spans="24:37" x14ac:dyDescent="0.3">
      <c r="X382" s="17"/>
      <c r="AJ382" s="25"/>
      <c r="AK382" s="32"/>
    </row>
    <row r="383" spans="24:37" x14ac:dyDescent="0.3">
      <c r="X383" s="17"/>
      <c r="AJ383" s="25"/>
      <c r="AK383" s="32"/>
    </row>
    <row r="384" spans="24:37" x14ac:dyDescent="0.3">
      <c r="X384" s="17"/>
      <c r="AJ384" s="25"/>
      <c r="AK384" s="32"/>
    </row>
    <row r="385" spans="24:37" x14ac:dyDescent="0.3">
      <c r="X385" s="17"/>
      <c r="AJ385" s="25"/>
      <c r="AK385" s="32"/>
    </row>
    <row r="386" spans="24:37" x14ac:dyDescent="0.3">
      <c r="X386" s="17"/>
      <c r="AJ386" s="25"/>
      <c r="AK386" s="32"/>
    </row>
    <row r="387" spans="24:37" x14ac:dyDescent="0.3">
      <c r="X387" s="17"/>
      <c r="AJ387" s="25"/>
      <c r="AK387" s="32"/>
    </row>
    <row r="388" spans="24:37" x14ac:dyDescent="0.3">
      <c r="X388" s="17"/>
      <c r="AJ388" s="25"/>
      <c r="AK388" s="32"/>
    </row>
    <row r="389" spans="24:37" x14ac:dyDescent="0.3">
      <c r="X389" s="17"/>
      <c r="AJ389" s="25"/>
      <c r="AK389" s="32"/>
    </row>
    <row r="390" spans="24:37" x14ac:dyDescent="0.3">
      <c r="X390" s="17"/>
      <c r="AJ390" s="25"/>
      <c r="AK390" s="32"/>
    </row>
    <row r="391" spans="24:37" x14ac:dyDescent="0.3">
      <c r="X391" s="17"/>
      <c r="AJ391" s="25"/>
      <c r="AK391" s="32"/>
    </row>
    <row r="392" spans="24:37" x14ac:dyDescent="0.3">
      <c r="X392" s="17"/>
      <c r="AJ392" s="25"/>
      <c r="AK392" s="32"/>
    </row>
    <row r="393" spans="24:37" x14ac:dyDescent="0.3">
      <c r="X393" s="17"/>
      <c r="AJ393" s="25"/>
      <c r="AK393" s="32"/>
    </row>
    <row r="394" spans="24:37" x14ac:dyDescent="0.3">
      <c r="X394" s="17"/>
      <c r="AJ394" s="25"/>
      <c r="AK394" s="32"/>
    </row>
    <row r="395" spans="24:37" x14ac:dyDescent="0.3">
      <c r="X395" s="17"/>
      <c r="AJ395" s="25"/>
      <c r="AK395" s="32"/>
    </row>
    <row r="396" spans="24:37" x14ac:dyDescent="0.3">
      <c r="X396" s="17"/>
      <c r="AJ396" s="25"/>
      <c r="AK396" s="32"/>
    </row>
    <row r="397" spans="24:37" x14ac:dyDescent="0.3">
      <c r="X397" s="17"/>
      <c r="AJ397" s="25"/>
      <c r="AK397" s="32"/>
    </row>
    <row r="398" spans="24:37" x14ac:dyDescent="0.3">
      <c r="X398" s="17"/>
      <c r="AJ398" s="25"/>
      <c r="AK398" s="32"/>
    </row>
    <row r="399" spans="24:37" x14ac:dyDescent="0.3">
      <c r="X399" s="17"/>
      <c r="AJ399" s="25"/>
      <c r="AK399" s="32"/>
    </row>
    <row r="400" spans="24:37" x14ac:dyDescent="0.3">
      <c r="X400" s="17"/>
      <c r="AJ400" s="25"/>
      <c r="AK400" s="32"/>
    </row>
    <row r="401" spans="24:37" x14ac:dyDescent="0.3">
      <c r="X401" s="17"/>
      <c r="AJ401" s="25"/>
      <c r="AK401" s="32"/>
    </row>
    <row r="402" spans="24:37" x14ac:dyDescent="0.3">
      <c r="X402" s="17"/>
      <c r="AJ402" s="25"/>
      <c r="AK402" s="32"/>
    </row>
    <row r="403" spans="24:37" x14ac:dyDescent="0.3">
      <c r="X403" s="17"/>
      <c r="AJ403" s="25"/>
      <c r="AK403" s="32"/>
    </row>
    <row r="404" spans="24:37" x14ac:dyDescent="0.3">
      <c r="X404" s="17"/>
      <c r="AJ404" s="25"/>
      <c r="AK404" s="32"/>
    </row>
    <row r="405" spans="24:37" x14ac:dyDescent="0.3">
      <c r="X405" s="17"/>
      <c r="AJ405" s="25"/>
      <c r="AK405" s="32"/>
    </row>
    <row r="406" spans="24:37" x14ac:dyDescent="0.3">
      <c r="X406" s="17"/>
      <c r="AJ406" s="25"/>
      <c r="AK406" s="32"/>
    </row>
    <row r="407" spans="24:37" x14ac:dyDescent="0.3">
      <c r="X407" s="17"/>
      <c r="AJ407" s="25"/>
      <c r="AK407" s="32"/>
    </row>
    <row r="408" spans="24:37" x14ac:dyDescent="0.3">
      <c r="X408" s="17"/>
      <c r="AJ408" s="25"/>
      <c r="AK408" s="32"/>
    </row>
    <row r="409" spans="24:37" x14ac:dyDescent="0.3">
      <c r="X409" s="17"/>
      <c r="AJ409" s="25"/>
      <c r="AK409" s="32"/>
    </row>
    <row r="410" spans="24:37" x14ac:dyDescent="0.3">
      <c r="X410" s="17"/>
      <c r="AJ410" s="25"/>
      <c r="AK410" s="32"/>
    </row>
    <row r="411" spans="24:37" x14ac:dyDescent="0.3">
      <c r="X411" s="17"/>
      <c r="AJ411" s="25"/>
      <c r="AK411" s="32"/>
    </row>
    <row r="412" spans="24:37" x14ac:dyDescent="0.3">
      <c r="X412" s="17"/>
      <c r="AJ412" s="25"/>
      <c r="AK412" s="32"/>
    </row>
    <row r="413" spans="24:37" x14ac:dyDescent="0.3">
      <c r="X413" s="17"/>
      <c r="AJ413" s="25"/>
      <c r="AK413" s="32"/>
    </row>
    <row r="414" spans="24:37" x14ac:dyDescent="0.3">
      <c r="X414" s="17"/>
      <c r="AJ414" s="25"/>
      <c r="AK414" s="32"/>
    </row>
    <row r="415" spans="24:37" x14ac:dyDescent="0.3">
      <c r="X415" s="17"/>
      <c r="AJ415" s="25"/>
      <c r="AK415" s="32"/>
    </row>
    <row r="416" spans="24:37" x14ac:dyDescent="0.3">
      <c r="X416" s="17"/>
      <c r="AJ416" s="25"/>
      <c r="AK416" s="32"/>
    </row>
    <row r="417" spans="24:37" x14ac:dyDescent="0.3">
      <c r="X417" s="17"/>
      <c r="AJ417" s="25"/>
      <c r="AK417" s="32"/>
    </row>
    <row r="418" spans="24:37" x14ac:dyDescent="0.3">
      <c r="X418" s="17"/>
      <c r="AJ418" s="25"/>
      <c r="AK418" s="32"/>
    </row>
    <row r="419" spans="24:37" x14ac:dyDescent="0.3">
      <c r="X419" s="17"/>
      <c r="AJ419" s="25"/>
      <c r="AK419" s="32"/>
    </row>
    <row r="420" spans="24:37" x14ac:dyDescent="0.3">
      <c r="X420" s="17"/>
      <c r="AJ420" s="25"/>
      <c r="AK420" s="32"/>
    </row>
    <row r="421" spans="24:37" x14ac:dyDescent="0.3">
      <c r="X421" s="17"/>
      <c r="AJ421" s="25"/>
      <c r="AK421" s="32"/>
    </row>
    <row r="422" spans="24:37" x14ac:dyDescent="0.3">
      <c r="X422" s="17"/>
      <c r="AJ422" s="25"/>
      <c r="AK422" s="32"/>
    </row>
    <row r="423" spans="24:37" x14ac:dyDescent="0.3">
      <c r="X423" s="17"/>
      <c r="AJ423" s="25"/>
      <c r="AK423" s="32"/>
    </row>
    <row r="424" spans="24:37" x14ac:dyDescent="0.3">
      <c r="X424" s="17"/>
      <c r="AJ424" s="25"/>
      <c r="AK424" s="32"/>
    </row>
    <row r="425" spans="24:37" x14ac:dyDescent="0.3">
      <c r="X425" s="17"/>
      <c r="AJ425" s="25"/>
      <c r="AK425" s="32"/>
    </row>
    <row r="426" spans="24:37" x14ac:dyDescent="0.3">
      <c r="X426" s="17"/>
      <c r="AJ426" s="25"/>
      <c r="AK426" s="32"/>
    </row>
    <row r="427" spans="24:37" x14ac:dyDescent="0.3">
      <c r="X427" s="17"/>
      <c r="AJ427" s="25"/>
      <c r="AK427" s="32"/>
    </row>
    <row r="428" spans="24:37" x14ac:dyDescent="0.3">
      <c r="X428" s="17"/>
      <c r="AJ428" s="25"/>
      <c r="AK428" s="32"/>
    </row>
    <row r="429" spans="24:37" x14ac:dyDescent="0.3">
      <c r="X429" s="17"/>
      <c r="AJ429" s="25"/>
      <c r="AK429" s="32"/>
    </row>
    <row r="430" spans="24:37" x14ac:dyDescent="0.3">
      <c r="X430" s="17"/>
      <c r="AJ430" s="25"/>
      <c r="AK430" s="32"/>
    </row>
    <row r="431" spans="24:37" x14ac:dyDescent="0.3">
      <c r="X431" s="17"/>
      <c r="AJ431" s="25"/>
      <c r="AK431" s="32"/>
    </row>
    <row r="432" spans="24:37" x14ac:dyDescent="0.3">
      <c r="X432" s="17"/>
      <c r="AJ432" s="25"/>
      <c r="AK432" s="32"/>
    </row>
    <row r="433" spans="24:37" x14ac:dyDescent="0.3">
      <c r="X433" s="17"/>
      <c r="AJ433" s="25"/>
      <c r="AK433" s="32"/>
    </row>
    <row r="434" spans="24:37" x14ac:dyDescent="0.3">
      <c r="X434" s="17"/>
      <c r="AJ434" s="25"/>
      <c r="AK434" s="32"/>
    </row>
    <row r="435" spans="24:37" x14ac:dyDescent="0.3">
      <c r="X435" s="17"/>
      <c r="AJ435" s="25"/>
      <c r="AK435" s="32"/>
    </row>
    <row r="436" spans="24:37" x14ac:dyDescent="0.3">
      <c r="X436" s="17"/>
      <c r="AJ436" s="25"/>
      <c r="AK436" s="32"/>
    </row>
    <row r="437" spans="24:37" x14ac:dyDescent="0.3">
      <c r="X437" s="17"/>
      <c r="AJ437" s="25"/>
      <c r="AK437" s="32"/>
    </row>
    <row r="438" spans="24:37" x14ac:dyDescent="0.3">
      <c r="X438" s="17"/>
      <c r="AJ438" s="25"/>
      <c r="AK438" s="32"/>
    </row>
    <row r="439" spans="24:37" x14ac:dyDescent="0.3">
      <c r="X439" s="17"/>
      <c r="AJ439" s="25"/>
      <c r="AK439" s="32"/>
    </row>
    <row r="440" spans="24:37" x14ac:dyDescent="0.3">
      <c r="X440" s="17"/>
      <c r="AJ440" s="25"/>
      <c r="AK440" s="32"/>
    </row>
    <row r="441" spans="24:37" x14ac:dyDescent="0.3">
      <c r="X441" s="17"/>
      <c r="AJ441" s="25"/>
      <c r="AK441" s="32"/>
    </row>
    <row r="442" spans="24:37" x14ac:dyDescent="0.3">
      <c r="X442" s="17"/>
      <c r="AJ442" s="25"/>
      <c r="AK442" s="32"/>
    </row>
    <row r="443" spans="24:37" x14ac:dyDescent="0.3">
      <c r="X443" s="17"/>
      <c r="AJ443" s="25"/>
      <c r="AK443" s="32"/>
    </row>
    <row r="444" spans="24:37" x14ac:dyDescent="0.3">
      <c r="X444" s="17"/>
      <c r="AJ444" s="25"/>
      <c r="AK444" s="32"/>
    </row>
    <row r="445" spans="24:37" x14ac:dyDescent="0.3">
      <c r="X445" s="17"/>
      <c r="AJ445" s="25"/>
      <c r="AK445" s="32"/>
    </row>
    <row r="446" spans="24:37" x14ac:dyDescent="0.3">
      <c r="X446" s="17"/>
      <c r="AJ446" s="25"/>
      <c r="AK446" s="32"/>
    </row>
    <row r="447" spans="24:37" x14ac:dyDescent="0.3">
      <c r="X447" s="17"/>
      <c r="AJ447" s="25"/>
      <c r="AK447" s="32"/>
    </row>
    <row r="448" spans="24:37" x14ac:dyDescent="0.3">
      <c r="X448" s="17"/>
      <c r="AJ448" s="25"/>
      <c r="AK448" s="32"/>
    </row>
    <row r="449" spans="24:37" x14ac:dyDescent="0.3">
      <c r="X449" s="17"/>
      <c r="AJ449" s="25"/>
      <c r="AK449" s="32"/>
    </row>
    <row r="450" spans="24:37" x14ac:dyDescent="0.3">
      <c r="X450" s="17"/>
      <c r="AJ450" s="25"/>
      <c r="AK450" s="32"/>
    </row>
    <row r="451" spans="24:37" x14ac:dyDescent="0.3">
      <c r="X451" s="17"/>
      <c r="AJ451" s="25"/>
      <c r="AK451" s="32"/>
    </row>
    <row r="452" spans="24:37" x14ac:dyDescent="0.3">
      <c r="X452" s="17"/>
      <c r="AJ452" s="25"/>
      <c r="AK452" s="32"/>
    </row>
    <row r="453" spans="24:37" x14ac:dyDescent="0.3">
      <c r="X453" s="17"/>
      <c r="AJ453" s="25"/>
      <c r="AK453" s="32"/>
    </row>
    <row r="454" spans="24:37" x14ac:dyDescent="0.3">
      <c r="X454" s="17"/>
      <c r="AJ454" s="25"/>
      <c r="AK454" s="32"/>
    </row>
    <row r="455" spans="24:37" x14ac:dyDescent="0.3">
      <c r="X455" s="17"/>
      <c r="AJ455" s="25"/>
      <c r="AK455" s="32"/>
    </row>
    <row r="456" spans="24:37" x14ac:dyDescent="0.3">
      <c r="X456" s="17"/>
      <c r="AJ456" s="25"/>
      <c r="AK456" s="32"/>
    </row>
    <row r="457" spans="24:37" x14ac:dyDescent="0.3">
      <c r="X457" s="17"/>
      <c r="AJ457" s="25"/>
      <c r="AK457" s="32"/>
    </row>
    <row r="458" spans="24:37" x14ac:dyDescent="0.3">
      <c r="X458" s="17"/>
      <c r="AJ458" s="25"/>
      <c r="AK458" s="32"/>
    </row>
    <row r="459" spans="24:37" x14ac:dyDescent="0.3">
      <c r="X459" s="17"/>
      <c r="AJ459" s="25"/>
      <c r="AK459" s="32"/>
    </row>
    <row r="460" spans="24:37" x14ac:dyDescent="0.3">
      <c r="X460" s="17"/>
      <c r="AJ460" s="25"/>
      <c r="AK460" s="32"/>
    </row>
    <row r="461" spans="24:37" x14ac:dyDescent="0.3">
      <c r="X461" s="17"/>
      <c r="AJ461" s="25"/>
      <c r="AK461" s="32"/>
    </row>
    <row r="462" spans="24:37" x14ac:dyDescent="0.3">
      <c r="X462" s="17"/>
      <c r="AJ462" s="25"/>
      <c r="AK462" s="32"/>
    </row>
    <row r="463" spans="24:37" x14ac:dyDescent="0.3">
      <c r="X463" s="17"/>
      <c r="AJ463" s="25"/>
      <c r="AK463" s="32"/>
    </row>
    <row r="464" spans="24:37" x14ac:dyDescent="0.3">
      <c r="X464" s="17"/>
      <c r="AJ464" s="25"/>
      <c r="AK464" s="32"/>
    </row>
    <row r="465" spans="24:37" x14ac:dyDescent="0.3">
      <c r="X465" s="17"/>
      <c r="AJ465" s="25"/>
      <c r="AK465" s="32"/>
    </row>
    <row r="466" spans="24:37" x14ac:dyDescent="0.3">
      <c r="X466" s="17"/>
      <c r="AJ466" s="25"/>
      <c r="AK466" s="32"/>
    </row>
    <row r="467" spans="24:37" x14ac:dyDescent="0.3">
      <c r="X467" s="17"/>
      <c r="AJ467" s="25"/>
      <c r="AK467" s="32"/>
    </row>
    <row r="468" spans="24:37" x14ac:dyDescent="0.3">
      <c r="X468" s="17"/>
      <c r="AJ468" s="25"/>
      <c r="AK468" s="32"/>
    </row>
    <row r="469" spans="24:37" x14ac:dyDescent="0.3">
      <c r="X469" s="17"/>
      <c r="AJ469" s="25"/>
      <c r="AK469" s="32"/>
    </row>
    <row r="470" spans="24:37" x14ac:dyDescent="0.3">
      <c r="X470" s="17"/>
      <c r="AJ470" s="25"/>
      <c r="AK470" s="32"/>
    </row>
    <row r="471" spans="24:37" x14ac:dyDescent="0.3">
      <c r="X471" s="17"/>
      <c r="AJ471" s="25"/>
      <c r="AK471" s="32"/>
    </row>
    <row r="472" spans="24:37" x14ac:dyDescent="0.3">
      <c r="X472" s="17"/>
      <c r="AJ472" s="25"/>
      <c r="AK472" s="32"/>
    </row>
    <row r="473" spans="24:37" x14ac:dyDescent="0.3">
      <c r="X473" s="17"/>
      <c r="AJ473" s="25"/>
      <c r="AK473" s="32"/>
    </row>
    <row r="474" spans="24:37" x14ac:dyDescent="0.3">
      <c r="X474" s="17"/>
      <c r="AJ474" s="25"/>
      <c r="AK474" s="32"/>
    </row>
    <row r="475" spans="24:37" x14ac:dyDescent="0.3">
      <c r="X475" s="17"/>
      <c r="AJ475" s="25"/>
      <c r="AK475" s="32"/>
    </row>
    <row r="476" spans="24:37" x14ac:dyDescent="0.3">
      <c r="X476" s="17"/>
      <c r="AJ476" s="25"/>
      <c r="AK476" s="32"/>
    </row>
    <row r="477" spans="24:37" x14ac:dyDescent="0.3">
      <c r="X477" s="17"/>
      <c r="AJ477" s="25"/>
      <c r="AK477" s="32"/>
    </row>
    <row r="478" spans="24:37" x14ac:dyDescent="0.3">
      <c r="X478" s="17"/>
      <c r="AJ478" s="25"/>
      <c r="AK478" s="32"/>
    </row>
    <row r="479" spans="24:37" x14ac:dyDescent="0.3">
      <c r="X479" s="17"/>
      <c r="AJ479" s="25"/>
      <c r="AK479" s="32"/>
    </row>
    <row r="480" spans="24:37" x14ac:dyDescent="0.3">
      <c r="X480" s="17"/>
      <c r="AJ480" s="25"/>
      <c r="AK480" s="32"/>
    </row>
    <row r="481" spans="24:37" x14ac:dyDescent="0.3">
      <c r="X481" s="17"/>
      <c r="AJ481" s="25"/>
      <c r="AK481" s="32"/>
    </row>
    <row r="482" spans="24:37" x14ac:dyDescent="0.3">
      <c r="X482" s="17"/>
      <c r="AJ482" s="25"/>
      <c r="AK482" s="32"/>
    </row>
    <row r="483" spans="24:37" x14ac:dyDescent="0.3">
      <c r="X483" s="17"/>
      <c r="AJ483" s="25"/>
      <c r="AK483" s="32"/>
    </row>
    <row r="484" spans="24:37" x14ac:dyDescent="0.3">
      <c r="X484" s="17"/>
      <c r="AJ484" s="25"/>
      <c r="AK484" s="32"/>
    </row>
    <row r="485" spans="24:37" x14ac:dyDescent="0.3">
      <c r="X485" s="17"/>
      <c r="AJ485" s="25"/>
      <c r="AK485" s="32"/>
    </row>
    <row r="486" spans="24:37" x14ac:dyDescent="0.3">
      <c r="X486" s="17"/>
      <c r="AJ486" s="25"/>
      <c r="AK486" s="32"/>
    </row>
    <row r="487" spans="24:37" x14ac:dyDescent="0.3">
      <c r="X487" s="17"/>
      <c r="AJ487" s="25"/>
      <c r="AK487" s="32"/>
    </row>
    <row r="488" spans="24:37" x14ac:dyDescent="0.3">
      <c r="X488" s="17"/>
      <c r="AJ488" s="25"/>
      <c r="AK488" s="32"/>
    </row>
    <row r="489" spans="24:37" x14ac:dyDescent="0.3">
      <c r="X489" s="17"/>
      <c r="AJ489" s="25"/>
      <c r="AK489" s="32"/>
    </row>
    <row r="490" spans="24:37" x14ac:dyDescent="0.3">
      <c r="X490" s="17"/>
      <c r="AJ490" s="25"/>
      <c r="AK490" s="32"/>
    </row>
    <row r="491" spans="24:37" x14ac:dyDescent="0.3">
      <c r="X491" s="17"/>
      <c r="AJ491" s="25"/>
      <c r="AK491" s="32"/>
    </row>
    <row r="492" spans="24:37" x14ac:dyDescent="0.3">
      <c r="X492" s="17"/>
      <c r="AJ492" s="25"/>
      <c r="AK492" s="32"/>
    </row>
    <row r="493" spans="24:37" x14ac:dyDescent="0.3">
      <c r="X493" s="17"/>
      <c r="AJ493" s="25"/>
      <c r="AK493" s="32"/>
    </row>
    <row r="494" spans="24:37" x14ac:dyDescent="0.3">
      <c r="X494" s="17"/>
      <c r="AJ494" s="25"/>
      <c r="AK494" s="32"/>
    </row>
    <row r="495" spans="24:37" x14ac:dyDescent="0.3">
      <c r="X495" s="17"/>
      <c r="AJ495" s="25"/>
      <c r="AK495" s="32"/>
    </row>
    <row r="496" spans="24:37" x14ac:dyDescent="0.3">
      <c r="X496" s="17"/>
      <c r="AJ496" s="25"/>
      <c r="AK496" s="32"/>
    </row>
    <row r="497" spans="24:37" x14ac:dyDescent="0.3">
      <c r="X497" s="17"/>
      <c r="AJ497" s="25"/>
      <c r="AK497" s="32"/>
    </row>
    <row r="498" spans="24:37" x14ac:dyDescent="0.3">
      <c r="X498" s="17"/>
      <c r="AJ498" s="25"/>
      <c r="AK498" s="32"/>
    </row>
    <row r="499" spans="24:37" x14ac:dyDescent="0.3">
      <c r="X499" s="17"/>
      <c r="AJ499" s="25"/>
      <c r="AK499" s="32"/>
    </row>
    <row r="500" spans="24:37" x14ac:dyDescent="0.3">
      <c r="X500" s="17"/>
      <c r="AJ500" s="25"/>
      <c r="AK500" s="32"/>
    </row>
    <row r="501" spans="24:37" x14ac:dyDescent="0.3">
      <c r="X501" s="17"/>
      <c r="AJ501" s="25"/>
      <c r="AK501" s="32"/>
    </row>
    <row r="502" spans="24:37" x14ac:dyDescent="0.3">
      <c r="X502" s="17"/>
      <c r="AJ502" s="25"/>
      <c r="AK502" s="32"/>
    </row>
    <row r="503" spans="24:37" x14ac:dyDescent="0.3">
      <c r="X503" s="17"/>
      <c r="AJ503" s="25"/>
      <c r="AK503" s="32"/>
    </row>
    <row r="504" spans="24:37" x14ac:dyDescent="0.3">
      <c r="X504" s="17"/>
      <c r="AJ504" s="25"/>
      <c r="AK504" s="32"/>
    </row>
    <row r="505" spans="24:37" x14ac:dyDescent="0.3">
      <c r="X505" s="17"/>
      <c r="AJ505" s="25"/>
      <c r="AK505" s="32"/>
    </row>
    <row r="506" spans="24:37" x14ac:dyDescent="0.3">
      <c r="X506" s="17"/>
      <c r="AJ506" s="25"/>
      <c r="AK506" s="32"/>
    </row>
    <row r="507" spans="24:37" x14ac:dyDescent="0.3">
      <c r="X507" s="17"/>
      <c r="AJ507" s="25"/>
      <c r="AK507" s="32"/>
    </row>
    <row r="508" spans="24:37" x14ac:dyDescent="0.3">
      <c r="X508" s="17"/>
      <c r="AJ508" s="25"/>
      <c r="AK508" s="32"/>
    </row>
    <row r="509" spans="24:37" x14ac:dyDescent="0.3">
      <c r="X509" s="17"/>
      <c r="AJ509" s="25"/>
      <c r="AK509" s="32"/>
    </row>
    <row r="510" spans="24:37" x14ac:dyDescent="0.3">
      <c r="X510" s="17"/>
      <c r="AJ510" s="25"/>
      <c r="AK510" s="32"/>
    </row>
    <row r="511" spans="24:37" x14ac:dyDescent="0.3">
      <c r="X511" s="17"/>
      <c r="AJ511" s="25"/>
      <c r="AK511" s="32"/>
    </row>
    <row r="512" spans="24:37" x14ac:dyDescent="0.3">
      <c r="X512" s="17"/>
      <c r="AJ512" s="25"/>
      <c r="AK512" s="32"/>
    </row>
    <row r="513" spans="24:37" x14ac:dyDescent="0.3">
      <c r="X513" s="17"/>
      <c r="AJ513" s="25"/>
      <c r="AK513" s="32"/>
    </row>
    <row r="514" spans="24:37" x14ac:dyDescent="0.3">
      <c r="X514" s="17"/>
      <c r="AJ514" s="25"/>
      <c r="AK514" s="32"/>
    </row>
    <row r="515" spans="24:37" x14ac:dyDescent="0.3">
      <c r="X515" s="17"/>
      <c r="AJ515" s="25"/>
      <c r="AK515" s="32"/>
    </row>
    <row r="516" spans="24:37" x14ac:dyDescent="0.3">
      <c r="X516" s="17"/>
      <c r="AJ516" s="25"/>
      <c r="AK516" s="32"/>
    </row>
    <row r="517" spans="24:37" x14ac:dyDescent="0.3">
      <c r="X517" s="17"/>
      <c r="AJ517" s="25"/>
      <c r="AK517" s="32"/>
    </row>
    <row r="518" spans="24:37" x14ac:dyDescent="0.3">
      <c r="X518" s="17"/>
      <c r="AJ518" s="25"/>
      <c r="AK518" s="32"/>
    </row>
    <row r="519" spans="24:37" x14ac:dyDescent="0.3">
      <c r="X519" s="17"/>
      <c r="AJ519" s="25"/>
      <c r="AK519" s="32"/>
    </row>
    <row r="520" spans="24:37" x14ac:dyDescent="0.3">
      <c r="X520" s="17"/>
      <c r="AJ520" s="25"/>
      <c r="AK520" s="32"/>
    </row>
    <row r="521" spans="24:37" x14ac:dyDescent="0.3">
      <c r="X521" s="17"/>
      <c r="AJ521" s="25"/>
      <c r="AK521" s="32"/>
    </row>
    <row r="522" spans="24:37" x14ac:dyDescent="0.3">
      <c r="X522" s="17"/>
      <c r="AJ522" s="25"/>
      <c r="AK522" s="32"/>
    </row>
    <row r="523" spans="24:37" x14ac:dyDescent="0.3">
      <c r="X523" s="17"/>
      <c r="AJ523" s="25"/>
      <c r="AK523" s="32"/>
    </row>
    <row r="524" spans="24:37" x14ac:dyDescent="0.3">
      <c r="X524" s="17"/>
      <c r="AJ524" s="25"/>
      <c r="AK524" s="32"/>
    </row>
    <row r="525" spans="24:37" x14ac:dyDescent="0.3">
      <c r="X525" s="17"/>
      <c r="AJ525" s="25"/>
      <c r="AK525" s="32"/>
    </row>
    <row r="526" spans="24:37" x14ac:dyDescent="0.3">
      <c r="X526" s="17"/>
      <c r="AJ526" s="25"/>
      <c r="AK526" s="32"/>
    </row>
    <row r="527" spans="24:37" x14ac:dyDescent="0.3">
      <c r="X527" s="17"/>
      <c r="AJ527" s="25"/>
      <c r="AK527" s="32"/>
    </row>
    <row r="528" spans="24:37" x14ac:dyDescent="0.3">
      <c r="X528" s="17"/>
      <c r="AJ528" s="25"/>
      <c r="AK528" s="32"/>
    </row>
    <row r="529" spans="24:37" x14ac:dyDescent="0.3">
      <c r="X529" s="17"/>
      <c r="AJ529" s="25"/>
      <c r="AK529" s="32"/>
    </row>
    <row r="530" spans="24:37" x14ac:dyDescent="0.3">
      <c r="X530" s="17"/>
      <c r="AJ530" s="25"/>
      <c r="AK530" s="32"/>
    </row>
    <row r="531" spans="24:37" x14ac:dyDescent="0.3">
      <c r="X531" s="17"/>
      <c r="AJ531" s="25"/>
      <c r="AK531" s="32"/>
    </row>
    <row r="532" spans="24:37" x14ac:dyDescent="0.3">
      <c r="X532" s="17"/>
      <c r="AJ532" s="25"/>
      <c r="AK532" s="32"/>
    </row>
    <row r="533" spans="24:37" x14ac:dyDescent="0.3">
      <c r="X533" s="17"/>
      <c r="AJ533" s="25"/>
      <c r="AK533" s="32"/>
    </row>
    <row r="534" spans="24:37" x14ac:dyDescent="0.3">
      <c r="X534" s="17"/>
      <c r="AJ534" s="25"/>
      <c r="AK534" s="32"/>
    </row>
    <row r="535" spans="24:37" x14ac:dyDescent="0.3">
      <c r="X535" s="17"/>
      <c r="AJ535" s="25"/>
      <c r="AK535" s="32"/>
    </row>
    <row r="536" spans="24:37" x14ac:dyDescent="0.3">
      <c r="X536" s="17"/>
      <c r="AJ536" s="25"/>
      <c r="AK536" s="32"/>
    </row>
    <row r="537" spans="24:37" x14ac:dyDescent="0.3">
      <c r="X537" s="17"/>
      <c r="AJ537" s="25"/>
      <c r="AK537" s="32"/>
    </row>
    <row r="538" spans="24:37" x14ac:dyDescent="0.3">
      <c r="X538" s="17"/>
      <c r="AJ538" s="25"/>
      <c r="AK538" s="32"/>
    </row>
    <row r="539" spans="24:37" x14ac:dyDescent="0.3">
      <c r="X539" s="17"/>
      <c r="AJ539" s="25"/>
      <c r="AK539" s="32"/>
    </row>
    <row r="540" spans="24:37" x14ac:dyDescent="0.3">
      <c r="X540" s="17"/>
      <c r="AJ540" s="25"/>
      <c r="AK540" s="32"/>
    </row>
    <row r="541" spans="24:37" x14ac:dyDescent="0.3">
      <c r="X541" s="17"/>
      <c r="AJ541" s="25"/>
      <c r="AK541" s="32"/>
    </row>
    <row r="542" spans="24:37" x14ac:dyDescent="0.3">
      <c r="X542" s="17"/>
      <c r="AJ542" s="25"/>
      <c r="AK542" s="32"/>
    </row>
    <row r="543" spans="24:37" x14ac:dyDescent="0.3">
      <c r="X543" s="17"/>
      <c r="AJ543" s="25"/>
      <c r="AK543" s="32"/>
    </row>
    <row r="544" spans="24:37" x14ac:dyDescent="0.3">
      <c r="X544" s="17"/>
      <c r="AJ544" s="25"/>
      <c r="AK544" s="32"/>
    </row>
    <row r="545" spans="24:37" x14ac:dyDescent="0.3">
      <c r="X545" s="17"/>
      <c r="AJ545" s="25"/>
      <c r="AK545" s="32"/>
    </row>
    <row r="546" spans="24:37" x14ac:dyDescent="0.3">
      <c r="X546" s="17"/>
      <c r="AJ546" s="25"/>
      <c r="AK546" s="32"/>
    </row>
    <row r="547" spans="24:37" x14ac:dyDescent="0.3">
      <c r="X547" s="17"/>
      <c r="AJ547" s="25"/>
      <c r="AK547" s="32"/>
    </row>
    <row r="548" spans="24:37" x14ac:dyDescent="0.3">
      <c r="X548" s="17"/>
      <c r="AJ548" s="25"/>
      <c r="AK548" s="32"/>
    </row>
    <row r="549" spans="24:37" x14ac:dyDescent="0.3">
      <c r="X549" s="17"/>
      <c r="AJ549" s="25"/>
      <c r="AK549" s="32"/>
    </row>
    <row r="550" spans="24:37" x14ac:dyDescent="0.3">
      <c r="X550" s="17"/>
      <c r="AJ550" s="25"/>
      <c r="AK550" s="32"/>
    </row>
    <row r="551" spans="24:37" x14ac:dyDescent="0.3">
      <c r="X551" s="17"/>
      <c r="AJ551" s="25"/>
      <c r="AK551" s="32"/>
    </row>
    <row r="552" spans="24:37" x14ac:dyDescent="0.3">
      <c r="X552" s="17"/>
      <c r="AJ552" s="25"/>
      <c r="AK552" s="32"/>
    </row>
    <row r="553" spans="24:37" x14ac:dyDescent="0.3">
      <c r="X553" s="17"/>
      <c r="AJ553" s="25"/>
      <c r="AK553" s="32"/>
    </row>
    <row r="554" spans="24:37" x14ac:dyDescent="0.3">
      <c r="X554" s="17"/>
      <c r="AJ554" s="25"/>
      <c r="AK554" s="32"/>
    </row>
    <row r="555" spans="24:37" x14ac:dyDescent="0.3">
      <c r="X555" s="17"/>
      <c r="AJ555" s="25"/>
      <c r="AK555" s="32"/>
    </row>
    <row r="556" spans="24:37" x14ac:dyDescent="0.3">
      <c r="X556" s="17"/>
      <c r="AJ556" s="25"/>
      <c r="AK556" s="32"/>
    </row>
    <row r="557" spans="24:37" x14ac:dyDescent="0.3">
      <c r="X557" s="17"/>
      <c r="AJ557" s="25"/>
      <c r="AK557" s="32"/>
    </row>
    <row r="558" spans="24:37" x14ac:dyDescent="0.3">
      <c r="X558" s="17"/>
      <c r="AJ558" s="25"/>
      <c r="AK558" s="32"/>
    </row>
    <row r="559" spans="24:37" x14ac:dyDescent="0.3">
      <c r="X559" s="17"/>
      <c r="AJ559" s="25"/>
      <c r="AK559" s="32"/>
    </row>
    <row r="560" spans="24:37" x14ac:dyDescent="0.3">
      <c r="X560" s="17"/>
      <c r="AJ560" s="25"/>
      <c r="AK560" s="32"/>
    </row>
    <row r="561" spans="24:37" x14ac:dyDescent="0.3">
      <c r="X561" s="17"/>
      <c r="AJ561" s="25"/>
      <c r="AK561" s="32"/>
    </row>
    <row r="562" spans="24:37" x14ac:dyDescent="0.3">
      <c r="X562" s="17"/>
      <c r="AJ562" s="25"/>
      <c r="AK562" s="32"/>
    </row>
    <row r="563" spans="24:37" x14ac:dyDescent="0.3">
      <c r="X563" s="17"/>
      <c r="AJ563" s="25"/>
      <c r="AK563" s="32"/>
    </row>
    <row r="564" spans="24:37" x14ac:dyDescent="0.3">
      <c r="X564" s="17"/>
      <c r="AJ564" s="25"/>
      <c r="AK564" s="32"/>
    </row>
    <row r="565" spans="24:37" x14ac:dyDescent="0.3">
      <c r="X565" s="17"/>
      <c r="AJ565" s="25"/>
      <c r="AK565" s="32"/>
    </row>
    <row r="566" spans="24:37" x14ac:dyDescent="0.3">
      <c r="X566" s="17"/>
      <c r="AJ566" s="25"/>
      <c r="AK566" s="32"/>
    </row>
    <row r="567" spans="24:37" x14ac:dyDescent="0.3">
      <c r="X567" s="17"/>
      <c r="AJ567" s="25"/>
      <c r="AK567" s="32"/>
    </row>
    <row r="568" spans="24:37" x14ac:dyDescent="0.3">
      <c r="X568" s="17"/>
      <c r="AJ568" s="25"/>
      <c r="AK568" s="32"/>
    </row>
    <row r="569" spans="24:37" x14ac:dyDescent="0.3">
      <c r="X569" s="17"/>
      <c r="AJ569" s="25"/>
      <c r="AK569" s="32"/>
    </row>
    <row r="570" spans="24:37" x14ac:dyDescent="0.3">
      <c r="X570" s="17"/>
      <c r="AJ570" s="25"/>
      <c r="AK570" s="32"/>
    </row>
    <row r="571" spans="24:37" x14ac:dyDescent="0.3">
      <c r="X571" s="17"/>
      <c r="AJ571" s="25"/>
      <c r="AK571" s="32"/>
    </row>
    <row r="572" spans="24:37" x14ac:dyDescent="0.3">
      <c r="X572" s="17"/>
      <c r="AJ572" s="25"/>
      <c r="AK572" s="32"/>
    </row>
    <row r="573" spans="24:37" x14ac:dyDescent="0.3">
      <c r="X573" s="17"/>
      <c r="AJ573" s="25"/>
      <c r="AK573" s="32"/>
    </row>
    <row r="574" spans="24:37" x14ac:dyDescent="0.3">
      <c r="X574" s="17"/>
      <c r="AJ574" s="25"/>
      <c r="AK574" s="32"/>
    </row>
    <row r="575" spans="24:37" x14ac:dyDescent="0.3">
      <c r="X575" s="17"/>
      <c r="AJ575" s="25"/>
      <c r="AK575" s="32"/>
    </row>
    <row r="576" spans="24:37" x14ac:dyDescent="0.3">
      <c r="X576" s="17"/>
      <c r="AJ576" s="25"/>
      <c r="AK576" s="32"/>
    </row>
    <row r="577" spans="24:37" x14ac:dyDescent="0.3">
      <c r="X577" s="17"/>
      <c r="AJ577" s="25"/>
      <c r="AK577" s="32"/>
    </row>
    <row r="578" spans="24:37" x14ac:dyDescent="0.3">
      <c r="X578" s="17"/>
      <c r="AJ578" s="25"/>
      <c r="AK578" s="32"/>
    </row>
    <row r="579" spans="24:37" x14ac:dyDescent="0.3">
      <c r="X579" s="17"/>
      <c r="AJ579" s="25"/>
      <c r="AK579" s="32"/>
    </row>
    <row r="580" spans="24:37" x14ac:dyDescent="0.3">
      <c r="X580" s="17"/>
      <c r="AJ580" s="25"/>
      <c r="AK580" s="32"/>
    </row>
    <row r="581" spans="24:37" x14ac:dyDescent="0.3">
      <c r="X581" s="17"/>
      <c r="AJ581" s="25"/>
      <c r="AK581" s="32"/>
    </row>
    <row r="582" spans="24:37" x14ac:dyDescent="0.3">
      <c r="X582" s="17"/>
      <c r="AJ582" s="25"/>
      <c r="AK582" s="32"/>
    </row>
    <row r="583" spans="24:37" x14ac:dyDescent="0.3">
      <c r="X583" s="17"/>
      <c r="AJ583" s="25"/>
      <c r="AK583" s="32"/>
    </row>
    <row r="584" spans="24:37" x14ac:dyDescent="0.3">
      <c r="X584" s="17"/>
      <c r="AJ584" s="25"/>
      <c r="AK584" s="32"/>
    </row>
    <row r="585" spans="24:37" x14ac:dyDescent="0.3">
      <c r="X585" s="17"/>
      <c r="AJ585" s="25"/>
      <c r="AK585" s="32"/>
    </row>
    <row r="586" spans="24:37" x14ac:dyDescent="0.3">
      <c r="X586" s="17"/>
      <c r="AJ586" s="25"/>
      <c r="AK586" s="32"/>
    </row>
    <row r="587" spans="24:37" x14ac:dyDescent="0.3">
      <c r="X587" s="17"/>
      <c r="AJ587" s="25"/>
      <c r="AK587" s="32"/>
    </row>
    <row r="588" spans="24:37" x14ac:dyDescent="0.3">
      <c r="X588" s="17"/>
      <c r="AJ588" s="25"/>
      <c r="AK588" s="32"/>
    </row>
    <row r="589" spans="24:37" x14ac:dyDescent="0.3">
      <c r="X589" s="17"/>
      <c r="AJ589" s="25"/>
      <c r="AK589" s="32"/>
    </row>
    <row r="590" spans="24:37" x14ac:dyDescent="0.3">
      <c r="X590" s="17"/>
      <c r="AJ590" s="25"/>
      <c r="AK590" s="32"/>
    </row>
    <row r="591" spans="24:37" x14ac:dyDescent="0.3">
      <c r="X591" s="17"/>
      <c r="AJ591" s="25"/>
      <c r="AK591" s="32"/>
    </row>
    <row r="592" spans="24:37" x14ac:dyDescent="0.3">
      <c r="X592" s="17"/>
      <c r="AJ592" s="25"/>
      <c r="AK592" s="32"/>
    </row>
    <row r="593" spans="24:37" x14ac:dyDescent="0.3">
      <c r="X593" s="17"/>
      <c r="AJ593" s="25"/>
      <c r="AK593" s="32"/>
    </row>
    <row r="594" spans="24:37" x14ac:dyDescent="0.3">
      <c r="X594" s="17"/>
      <c r="AJ594" s="25"/>
      <c r="AK594" s="32"/>
    </row>
    <row r="595" spans="24:37" x14ac:dyDescent="0.3">
      <c r="X595" s="17"/>
      <c r="AJ595" s="25"/>
      <c r="AK595" s="32"/>
    </row>
    <row r="596" spans="24:37" x14ac:dyDescent="0.3">
      <c r="X596" s="17"/>
      <c r="AJ596" s="25"/>
      <c r="AK596" s="32"/>
    </row>
    <row r="597" spans="24:37" x14ac:dyDescent="0.3">
      <c r="X597" s="17"/>
      <c r="AJ597" s="25"/>
      <c r="AK597" s="32"/>
    </row>
    <row r="598" spans="24:37" x14ac:dyDescent="0.3">
      <c r="X598" s="17"/>
      <c r="AJ598" s="25"/>
      <c r="AK598" s="32"/>
    </row>
    <row r="599" spans="24:37" x14ac:dyDescent="0.3">
      <c r="X599" s="17"/>
      <c r="AJ599" s="25"/>
      <c r="AK599" s="32"/>
    </row>
    <row r="600" spans="24:37" x14ac:dyDescent="0.3">
      <c r="X600" s="17"/>
      <c r="AJ600" s="25"/>
      <c r="AK600" s="32"/>
    </row>
    <row r="601" spans="24:37" x14ac:dyDescent="0.3">
      <c r="X601" s="17"/>
      <c r="AJ601" s="25"/>
      <c r="AK601" s="32"/>
    </row>
    <row r="602" spans="24:37" x14ac:dyDescent="0.3">
      <c r="X602" s="17"/>
      <c r="AJ602" s="25"/>
      <c r="AK602" s="32"/>
    </row>
    <row r="603" spans="24:37" x14ac:dyDescent="0.3">
      <c r="X603" s="17"/>
      <c r="AJ603" s="25"/>
      <c r="AK603" s="32"/>
    </row>
    <row r="604" spans="24:37" x14ac:dyDescent="0.3">
      <c r="X604" s="17"/>
      <c r="AJ604" s="25"/>
      <c r="AK604" s="32"/>
    </row>
    <row r="605" spans="24:37" x14ac:dyDescent="0.3">
      <c r="X605" s="17"/>
      <c r="AJ605" s="25"/>
      <c r="AK605" s="32"/>
    </row>
    <row r="606" spans="24:37" x14ac:dyDescent="0.3">
      <c r="X606" s="17"/>
      <c r="AJ606" s="25"/>
      <c r="AK606" s="32"/>
    </row>
    <row r="607" spans="24:37" x14ac:dyDescent="0.3">
      <c r="X607" s="17"/>
      <c r="AJ607" s="25"/>
      <c r="AK607" s="32"/>
    </row>
    <row r="608" spans="24:37" x14ac:dyDescent="0.3">
      <c r="X608" s="17"/>
      <c r="AJ608" s="25"/>
      <c r="AK608" s="32"/>
    </row>
    <row r="609" spans="24:37" x14ac:dyDescent="0.3">
      <c r="X609" s="17"/>
      <c r="AJ609" s="25"/>
      <c r="AK609" s="32"/>
    </row>
    <row r="610" spans="24:37" x14ac:dyDescent="0.3">
      <c r="X610" s="17"/>
      <c r="AJ610" s="25"/>
      <c r="AK610" s="32"/>
    </row>
    <row r="611" spans="24:37" x14ac:dyDescent="0.3">
      <c r="X611" s="17"/>
      <c r="AJ611" s="25"/>
      <c r="AK611" s="32"/>
    </row>
    <row r="612" spans="24:37" x14ac:dyDescent="0.3">
      <c r="X612" s="17"/>
      <c r="AJ612" s="25"/>
      <c r="AK612" s="32"/>
    </row>
    <row r="613" spans="24:37" x14ac:dyDescent="0.3">
      <c r="X613" s="17"/>
      <c r="AJ613" s="25"/>
      <c r="AK613" s="32"/>
    </row>
    <row r="614" spans="24:37" x14ac:dyDescent="0.3">
      <c r="X614" s="17"/>
      <c r="AJ614" s="25"/>
      <c r="AK614" s="32"/>
    </row>
    <row r="615" spans="24:37" x14ac:dyDescent="0.3">
      <c r="X615" s="17"/>
      <c r="AJ615" s="25"/>
      <c r="AK615" s="32"/>
    </row>
    <row r="616" spans="24:37" x14ac:dyDescent="0.3">
      <c r="X616" s="17"/>
      <c r="AJ616" s="25"/>
      <c r="AK616" s="32"/>
    </row>
    <row r="617" spans="24:37" x14ac:dyDescent="0.3">
      <c r="X617" s="17"/>
      <c r="AJ617" s="25"/>
      <c r="AK617" s="32"/>
    </row>
    <row r="618" spans="24:37" x14ac:dyDescent="0.3">
      <c r="X618" s="17"/>
      <c r="AJ618" s="25"/>
      <c r="AK618" s="32"/>
    </row>
    <row r="619" spans="24:37" x14ac:dyDescent="0.3">
      <c r="X619" s="17"/>
      <c r="AJ619" s="25"/>
      <c r="AK619" s="32"/>
    </row>
    <row r="620" spans="24:37" x14ac:dyDescent="0.3">
      <c r="X620" s="17"/>
      <c r="AJ620" s="25"/>
      <c r="AK620" s="32"/>
    </row>
    <row r="621" spans="24:37" x14ac:dyDescent="0.3">
      <c r="X621" s="17"/>
      <c r="AJ621" s="25"/>
      <c r="AK621" s="32"/>
    </row>
    <row r="622" spans="24:37" x14ac:dyDescent="0.3">
      <c r="X622" s="17"/>
      <c r="AJ622" s="25"/>
      <c r="AK622" s="32"/>
    </row>
    <row r="623" spans="24:37" x14ac:dyDescent="0.3">
      <c r="X623" s="17"/>
      <c r="AJ623" s="25"/>
      <c r="AK623" s="32"/>
    </row>
    <row r="624" spans="24:37" x14ac:dyDescent="0.3">
      <c r="X624" s="17"/>
      <c r="AJ624" s="25"/>
      <c r="AK624" s="32"/>
    </row>
    <row r="625" spans="24:37" x14ac:dyDescent="0.3">
      <c r="X625" s="17"/>
      <c r="AJ625" s="25"/>
      <c r="AK625" s="32"/>
    </row>
    <row r="626" spans="24:37" x14ac:dyDescent="0.3">
      <c r="X626" s="17"/>
      <c r="AJ626" s="25"/>
      <c r="AK626" s="32"/>
    </row>
    <row r="627" spans="24:37" x14ac:dyDescent="0.3">
      <c r="X627" s="17"/>
      <c r="AJ627" s="25"/>
      <c r="AK627" s="32"/>
    </row>
    <row r="628" spans="24:37" x14ac:dyDescent="0.3">
      <c r="X628" s="17"/>
      <c r="AJ628" s="25"/>
      <c r="AK628" s="32"/>
    </row>
    <row r="629" spans="24:37" x14ac:dyDescent="0.3">
      <c r="X629" s="17"/>
      <c r="AJ629" s="25"/>
      <c r="AK629" s="32"/>
    </row>
    <row r="630" spans="24:37" x14ac:dyDescent="0.3">
      <c r="X630" s="17"/>
      <c r="AJ630" s="25"/>
      <c r="AK630" s="32"/>
    </row>
    <row r="631" spans="24:37" x14ac:dyDescent="0.3">
      <c r="X631" s="17"/>
      <c r="AJ631" s="25"/>
      <c r="AK631" s="32"/>
    </row>
    <row r="632" spans="24:37" x14ac:dyDescent="0.3">
      <c r="X632" s="17"/>
      <c r="AJ632" s="25"/>
      <c r="AK632" s="32"/>
    </row>
    <row r="633" spans="24:37" x14ac:dyDescent="0.3">
      <c r="X633" s="17"/>
      <c r="AJ633" s="25"/>
      <c r="AK633" s="32"/>
    </row>
    <row r="634" spans="24:37" x14ac:dyDescent="0.3">
      <c r="X634" s="17"/>
      <c r="AJ634" s="25"/>
      <c r="AK634" s="32"/>
    </row>
    <row r="635" spans="24:37" x14ac:dyDescent="0.3">
      <c r="X635" s="17"/>
      <c r="AJ635" s="25"/>
      <c r="AK635" s="32"/>
    </row>
    <row r="636" spans="24:37" x14ac:dyDescent="0.3">
      <c r="X636" s="17"/>
      <c r="AJ636" s="25"/>
      <c r="AK636" s="32"/>
    </row>
    <row r="637" spans="24:37" x14ac:dyDescent="0.3">
      <c r="X637" s="17"/>
      <c r="AJ637" s="25"/>
      <c r="AK637" s="32"/>
    </row>
    <row r="638" spans="24:37" x14ac:dyDescent="0.3">
      <c r="X638" s="17"/>
      <c r="AJ638" s="25"/>
      <c r="AK638" s="32"/>
    </row>
    <row r="639" spans="24:37" x14ac:dyDescent="0.3">
      <c r="X639" s="17"/>
      <c r="AJ639" s="25"/>
      <c r="AK639" s="32"/>
    </row>
    <row r="640" spans="24:37" x14ac:dyDescent="0.3">
      <c r="X640" s="17"/>
      <c r="AJ640" s="25"/>
      <c r="AK640" s="32"/>
    </row>
    <row r="641" spans="24:37" x14ac:dyDescent="0.3">
      <c r="X641" s="17"/>
      <c r="AJ641" s="25"/>
      <c r="AK641" s="32"/>
    </row>
    <row r="642" spans="24:37" x14ac:dyDescent="0.3">
      <c r="X642" s="17"/>
      <c r="AJ642" s="25"/>
      <c r="AK642" s="32"/>
    </row>
    <row r="643" spans="24:37" x14ac:dyDescent="0.3">
      <c r="X643" s="17"/>
      <c r="AJ643" s="25"/>
      <c r="AK643" s="32"/>
    </row>
    <row r="644" spans="24:37" x14ac:dyDescent="0.3">
      <c r="X644" s="17"/>
      <c r="AJ644" s="25"/>
      <c r="AK644" s="32"/>
    </row>
    <row r="645" spans="24:37" x14ac:dyDescent="0.3">
      <c r="X645" s="17"/>
      <c r="AJ645" s="25"/>
      <c r="AK645" s="32"/>
    </row>
    <row r="646" spans="24:37" x14ac:dyDescent="0.3">
      <c r="X646" s="17"/>
      <c r="AJ646" s="25"/>
      <c r="AK646" s="32"/>
    </row>
    <row r="647" spans="24:37" x14ac:dyDescent="0.3">
      <c r="X647" s="17"/>
      <c r="AJ647" s="25"/>
      <c r="AK647" s="32"/>
    </row>
    <row r="648" spans="24:37" x14ac:dyDescent="0.3">
      <c r="X648" s="17"/>
      <c r="AJ648" s="25"/>
      <c r="AK648" s="32"/>
    </row>
    <row r="649" spans="24:37" x14ac:dyDescent="0.3">
      <c r="X649" s="17"/>
      <c r="AJ649" s="25"/>
      <c r="AK649" s="32"/>
    </row>
    <row r="650" spans="24:37" x14ac:dyDescent="0.3">
      <c r="X650" s="17"/>
      <c r="AJ650" s="25"/>
      <c r="AK650" s="32"/>
    </row>
    <row r="651" spans="24:37" x14ac:dyDescent="0.3">
      <c r="X651" s="17"/>
      <c r="AJ651" s="25"/>
      <c r="AK651" s="32"/>
    </row>
    <row r="652" spans="24:37" x14ac:dyDescent="0.3">
      <c r="X652" s="17"/>
      <c r="AJ652" s="25"/>
      <c r="AK652" s="32"/>
    </row>
    <row r="653" spans="24:37" x14ac:dyDescent="0.3">
      <c r="X653" s="17"/>
      <c r="AJ653" s="25"/>
      <c r="AK653" s="32"/>
    </row>
    <row r="654" spans="24:37" x14ac:dyDescent="0.3">
      <c r="X654" s="17"/>
      <c r="AJ654" s="25"/>
      <c r="AK654" s="32"/>
    </row>
    <row r="655" spans="24:37" x14ac:dyDescent="0.3">
      <c r="X655" s="17"/>
      <c r="AJ655" s="25"/>
      <c r="AK655" s="32"/>
    </row>
    <row r="656" spans="24:37" x14ac:dyDescent="0.3">
      <c r="X656" s="17"/>
      <c r="AJ656" s="25"/>
      <c r="AK656" s="32"/>
    </row>
    <row r="657" spans="24:37" x14ac:dyDescent="0.3">
      <c r="X657" s="17"/>
      <c r="AJ657" s="25"/>
      <c r="AK657" s="32"/>
    </row>
    <row r="658" spans="24:37" x14ac:dyDescent="0.3">
      <c r="X658" s="17"/>
      <c r="AJ658" s="25"/>
      <c r="AK658" s="32"/>
    </row>
    <row r="659" spans="24:37" x14ac:dyDescent="0.3">
      <c r="X659" s="17"/>
      <c r="AJ659" s="25"/>
      <c r="AK659" s="32"/>
    </row>
    <row r="660" spans="24:37" x14ac:dyDescent="0.3">
      <c r="X660" s="17"/>
      <c r="AJ660" s="25"/>
      <c r="AK660" s="32"/>
    </row>
    <row r="661" spans="24:37" x14ac:dyDescent="0.3">
      <c r="X661" s="17"/>
      <c r="AJ661" s="25"/>
      <c r="AK661" s="32"/>
    </row>
    <row r="662" spans="24:37" x14ac:dyDescent="0.3">
      <c r="X662" s="17"/>
      <c r="AJ662" s="25"/>
      <c r="AK662" s="32"/>
    </row>
    <row r="663" spans="24:37" x14ac:dyDescent="0.3">
      <c r="X663" s="17"/>
      <c r="AJ663" s="25"/>
      <c r="AK663" s="32"/>
    </row>
    <row r="664" spans="24:37" x14ac:dyDescent="0.3">
      <c r="X664" s="17"/>
      <c r="AJ664" s="25"/>
      <c r="AK664" s="32"/>
    </row>
    <row r="665" spans="24:37" x14ac:dyDescent="0.3">
      <c r="X665" s="17"/>
      <c r="AJ665" s="25"/>
      <c r="AK665" s="32"/>
    </row>
    <row r="666" spans="24:37" x14ac:dyDescent="0.3">
      <c r="X666" s="17"/>
      <c r="AJ666" s="25"/>
      <c r="AK666" s="32"/>
    </row>
    <row r="667" spans="24:37" x14ac:dyDescent="0.3">
      <c r="X667" s="17"/>
      <c r="AJ667" s="25"/>
      <c r="AK667" s="32"/>
    </row>
    <row r="668" spans="24:37" x14ac:dyDescent="0.3">
      <c r="X668" s="17"/>
      <c r="AJ668" s="25"/>
      <c r="AK668" s="32"/>
    </row>
    <row r="669" spans="24:37" x14ac:dyDescent="0.3">
      <c r="X669" s="17"/>
      <c r="AJ669" s="25"/>
      <c r="AK669" s="32"/>
    </row>
    <row r="670" spans="24:37" x14ac:dyDescent="0.3">
      <c r="X670" s="17"/>
      <c r="AJ670" s="25"/>
      <c r="AK670" s="32"/>
    </row>
    <row r="671" spans="24:37" x14ac:dyDescent="0.3">
      <c r="X671" s="17"/>
      <c r="AJ671" s="25"/>
      <c r="AK671" s="32"/>
    </row>
    <row r="672" spans="24:37" x14ac:dyDescent="0.3">
      <c r="X672" s="17"/>
      <c r="AJ672" s="25"/>
      <c r="AK672" s="32"/>
    </row>
    <row r="673" spans="24:37" x14ac:dyDescent="0.3">
      <c r="X673" s="17"/>
      <c r="AJ673" s="25"/>
      <c r="AK673" s="32"/>
    </row>
    <row r="674" spans="24:37" x14ac:dyDescent="0.3">
      <c r="X674" s="17"/>
      <c r="AJ674" s="25"/>
      <c r="AK674" s="32"/>
    </row>
    <row r="675" spans="24:37" x14ac:dyDescent="0.3">
      <c r="X675" s="17"/>
      <c r="AJ675" s="25"/>
      <c r="AK675" s="32"/>
    </row>
    <row r="676" spans="24:37" x14ac:dyDescent="0.3">
      <c r="X676" s="17"/>
      <c r="AJ676" s="25"/>
      <c r="AK676" s="32"/>
    </row>
    <row r="677" spans="24:37" x14ac:dyDescent="0.3">
      <c r="X677" s="17"/>
      <c r="AJ677" s="25"/>
      <c r="AK677" s="32"/>
    </row>
    <row r="678" spans="24:37" x14ac:dyDescent="0.3">
      <c r="X678" s="17"/>
      <c r="AJ678" s="25"/>
      <c r="AK678" s="32"/>
    </row>
    <row r="679" spans="24:37" x14ac:dyDescent="0.3">
      <c r="X679" s="17"/>
      <c r="AJ679" s="25"/>
      <c r="AK679" s="32"/>
    </row>
    <row r="680" spans="24:37" x14ac:dyDescent="0.3">
      <c r="X680" s="17"/>
      <c r="AJ680" s="25"/>
      <c r="AK680" s="32"/>
    </row>
    <row r="681" spans="24:37" x14ac:dyDescent="0.3">
      <c r="X681" s="17"/>
      <c r="AJ681" s="25"/>
      <c r="AK681" s="32"/>
    </row>
    <row r="682" spans="24:37" x14ac:dyDescent="0.3">
      <c r="X682" s="17"/>
      <c r="AJ682" s="25"/>
      <c r="AK682" s="32"/>
    </row>
    <row r="683" spans="24:37" x14ac:dyDescent="0.3">
      <c r="X683" s="17"/>
      <c r="AJ683" s="25"/>
      <c r="AK683" s="32"/>
    </row>
    <row r="684" spans="24:37" x14ac:dyDescent="0.3">
      <c r="X684" s="17"/>
      <c r="AJ684" s="25"/>
      <c r="AK684" s="32"/>
    </row>
    <row r="685" spans="24:37" x14ac:dyDescent="0.3">
      <c r="X685" s="17"/>
      <c r="AJ685" s="25"/>
      <c r="AK685" s="32"/>
    </row>
    <row r="686" spans="24:37" x14ac:dyDescent="0.3">
      <c r="X686" s="17"/>
      <c r="AJ686" s="25"/>
      <c r="AK686" s="32"/>
    </row>
    <row r="687" spans="24:37" x14ac:dyDescent="0.3">
      <c r="X687" s="17"/>
      <c r="AJ687" s="25"/>
      <c r="AK687" s="32"/>
    </row>
    <row r="688" spans="24:37" x14ac:dyDescent="0.3">
      <c r="X688" s="17"/>
      <c r="AJ688" s="25"/>
      <c r="AK688" s="32"/>
    </row>
    <row r="689" spans="24:37" x14ac:dyDescent="0.3">
      <c r="X689" s="17"/>
      <c r="AJ689" s="25"/>
      <c r="AK689" s="32"/>
    </row>
    <row r="690" spans="24:37" x14ac:dyDescent="0.3">
      <c r="X690" s="17"/>
      <c r="AJ690" s="25"/>
      <c r="AK690" s="32"/>
    </row>
    <row r="691" spans="24:37" x14ac:dyDescent="0.3">
      <c r="X691" s="17"/>
      <c r="AJ691" s="25"/>
      <c r="AK691" s="32"/>
    </row>
    <row r="692" spans="24:37" x14ac:dyDescent="0.3">
      <c r="X692" s="17"/>
      <c r="AJ692" s="25"/>
      <c r="AK692" s="32"/>
    </row>
    <row r="693" spans="24:37" x14ac:dyDescent="0.3">
      <c r="X693" s="17"/>
      <c r="AJ693" s="25"/>
      <c r="AK693" s="32"/>
    </row>
    <row r="694" spans="24:37" x14ac:dyDescent="0.3">
      <c r="X694" s="17"/>
      <c r="AJ694" s="25"/>
      <c r="AK694" s="32"/>
    </row>
    <row r="695" spans="24:37" x14ac:dyDescent="0.3">
      <c r="X695" s="17"/>
      <c r="AJ695" s="25"/>
      <c r="AK695" s="32"/>
    </row>
    <row r="696" spans="24:37" x14ac:dyDescent="0.3">
      <c r="X696" s="17"/>
      <c r="AJ696" s="25"/>
      <c r="AK696" s="32"/>
    </row>
    <row r="697" spans="24:37" x14ac:dyDescent="0.3">
      <c r="X697" s="17"/>
      <c r="AJ697" s="25"/>
      <c r="AK697" s="32"/>
    </row>
    <row r="698" spans="24:37" x14ac:dyDescent="0.3">
      <c r="X698" s="17"/>
      <c r="AJ698" s="25"/>
      <c r="AK698" s="32"/>
    </row>
    <row r="699" spans="24:37" x14ac:dyDescent="0.3">
      <c r="X699" s="17"/>
      <c r="AJ699" s="25"/>
      <c r="AK699" s="32"/>
    </row>
    <row r="700" spans="24:37" x14ac:dyDescent="0.3">
      <c r="X700" s="17"/>
      <c r="AJ700" s="25"/>
      <c r="AK700" s="32"/>
    </row>
    <row r="701" spans="24:37" x14ac:dyDescent="0.3">
      <c r="X701" s="17"/>
      <c r="AJ701" s="25"/>
      <c r="AK701" s="32"/>
    </row>
    <row r="702" spans="24:37" x14ac:dyDescent="0.3">
      <c r="X702" s="17"/>
      <c r="AJ702" s="25"/>
      <c r="AK702" s="32"/>
    </row>
    <row r="703" spans="24:37" x14ac:dyDescent="0.3">
      <c r="X703" s="17"/>
      <c r="AJ703" s="25"/>
      <c r="AK703" s="32"/>
    </row>
    <row r="704" spans="24:37" x14ac:dyDescent="0.3">
      <c r="X704" s="17"/>
      <c r="AJ704" s="25"/>
      <c r="AK704" s="32"/>
    </row>
    <row r="705" spans="24:37" x14ac:dyDescent="0.3">
      <c r="X705" s="17"/>
      <c r="AJ705" s="25"/>
      <c r="AK705" s="32"/>
    </row>
    <row r="706" spans="24:37" x14ac:dyDescent="0.3">
      <c r="X706" s="17"/>
      <c r="AJ706" s="25"/>
      <c r="AK706" s="32"/>
    </row>
    <row r="707" spans="24:37" x14ac:dyDescent="0.3">
      <c r="X707" s="17"/>
      <c r="AJ707" s="25"/>
      <c r="AK707" s="32"/>
    </row>
    <row r="708" spans="24:37" x14ac:dyDescent="0.3">
      <c r="X708" s="17"/>
      <c r="AJ708" s="25"/>
      <c r="AK708" s="32"/>
    </row>
    <row r="709" spans="24:37" x14ac:dyDescent="0.3">
      <c r="X709" s="17"/>
      <c r="AJ709" s="25"/>
      <c r="AK709" s="32"/>
    </row>
    <row r="710" spans="24:37" x14ac:dyDescent="0.3">
      <c r="X710" s="17"/>
      <c r="AJ710" s="25"/>
      <c r="AK710" s="32"/>
    </row>
    <row r="711" spans="24:37" x14ac:dyDescent="0.3">
      <c r="X711" s="17"/>
      <c r="AJ711" s="25"/>
      <c r="AK711" s="32"/>
    </row>
    <row r="712" spans="24:37" x14ac:dyDescent="0.3">
      <c r="X712" s="17"/>
      <c r="AJ712" s="25"/>
      <c r="AK712" s="32"/>
    </row>
    <row r="713" spans="24:37" x14ac:dyDescent="0.3">
      <c r="X713" s="17"/>
      <c r="AJ713" s="25"/>
      <c r="AK713" s="32"/>
    </row>
    <row r="714" spans="24:37" x14ac:dyDescent="0.3">
      <c r="X714" s="17"/>
      <c r="AJ714" s="25"/>
      <c r="AK714" s="32"/>
    </row>
    <row r="715" spans="24:37" x14ac:dyDescent="0.3">
      <c r="X715" s="17"/>
      <c r="AJ715" s="25"/>
      <c r="AK715" s="32"/>
    </row>
    <row r="716" spans="24:37" x14ac:dyDescent="0.3">
      <c r="X716" s="17"/>
      <c r="AJ716" s="25"/>
      <c r="AK716" s="32"/>
    </row>
    <row r="717" spans="24:37" x14ac:dyDescent="0.3">
      <c r="X717" s="17"/>
      <c r="AJ717" s="25"/>
      <c r="AK717" s="32"/>
    </row>
    <row r="718" spans="24:37" x14ac:dyDescent="0.3">
      <c r="X718" s="17"/>
      <c r="AJ718" s="25"/>
      <c r="AK718" s="32"/>
    </row>
    <row r="719" spans="24:37" x14ac:dyDescent="0.3">
      <c r="X719" s="17"/>
      <c r="AJ719" s="25"/>
      <c r="AK719" s="32"/>
    </row>
    <row r="720" spans="24:37" x14ac:dyDescent="0.3">
      <c r="X720" s="17"/>
      <c r="AJ720" s="25"/>
      <c r="AK720" s="32"/>
    </row>
    <row r="721" spans="24:37" x14ac:dyDescent="0.3">
      <c r="X721" s="17"/>
      <c r="AJ721" s="25"/>
      <c r="AK721" s="32"/>
    </row>
    <row r="722" spans="24:37" x14ac:dyDescent="0.3">
      <c r="X722" s="17"/>
      <c r="AJ722" s="25"/>
      <c r="AK722" s="32"/>
    </row>
    <row r="723" spans="24:37" x14ac:dyDescent="0.3">
      <c r="X723" s="17"/>
      <c r="AJ723" s="25"/>
      <c r="AK723" s="32"/>
    </row>
    <row r="724" spans="24:37" x14ac:dyDescent="0.3">
      <c r="X724" s="17"/>
      <c r="AJ724" s="25"/>
      <c r="AK724" s="32"/>
    </row>
    <row r="725" spans="24:37" x14ac:dyDescent="0.3">
      <c r="X725" s="17"/>
      <c r="AJ725" s="25"/>
      <c r="AK725" s="32"/>
    </row>
    <row r="726" spans="24:37" x14ac:dyDescent="0.3">
      <c r="X726" s="17"/>
      <c r="AJ726" s="25"/>
      <c r="AK726" s="32"/>
    </row>
    <row r="727" spans="24:37" x14ac:dyDescent="0.3">
      <c r="X727" s="17"/>
      <c r="AJ727" s="25"/>
      <c r="AK727" s="32"/>
    </row>
    <row r="728" spans="24:37" x14ac:dyDescent="0.3">
      <c r="X728" s="17"/>
      <c r="AJ728" s="25"/>
      <c r="AK728" s="32"/>
    </row>
    <row r="729" spans="24:37" x14ac:dyDescent="0.3">
      <c r="X729" s="17"/>
      <c r="AJ729" s="25"/>
      <c r="AK729" s="32"/>
    </row>
    <row r="730" spans="24:37" x14ac:dyDescent="0.3">
      <c r="X730" s="17"/>
      <c r="AJ730" s="25"/>
      <c r="AK730" s="32"/>
    </row>
    <row r="731" spans="24:37" x14ac:dyDescent="0.3">
      <c r="X731" s="17"/>
      <c r="AJ731" s="25"/>
      <c r="AK731" s="32"/>
    </row>
    <row r="732" spans="24:37" x14ac:dyDescent="0.3">
      <c r="X732" s="17"/>
      <c r="AJ732" s="25"/>
      <c r="AK732" s="32"/>
    </row>
    <row r="733" spans="24:37" x14ac:dyDescent="0.3">
      <c r="X733" s="17"/>
      <c r="AJ733" s="25"/>
      <c r="AK733" s="32"/>
    </row>
    <row r="734" spans="24:37" x14ac:dyDescent="0.3">
      <c r="X734" s="17"/>
      <c r="AJ734" s="25"/>
      <c r="AK734" s="32"/>
    </row>
    <row r="735" spans="24:37" x14ac:dyDescent="0.3">
      <c r="X735" s="17"/>
      <c r="AJ735" s="25"/>
      <c r="AK735" s="32"/>
    </row>
    <row r="736" spans="24:37" x14ac:dyDescent="0.3">
      <c r="X736" s="17"/>
      <c r="AJ736" s="25"/>
      <c r="AK736" s="32"/>
    </row>
    <row r="737" spans="24:37" x14ac:dyDescent="0.3">
      <c r="X737" s="17"/>
      <c r="AJ737" s="25"/>
      <c r="AK737" s="32"/>
    </row>
    <row r="738" spans="24:37" x14ac:dyDescent="0.3">
      <c r="X738" s="17"/>
      <c r="AJ738" s="25"/>
      <c r="AK738" s="32"/>
    </row>
    <row r="739" spans="24:37" x14ac:dyDescent="0.3">
      <c r="X739" s="17"/>
      <c r="AJ739" s="25"/>
      <c r="AK739" s="32"/>
    </row>
    <row r="740" spans="24:37" x14ac:dyDescent="0.3">
      <c r="X740" s="17"/>
      <c r="AJ740" s="25"/>
      <c r="AK740" s="32"/>
    </row>
    <row r="741" spans="24:37" x14ac:dyDescent="0.3">
      <c r="X741" s="17"/>
      <c r="AJ741" s="25"/>
      <c r="AK741" s="32"/>
    </row>
    <row r="742" spans="24:37" x14ac:dyDescent="0.3">
      <c r="X742" s="17"/>
      <c r="AJ742" s="25"/>
      <c r="AK742" s="32"/>
    </row>
    <row r="743" spans="24:37" x14ac:dyDescent="0.3">
      <c r="X743" s="17"/>
      <c r="AJ743" s="25"/>
      <c r="AK743" s="32"/>
    </row>
    <row r="744" spans="24:37" x14ac:dyDescent="0.3">
      <c r="X744" s="17"/>
      <c r="AJ744" s="25"/>
      <c r="AK744" s="32"/>
    </row>
    <row r="745" spans="24:37" x14ac:dyDescent="0.3">
      <c r="X745" s="17"/>
      <c r="AJ745" s="25"/>
      <c r="AK745" s="32"/>
    </row>
    <row r="746" spans="24:37" x14ac:dyDescent="0.3">
      <c r="X746" s="17"/>
      <c r="AJ746" s="25"/>
      <c r="AK746" s="32"/>
    </row>
    <row r="747" spans="24:37" x14ac:dyDescent="0.3">
      <c r="X747" s="17"/>
      <c r="AJ747" s="25"/>
      <c r="AK747" s="32"/>
    </row>
    <row r="748" spans="24:37" x14ac:dyDescent="0.3">
      <c r="X748" s="17"/>
      <c r="AJ748" s="25"/>
      <c r="AK748" s="32"/>
    </row>
    <row r="749" spans="24:37" x14ac:dyDescent="0.3">
      <c r="X749" s="17"/>
      <c r="AJ749" s="25"/>
      <c r="AK749" s="32"/>
    </row>
    <row r="750" spans="24:37" x14ac:dyDescent="0.3">
      <c r="X750" s="17"/>
      <c r="AJ750" s="25"/>
      <c r="AK750" s="32"/>
    </row>
    <row r="751" spans="24:37" x14ac:dyDescent="0.3">
      <c r="X751" s="17"/>
      <c r="AJ751" s="25"/>
      <c r="AK751" s="32"/>
    </row>
    <row r="752" spans="24:37" x14ac:dyDescent="0.3">
      <c r="X752" s="17"/>
      <c r="AJ752" s="25"/>
      <c r="AK752" s="32"/>
    </row>
    <row r="753" spans="24:37" x14ac:dyDescent="0.3">
      <c r="X753" s="17"/>
      <c r="AJ753" s="25"/>
      <c r="AK753" s="32"/>
    </row>
    <row r="754" spans="24:37" x14ac:dyDescent="0.3">
      <c r="X754" s="17"/>
      <c r="AJ754" s="25"/>
      <c r="AK754" s="32"/>
    </row>
    <row r="755" spans="24:37" x14ac:dyDescent="0.3">
      <c r="X755" s="17"/>
      <c r="AJ755" s="25"/>
      <c r="AK755" s="32"/>
    </row>
    <row r="756" spans="24:37" x14ac:dyDescent="0.3">
      <c r="X756" s="17"/>
      <c r="AJ756" s="25"/>
      <c r="AK756" s="32"/>
    </row>
    <row r="757" spans="24:37" x14ac:dyDescent="0.3">
      <c r="X757" s="17"/>
      <c r="AJ757" s="25"/>
      <c r="AK757" s="32"/>
    </row>
    <row r="758" spans="24:37" x14ac:dyDescent="0.3">
      <c r="X758" s="17"/>
      <c r="AJ758" s="25"/>
      <c r="AK758" s="32"/>
    </row>
    <row r="759" spans="24:37" x14ac:dyDescent="0.3">
      <c r="X759" s="17"/>
      <c r="AJ759" s="25"/>
      <c r="AK759" s="32"/>
    </row>
    <row r="760" spans="24:37" x14ac:dyDescent="0.3">
      <c r="X760" s="17"/>
      <c r="AJ760" s="25"/>
      <c r="AK760" s="32"/>
    </row>
    <row r="761" spans="24:37" x14ac:dyDescent="0.3">
      <c r="X761" s="17"/>
      <c r="AJ761" s="25"/>
      <c r="AK761" s="32"/>
    </row>
    <row r="762" spans="24:37" x14ac:dyDescent="0.3">
      <c r="X762" s="17"/>
      <c r="AJ762" s="25"/>
      <c r="AK762" s="32"/>
    </row>
    <row r="763" spans="24:37" x14ac:dyDescent="0.3">
      <c r="X763" s="17"/>
      <c r="AJ763" s="25"/>
      <c r="AK763" s="32"/>
    </row>
    <row r="764" spans="24:37" x14ac:dyDescent="0.3">
      <c r="X764" s="17"/>
      <c r="AJ764" s="25"/>
      <c r="AK764" s="32"/>
    </row>
    <row r="765" spans="24:37" x14ac:dyDescent="0.3">
      <c r="X765" s="17"/>
      <c r="AJ765" s="25"/>
      <c r="AK765" s="32"/>
    </row>
    <row r="766" spans="24:37" x14ac:dyDescent="0.3">
      <c r="X766" s="17"/>
      <c r="AJ766" s="25"/>
      <c r="AK766" s="32"/>
    </row>
    <row r="767" spans="24:37" x14ac:dyDescent="0.3">
      <c r="X767" s="17"/>
      <c r="AJ767" s="25"/>
      <c r="AK767" s="32"/>
    </row>
    <row r="768" spans="24:37" x14ac:dyDescent="0.3">
      <c r="X768" s="17"/>
      <c r="AJ768" s="25"/>
      <c r="AK768" s="32"/>
    </row>
    <row r="769" spans="24:37" x14ac:dyDescent="0.3">
      <c r="X769" s="17"/>
      <c r="AJ769" s="25"/>
      <c r="AK769" s="32"/>
    </row>
    <row r="770" spans="24:37" x14ac:dyDescent="0.3">
      <c r="X770" s="17"/>
      <c r="AJ770" s="25"/>
      <c r="AK770" s="32"/>
    </row>
    <row r="771" spans="24:37" x14ac:dyDescent="0.3">
      <c r="X771" s="17"/>
      <c r="AJ771" s="25"/>
      <c r="AK771" s="32"/>
    </row>
    <row r="772" spans="24:37" x14ac:dyDescent="0.3">
      <c r="X772" s="17"/>
      <c r="AJ772" s="25"/>
      <c r="AK772" s="32"/>
    </row>
    <row r="773" spans="24:37" x14ac:dyDescent="0.3">
      <c r="X773" s="17"/>
      <c r="AJ773" s="25"/>
      <c r="AK773" s="32"/>
    </row>
    <row r="774" spans="24:37" x14ac:dyDescent="0.3">
      <c r="X774" s="17"/>
      <c r="AJ774" s="25"/>
      <c r="AK774" s="32"/>
    </row>
    <row r="775" spans="24:37" x14ac:dyDescent="0.3">
      <c r="X775" s="17"/>
      <c r="AJ775" s="25"/>
      <c r="AK775" s="32"/>
    </row>
    <row r="776" spans="24:37" x14ac:dyDescent="0.3">
      <c r="X776" s="17"/>
      <c r="AJ776" s="25"/>
      <c r="AK776" s="32"/>
    </row>
    <row r="777" spans="24:37" x14ac:dyDescent="0.3">
      <c r="X777" s="17"/>
      <c r="AJ777" s="25"/>
      <c r="AK777" s="32"/>
    </row>
    <row r="778" spans="24:37" x14ac:dyDescent="0.3">
      <c r="X778" s="17"/>
      <c r="AJ778" s="25"/>
      <c r="AK778" s="32"/>
    </row>
    <row r="779" spans="24:37" x14ac:dyDescent="0.3">
      <c r="X779" s="17"/>
      <c r="AJ779" s="25"/>
      <c r="AK779" s="32"/>
    </row>
    <row r="780" spans="24:37" x14ac:dyDescent="0.3">
      <c r="X780" s="17"/>
      <c r="AJ780" s="25"/>
      <c r="AK780" s="32"/>
    </row>
    <row r="781" spans="24:37" x14ac:dyDescent="0.3">
      <c r="X781" s="17"/>
      <c r="AJ781" s="25"/>
      <c r="AK781" s="32"/>
    </row>
    <row r="782" spans="24:37" x14ac:dyDescent="0.3">
      <c r="X782" s="17"/>
      <c r="AJ782" s="25"/>
      <c r="AK782" s="32"/>
    </row>
    <row r="783" spans="24:37" x14ac:dyDescent="0.3">
      <c r="X783" s="17"/>
      <c r="AJ783" s="25"/>
      <c r="AK783" s="32"/>
    </row>
    <row r="784" spans="24:37" x14ac:dyDescent="0.3">
      <c r="X784" s="17"/>
      <c r="AJ784" s="25"/>
      <c r="AK784" s="32"/>
    </row>
    <row r="785" spans="24:37" x14ac:dyDescent="0.3">
      <c r="X785" s="17"/>
      <c r="AJ785" s="25"/>
      <c r="AK785" s="32"/>
    </row>
    <row r="786" spans="24:37" x14ac:dyDescent="0.3">
      <c r="X786" s="17"/>
      <c r="AJ786" s="25"/>
      <c r="AK786" s="32"/>
    </row>
    <row r="787" spans="24:37" x14ac:dyDescent="0.3">
      <c r="X787" s="17"/>
      <c r="AJ787" s="25"/>
      <c r="AK787" s="32"/>
    </row>
    <row r="788" spans="24:37" x14ac:dyDescent="0.3">
      <c r="X788" s="17"/>
      <c r="AJ788" s="25"/>
      <c r="AK788" s="32"/>
    </row>
    <row r="789" spans="24:37" x14ac:dyDescent="0.3">
      <c r="X789" s="17"/>
      <c r="AJ789" s="25"/>
      <c r="AK789" s="32"/>
    </row>
    <row r="790" spans="24:37" x14ac:dyDescent="0.3">
      <c r="X790" s="17"/>
      <c r="AJ790" s="25"/>
      <c r="AK790" s="32"/>
    </row>
    <row r="791" spans="24:37" x14ac:dyDescent="0.3">
      <c r="X791" s="17"/>
      <c r="AJ791" s="25"/>
      <c r="AK791" s="32"/>
    </row>
    <row r="792" spans="24:37" x14ac:dyDescent="0.3">
      <c r="X792" s="17"/>
      <c r="AJ792" s="25"/>
      <c r="AK792" s="32"/>
    </row>
    <row r="793" spans="24:37" x14ac:dyDescent="0.3">
      <c r="X793" s="17"/>
      <c r="AJ793" s="25"/>
      <c r="AK793" s="32"/>
    </row>
    <row r="794" spans="24:37" x14ac:dyDescent="0.3">
      <c r="X794" s="17"/>
      <c r="AJ794" s="25"/>
      <c r="AK794" s="32"/>
    </row>
    <row r="795" spans="24:37" x14ac:dyDescent="0.3">
      <c r="X795" s="17"/>
      <c r="AJ795" s="25"/>
      <c r="AK795" s="32"/>
    </row>
    <row r="796" spans="24:37" x14ac:dyDescent="0.3">
      <c r="X796" s="17"/>
      <c r="AJ796" s="25"/>
      <c r="AK796" s="32"/>
    </row>
    <row r="797" spans="24:37" x14ac:dyDescent="0.3">
      <c r="X797" s="17"/>
      <c r="AJ797" s="25"/>
      <c r="AK797" s="32"/>
    </row>
    <row r="798" spans="24:37" x14ac:dyDescent="0.3">
      <c r="X798" s="17"/>
      <c r="AJ798" s="25"/>
      <c r="AK798" s="32"/>
    </row>
    <row r="799" spans="24:37" x14ac:dyDescent="0.3">
      <c r="X799" s="17"/>
      <c r="AJ799" s="25"/>
      <c r="AK799" s="32"/>
    </row>
    <row r="800" spans="24:37" x14ac:dyDescent="0.3">
      <c r="X800" s="17"/>
      <c r="AJ800" s="25"/>
      <c r="AK800" s="32"/>
    </row>
    <row r="801" spans="24:37" x14ac:dyDescent="0.3">
      <c r="X801" s="17"/>
      <c r="AJ801" s="25"/>
      <c r="AK801" s="32"/>
    </row>
    <row r="802" spans="24:37" x14ac:dyDescent="0.3">
      <c r="X802" s="17"/>
      <c r="AJ802" s="25"/>
      <c r="AK802" s="32"/>
    </row>
    <row r="803" spans="24:37" x14ac:dyDescent="0.3">
      <c r="X803" s="17"/>
      <c r="AJ803" s="25"/>
      <c r="AK803" s="32"/>
    </row>
    <row r="804" spans="24:37" x14ac:dyDescent="0.3">
      <c r="X804" s="17"/>
      <c r="AJ804" s="25"/>
      <c r="AK804" s="32"/>
    </row>
    <row r="805" spans="24:37" x14ac:dyDescent="0.3">
      <c r="X805" s="17"/>
      <c r="AJ805" s="25"/>
      <c r="AK805" s="32"/>
    </row>
    <row r="806" spans="24:37" x14ac:dyDescent="0.3">
      <c r="X806" s="17"/>
      <c r="AJ806" s="25"/>
      <c r="AK806" s="32"/>
    </row>
    <row r="807" spans="24:37" x14ac:dyDescent="0.3">
      <c r="X807" s="17"/>
      <c r="AJ807" s="25"/>
      <c r="AK807" s="32"/>
    </row>
    <row r="808" spans="24:37" x14ac:dyDescent="0.3">
      <c r="X808" s="17"/>
      <c r="AJ808" s="25"/>
      <c r="AK808" s="32"/>
    </row>
    <row r="809" spans="24:37" x14ac:dyDescent="0.3">
      <c r="X809" s="17"/>
      <c r="AJ809" s="25"/>
      <c r="AK809" s="32"/>
    </row>
    <row r="810" spans="24:37" x14ac:dyDescent="0.3">
      <c r="X810" s="17"/>
      <c r="AJ810" s="25"/>
      <c r="AK810" s="32"/>
    </row>
    <row r="811" spans="24:37" x14ac:dyDescent="0.3">
      <c r="X811" s="17"/>
      <c r="AJ811" s="25"/>
      <c r="AK811" s="32"/>
    </row>
    <row r="812" spans="24:37" x14ac:dyDescent="0.3">
      <c r="X812" s="17"/>
      <c r="AJ812" s="25"/>
      <c r="AK812" s="32"/>
    </row>
    <row r="813" spans="24:37" x14ac:dyDescent="0.3">
      <c r="X813" s="17"/>
      <c r="AJ813" s="25"/>
      <c r="AK813" s="32"/>
    </row>
    <row r="814" spans="24:37" x14ac:dyDescent="0.3">
      <c r="X814" s="17"/>
      <c r="AJ814" s="25"/>
      <c r="AK814" s="32"/>
    </row>
    <row r="815" spans="24:37" x14ac:dyDescent="0.3">
      <c r="X815" s="17"/>
      <c r="AJ815" s="25"/>
      <c r="AK815" s="32"/>
    </row>
    <row r="816" spans="24:37" x14ac:dyDescent="0.3">
      <c r="X816" s="17"/>
      <c r="AJ816" s="25"/>
      <c r="AK816" s="32"/>
    </row>
    <row r="817" spans="24:37" x14ac:dyDescent="0.3">
      <c r="X817" s="17"/>
      <c r="AJ817" s="25"/>
      <c r="AK817" s="32"/>
    </row>
    <row r="818" spans="24:37" x14ac:dyDescent="0.3">
      <c r="X818" s="17"/>
      <c r="AJ818" s="25"/>
      <c r="AK818" s="32"/>
    </row>
    <row r="819" spans="24:37" x14ac:dyDescent="0.3">
      <c r="X819" s="17"/>
      <c r="AJ819" s="25"/>
      <c r="AK819" s="32"/>
    </row>
    <row r="820" spans="24:37" x14ac:dyDescent="0.3">
      <c r="X820" s="17"/>
      <c r="AJ820" s="25"/>
      <c r="AK820" s="32"/>
    </row>
    <row r="821" spans="24:37" x14ac:dyDescent="0.3">
      <c r="X821" s="17"/>
      <c r="AJ821" s="25"/>
      <c r="AK821" s="32"/>
    </row>
    <row r="822" spans="24:37" x14ac:dyDescent="0.3">
      <c r="X822" s="17"/>
      <c r="AJ822" s="25"/>
      <c r="AK822" s="32"/>
    </row>
    <row r="823" spans="24:37" x14ac:dyDescent="0.3">
      <c r="X823" s="17"/>
      <c r="AJ823" s="25"/>
      <c r="AK823" s="32"/>
    </row>
    <row r="824" spans="24:37" x14ac:dyDescent="0.3">
      <c r="X824" s="17"/>
      <c r="AJ824" s="25"/>
      <c r="AK824" s="32"/>
    </row>
    <row r="825" spans="24:37" x14ac:dyDescent="0.3">
      <c r="X825" s="17"/>
      <c r="AJ825" s="25"/>
      <c r="AK825" s="32"/>
    </row>
    <row r="826" spans="24:37" x14ac:dyDescent="0.3">
      <c r="X826" s="17"/>
      <c r="AJ826" s="25"/>
      <c r="AK826" s="32"/>
    </row>
    <row r="827" spans="24:37" x14ac:dyDescent="0.3">
      <c r="X827" s="17"/>
      <c r="AJ827" s="25"/>
      <c r="AK827" s="32"/>
    </row>
    <row r="828" spans="24:37" x14ac:dyDescent="0.3">
      <c r="X828" s="17"/>
      <c r="AJ828" s="25"/>
      <c r="AK828" s="32"/>
    </row>
    <row r="829" spans="24:37" x14ac:dyDescent="0.3">
      <c r="X829" s="17"/>
      <c r="AJ829" s="25"/>
      <c r="AK829" s="32"/>
    </row>
    <row r="830" spans="24:37" x14ac:dyDescent="0.3">
      <c r="X830" s="17"/>
      <c r="AJ830" s="25"/>
      <c r="AK830" s="32"/>
    </row>
    <row r="831" spans="24:37" x14ac:dyDescent="0.3">
      <c r="X831" s="17"/>
      <c r="AJ831" s="25"/>
      <c r="AK831" s="32"/>
    </row>
    <row r="832" spans="24:37" x14ac:dyDescent="0.3">
      <c r="X832" s="17"/>
      <c r="AJ832" s="25"/>
      <c r="AK832" s="32"/>
    </row>
    <row r="833" spans="24:37" x14ac:dyDescent="0.3">
      <c r="X833" s="17"/>
      <c r="AJ833" s="25"/>
      <c r="AK833" s="32"/>
    </row>
    <row r="834" spans="24:37" x14ac:dyDescent="0.3">
      <c r="X834" s="17"/>
      <c r="AJ834" s="25"/>
      <c r="AK834" s="32"/>
    </row>
    <row r="835" spans="24:37" x14ac:dyDescent="0.3">
      <c r="X835" s="17"/>
      <c r="AJ835" s="25"/>
      <c r="AK835" s="32"/>
    </row>
    <row r="836" spans="24:37" x14ac:dyDescent="0.3">
      <c r="X836" s="17"/>
      <c r="AJ836" s="25"/>
      <c r="AK836" s="32"/>
    </row>
    <row r="837" spans="24:37" x14ac:dyDescent="0.3">
      <c r="X837" s="17"/>
      <c r="AJ837" s="25"/>
      <c r="AK837" s="32"/>
    </row>
    <row r="838" spans="24:37" x14ac:dyDescent="0.3">
      <c r="X838" s="17"/>
      <c r="AJ838" s="25"/>
      <c r="AK838" s="32"/>
    </row>
    <row r="839" spans="24:37" x14ac:dyDescent="0.3">
      <c r="X839" s="17"/>
      <c r="AJ839" s="25"/>
      <c r="AK839" s="32"/>
    </row>
    <row r="840" spans="24:37" x14ac:dyDescent="0.3">
      <c r="X840" s="17"/>
      <c r="AJ840" s="25"/>
      <c r="AK840" s="32"/>
    </row>
    <row r="841" spans="24:37" x14ac:dyDescent="0.3">
      <c r="X841" s="17"/>
      <c r="AJ841" s="25"/>
      <c r="AK841" s="32"/>
    </row>
    <row r="842" spans="24:37" x14ac:dyDescent="0.3">
      <c r="X842" s="17"/>
      <c r="AJ842" s="25"/>
      <c r="AK842" s="32"/>
    </row>
    <row r="843" spans="24:37" x14ac:dyDescent="0.3">
      <c r="X843" s="17"/>
      <c r="AJ843" s="25"/>
      <c r="AK843" s="32"/>
    </row>
    <row r="844" spans="24:37" x14ac:dyDescent="0.3">
      <c r="X844" s="17"/>
      <c r="AJ844" s="25"/>
      <c r="AK844" s="32"/>
    </row>
    <row r="845" spans="24:37" x14ac:dyDescent="0.3">
      <c r="X845" s="17"/>
      <c r="AJ845" s="25"/>
      <c r="AK845" s="32"/>
    </row>
    <row r="846" spans="24:37" x14ac:dyDescent="0.3">
      <c r="X846" s="17"/>
      <c r="AJ846" s="25"/>
      <c r="AK846" s="32"/>
    </row>
    <row r="847" spans="24:37" x14ac:dyDescent="0.3">
      <c r="X847" s="17"/>
      <c r="AJ847" s="25"/>
      <c r="AK847" s="32"/>
    </row>
    <row r="848" spans="24:37" x14ac:dyDescent="0.3">
      <c r="X848" s="17"/>
      <c r="AJ848" s="25"/>
      <c r="AK848" s="32"/>
    </row>
    <row r="849" spans="24:37" x14ac:dyDescent="0.3">
      <c r="X849" s="17"/>
      <c r="AJ849" s="25"/>
      <c r="AK849" s="32"/>
    </row>
    <row r="850" spans="24:37" x14ac:dyDescent="0.3">
      <c r="X850" s="17"/>
      <c r="AJ850" s="25"/>
      <c r="AK850" s="32"/>
    </row>
    <row r="851" spans="24:37" x14ac:dyDescent="0.3">
      <c r="X851" s="17"/>
      <c r="AJ851" s="25"/>
      <c r="AK851" s="32"/>
    </row>
    <row r="852" spans="24:37" x14ac:dyDescent="0.3">
      <c r="X852" s="17"/>
      <c r="AJ852" s="25"/>
      <c r="AK852" s="32"/>
    </row>
    <row r="853" spans="24:37" x14ac:dyDescent="0.3">
      <c r="X853" s="17"/>
      <c r="AJ853" s="25"/>
      <c r="AK853" s="32"/>
    </row>
    <row r="854" spans="24:37" x14ac:dyDescent="0.3">
      <c r="X854" s="17"/>
      <c r="AJ854" s="25"/>
      <c r="AK854" s="32"/>
    </row>
    <row r="855" spans="24:37" x14ac:dyDescent="0.3">
      <c r="X855" s="17"/>
      <c r="AJ855" s="25"/>
      <c r="AK855" s="32"/>
    </row>
    <row r="856" spans="24:37" x14ac:dyDescent="0.3">
      <c r="X856" s="17"/>
      <c r="AJ856" s="25"/>
      <c r="AK856" s="32"/>
    </row>
    <row r="857" spans="24:37" x14ac:dyDescent="0.3">
      <c r="X857" s="17"/>
      <c r="AJ857" s="25"/>
      <c r="AK857" s="32"/>
    </row>
    <row r="858" spans="24:37" x14ac:dyDescent="0.3">
      <c r="X858" s="17"/>
      <c r="AJ858" s="25"/>
      <c r="AK858" s="32"/>
    </row>
    <row r="859" spans="24:37" x14ac:dyDescent="0.3">
      <c r="X859" s="17"/>
      <c r="AJ859" s="25"/>
      <c r="AK859" s="32"/>
    </row>
    <row r="860" spans="24:37" x14ac:dyDescent="0.3">
      <c r="X860" s="17"/>
      <c r="AJ860" s="25"/>
      <c r="AK860" s="32"/>
    </row>
    <row r="861" spans="24:37" x14ac:dyDescent="0.3">
      <c r="X861" s="17"/>
      <c r="AJ861" s="25"/>
      <c r="AK861" s="32"/>
    </row>
    <row r="862" spans="24:37" x14ac:dyDescent="0.3">
      <c r="X862" s="17"/>
      <c r="AJ862" s="25"/>
      <c r="AK862" s="32"/>
    </row>
    <row r="863" spans="24:37" x14ac:dyDescent="0.3">
      <c r="X863" s="17"/>
      <c r="AJ863" s="25"/>
      <c r="AK863" s="32"/>
    </row>
    <row r="864" spans="24:37" x14ac:dyDescent="0.3">
      <c r="X864" s="17"/>
      <c r="AJ864" s="25"/>
      <c r="AK864" s="32"/>
    </row>
    <row r="865" spans="24:37" x14ac:dyDescent="0.3">
      <c r="X865" s="17"/>
      <c r="AJ865" s="25"/>
      <c r="AK865" s="32"/>
    </row>
    <row r="866" spans="24:37" x14ac:dyDescent="0.3">
      <c r="X866" s="17"/>
      <c r="AJ866" s="25"/>
      <c r="AK866" s="32"/>
    </row>
    <row r="867" spans="24:37" x14ac:dyDescent="0.3">
      <c r="X867" s="17"/>
      <c r="AJ867" s="25"/>
      <c r="AK867" s="32"/>
    </row>
    <row r="868" spans="24:37" x14ac:dyDescent="0.3">
      <c r="X868" s="17"/>
      <c r="AJ868" s="25"/>
      <c r="AK868" s="32"/>
    </row>
    <row r="869" spans="24:37" x14ac:dyDescent="0.3">
      <c r="X869" s="17"/>
      <c r="AJ869" s="25"/>
      <c r="AK869" s="32"/>
    </row>
    <row r="870" spans="24:37" x14ac:dyDescent="0.3">
      <c r="X870" s="17"/>
      <c r="AJ870" s="25"/>
      <c r="AK870" s="32"/>
    </row>
    <row r="871" spans="24:37" x14ac:dyDescent="0.3">
      <c r="X871" s="17"/>
      <c r="AJ871" s="25"/>
      <c r="AK871" s="32"/>
    </row>
    <row r="872" spans="24:37" x14ac:dyDescent="0.3">
      <c r="X872" s="17"/>
      <c r="AJ872" s="25"/>
      <c r="AK872" s="32"/>
    </row>
    <row r="873" spans="24:37" x14ac:dyDescent="0.3">
      <c r="X873" s="17"/>
      <c r="AJ873" s="25"/>
      <c r="AK873" s="32"/>
    </row>
    <row r="874" spans="24:37" x14ac:dyDescent="0.3">
      <c r="X874" s="17"/>
      <c r="AJ874" s="25"/>
      <c r="AK874" s="32"/>
    </row>
    <row r="875" spans="24:37" x14ac:dyDescent="0.3">
      <c r="X875" s="17"/>
      <c r="AJ875" s="25"/>
      <c r="AK875" s="32"/>
    </row>
    <row r="876" spans="24:37" x14ac:dyDescent="0.3">
      <c r="X876" s="17"/>
      <c r="AJ876" s="25"/>
      <c r="AK876" s="32"/>
    </row>
    <row r="877" spans="24:37" x14ac:dyDescent="0.3">
      <c r="X877" s="17"/>
      <c r="AJ877" s="25"/>
      <c r="AK877" s="32"/>
    </row>
    <row r="878" spans="24:37" x14ac:dyDescent="0.3">
      <c r="X878" s="17"/>
      <c r="AJ878" s="25"/>
      <c r="AK878" s="32"/>
    </row>
    <row r="879" spans="24:37" x14ac:dyDescent="0.3">
      <c r="X879" s="17"/>
      <c r="AJ879" s="25"/>
      <c r="AK879" s="32"/>
    </row>
    <row r="880" spans="24:37" x14ac:dyDescent="0.3">
      <c r="X880" s="17"/>
      <c r="AJ880" s="25"/>
      <c r="AK880" s="32"/>
    </row>
    <row r="881" spans="24:37" x14ac:dyDescent="0.3">
      <c r="X881" s="17"/>
      <c r="AJ881" s="25"/>
      <c r="AK881" s="32"/>
    </row>
    <row r="882" spans="24:37" x14ac:dyDescent="0.3">
      <c r="X882" s="17"/>
      <c r="AJ882" s="25"/>
      <c r="AK882" s="32"/>
    </row>
    <row r="883" spans="24:37" x14ac:dyDescent="0.3">
      <c r="X883" s="17"/>
      <c r="AJ883" s="25"/>
      <c r="AK883" s="32"/>
    </row>
    <row r="884" spans="24:37" x14ac:dyDescent="0.3">
      <c r="X884" s="17"/>
      <c r="AJ884" s="25"/>
      <c r="AK884" s="32"/>
    </row>
    <row r="885" spans="24:37" x14ac:dyDescent="0.3">
      <c r="X885" s="17"/>
      <c r="AJ885" s="25"/>
      <c r="AK885" s="32"/>
    </row>
    <row r="886" spans="24:37" x14ac:dyDescent="0.3">
      <c r="X886" s="17"/>
      <c r="AJ886" s="25"/>
      <c r="AK886" s="32"/>
    </row>
    <row r="887" spans="24:37" x14ac:dyDescent="0.3">
      <c r="X887" s="17"/>
      <c r="AJ887" s="25"/>
      <c r="AK887" s="32"/>
    </row>
    <row r="888" spans="24:37" x14ac:dyDescent="0.3">
      <c r="X888" s="17"/>
      <c r="AJ888" s="25"/>
      <c r="AK888" s="32"/>
    </row>
    <row r="889" spans="24:37" x14ac:dyDescent="0.3">
      <c r="X889" s="17"/>
      <c r="AJ889" s="25"/>
      <c r="AK889" s="32"/>
    </row>
    <row r="890" spans="24:37" x14ac:dyDescent="0.3">
      <c r="X890" s="17"/>
      <c r="AJ890" s="25"/>
      <c r="AK890" s="32"/>
    </row>
    <row r="891" spans="24:37" x14ac:dyDescent="0.3">
      <c r="X891" s="17"/>
      <c r="AJ891" s="25"/>
      <c r="AK891" s="32"/>
    </row>
    <row r="892" spans="24:37" x14ac:dyDescent="0.3">
      <c r="X892" s="17"/>
      <c r="AJ892" s="25"/>
      <c r="AK892" s="32"/>
    </row>
    <row r="893" spans="24:37" x14ac:dyDescent="0.3">
      <c r="X893" s="17"/>
      <c r="AJ893" s="25"/>
      <c r="AK893" s="32"/>
    </row>
    <row r="894" spans="24:37" x14ac:dyDescent="0.3">
      <c r="X894" s="17"/>
      <c r="AJ894" s="25"/>
      <c r="AK894" s="32"/>
    </row>
    <row r="895" spans="24:37" x14ac:dyDescent="0.3">
      <c r="X895" s="17"/>
      <c r="AJ895" s="25"/>
      <c r="AK895" s="32"/>
    </row>
    <row r="896" spans="24:37" x14ac:dyDescent="0.3">
      <c r="X896" s="17"/>
      <c r="AJ896" s="25"/>
      <c r="AK896" s="32"/>
    </row>
    <row r="897" spans="24:37" x14ac:dyDescent="0.3">
      <c r="X897" s="17"/>
      <c r="AJ897" s="25"/>
      <c r="AK897" s="32"/>
    </row>
    <row r="898" spans="24:37" x14ac:dyDescent="0.3">
      <c r="X898" s="17"/>
      <c r="AJ898" s="25"/>
      <c r="AK898" s="32"/>
    </row>
    <row r="899" spans="24:37" x14ac:dyDescent="0.3">
      <c r="X899" s="17"/>
      <c r="AJ899" s="25"/>
      <c r="AK899" s="32"/>
    </row>
    <row r="900" spans="24:37" x14ac:dyDescent="0.3">
      <c r="X900" s="17"/>
      <c r="AJ900" s="25"/>
      <c r="AK900" s="32"/>
    </row>
    <row r="901" spans="24:37" x14ac:dyDescent="0.3">
      <c r="X901" s="17"/>
      <c r="AJ901" s="25"/>
      <c r="AK901" s="32"/>
    </row>
    <row r="902" spans="24:37" x14ac:dyDescent="0.3">
      <c r="X902" s="17"/>
      <c r="AJ902" s="25"/>
      <c r="AK902" s="32"/>
    </row>
    <row r="903" spans="24:37" x14ac:dyDescent="0.3">
      <c r="X903" s="17"/>
      <c r="AJ903" s="25"/>
      <c r="AK903" s="32"/>
    </row>
    <row r="904" spans="24:37" x14ac:dyDescent="0.3">
      <c r="X904" s="17"/>
      <c r="AJ904" s="25"/>
      <c r="AK904" s="32"/>
    </row>
    <row r="905" spans="24:37" x14ac:dyDescent="0.3">
      <c r="X905" s="17"/>
      <c r="AJ905" s="25"/>
      <c r="AK905" s="32"/>
    </row>
    <row r="906" spans="24:37" x14ac:dyDescent="0.3">
      <c r="X906" s="17"/>
      <c r="AJ906" s="25"/>
      <c r="AK906" s="32"/>
    </row>
    <row r="907" spans="24:37" x14ac:dyDescent="0.3">
      <c r="X907" s="17"/>
      <c r="AJ907" s="25"/>
      <c r="AK907" s="32"/>
    </row>
    <row r="908" spans="24:37" x14ac:dyDescent="0.3">
      <c r="X908" s="17"/>
      <c r="AJ908" s="25"/>
      <c r="AK908" s="32"/>
    </row>
    <row r="909" spans="24:37" x14ac:dyDescent="0.3">
      <c r="X909" s="17"/>
      <c r="AJ909" s="25"/>
      <c r="AK909" s="32"/>
    </row>
    <row r="910" spans="24:37" x14ac:dyDescent="0.3">
      <c r="X910" s="17"/>
      <c r="AJ910" s="25"/>
      <c r="AK910" s="32"/>
    </row>
    <row r="911" spans="24:37" x14ac:dyDescent="0.3">
      <c r="X911" s="17"/>
      <c r="AJ911" s="25"/>
      <c r="AK911" s="32"/>
    </row>
    <row r="912" spans="24:37" x14ac:dyDescent="0.3">
      <c r="X912" s="17"/>
      <c r="AJ912" s="25"/>
      <c r="AK912" s="32"/>
    </row>
    <row r="913" spans="24:37" x14ac:dyDescent="0.3">
      <c r="X913" s="17"/>
      <c r="AJ913" s="25"/>
      <c r="AK913" s="32"/>
    </row>
    <row r="914" spans="24:37" x14ac:dyDescent="0.3">
      <c r="X914" s="17"/>
      <c r="AJ914" s="25"/>
      <c r="AK914" s="32"/>
    </row>
    <row r="915" spans="24:37" x14ac:dyDescent="0.3">
      <c r="X915" s="17"/>
      <c r="AJ915" s="25"/>
      <c r="AK915" s="32"/>
    </row>
    <row r="916" spans="24:37" x14ac:dyDescent="0.3">
      <c r="X916" s="17"/>
      <c r="AJ916" s="25"/>
      <c r="AK916" s="32"/>
    </row>
    <row r="917" spans="24:37" x14ac:dyDescent="0.3">
      <c r="X917" s="17"/>
      <c r="AJ917" s="25"/>
      <c r="AK917" s="32"/>
    </row>
    <row r="918" spans="24:37" x14ac:dyDescent="0.3">
      <c r="X918" s="17"/>
      <c r="AJ918" s="25"/>
      <c r="AK918" s="32"/>
    </row>
    <row r="919" spans="24:37" x14ac:dyDescent="0.3">
      <c r="X919" s="17"/>
      <c r="AJ919" s="25"/>
      <c r="AK919" s="32"/>
    </row>
    <row r="920" spans="24:37" x14ac:dyDescent="0.3">
      <c r="X920" s="17"/>
      <c r="AJ920" s="25"/>
      <c r="AK920" s="32"/>
    </row>
    <row r="921" spans="24:37" x14ac:dyDescent="0.3">
      <c r="X921" s="17"/>
      <c r="AJ921" s="25"/>
      <c r="AK921" s="32"/>
    </row>
    <row r="922" spans="24:37" x14ac:dyDescent="0.3">
      <c r="X922" s="17"/>
      <c r="AJ922" s="25"/>
      <c r="AK922" s="32"/>
    </row>
    <row r="923" spans="24:37" x14ac:dyDescent="0.3">
      <c r="X923" s="17"/>
      <c r="AJ923" s="25"/>
      <c r="AK923" s="32"/>
    </row>
    <row r="924" spans="24:37" x14ac:dyDescent="0.3">
      <c r="X924" s="17"/>
      <c r="AJ924" s="25"/>
      <c r="AK924" s="32"/>
    </row>
    <row r="925" spans="24:37" x14ac:dyDescent="0.3">
      <c r="X925" s="17"/>
      <c r="AJ925" s="25"/>
      <c r="AK925" s="32"/>
    </row>
    <row r="926" spans="24:37" x14ac:dyDescent="0.3">
      <c r="X926" s="17"/>
      <c r="AJ926" s="25"/>
      <c r="AK926" s="32"/>
    </row>
    <row r="927" spans="24:37" x14ac:dyDescent="0.3">
      <c r="X927" s="17"/>
      <c r="AJ927" s="25"/>
      <c r="AK927" s="32"/>
    </row>
    <row r="928" spans="24:37" x14ac:dyDescent="0.3">
      <c r="X928" s="17"/>
      <c r="AJ928" s="25"/>
      <c r="AK928" s="32"/>
    </row>
    <row r="929" spans="24:37" x14ac:dyDescent="0.3">
      <c r="X929" s="17"/>
      <c r="AJ929" s="25"/>
      <c r="AK929" s="32"/>
    </row>
    <row r="930" spans="24:37" x14ac:dyDescent="0.3">
      <c r="X930" s="17"/>
      <c r="AJ930" s="25"/>
      <c r="AK930" s="32"/>
    </row>
    <row r="931" spans="24:37" x14ac:dyDescent="0.3">
      <c r="X931" s="17"/>
      <c r="AJ931" s="25"/>
      <c r="AK931" s="32"/>
    </row>
    <row r="932" spans="24:37" x14ac:dyDescent="0.3">
      <c r="X932" s="17"/>
      <c r="AJ932" s="25"/>
      <c r="AK932" s="32"/>
    </row>
    <row r="933" spans="24:37" x14ac:dyDescent="0.3">
      <c r="X933" s="17"/>
      <c r="AJ933" s="25"/>
      <c r="AK933" s="32"/>
    </row>
    <row r="934" spans="24:37" x14ac:dyDescent="0.3">
      <c r="X934" s="17"/>
      <c r="AJ934" s="25"/>
      <c r="AK934" s="32"/>
    </row>
    <row r="935" spans="24:37" x14ac:dyDescent="0.3">
      <c r="X935" s="17"/>
      <c r="AJ935" s="25"/>
      <c r="AK935" s="32"/>
    </row>
    <row r="936" spans="24:37" x14ac:dyDescent="0.3">
      <c r="X936" s="17"/>
      <c r="AJ936" s="25"/>
      <c r="AK936" s="32"/>
    </row>
    <row r="937" spans="24:37" x14ac:dyDescent="0.3">
      <c r="X937" s="17"/>
      <c r="AJ937" s="25"/>
      <c r="AK937" s="32"/>
    </row>
    <row r="938" spans="24:37" x14ac:dyDescent="0.3">
      <c r="X938" s="17"/>
      <c r="AJ938" s="25"/>
      <c r="AK938" s="32"/>
    </row>
    <row r="939" spans="24:37" x14ac:dyDescent="0.3">
      <c r="X939" s="17"/>
      <c r="AJ939" s="25"/>
      <c r="AK939" s="32"/>
    </row>
    <row r="940" spans="24:37" x14ac:dyDescent="0.3">
      <c r="X940" s="17"/>
      <c r="AJ940" s="25"/>
      <c r="AK940" s="32"/>
    </row>
    <row r="941" spans="24:37" x14ac:dyDescent="0.3">
      <c r="X941" s="17"/>
      <c r="AJ941" s="25"/>
      <c r="AK941" s="32"/>
    </row>
    <row r="942" spans="24:37" x14ac:dyDescent="0.3">
      <c r="X942" s="17"/>
      <c r="AJ942" s="25"/>
      <c r="AK942" s="32"/>
    </row>
    <row r="943" spans="24:37" x14ac:dyDescent="0.3">
      <c r="X943" s="17"/>
      <c r="AJ943" s="25"/>
      <c r="AK943" s="32"/>
    </row>
    <row r="944" spans="24:37" x14ac:dyDescent="0.3">
      <c r="X944" s="17"/>
      <c r="AJ944" s="25"/>
      <c r="AK944" s="32"/>
    </row>
    <row r="945" spans="24:37" x14ac:dyDescent="0.3">
      <c r="X945" s="17"/>
      <c r="AJ945" s="25"/>
      <c r="AK945" s="32"/>
    </row>
    <row r="946" spans="24:37" x14ac:dyDescent="0.3">
      <c r="X946" s="17"/>
      <c r="AJ946" s="25"/>
      <c r="AK946" s="32"/>
    </row>
    <row r="947" spans="24:37" x14ac:dyDescent="0.3">
      <c r="X947" s="17"/>
      <c r="AJ947" s="25"/>
      <c r="AK947" s="32"/>
    </row>
    <row r="948" spans="24:37" x14ac:dyDescent="0.3">
      <c r="X948" s="17"/>
      <c r="AJ948" s="25"/>
      <c r="AK948" s="32"/>
    </row>
    <row r="949" spans="24:37" x14ac:dyDescent="0.3">
      <c r="X949" s="17"/>
      <c r="AJ949" s="25"/>
      <c r="AK949" s="32"/>
    </row>
    <row r="950" spans="24:37" x14ac:dyDescent="0.3">
      <c r="X950" s="17"/>
      <c r="AJ950" s="25"/>
      <c r="AK950" s="32"/>
    </row>
    <row r="951" spans="24:37" x14ac:dyDescent="0.3">
      <c r="X951" s="17"/>
      <c r="AJ951" s="25"/>
      <c r="AK951" s="32"/>
    </row>
    <row r="952" spans="24:37" x14ac:dyDescent="0.3">
      <c r="X952" s="17"/>
      <c r="AJ952" s="25"/>
      <c r="AK952" s="32"/>
    </row>
    <row r="953" spans="24:37" x14ac:dyDescent="0.3">
      <c r="X953" s="17"/>
      <c r="AJ953" s="25"/>
      <c r="AK953" s="32"/>
    </row>
    <row r="954" spans="24:37" x14ac:dyDescent="0.3">
      <c r="X954" s="17"/>
      <c r="AJ954" s="25"/>
      <c r="AK954" s="32"/>
    </row>
    <row r="955" spans="24:37" x14ac:dyDescent="0.3">
      <c r="X955" s="17"/>
      <c r="AJ955" s="25"/>
      <c r="AK955" s="32"/>
    </row>
    <row r="956" spans="24:37" x14ac:dyDescent="0.3">
      <c r="X956" s="17"/>
      <c r="AJ956" s="25"/>
      <c r="AK956" s="32"/>
    </row>
    <row r="957" spans="24:37" x14ac:dyDescent="0.3">
      <c r="X957" s="17"/>
      <c r="AJ957" s="25"/>
      <c r="AK957" s="32"/>
    </row>
    <row r="958" spans="24:37" x14ac:dyDescent="0.3">
      <c r="X958" s="17"/>
      <c r="AJ958" s="25"/>
      <c r="AK958" s="32"/>
    </row>
    <row r="959" spans="24:37" x14ac:dyDescent="0.3">
      <c r="X959" s="17"/>
      <c r="AJ959" s="25"/>
      <c r="AK959" s="32"/>
    </row>
    <row r="960" spans="24:37" x14ac:dyDescent="0.3">
      <c r="X960" s="17"/>
      <c r="AJ960" s="25"/>
      <c r="AK960" s="32"/>
    </row>
    <row r="961" spans="24:37" x14ac:dyDescent="0.3">
      <c r="X961" s="17"/>
      <c r="AJ961" s="25"/>
      <c r="AK961" s="32"/>
    </row>
    <row r="962" spans="24:37" x14ac:dyDescent="0.3">
      <c r="X962" s="17"/>
      <c r="AJ962" s="25"/>
      <c r="AK962" s="32"/>
    </row>
    <row r="963" spans="24:37" x14ac:dyDescent="0.3">
      <c r="X963" s="17"/>
      <c r="AJ963" s="25"/>
      <c r="AK963" s="32"/>
    </row>
    <row r="964" spans="24:37" x14ac:dyDescent="0.3">
      <c r="X964" s="17"/>
      <c r="AJ964" s="25"/>
      <c r="AK964" s="32"/>
    </row>
    <row r="965" spans="24:37" x14ac:dyDescent="0.3">
      <c r="X965" s="17"/>
      <c r="AJ965" s="25"/>
      <c r="AK965" s="32"/>
    </row>
    <row r="966" spans="24:37" x14ac:dyDescent="0.3">
      <c r="X966" s="17"/>
      <c r="AJ966" s="25"/>
      <c r="AK966" s="32"/>
    </row>
    <row r="967" spans="24:37" x14ac:dyDescent="0.3">
      <c r="X967" s="17"/>
      <c r="AJ967" s="25"/>
      <c r="AK967" s="32"/>
    </row>
    <row r="968" spans="24:37" x14ac:dyDescent="0.3">
      <c r="X968" s="17"/>
      <c r="AJ968" s="25"/>
      <c r="AK968" s="32"/>
    </row>
    <row r="969" spans="24:37" x14ac:dyDescent="0.3">
      <c r="X969" s="17"/>
      <c r="AJ969" s="25"/>
      <c r="AK969" s="32"/>
    </row>
    <row r="970" spans="24:37" x14ac:dyDescent="0.3">
      <c r="X970" s="17"/>
      <c r="AJ970" s="25"/>
      <c r="AK970" s="32"/>
    </row>
    <row r="971" spans="24:37" x14ac:dyDescent="0.3">
      <c r="X971" s="17"/>
      <c r="AJ971" s="25"/>
      <c r="AK971" s="32"/>
    </row>
    <row r="972" spans="24:37" x14ac:dyDescent="0.3">
      <c r="X972" s="17"/>
      <c r="AJ972" s="25"/>
      <c r="AK972" s="32"/>
    </row>
    <row r="973" spans="24:37" x14ac:dyDescent="0.3">
      <c r="X973" s="17"/>
      <c r="AJ973" s="25"/>
      <c r="AK973" s="32"/>
    </row>
    <row r="974" spans="24:37" x14ac:dyDescent="0.3">
      <c r="X974" s="17"/>
      <c r="AJ974" s="25"/>
      <c r="AK974" s="32"/>
    </row>
    <row r="975" spans="24:37" x14ac:dyDescent="0.3">
      <c r="X975" s="17"/>
      <c r="AJ975" s="25"/>
      <c r="AK975" s="32"/>
    </row>
    <row r="976" spans="24:37" x14ac:dyDescent="0.3">
      <c r="X976" s="17"/>
      <c r="AJ976" s="25"/>
      <c r="AK976" s="32"/>
    </row>
    <row r="977" spans="24:37" x14ac:dyDescent="0.3">
      <c r="X977" s="17"/>
      <c r="AJ977" s="25"/>
      <c r="AK977" s="32"/>
    </row>
    <row r="978" spans="24:37" x14ac:dyDescent="0.3">
      <c r="X978" s="17"/>
      <c r="AJ978" s="25"/>
      <c r="AK978" s="32"/>
    </row>
    <row r="979" spans="24:37" x14ac:dyDescent="0.3">
      <c r="X979" s="17"/>
      <c r="AJ979" s="25"/>
      <c r="AK979" s="32"/>
    </row>
    <row r="980" spans="24:37" x14ac:dyDescent="0.3">
      <c r="X980" s="17"/>
      <c r="AJ980" s="25"/>
      <c r="AK980" s="32"/>
    </row>
    <row r="981" spans="24:37" x14ac:dyDescent="0.3">
      <c r="X981" s="17"/>
      <c r="AJ981" s="25"/>
      <c r="AK981" s="32"/>
    </row>
    <row r="982" spans="24:37" x14ac:dyDescent="0.3">
      <c r="X982" s="17"/>
      <c r="AJ982" s="25"/>
      <c r="AK982" s="32"/>
    </row>
    <row r="983" spans="24:37" x14ac:dyDescent="0.3">
      <c r="X983" s="17"/>
      <c r="AJ983" s="25"/>
      <c r="AK983" s="32"/>
    </row>
    <row r="984" spans="24:37" x14ac:dyDescent="0.3">
      <c r="X984" s="17"/>
      <c r="AJ984" s="25"/>
      <c r="AK984" s="32"/>
    </row>
    <row r="985" spans="24:37" x14ac:dyDescent="0.3">
      <c r="X985" s="17"/>
      <c r="AJ985" s="25"/>
      <c r="AK985" s="32"/>
    </row>
    <row r="986" spans="24:37" x14ac:dyDescent="0.3">
      <c r="X986" s="17"/>
      <c r="AJ986" s="25"/>
      <c r="AK986" s="32"/>
    </row>
    <row r="987" spans="24:37" x14ac:dyDescent="0.3">
      <c r="X987" s="17"/>
      <c r="AJ987" s="25"/>
      <c r="AK987" s="32"/>
    </row>
    <row r="988" spans="24:37" x14ac:dyDescent="0.3">
      <c r="X988" s="17"/>
      <c r="AJ988" s="25"/>
      <c r="AK988" s="32"/>
    </row>
    <row r="989" spans="24:37" x14ac:dyDescent="0.3">
      <c r="X989" s="17"/>
      <c r="AJ989" s="25"/>
      <c r="AK989" s="32"/>
    </row>
    <row r="990" spans="24:37" x14ac:dyDescent="0.3">
      <c r="X990" s="17"/>
      <c r="AJ990" s="25"/>
      <c r="AK990" s="32"/>
    </row>
    <row r="991" spans="24:37" x14ac:dyDescent="0.3">
      <c r="X991" s="17"/>
      <c r="AJ991" s="25"/>
      <c r="AK991" s="32"/>
    </row>
    <row r="992" spans="24:37" x14ac:dyDescent="0.3">
      <c r="X992" s="17"/>
      <c r="AJ992" s="25"/>
      <c r="AK992" s="32"/>
    </row>
    <row r="993" spans="24:37" x14ac:dyDescent="0.3">
      <c r="X993" s="17"/>
      <c r="AJ993" s="25"/>
      <c r="AK993" s="32"/>
    </row>
    <row r="994" spans="24:37" x14ac:dyDescent="0.3">
      <c r="X994" s="17"/>
      <c r="AJ994" s="25"/>
      <c r="AK994" s="32"/>
    </row>
    <row r="995" spans="24:37" x14ac:dyDescent="0.3">
      <c r="X995" s="17"/>
      <c r="AJ995" s="25"/>
      <c r="AK995" s="32"/>
    </row>
    <row r="996" spans="24:37" x14ac:dyDescent="0.3">
      <c r="X996" s="17"/>
      <c r="AJ996" s="25"/>
      <c r="AK996" s="32"/>
    </row>
    <row r="997" spans="24:37" x14ac:dyDescent="0.3">
      <c r="X997" s="17"/>
      <c r="AJ997" s="25"/>
      <c r="AK997" s="32"/>
    </row>
    <row r="998" spans="24:37" x14ac:dyDescent="0.3">
      <c r="X998" s="17"/>
      <c r="AJ998" s="25"/>
      <c r="AK998" s="32"/>
    </row>
    <row r="999" spans="24:37" x14ac:dyDescent="0.3">
      <c r="X999" s="17"/>
      <c r="AJ999" s="25"/>
      <c r="AK999" s="32"/>
    </row>
    <row r="1000" spans="24:37" x14ac:dyDescent="0.3">
      <c r="X1000" s="17"/>
      <c r="AJ1000" s="25"/>
      <c r="AK1000" s="32"/>
    </row>
    <row r="1001" spans="24:37" x14ac:dyDescent="0.3">
      <c r="X1001" s="17"/>
      <c r="AJ1001" s="25"/>
      <c r="AK1001" s="32"/>
    </row>
    <row r="1002" spans="24:37" x14ac:dyDescent="0.3">
      <c r="X1002" s="17"/>
      <c r="AJ1002" s="25"/>
      <c r="AK1002" s="32"/>
    </row>
    <row r="1003" spans="24:37" x14ac:dyDescent="0.3">
      <c r="X1003" s="17"/>
      <c r="AJ1003" s="25"/>
      <c r="AK1003" s="32"/>
    </row>
    <row r="1004" spans="24:37" x14ac:dyDescent="0.3">
      <c r="X1004" s="17"/>
      <c r="AJ1004" s="25"/>
      <c r="AK1004" s="32"/>
    </row>
    <row r="1005" spans="24:37" x14ac:dyDescent="0.3">
      <c r="X1005" s="17"/>
      <c r="AJ1005" s="25"/>
      <c r="AK1005" s="32"/>
    </row>
    <row r="1006" spans="24:37" x14ac:dyDescent="0.3">
      <c r="X1006" s="17"/>
      <c r="AJ1006" s="25"/>
      <c r="AK1006" s="32"/>
    </row>
    <row r="1007" spans="24:37" x14ac:dyDescent="0.3">
      <c r="X1007" s="17"/>
      <c r="AJ1007" s="25"/>
      <c r="AK1007" s="32"/>
    </row>
    <row r="1008" spans="24:37" x14ac:dyDescent="0.3">
      <c r="X1008" s="17"/>
      <c r="AJ1008" s="25"/>
      <c r="AK1008" s="32"/>
    </row>
    <row r="1009" spans="24:37" x14ac:dyDescent="0.3">
      <c r="X1009" s="17"/>
      <c r="AJ1009" s="25"/>
      <c r="AK1009" s="32"/>
    </row>
    <row r="1010" spans="24:37" x14ac:dyDescent="0.3">
      <c r="X1010" s="17"/>
      <c r="AJ1010" s="25"/>
      <c r="AK1010" s="32"/>
    </row>
    <row r="1011" spans="24:37" x14ac:dyDescent="0.3">
      <c r="X1011" s="17"/>
      <c r="AJ1011" s="25"/>
      <c r="AK1011" s="32"/>
    </row>
    <row r="1012" spans="24:37" x14ac:dyDescent="0.3">
      <c r="X1012" s="17"/>
      <c r="AJ1012" s="25"/>
      <c r="AK1012" s="32"/>
    </row>
    <row r="1013" spans="24:37" x14ac:dyDescent="0.3">
      <c r="X1013" s="17"/>
      <c r="AJ1013" s="25"/>
      <c r="AK1013" s="32"/>
    </row>
    <row r="1014" spans="24:37" x14ac:dyDescent="0.3">
      <c r="X1014" s="17"/>
      <c r="AJ1014" s="25"/>
      <c r="AK1014" s="32"/>
    </row>
    <row r="1015" spans="24:37" x14ac:dyDescent="0.3">
      <c r="X1015" s="17"/>
      <c r="AJ1015" s="25"/>
      <c r="AK1015" s="32"/>
    </row>
    <row r="1016" spans="24:37" x14ac:dyDescent="0.3">
      <c r="X1016" s="17"/>
      <c r="AJ1016" s="25"/>
      <c r="AK1016" s="32"/>
    </row>
    <row r="1017" spans="24:37" x14ac:dyDescent="0.3">
      <c r="X1017" s="17"/>
      <c r="AJ1017" s="25"/>
      <c r="AK1017" s="32"/>
    </row>
    <row r="1018" spans="24:37" x14ac:dyDescent="0.3">
      <c r="X1018" s="17"/>
      <c r="AJ1018" s="25"/>
      <c r="AK1018" s="32"/>
    </row>
    <row r="1019" spans="24:37" x14ac:dyDescent="0.3">
      <c r="X1019" s="17"/>
      <c r="AJ1019" s="25"/>
      <c r="AK1019" s="32"/>
    </row>
    <row r="1020" spans="24:37" x14ac:dyDescent="0.3">
      <c r="X1020" s="17"/>
      <c r="AJ1020" s="25"/>
      <c r="AK1020" s="32"/>
    </row>
    <row r="1021" spans="24:37" x14ac:dyDescent="0.3">
      <c r="X1021" s="17"/>
      <c r="AJ1021" s="25"/>
      <c r="AK1021" s="32"/>
    </row>
    <row r="1022" spans="24:37" x14ac:dyDescent="0.3">
      <c r="X1022" s="17"/>
      <c r="AJ1022" s="25"/>
      <c r="AK1022" s="32"/>
    </row>
    <row r="1023" spans="24:37" x14ac:dyDescent="0.3">
      <c r="X1023" s="17"/>
      <c r="AJ1023" s="25"/>
      <c r="AK1023" s="32"/>
    </row>
    <row r="1024" spans="24:37" x14ac:dyDescent="0.3">
      <c r="X1024" s="17"/>
      <c r="AJ1024" s="25"/>
      <c r="AK1024" s="32"/>
    </row>
    <row r="1025" spans="24:37" x14ac:dyDescent="0.3">
      <c r="X1025" s="17"/>
      <c r="AJ1025" s="25"/>
      <c r="AK1025" s="32"/>
    </row>
    <row r="1026" spans="24:37" x14ac:dyDescent="0.3">
      <c r="X1026" s="17"/>
      <c r="AJ1026" s="25"/>
      <c r="AK1026" s="32"/>
    </row>
    <row r="1027" spans="24:37" x14ac:dyDescent="0.3">
      <c r="X1027" s="17"/>
      <c r="AJ1027" s="25"/>
      <c r="AK1027" s="32"/>
    </row>
    <row r="1028" spans="24:37" x14ac:dyDescent="0.3">
      <c r="X1028" s="17"/>
      <c r="AJ1028" s="25"/>
      <c r="AK1028" s="32"/>
    </row>
    <row r="1029" spans="24:37" x14ac:dyDescent="0.3">
      <c r="X1029" s="17"/>
      <c r="AJ1029" s="25"/>
      <c r="AK1029" s="32"/>
    </row>
    <row r="1030" spans="24:37" x14ac:dyDescent="0.3">
      <c r="X1030" s="17"/>
      <c r="AJ1030" s="25"/>
      <c r="AK1030" s="32"/>
    </row>
    <row r="1031" spans="24:37" x14ac:dyDescent="0.3">
      <c r="X1031" s="17"/>
      <c r="AJ1031" s="25"/>
      <c r="AK1031" s="32"/>
    </row>
    <row r="1032" spans="24:37" x14ac:dyDescent="0.3">
      <c r="X1032" s="17"/>
      <c r="AJ1032" s="25"/>
      <c r="AK1032" s="32"/>
    </row>
    <row r="1033" spans="24:37" x14ac:dyDescent="0.3">
      <c r="X1033" s="17"/>
      <c r="AJ1033" s="25"/>
      <c r="AK1033" s="32"/>
    </row>
    <row r="1034" spans="24:37" x14ac:dyDescent="0.3">
      <c r="X1034" s="17"/>
      <c r="AJ1034" s="25"/>
      <c r="AK1034" s="32"/>
    </row>
    <row r="1035" spans="24:37" x14ac:dyDescent="0.3">
      <c r="X1035" s="17"/>
      <c r="AJ1035" s="25"/>
      <c r="AK1035" s="32"/>
    </row>
    <row r="1036" spans="24:37" x14ac:dyDescent="0.3">
      <c r="X1036" s="17"/>
      <c r="AJ1036" s="25"/>
      <c r="AK1036" s="32"/>
    </row>
    <row r="1037" spans="24:37" x14ac:dyDescent="0.3">
      <c r="X1037" s="17"/>
      <c r="AJ1037" s="25"/>
      <c r="AK1037" s="32"/>
    </row>
    <row r="1038" spans="24:37" x14ac:dyDescent="0.3">
      <c r="X1038" s="17"/>
      <c r="AJ1038" s="25"/>
      <c r="AK1038" s="32"/>
    </row>
    <row r="1039" spans="24:37" x14ac:dyDescent="0.3">
      <c r="X1039" s="17"/>
      <c r="AJ1039" s="25"/>
      <c r="AK1039" s="32"/>
    </row>
    <row r="1040" spans="24:37" x14ac:dyDescent="0.3">
      <c r="X1040" s="17"/>
      <c r="AJ1040" s="25"/>
      <c r="AK1040" s="32"/>
    </row>
    <row r="1041" spans="24:37" x14ac:dyDescent="0.3">
      <c r="X1041" s="17"/>
      <c r="AJ1041" s="25"/>
      <c r="AK1041" s="32"/>
    </row>
    <row r="1042" spans="24:37" x14ac:dyDescent="0.3">
      <c r="X1042" s="17"/>
      <c r="AJ1042" s="25"/>
      <c r="AK1042" s="32"/>
    </row>
    <row r="1043" spans="24:37" x14ac:dyDescent="0.3">
      <c r="X1043" s="17"/>
      <c r="AJ1043" s="25"/>
      <c r="AK1043" s="32"/>
    </row>
    <row r="1044" spans="24:37" x14ac:dyDescent="0.3">
      <c r="X1044" s="17"/>
      <c r="AJ1044" s="25"/>
      <c r="AK1044" s="32"/>
    </row>
    <row r="1045" spans="24:37" x14ac:dyDescent="0.3">
      <c r="X1045" s="17"/>
      <c r="AJ1045" s="25"/>
      <c r="AK1045" s="32"/>
    </row>
    <row r="1046" spans="24:37" x14ac:dyDescent="0.3">
      <c r="X1046" s="17"/>
      <c r="AJ1046" s="25"/>
      <c r="AK1046" s="32"/>
    </row>
    <row r="1047" spans="24:37" x14ac:dyDescent="0.3">
      <c r="X1047" s="17"/>
      <c r="AJ1047" s="25"/>
      <c r="AK1047" s="32"/>
    </row>
    <row r="1048" spans="24:37" x14ac:dyDescent="0.3">
      <c r="X1048" s="17"/>
      <c r="AJ1048" s="25"/>
      <c r="AK1048" s="32"/>
    </row>
    <row r="1049" spans="24:37" x14ac:dyDescent="0.3">
      <c r="X1049" s="17"/>
      <c r="AJ1049" s="25"/>
      <c r="AK1049" s="32"/>
    </row>
    <row r="1050" spans="24:37" x14ac:dyDescent="0.3">
      <c r="X1050" s="17"/>
      <c r="AJ1050" s="25"/>
      <c r="AK1050" s="32"/>
    </row>
    <row r="1051" spans="24:37" x14ac:dyDescent="0.3">
      <c r="X1051" s="17"/>
      <c r="AJ1051" s="25"/>
      <c r="AK1051" s="32"/>
    </row>
    <row r="1052" spans="24:37" x14ac:dyDescent="0.3">
      <c r="X1052" s="17"/>
      <c r="AJ1052" s="25"/>
      <c r="AK1052" s="32"/>
    </row>
    <row r="1053" spans="24:37" x14ac:dyDescent="0.3">
      <c r="X1053" s="17"/>
      <c r="AJ1053" s="25"/>
      <c r="AK1053" s="32"/>
    </row>
    <row r="1054" spans="24:37" x14ac:dyDescent="0.3">
      <c r="X1054" s="17"/>
      <c r="AJ1054" s="25"/>
      <c r="AK1054" s="32"/>
    </row>
    <row r="1055" spans="24:37" x14ac:dyDescent="0.3">
      <c r="X1055" s="17"/>
      <c r="AJ1055" s="25"/>
      <c r="AK1055" s="32"/>
    </row>
    <row r="1056" spans="24:37" x14ac:dyDescent="0.3">
      <c r="X1056" s="17"/>
      <c r="AJ1056" s="25"/>
      <c r="AK1056" s="32"/>
    </row>
    <row r="1057" spans="24:37" x14ac:dyDescent="0.3">
      <c r="X1057" s="17"/>
      <c r="AJ1057" s="25"/>
      <c r="AK1057" s="32"/>
    </row>
    <row r="1058" spans="24:37" x14ac:dyDescent="0.3">
      <c r="X1058" s="17"/>
      <c r="AJ1058" s="25"/>
      <c r="AK1058" s="32"/>
    </row>
    <row r="1059" spans="24:37" x14ac:dyDescent="0.3">
      <c r="X1059" s="17"/>
      <c r="AJ1059" s="25"/>
      <c r="AK1059" s="32"/>
    </row>
    <row r="1060" spans="24:37" x14ac:dyDescent="0.3">
      <c r="X1060" s="17"/>
      <c r="AJ1060" s="25"/>
      <c r="AK1060" s="32"/>
    </row>
    <row r="1061" spans="24:37" x14ac:dyDescent="0.3">
      <c r="X1061" s="17"/>
      <c r="AJ1061" s="25"/>
      <c r="AK1061" s="32"/>
    </row>
    <row r="1062" spans="24:37" x14ac:dyDescent="0.3">
      <c r="X1062" s="17"/>
      <c r="AJ1062" s="25"/>
      <c r="AK1062" s="32"/>
    </row>
    <row r="1063" spans="24:37" x14ac:dyDescent="0.3">
      <c r="X1063" s="17"/>
      <c r="AJ1063" s="25"/>
      <c r="AK1063" s="32"/>
    </row>
    <row r="1064" spans="24:37" x14ac:dyDescent="0.3">
      <c r="X1064" s="17"/>
      <c r="AJ1064" s="25"/>
      <c r="AK1064" s="32"/>
    </row>
    <row r="1065" spans="24:37" x14ac:dyDescent="0.3">
      <c r="X1065" s="17"/>
      <c r="AJ1065" s="25"/>
      <c r="AK1065" s="32"/>
    </row>
    <row r="1066" spans="24:37" x14ac:dyDescent="0.3">
      <c r="X1066" s="17"/>
      <c r="AJ1066" s="25"/>
      <c r="AK1066" s="32"/>
    </row>
    <row r="1067" spans="24:37" x14ac:dyDescent="0.3">
      <c r="X1067" s="17"/>
      <c r="AJ1067" s="25"/>
      <c r="AK1067" s="32"/>
    </row>
    <row r="1068" spans="24:37" x14ac:dyDescent="0.3">
      <c r="X1068" s="17"/>
      <c r="AJ1068" s="25"/>
      <c r="AK1068" s="32"/>
    </row>
    <row r="1069" spans="24:37" x14ac:dyDescent="0.3">
      <c r="X1069" s="17"/>
      <c r="AJ1069" s="25"/>
      <c r="AK1069" s="32"/>
    </row>
    <row r="1070" spans="24:37" x14ac:dyDescent="0.3">
      <c r="X1070" s="17"/>
      <c r="AJ1070" s="25"/>
      <c r="AK1070" s="32"/>
    </row>
    <row r="1071" spans="24:37" x14ac:dyDescent="0.3">
      <c r="X1071" s="17"/>
      <c r="AJ1071" s="25"/>
      <c r="AK1071" s="32"/>
    </row>
    <row r="1072" spans="24:37" x14ac:dyDescent="0.3">
      <c r="X1072" s="17"/>
      <c r="AJ1072" s="25"/>
      <c r="AK1072" s="32"/>
    </row>
    <row r="1073" spans="24:37" x14ac:dyDescent="0.3">
      <c r="X1073" s="17"/>
      <c r="AJ1073" s="25"/>
      <c r="AK1073" s="32"/>
    </row>
    <row r="1074" spans="24:37" x14ac:dyDescent="0.3">
      <c r="X1074" s="17"/>
      <c r="AJ1074" s="25"/>
      <c r="AK1074" s="32"/>
    </row>
    <row r="1075" spans="24:37" x14ac:dyDescent="0.3">
      <c r="X1075" s="17"/>
      <c r="AJ1075" s="25"/>
      <c r="AK1075" s="32"/>
    </row>
    <row r="1076" spans="24:37" x14ac:dyDescent="0.3">
      <c r="X1076" s="17"/>
      <c r="AJ1076" s="25"/>
      <c r="AK1076" s="32"/>
    </row>
    <row r="1077" spans="24:37" x14ac:dyDescent="0.3">
      <c r="X1077" s="17"/>
      <c r="AJ1077" s="25"/>
      <c r="AK1077" s="32"/>
    </row>
    <row r="1078" spans="24:37" x14ac:dyDescent="0.3">
      <c r="X1078" s="17"/>
      <c r="AJ1078" s="25"/>
      <c r="AK1078" s="32"/>
    </row>
    <row r="1079" spans="24:37" x14ac:dyDescent="0.3">
      <c r="X1079" s="17"/>
      <c r="AJ1079" s="25"/>
      <c r="AK1079" s="32"/>
    </row>
    <row r="1080" spans="24:37" x14ac:dyDescent="0.3">
      <c r="X1080" s="17"/>
      <c r="AJ1080" s="25"/>
      <c r="AK1080" s="32"/>
    </row>
    <row r="1081" spans="24:37" x14ac:dyDescent="0.3">
      <c r="X1081" s="17"/>
      <c r="AJ1081" s="25"/>
      <c r="AK1081" s="32"/>
    </row>
    <row r="1082" spans="24:37" x14ac:dyDescent="0.3">
      <c r="X1082" s="17"/>
      <c r="AJ1082" s="25"/>
      <c r="AK1082" s="32"/>
    </row>
    <row r="1083" spans="24:37" x14ac:dyDescent="0.3">
      <c r="X1083" s="17"/>
      <c r="AJ1083" s="25"/>
      <c r="AK1083" s="32"/>
    </row>
    <row r="1084" spans="24:37" x14ac:dyDescent="0.3">
      <c r="X1084" s="17"/>
      <c r="AJ1084" s="25"/>
      <c r="AK1084" s="32"/>
    </row>
    <row r="1085" spans="24:37" x14ac:dyDescent="0.3">
      <c r="X1085" s="17"/>
      <c r="AJ1085" s="25"/>
      <c r="AK1085" s="32"/>
    </row>
    <row r="1086" spans="24:37" x14ac:dyDescent="0.3">
      <c r="X1086" s="17"/>
      <c r="AJ1086" s="25"/>
      <c r="AK1086" s="32"/>
    </row>
    <row r="1087" spans="24:37" x14ac:dyDescent="0.3">
      <c r="X1087" s="17"/>
      <c r="AJ1087" s="25"/>
      <c r="AK1087" s="32"/>
    </row>
    <row r="1088" spans="24:37" x14ac:dyDescent="0.3">
      <c r="X1088" s="17"/>
      <c r="AJ1088" s="25"/>
      <c r="AK1088" s="32"/>
    </row>
    <row r="1089" spans="24:37" x14ac:dyDescent="0.3">
      <c r="X1089" s="17"/>
      <c r="AJ1089" s="25"/>
      <c r="AK1089" s="32"/>
    </row>
    <row r="1090" spans="24:37" x14ac:dyDescent="0.3">
      <c r="X1090" s="17"/>
      <c r="AJ1090" s="25"/>
      <c r="AK1090" s="32"/>
    </row>
    <row r="1091" spans="24:37" x14ac:dyDescent="0.3">
      <c r="X1091" s="17"/>
      <c r="AJ1091" s="25"/>
      <c r="AK1091" s="32"/>
    </row>
    <row r="1092" spans="24:37" x14ac:dyDescent="0.3">
      <c r="X1092" s="17"/>
      <c r="AJ1092" s="25"/>
      <c r="AK1092" s="32"/>
    </row>
    <row r="1093" spans="24:37" x14ac:dyDescent="0.3">
      <c r="X1093" s="17"/>
      <c r="AJ1093" s="25"/>
      <c r="AK1093" s="32"/>
    </row>
    <row r="1094" spans="24:37" x14ac:dyDescent="0.3">
      <c r="X1094" s="17"/>
      <c r="AJ1094" s="25"/>
      <c r="AK1094" s="32"/>
    </row>
    <row r="1095" spans="24:37" x14ac:dyDescent="0.3">
      <c r="X1095" s="17"/>
      <c r="AJ1095" s="25"/>
      <c r="AK1095" s="32"/>
    </row>
    <row r="1096" spans="24:37" x14ac:dyDescent="0.3">
      <c r="X1096" s="17"/>
      <c r="AJ1096" s="25"/>
      <c r="AK1096" s="32"/>
    </row>
    <row r="1097" spans="24:37" x14ac:dyDescent="0.3">
      <c r="X1097" s="17"/>
      <c r="AJ1097" s="25"/>
      <c r="AK1097" s="32"/>
    </row>
    <row r="1098" spans="24:37" x14ac:dyDescent="0.3">
      <c r="X1098" s="17"/>
      <c r="AJ1098" s="25"/>
      <c r="AK1098" s="32"/>
    </row>
    <row r="1099" spans="24:37" x14ac:dyDescent="0.3">
      <c r="X1099" s="17"/>
      <c r="AJ1099" s="25"/>
      <c r="AK1099" s="32"/>
    </row>
    <row r="1100" spans="24:37" x14ac:dyDescent="0.3">
      <c r="X1100" s="17"/>
      <c r="AJ1100" s="25"/>
      <c r="AK1100" s="32"/>
    </row>
    <row r="1101" spans="24:37" x14ac:dyDescent="0.3">
      <c r="X1101" s="17"/>
      <c r="AJ1101" s="25"/>
      <c r="AK1101" s="32"/>
    </row>
    <row r="1102" spans="24:37" x14ac:dyDescent="0.3">
      <c r="X1102" s="17"/>
      <c r="AJ1102" s="25"/>
      <c r="AK1102" s="32"/>
    </row>
    <row r="1103" spans="24:37" x14ac:dyDescent="0.3">
      <c r="X1103" s="17"/>
      <c r="AJ1103" s="25"/>
      <c r="AK1103" s="32"/>
    </row>
    <row r="1104" spans="24:37" x14ac:dyDescent="0.3">
      <c r="X1104" s="17"/>
      <c r="AJ1104" s="25"/>
      <c r="AK1104" s="32"/>
    </row>
    <row r="1105" spans="24:37" x14ac:dyDescent="0.3">
      <c r="X1105" s="17"/>
      <c r="AJ1105" s="25"/>
      <c r="AK1105" s="32"/>
    </row>
    <row r="1106" spans="24:37" x14ac:dyDescent="0.3">
      <c r="X1106" s="17"/>
      <c r="AJ1106" s="25"/>
      <c r="AK1106" s="32"/>
    </row>
    <row r="1107" spans="24:37" x14ac:dyDescent="0.3">
      <c r="X1107" s="17"/>
      <c r="AJ1107" s="25"/>
      <c r="AK1107" s="32"/>
    </row>
    <row r="1108" spans="24:37" x14ac:dyDescent="0.3">
      <c r="X1108" s="17"/>
      <c r="AJ1108" s="25"/>
      <c r="AK1108" s="32"/>
    </row>
    <row r="1109" spans="24:37" x14ac:dyDescent="0.3">
      <c r="X1109" s="17"/>
      <c r="AJ1109" s="25"/>
      <c r="AK1109" s="32"/>
    </row>
    <row r="1110" spans="24:37" x14ac:dyDescent="0.3">
      <c r="X1110" s="17"/>
      <c r="AJ1110" s="25"/>
      <c r="AK1110" s="32"/>
    </row>
    <row r="1111" spans="24:37" x14ac:dyDescent="0.3">
      <c r="X1111" s="17"/>
      <c r="AJ1111" s="25"/>
      <c r="AK1111" s="32"/>
    </row>
    <row r="1112" spans="24:37" x14ac:dyDescent="0.3">
      <c r="X1112" s="17"/>
      <c r="AJ1112" s="25"/>
      <c r="AK1112" s="32"/>
    </row>
    <row r="1113" spans="24:37" x14ac:dyDescent="0.3">
      <c r="X1113" s="17"/>
      <c r="AJ1113" s="25"/>
      <c r="AK1113" s="32"/>
    </row>
    <row r="1114" spans="24:37" x14ac:dyDescent="0.3">
      <c r="X1114" s="17"/>
      <c r="AJ1114" s="25"/>
      <c r="AK1114" s="32"/>
    </row>
    <row r="1115" spans="24:37" x14ac:dyDescent="0.3">
      <c r="X1115" s="17"/>
      <c r="AJ1115" s="25"/>
      <c r="AK1115" s="32"/>
    </row>
    <row r="1116" spans="24:37" x14ac:dyDescent="0.3">
      <c r="X1116" s="17"/>
      <c r="AJ1116" s="25"/>
      <c r="AK1116" s="32"/>
    </row>
    <row r="1117" spans="24:37" x14ac:dyDescent="0.3">
      <c r="X1117" s="17"/>
      <c r="AJ1117" s="25"/>
      <c r="AK1117" s="32"/>
    </row>
    <row r="1118" spans="24:37" x14ac:dyDescent="0.3">
      <c r="X1118" s="17"/>
      <c r="AJ1118" s="25"/>
      <c r="AK1118" s="32"/>
    </row>
    <row r="1119" spans="24:37" x14ac:dyDescent="0.3">
      <c r="X1119" s="17"/>
      <c r="AJ1119" s="25"/>
      <c r="AK1119" s="32"/>
    </row>
    <row r="1120" spans="24:37" x14ac:dyDescent="0.3">
      <c r="X1120" s="17"/>
      <c r="AJ1120" s="25"/>
      <c r="AK1120" s="32"/>
    </row>
    <row r="1121" spans="24:37" x14ac:dyDescent="0.3">
      <c r="X1121" s="17"/>
      <c r="AJ1121" s="25"/>
      <c r="AK1121" s="32"/>
    </row>
    <row r="1122" spans="24:37" x14ac:dyDescent="0.3">
      <c r="X1122" s="17"/>
      <c r="AJ1122" s="25"/>
      <c r="AK1122" s="32"/>
    </row>
    <row r="1123" spans="24:37" x14ac:dyDescent="0.3">
      <c r="X1123" s="17"/>
      <c r="AJ1123" s="25"/>
      <c r="AK1123" s="32"/>
    </row>
    <row r="1124" spans="24:37" x14ac:dyDescent="0.3">
      <c r="X1124" s="17"/>
      <c r="AJ1124" s="25"/>
      <c r="AK1124" s="32"/>
    </row>
    <row r="1125" spans="24:37" x14ac:dyDescent="0.3">
      <c r="X1125" s="17"/>
      <c r="AJ1125" s="25"/>
      <c r="AK1125" s="32"/>
    </row>
    <row r="1126" spans="24:37" x14ac:dyDescent="0.3">
      <c r="X1126" s="17"/>
      <c r="AJ1126" s="25"/>
      <c r="AK1126" s="32"/>
    </row>
    <row r="1127" spans="24:37" x14ac:dyDescent="0.3">
      <c r="X1127" s="17"/>
      <c r="AJ1127" s="25"/>
      <c r="AK1127" s="32"/>
    </row>
    <row r="1128" spans="24:37" x14ac:dyDescent="0.3">
      <c r="X1128" s="17"/>
      <c r="AJ1128" s="25"/>
      <c r="AK1128" s="32"/>
    </row>
    <row r="1129" spans="24:37" x14ac:dyDescent="0.3">
      <c r="X1129" s="17"/>
      <c r="AJ1129" s="25"/>
      <c r="AK1129" s="32"/>
    </row>
    <row r="1130" spans="24:37" x14ac:dyDescent="0.3">
      <c r="X1130" s="17"/>
      <c r="AJ1130" s="25"/>
      <c r="AK1130" s="32"/>
    </row>
    <row r="1131" spans="24:37" x14ac:dyDescent="0.3">
      <c r="X1131" s="17"/>
      <c r="AJ1131" s="25"/>
      <c r="AK1131" s="32"/>
    </row>
    <row r="1132" spans="24:37" x14ac:dyDescent="0.3">
      <c r="X1132" s="17"/>
      <c r="AJ1132" s="25"/>
      <c r="AK1132" s="32"/>
    </row>
    <row r="1133" spans="24:37" x14ac:dyDescent="0.3">
      <c r="X1133" s="17"/>
      <c r="AJ1133" s="25"/>
      <c r="AK1133" s="32"/>
    </row>
    <row r="1134" spans="24:37" x14ac:dyDescent="0.3">
      <c r="X1134" s="17"/>
      <c r="AJ1134" s="25"/>
      <c r="AK1134" s="32"/>
    </row>
    <row r="1135" spans="24:37" x14ac:dyDescent="0.3">
      <c r="X1135" s="17"/>
      <c r="AJ1135" s="25"/>
      <c r="AK1135" s="32"/>
    </row>
    <row r="1136" spans="24:37" x14ac:dyDescent="0.3">
      <c r="X1136" s="17"/>
      <c r="AJ1136" s="25"/>
      <c r="AK1136" s="32"/>
    </row>
    <row r="1137" spans="24:37" x14ac:dyDescent="0.3">
      <c r="X1137" s="17"/>
      <c r="AJ1137" s="25"/>
      <c r="AK1137" s="32"/>
    </row>
    <row r="1138" spans="24:37" x14ac:dyDescent="0.3">
      <c r="X1138" s="17"/>
      <c r="AJ1138" s="25"/>
      <c r="AK1138" s="32"/>
    </row>
    <row r="1139" spans="24:37" x14ac:dyDescent="0.3">
      <c r="X1139" s="17"/>
      <c r="AJ1139" s="25"/>
      <c r="AK1139" s="32"/>
    </row>
    <row r="1140" spans="24:37" x14ac:dyDescent="0.3">
      <c r="X1140" s="17"/>
      <c r="AJ1140" s="25"/>
      <c r="AK1140" s="32"/>
    </row>
    <row r="1141" spans="24:37" x14ac:dyDescent="0.3">
      <c r="X1141" s="17"/>
      <c r="AJ1141" s="25"/>
      <c r="AK1141" s="32"/>
    </row>
    <row r="1142" spans="24:37" x14ac:dyDescent="0.3">
      <c r="X1142" s="17"/>
      <c r="AJ1142" s="25"/>
      <c r="AK1142" s="32"/>
    </row>
    <row r="1143" spans="24:37" x14ac:dyDescent="0.3">
      <c r="X1143" s="17"/>
      <c r="AJ1143" s="25"/>
      <c r="AK1143" s="32"/>
    </row>
    <row r="1144" spans="24:37" x14ac:dyDescent="0.3">
      <c r="X1144" s="17"/>
      <c r="AJ1144" s="25"/>
      <c r="AK1144" s="32"/>
    </row>
    <row r="1145" spans="24:37" x14ac:dyDescent="0.3">
      <c r="X1145" s="17"/>
      <c r="AJ1145" s="25"/>
      <c r="AK1145" s="32"/>
    </row>
    <row r="1146" spans="24:37" x14ac:dyDescent="0.3">
      <c r="X1146" s="17"/>
      <c r="AJ1146" s="25"/>
      <c r="AK1146" s="32"/>
    </row>
    <row r="1147" spans="24:37" x14ac:dyDescent="0.3">
      <c r="X1147" s="17"/>
      <c r="AJ1147" s="25"/>
      <c r="AK1147" s="32"/>
    </row>
    <row r="1148" spans="24:37" x14ac:dyDescent="0.3">
      <c r="X1148" s="17"/>
      <c r="AJ1148" s="25"/>
      <c r="AK1148" s="32"/>
    </row>
    <row r="1149" spans="24:37" x14ac:dyDescent="0.3">
      <c r="X1149" s="17"/>
      <c r="AJ1149" s="25"/>
      <c r="AK1149" s="32"/>
    </row>
    <row r="1150" spans="24:37" x14ac:dyDescent="0.3">
      <c r="X1150" s="17"/>
      <c r="AJ1150" s="25"/>
      <c r="AK1150" s="32"/>
    </row>
    <row r="1151" spans="24:37" x14ac:dyDescent="0.3">
      <c r="X1151" s="17"/>
      <c r="AJ1151" s="25"/>
      <c r="AK1151" s="32"/>
    </row>
    <row r="1152" spans="24:37" x14ac:dyDescent="0.3">
      <c r="X1152" s="17"/>
      <c r="AJ1152" s="25"/>
      <c r="AK1152" s="32"/>
    </row>
    <row r="1153" spans="24:37" x14ac:dyDescent="0.3">
      <c r="X1153" s="17"/>
      <c r="AJ1153" s="25"/>
      <c r="AK1153" s="32"/>
    </row>
    <row r="1154" spans="24:37" x14ac:dyDescent="0.3">
      <c r="X1154" s="17"/>
      <c r="AJ1154" s="25"/>
      <c r="AK1154" s="32"/>
    </row>
    <row r="1155" spans="24:37" x14ac:dyDescent="0.3">
      <c r="X1155" s="17"/>
      <c r="AJ1155" s="25"/>
      <c r="AK1155" s="32"/>
    </row>
    <row r="1156" spans="24:37" x14ac:dyDescent="0.3">
      <c r="X1156" s="17"/>
      <c r="AJ1156" s="25"/>
      <c r="AK1156" s="32"/>
    </row>
    <row r="1157" spans="24:37" x14ac:dyDescent="0.3">
      <c r="X1157" s="17"/>
      <c r="AJ1157" s="25"/>
      <c r="AK1157" s="32"/>
    </row>
    <row r="1158" spans="24:37" x14ac:dyDescent="0.3">
      <c r="X1158" s="17"/>
      <c r="AJ1158" s="25"/>
      <c r="AK1158" s="32"/>
    </row>
    <row r="1159" spans="24:37" x14ac:dyDescent="0.3">
      <c r="X1159" s="17"/>
      <c r="AJ1159" s="25"/>
      <c r="AK1159" s="32"/>
    </row>
    <row r="1160" spans="24:37" x14ac:dyDescent="0.3">
      <c r="X1160" s="17"/>
      <c r="AJ1160" s="25"/>
      <c r="AK1160" s="32"/>
    </row>
    <row r="1161" spans="24:37" x14ac:dyDescent="0.3">
      <c r="X1161" s="17"/>
      <c r="AJ1161" s="25"/>
      <c r="AK1161" s="32"/>
    </row>
    <row r="1162" spans="24:37" x14ac:dyDescent="0.3">
      <c r="X1162" s="17"/>
      <c r="AJ1162" s="25"/>
      <c r="AK1162" s="32"/>
    </row>
    <row r="1163" spans="24:37" x14ac:dyDescent="0.3">
      <c r="X1163" s="17"/>
      <c r="AJ1163" s="25"/>
      <c r="AK1163" s="32"/>
    </row>
    <row r="1164" spans="24:37" x14ac:dyDescent="0.3">
      <c r="X1164" s="17"/>
      <c r="AJ1164" s="25"/>
      <c r="AK1164" s="32"/>
    </row>
    <row r="1165" spans="24:37" x14ac:dyDescent="0.3">
      <c r="X1165" s="17"/>
      <c r="AJ1165" s="25"/>
      <c r="AK1165" s="32"/>
    </row>
    <row r="1166" spans="24:37" x14ac:dyDescent="0.3">
      <c r="X1166" s="17"/>
      <c r="AJ1166" s="25"/>
      <c r="AK1166" s="32"/>
    </row>
    <row r="1167" spans="24:37" x14ac:dyDescent="0.3">
      <c r="X1167" s="17"/>
      <c r="AJ1167" s="25"/>
      <c r="AK1167" s="32"/>
    </row>
    <row r="1168" spans="24:37" x14ac:dyDescent="0.3">
      <c r="X1168" s="17"/>
      <c r="AJ1168" s="25"/>
      <c r="AK1168" s="32"/>
    </row>
    <row r="1169" spans="24:37" x14ac:dyDescent="0.3">
      <c r="X1169" s="17"/>
      <c r="AJ1169" s="25"/>
      <c r="AK1169" s="32"/>
    </row>
    <row r="1170" spans="24:37" x14ac:dyDescent="0.3">
      <c r="X1170" s="17"/>
      <c r="AJ1170" s="25"/>
      <c r="AK1170" s="32"/>
    </row>
    <row r="1171" spans="24:37" x14ac:dyDescent="0.3">
      <c r="X1171" s="17"/>
      <c r="AJ1171" s="25"/>
      <c r="AK1171" s="32"/>
    </row>
    <row r="1172" spans="24:37" x14ac:dyDescent="0.3">
      <c r="X1172" s="17"/>
      <c r="AJ1172" s="25"/>
      <c r="AK1172" s="32"/>
    </row>
    <row r="1173" spans="24:37" x14ac:dyDescent="0.3">
      <c r="X1173" s="17"/>
      <c r="AJ1173" s="25"/>
      <c r="AK1173" s="32"/>
    </row>
    <row r="1174" spans="24:37" x14ac:dyDescent="0.3">
      <c r="X1174" s="17"/>
      <c r="AJ1174" s="25"/>
      <c r="AK1174" s="32"/>
    </row>
    <row r="1175" spans="24:37" x14ac:dyDescent="0.3">
      <c r="X1175" s="17"/>
      <c r="AJ1175" s="25"/>
      <c r="AK1175" s="32"/>
    </row>
    <row r="1176" spans="24:37" x14ac:dyDescent="0.3">
      <c r="X1176" s="17"/>
      <c r="AJ1176" s="25"/>
      <c r="AK1176" s="32"/>
    </row>
    <row r="1177" spans="24:37" x14ac:dyDescent="0.3">
      <c r="X1177" s="17"/>
      <c r="AJ1177" s="25"/>
      <c r="AK1177" s="32"/>
    </row>
    <row r="1178" spans="24:37" x14ac:dyDescent="0.3">
      <c r="X1178" s="17"/>
      <c r="AJ1178" s="25"/>
      <c r="AK1178" s="32"/>
    </row>
    <row r="1179" spans="24:37" x14ac:dyDescent="0.3">
      <c r="X1179" s="17"/>
      <c r="AJ1179" s="25"/>
      <c r="AK1179" s="32"/>
    </row>
    <row r="1180" spans="24:37" x14ac:dyDescent="0.3">
      <c r="X1180" s="17"/>
      <c r="AJ1180" s="25"/>
      <c r="AK1180" s="32"/>
    </row>
    <row r="1181" spans="24:37" x14ac:dyDescent="0.3">
      <c r="X1181" s="17"/>
      <c r="AJ1181" s="25"/>
      <c r="AK1181" s="32"/>
    </row>
    <row r="1182" spans="24:37" x14ac:dyDescent="0.3">
      <c r="X1182" s="17"/>
      <c r="AJ1182" s="25"/>
      <c r="AK1182" s="32"/>
    </row>
    <row r="1183" spans="24:37" x14ac:dyDescent="0.3">
      <c r="X1183" s="17"/>
      <c r="AJ1183" s="25"/>
      <c r="AK1183" s="32"/>
    </row>
    <row r="1184" spans="24:37" x14ac:dyDescent="0.3">
      <c r="X1184" s="17"/>
      <c r="AJ1184" s="25"/>
      <c r="AK1184" s="32"/>
    </row>
    <row r="1185" spans="24:37" x14ac:dyDescent="0.3">
      <c r="X1185" s="17"/>
      <c r="AJ1185" s="25"/>
      <c r="AK1185" s="32"/>
    </row>
    <row r="1186" spans="24:37" x14ac:dyDescent="0.3">
      <c r="X1186" s="17"/>
      <c r="AJ1186" s="25"/>
      <c r="AK1186" s="32"/>
    </row>
    <row r="1187" spans="24:37" x14ac:dyDescent="0.3">
      <c r="X1187" s="17"/>
      <c r="AJ1187" s="25"/>
      <c r="AK1187" s="32"/>
    </row>
    <row r="1188" spans="24:37" x14ac:dyDescent="0.3">
      <c r="X1188" s="17"/>
      <c r="AJ1188" s="25"/>
      <c r="AK1188" s="32"/>
    </row>
    <row r="1189" spans="24:37" x14ac:dyDescent="0.3">
      <c r="X1189" s="17"/>
      <c r="AJ1189" s="25"/>
      <c r="AK1189" s="32"/>
    </row>
    <row r="1190" spans="24:37" x14ac:dyDescent="0.3">
      <c r="X1190" s="17"/>
      <c r="AJ1190" s="25"/>
      <c r="AK1190" s="32"/>
    </row>
    <row r="1191" spans="24:37" x14ac:dyDescent="0.3">
      <c r="X1191" s="17"/>
      <c r="AJ1191" s="25"/>
      <c r="AK1191" s="32"/>
    </row>
    <row r="1192" spans="24:37" x14ac:dyDescent="0.3">
      <c r="X1192" s="17"/>
      <c r="AJ1192" s="25"/>
      <c r="AK1192" s="32"/>
    </row>
    <row r="1193" spans="24:37" x14ac:dyDescent="0.3">
      <c r="X1193" s="17"/>
      <c r="AJ1193" s="25"/>
      <c r="AK1193" s="32"/>
    </row>
    <row r="1194" spans="24:37" x14ac:dyDescent="0.3">
      <c r="X1194" s="17"/>
      <c r="AJ1194" s="25"/>
      <c r="AK1194" s="32"/>
    </row>
    <row r="1195" spans="24:37" x14ac:dyDescent="0.3">
      <c r="X1195" s="17"/>
      <c r="AJ1195" s="25"/>
      <c r="AK1195" s="32"/>
    </row>
    <row r="1196" spans="24:37" x14ac:dyDescent="0.3">
      <c r="X1196" s="17"/>
      <c r="AJ1196" s="25"/>
      <c r="AK1196" s="32"/>
    </row>
    <row r="1197" spans="24:37" x14ac:dyDescent="0.3">
      <c r="X1197" s="17"/>
      <c r="AJ1197" s="25"/>
      <c r="AK1197" s="32"/>
    </row>
    <row r="1198" spans="24:37" x14ac:dyDescent="0.3">
      <c r="X1198" s="17"/>
      <c r="AJ1198" s="25"/>
      <c r="AK1198" s="32"/>
    </row>
    <row r="1199" spans="24:37" x14ac:dyDescent="0.3">
      <c r="X1199" s="17"/>
      <c r="AJ1199" s="25"/>
      <c r="AK1199" s="32"/>
    </row>
    <row r="1200" spans="24:37" x14ac:dyDescent="0.3">
      <c r="X1200" s="17"/>
      <c r="AJ1200" s="25"/>
      <c r="AK1200" s="32"/>
    </row>
    <row r="1201" spans="24:37" x14ac:dyDescent="0.3">
      <c r="X1201" s="17"/>
      <c r="AJ1201" s="25"/>
      <c r="AK1201" s="32"/>
    </row>
    <row r="1202" spans="24:37" x14ac:dyDescent="0.3">
      <c r="X1202" s="17"/>
      <c r="AJ1202" s="25"/>
      <c r="AK1202" s="32"/>
    </row>
    <row r="1203" spans="24:37" x14ac:dyDescent="0.3">
      <c r="X1203" s="17"/>
      <c r="AJ1203" s="25"/>
      <c r="AK1203" s="32"/>
    </row>
    <row r="1204" spans="24:37" x14ac:dyDescent="0.3">
      <c r="X1204" s="17"/>
      <c r="AJ1204" s="25"/>
      <c r="AK1204" s="32"/>
    </row>
    <row r="1205" spans="24:37" x14ac:dyDescent="0.3">
      <c r="X1205" s="17"/>
      <c r="AJ1205" s="25"/>
      <c r="AK1205" s="32"/>
    </row>
    <row r="1206" spans="24:37" x14ac:dyDescent="0.3">
      <c r="X1206" s="17"/>
      <c r="AJ1206" s="25"/>
      <c r="AK1206" s="32"/>
    </row>
    <row r="1207" spans="24:37" x14ac:dyDescent="0.3">
      <c r="X1207" s="17"/>
      <c r="AJ1207" s="25"/>
      <c r="AK1207" s="32"/>
    </row>
    <row r="1208" spans="24:37" x14ac:dyDescent="0.3">
      <c r="X1208" s="17"/>
      <c r="AJ1208" s="25"/>
      <c r="AK1208" s="32"/>
    </row>
    <row r="1209" spans="24:37" x14ac:dyDescent="0.3">
      <c r="X1209" s="17"/>
      <c r="AJ1209" s="25"/>
      <c r="AK1209" s="32"/>
    </row>
    <row r="1210" spans="24:37" x14ac:dyDescent="0.3">
      <c r="X1210" s="17"/>
      <c r="AJ1210" s="25"/>
      <c r="AK1210" s="32"/>
    </row>
    <row r="1211" spans="24:37" x14ac:dyDescent="0.3">
      <c r="X1211" s="17"/>
      <c r="AJ1211" s="25"/>
      <c r="AK1211" s="32"/>
    </row>
    <row r="1212" spans="24:37" x14ac:dyDescent="0.3">
      <c r="X1212" s="17"/>
      <c r="AJ1212" s="25"/>
      <c r="AK1212" s="32"/>
    </row>
    <row r="1213" spans="24:37" x14ac:dyDescent="0.3">
      <c r="X1213" s="17"/>
      <c r="AJ1213" s="25"/>
      <c r="AK1213" s="32"/>
    </row>
    <row r="1214" spans="24:37" x14ac:dyDescent="0.3">
      <c r="X1214" s="17"/>
      <c r="AJ1214" s="25"/>
      <c r="AK1214" s="32"/>
    </row>
    <row r="1215" spans="24:37" x14ac:dyDescent="0.3">
      <c r="X1215" s="17"/>
      <c r="AJ1215" s="25"/>
      <c r="AK1215" s="32"/>
    </row>
    <row r="1216" spans="24:37" x14ac:dyDescent="0.3">
      <c r="X1216" s="17"/>
      <c r="AJ1216" s="25"/>
      <c r="AK1216" s="32"/>
    </row>
    <row r="1217" spans="24:37" x14ac:dyDescent="0.3">
      <c r="X1217" s="17"/>
      <c r="AJ1217" s="25"/>
      <c r="AK1217" s="32"/>
    </row>
    <row r="1218" spans="24:37" x14ac:dyDescent="0.3">
      <c r="X1218" s="17"/>
      <c r="AJ1218" s="25"/>
      <c r="AK1218" s="32"/>
    </row>
    <row r="1219" spans="24:37" x14ac:dyDescent="0.3">
      <c r="X1219" s="17"/>
      <c r="AJ1219" s="25"/>
      <c r="AK1219" s="32"/>
    </row>
    <row r="1220" spans="24:37" x14ac:dyDescent="0.3">
      <c r="X1220" s="17"/>
      <c r="AJ1220" s="25"/>
      <c r="AK1220" s="32"/>
    </row>
    <row r="1221" spans="24:37" x14ac:dyDescent="0.3">
      <c r="X1221" s="17"/>
      <c r="AJ1221" s="25"/>
      <c r="AK1221" s="32"/>
    </row>
    <row r="1222" spans="24:37" x14ac:dyDescent="0.3">
      <c r="X1222" s="17"/>
      <c r="AJ1222" s="25"/>
      <c r="AK1222" s="32"/>
    </row>
    <row r="1223" spans="24:37" x14ac:dyDescent="0.3">
      <c r="X1223" s="17"/>
      <c r="AJ1223" s="25"/>
      <c r="AK1223" s="32"/>
    </row>
    <row r="1224" spans="24:37" x14ac:dyDescent="0.3">
      <c r="X1224" s="17"/>
      <c r="AJ1224" s="25"/>
      <c r="AK1224" s="32"/>
    </row>
    <row r="1225" spans="24:37" x14ac:dyDescent="0.3">
      <c r="X1225" s="17"/>
      <c r="AJ1225" s="25"/>
      <c r="AK1225" s="32"/>
    </row>
    <row r="1226" spans="24:37" x14ac:dyDescent="0.3">
      <c r="X1226" s="17"/>
      <c r="AJ1226" s="25"/>
      <c r="AK1226" s="32"/>
    </row>
    <row r="1227" spans="24:37" x14ac:dyDescent="0.3">
      <c r="X1227" s="17"/>
      <c r="AJ1227" s="25"/>
      <c r="AK1227" s="32"/>
    </row>
    <row r="1228" spans="24:37" x14ac:dyDescent="0.3">
      <c r="X1228" s="17"/>
      <c r="AJ1228" s="25"/>
      <c r="AK1228" s="32"/>
    </row>
    <row r="1229" spans="24:37" x14ac:dyDescent="0.3">
      <c r="X1229" s="17"/>
      <c r="AJ1229" s="25"/>
      <c r="AK1229" s="32"/>
    </row>
    <row r="1230" spans="24:37" x14ac:dyDescent="0.3">
      <c r="X1230" s="17"/>
      <c r="AJ1230" s="25"/>
      <c r="AK1230" s="32"/>
    </row>
    <row r="1231" spans="24:37" x14ac:dyDescent="0.3">
      <c r="X1231" s="17"/>
      <c r="AJ1231" s="25"/>
      <c r="AK1231" s="32"/>
    </row>
    <row r="1232" spans="24:37" x14ac:dyDescent="0.3">
      <c r="X1232" s="17"/>
      <c r="AJ1232" s="25"/>
      <c r="AK1232" s="32"/>
    </row>
    <row r="1233" spans="24:37" x14ac:dyDescent="0.3">
      <c r="X1233" s="17"/>
      <c r="AJ1233" s="25"/>
      <c r="AK1233" s="32"/>
    </row>
    <row r="1234" spans="24:37" x14ac:dyDescent="0.3">
      <c r="X1234" s="17"/>
      <c r="AJ1234" s="25"/>
      <c r="AK1234" s="32"/>
    </row>
    <row r="1235" spans="24:37" x14ac:dyDescent="0.3">
      <c r="X1235" s="17"/>
      <c r="AJ1235" s="25"/>
      <c r="AK1235" s="32"/>
    </row>
    <row r="1236" spans="24:37" x14ac:dyDescent="0.3">
      <c r="X1236" s="17"/>
      <c r="AJ1236" s="25"/>
      <c r="AK1236" s="32"/>
    </row>
    <row r="1237" spans="24:37" x14ac:dyDescent="0.3">
      <c r="X1237" s="17"/>
      <c r="AJ1237" s="25"/>
      <c r="AK1237" s="32"/>
    </row>
    <row r="1238" spans="24:37" x14ac:dyDescent="0.3">
      <c r="X1238" s="17"/>
      <c r="AJ1238" s="25"/>
      <c r="AK1238" s="32"/>
    </row>
    <row r="1239" spans="24:37" x14ac:dyDescent="0.3">
      <c r="X1239" s="17"/>
      <c r="AJ1239" s="25"/>
      <c r="AK1239" s="32"/>
    </row>
    <row r="1240" spans="24:37" x14ac:dyDescent="0.3">
      <c r="X1240" s="17"/>
      <c r="AJ1240" s="25"/>
      <c r="AK1240" s="32"/>
    </row>
    <row r="1241" spans="24:37" x14ac:dyDescent="0.3">
      <c r="X1241" s="17"/>
      <c r="AJ1241" s="25"/>
      <c r="AK1241" s="32"/>
    </row>
    <row r="1242" spans="24:37" x14ac:dyDescent="0.3">
      <c r="X1242" s="17"/>
      <c r="AJ1242" s="25"/>
      <c r="AK1242" s="32"/>
    </row>
    <row r="1243" spans="24:37" x14ac:dyDescent="0.3">
      <c r="X1243" s="17"/>
      <c r="AJ1243" s="25"/>
      <c r="AK1243" s="32"/>
    </row>
    <row r="1244" spans="24:37" x14ac:dyDescent="0.3">
      <c r="X1244" s="17"/>
      <c r="AJ1244" s="25"/>
      <c r="AK1244" s="32"/>
    </row>
    <row r="1245" spans="24:37" x14ac:dyDescent="0.3">
      <c r="X1245" s="17"/>
      <c r="AJ1245" s="25"/>
      <c r="AK1245" s="32"/>
    </row>
    <row r="1246" spans="24:37" x14ac:dyDescent="0.3">
      <c r="X1246" s="17"/>
      <c r="AJ1246" s="25"/>
      <c r="AK1246" s="32"/>
    </row>
    <row r="1247" spans="24:37" x14ac:dyDescent="0.3">
      <c r="X1247" s="17"/>
      <c r="AJ1247" s="25"/>
      <c r="AK1247" s="32"/>
    </row>
    <row r="1248" spans="24:37" x14ac:dyDescent="0.3">
      <c r="X1248" s="17"/>
      <c r="AJ1248" s="25"/>
      <c r="AK1248" s="32"/>
    </row>
    <row r="1249" spans="24:37" x14ac:dyDescent="0.3">
      <c r="X1249" s="17"/>
      <c r="AJ1249" s="25"/>
      <c r="AK1249" s="32"/>
    </row>
    <row r="1250" spans="24:37" x14ac:dyDescent="0.3">
      <c r="X1250" s="17"/>
      <c r="AJ1250" s="25"/>
      <c r="AK1250" s="32"/>
    </row>
    <row r="1251" spans="24:37" x14ac:dyDescent="0.3">
      <c r="X1251" s="17"/>
      <c r="AJ1251" s="25"/>
      <c r="AK1251" s="32"/>
    </row>
    <row r="1252" spans="24:37" x14ac:dyDescent="0.3">
      <c r="X1252" s="17"/>
      <c r="AJ1252" s="25"/>
      <c r="AK1252" s="32"/>
    </row>
    <row r="1253" spans="24:37" x14ac:dyDescent="0.3">
      <c r="X1253" s="17"/>
      <c r="AJ1253" s="25"/>
      <c r="AK1253" s="32"/>
    </row>
    <row r="1254" spans="24:37" x14ac:dyDescent="0.3">
      <c r="X1254" s="17"/>
      <c r="AJ1254" s="25"/>
      <c r="AK1254" s="32"/>
    </row>
    <row r="1255" spans="24:37" x14ac:dyDescent="0.3">
      <c r="X1255" s="17"/>
      <c r="AJ1255" s="25"/>
      <c r="AK1255" s="32"/>
    </row>
    <row r="1256" spans="24:37" x14ac:dyDescent="0.3">
      <c r="X1256" s="17"/>
      <c r="AJ1256" s="25"/>
      <c r="AK1256" s="32"/>
    </row>
    <row r="1257" spans="24:37" x14ac:dyDescent="0.3">
      <c r="X1257" s="17"/>
      <c r="AJ1257" s="25"/>
      <c r="AK1257" s="32"/>
    </row>
    <row r="1258" spans="24:37" x14ac:dyDescent="0.3">
      <c r="X1258" s="17"/>
      <c r="AJ1258" s="25"/>
      <c r="AK1258" s="32"/>
    </row>
    <row r="1259" spans="24:37" x14ac:dyDescent="0.3">
      <c r="X1259" s="17"/>
      <c r="AJ1259" s="25"/>
      <c r="AK1259" s="32"/>
    </row>
    <row r="1260" spans="24:37" x14ac:dyDescent="0.3">
      <c r="X1260" s="17"/>
      <c r="AJ1260" s="25"/>
      <c r="AK1260" s="32"/>
    </row>
    <row r="1261" spans="24:37" x14ac:dyDescent="0.3">
      <c r="X1261" s="17"/>
      <c r="AJ1261" s="25"/>
      <c r="AK1261" s="32"/>
    </row>
    <row r="1262" spans="24:37" x14ac:dyDescent="0.3">
      <c r="X1262" s="17"/>
      <c r="AJ1262" s="25"/>
      <c r="AK1262" s="32"/>
    </row>
    <row r="1263" spans="24:37" x14ac:dyDescent="0.3">
      <c r="X1263" s="17"/>
      <c r="AJ1263" s="25"/>
      <c r="AK1263" s="32"/>
    </row>
    <row r="1264" spans="24:37" x14ac:dyDescent="0.3">
      <c r="X1264" s="17"/>
      <c r="AJ1264" s="25"/>
      <c r="AK1264" s="32"/>
    </row>
    <row r="1265" spans="24:37" x14ac:dyDescent="0.3">
      <c r="X1265" s="17"/>
      <c r="AJ1265" s="25"/>
      <c r="AK1265" s="32"/>
    </row>
    <row r="1266" spans="24:37" x14ac:dyDescent="0.3">
      <c r="X1266" s="17"/>
      <c r="AJ1266" s="25"/>
      <c r="AK1266" s="32"/>
    </row>
    <row r="1267" spans="24:37" x14ac:dyDescent="0.3">
      <c r="X1267" s="17"/>
      <c r="AJ1267" s="25"/>
      <c r="AK1267" s="32"/>
    </row>
    <row r="1268" spans="24:37" x14ac:dyDescent="0.3">
      <c r="X1268" s="17"/>
      <c r="AJ1268" s="25"/>
      <c r="AK1268" s="32"/>
    </row>
    <row r="1269" spans="24:37" x14ac:dyDescent="0.3">
      <c r="X1269" s="17"/>
      <c r="AJ1269" s="25"/>
      <c r="AK1269" s="32"/>
    </row>
    <row r="1270" spans="24:37" x14ac:dyDescent="0.3">
      <c r="X1270" s="17"/>
      <c r="AJ1270" s="25"/>
      <c r="AK1270" s="32"/>
    </row>
    <row r="1271" spans="24:37" x14ac:dyDescent="0.3">
      <c r="X1271" s="17"/>
      <c r="AJ1271" s="25"/>
      <c r="AK1271" s="32"/>
    </row>
    <row r="1272" spans="24:37" x14ac:dyDescent="0.3">
      <c r="X1272" s="17"/>
      <c r="AJ1272" s="25"/>
      <c r="AK1272" s="32"/>
    </row>
    <row r="1273" spans="24:37" x14ac:dyDescent="0.3">
      <c r="X1273" s="17"/>
      <c r="AJ1273" s="25"/>
      <c r="AK1273" s="32"/>
    </row>
    <row r="1274" spans="24:37" x14ac:dyDescent="0.3">
      <c r="X1274" s="17"/>
      <c r="AJ1274" s="25"/>
      <c r="AK1274" s="32"/>
    </row>
    <row r="1275" spans="24:37" x14ac:dyDescent="0.3">
      <c r="X1275" s="17"/>
      <c r="AJ1275" s="25"/>
      <c r="AK1275" s="32"/>
    </row>
    <row r="1276" spans="24:37" x14ac:dyDescent="0.3">
      <c r="X1276" s="17"/>
      <c r="AJ1276" s="25"/>
      <c r="AK1276" s="32"/>
    </row>
    <row r="1277" spans="24:37" x14ac:dyDescent="0.3">
      <c r="X1277" s="17"/>
      <c r="AJ1277" s="25"/>
      <c r="AK1277" s="32"/>
    </row>
    <row r="1278" spans="24:37" x14ac:dyDescent="0.3">
      <c r="X1278" s="17"/>
      <c r="AJ1278" s="25"/>
      <c r="AK1278" s="32"/>
    </row>
    <row r="1279" spans="24:37" x14ac:dyDescent="0.3">
      <c r="X1279" s="17"/>
      <c r="AJ1279" s="25"/>
      <c r="AK1279" s="32"/>
    </row>
    <row r="1280" spans="24:37" x14ac:dyDescent="0.3">
      <c r="X1280" s="17"/>
      <c r="AJ1280" s="25"/>
      <c r="AK1280" s="32"/>
    </row>
    <row r="1281" spans="24:37" x14ac:dyDescent="0.3">
      <c r="X1281" s="17"/>
      <c r="AJ1281" s="25"/>
      <c r="AK1281" s="32"/>
    </row>
    <row r="1282" spans="24:37" x14ac:dyDescent="0.3">
      <c r="X1282" s="17"/>
      <c r="AJ1282" s="25"/>
      <c r="AK1282" s="32"/>
    </row>
    <row r="1283" spans="24:37" x14ac:dyDescent="0.3">
      <c r="X1283" s="17"/>
      <c r="AJ1283" s="25"/>
      <c r="AK1283" s="32"/>
    </row>
    <row r="1284" spans="24:37" x14ac:dyDescent="0.3">
      <c r="X1284" s="17"/>
      <c r="AJ1284" s="25"/>
      <c r="AK1284" s="32"/>
    </row>
    <row r="1285" spans="24:37" x14ac:dyDescent="0.3">
      <c r="X1285" s="17"/>
      <c r="AJ1285" s="25"/>
      <c r="AK1285" s="32"/>
    </row>
    <row r="1286" spans="24:37" x14ac:dyDescent="0.3">
      <c r="X1286" s="17"/>
      <c r="AJ1286" s="25"/>
      <c r="AK1286" s="32"/>
    </row>
    <row r="1287" spans="24:37" x14ac:dyDescent="0.3">
      <c r="X1287" s="17"/>
      <c r="AJ1287" s="25"/>
      <c r="AK1287" s="32"/>
    </row>
    <row r="1288" spans="24:37" x14ac:dyDescent="0.3">
      <c r="X1288" s="17"/>
      <c r="AJ1288" s="25"/>
      <c r="AK1288" s="32"/>
    </row>
    <row r="1289" spans="24:37" x14ac:dyDescent="0.3">
      <c r="X1289" s="17"/>
      <c r="AJ1289" s="25"/>
      <c r="AK1289" s="32"/>
    </row>
    <row r="1290" spans="24:37" x14ac:dyDescent="0.3">
      <c r="X1290" s="17"/>
      <c r="AJ1290" s="25"/>
      <c r="AK1290" s="32"/>
    </row>
    <row r="1291" spans="24:37" x14ac:dyDescent="0.3">
      <c r="X1291" s="17"/>
      <c r="AJ1291" s="25"/>
      <c r="AK1291" s="32"/>
    </row>
    <row r="1292" spans="24:37" x14ac:dyDescent="0.3">
      <c r="X1292" s="17"/>
      <c r="AJ1292" s="25"/>
      <c r="AK1292" s="32"/>
    </row>
    <row r="1293" spans="24:37" x14ac:dyDescent="0.3">
      <c r="X1293" s="17"/>
      <c r="AJ1293" s="25"/>
      <c r="AK1293" s="32"/>
    </row>
    <row r="1294" spans="24:37" x14ac:dyDescent="0.3">
      <c r="X1294" s="17"/>
      <c r="AJ1294" s="25"/>
      <c r="AK1294" s="32"/>
    </row>
    <row r="1295" spans="24:37" x14ac:dyDescent="0.3">
      <c r="X1295" s="17"/>
      <c r="AJ1295" s="25"/>
      <c r="AK1295" s="32"/>
    </row>
    <row r="1296" spans="24:37" x14ac:dyDescent="0.3">
      <c r="X1296" s="17"/>
      <c r="AJ1296" s="25"/>
      <c r="AK1296" s="32"/>
    </row>
    <row r="1297" spans="24:37" x14ac:dyDescent="0.3">
      <c r="X1297" s="17"/>
      <c r="AJ1297" s="25"/>
      <c r="AK1297" s="32"/>
    </row>
    <row r="1298" spans="24:37" x14ac:dyDescent="0.3">
      <c r="X1298" s="17"/>
      <c r="AJ1298" s="25"/>
      <c r="AK1298" s="32"/>
    </row>
    <row r="1299" spans="24:37" x14ac:dyDescent="0.3">
      <c r="X1299" s="17"/>
      <c r="AJ1299" s="25"/>
      <c r="AK1299" s="32"/>
    </row>
    <row r="1300" spans="24:37" x14ac:dyDescent="0.3">
      <c r="X1300" s="17"/>
      <c r="AJ1300" s="25"/>
      <c r="AK1300" s="32"/>
    </row>
    <row r="1301" spans="24:37" x14ac:dyDescent="0.3">
      <c r="X1301" s="17"/>
      <c r="AJ1301" s="25"/>
      <c r="AK1301" s="32"/>
    </row>
    <row r="1302" spans="24:37" x14ac:dyDescent="0.3">
      <c r="X1302" s="17"/>
      <c r="AJ1302" s="25"/>
      <c r="AK1302" s="32"/>
    </row>
    <row r="1303" spans="24:37" x14ac:dyDescent="0.3">
      <c r="X1303" s="17"/>
      <c r="AJ1303" s="25"/>
      <c r="AK1303" s="32"/>
    </row>
    <row r="1304" spans="24:37" x14ac:dyDescent="0.3">
      <c r="X1304" s="17"/>
      <c r="AJ1304" s="25"/>
      <c r="AK1304" s="32"/>
    </row>
    <row r="1305" spans="24:37" x14ac:dyDescent="0.3">
      <c r="X1305" s="17"/>
      <c r="AJ1305" s="25"/>
      <c r="AK1305" s="32"/>
    </row>
    <row r="1306" spans="24:37" x14ac:dyDescent="0.3">
      <c r="X1306" s="17"/>
      <c r="AJ1306" s="25"/>
      <c r="AK1306" s="32"/>
    </row>
    <row r="1307" spans="24:37" x14ac:dyDescent="0.3">
      <c r="X1307" s="17"/>
      <c r="AJ1307" s="25"/>
      <c r="AK1307" s="32"/>
    </row>
    <row r="1308" spans="24:37" x14ac:dyDescent="0.3">
      <c r="X1308" s="17"/>
      <c r="AJ1308" s="25"/>
      <c r="AK1308" s="32"/>
    </row>
    <row r="1309" spans="24:37" x14ac:dyDescent="0.3">
      <c r="X1309" s="17"/>
      <c r="AJ1309" s="25"/>
      <c r="AK1309" s="32"/>
    </row>
    <row r="1310" spans="24:37" x14ac:dyDescent="0.3">
      <c r="X1310" s="17"/>
      <c r="AJ1310" s="25"/>
      <c r="AK1310" s="32"/>
    </row>
    <row r="1311" spans="24:37" x14ac:dyDescent="0.3">
      <c r="X1311" s="17"/>
      <c r="AJ1311" s="25"/>
      <c r="AK1311" s="32"/>
    </row>
    <row r="1312" spans="24:37" x14ac:dyDescent="0.3">
      <c r="X1312" s="17"/>
      <c r="AJ1312" s="25"/>
      <c r="AK1312" s="32"/>
    </row>
    <row r="1313" spans="24:37" x14ac:dyDescent="0.3">
      <c r="X1313" s="17"/>
      <c r="AJ1313" s="25"/>
      <c r="AK1313" s="32"/>
    </row>
    <row r="1314" spans="24:37" x14ac:dyDescent="0.3">
      <c r="X1314" s="17"/>
      <c r="AJ1314" s="25"/>
      <c r="AK1314" s="32"/>
    </row>
    <row r="1315" spans="24:37" x14ac:dyDescent="0.3">
      <c r="X1315" s="17"/>
      <c r="AJ1315" s="25"/>
      <c r="AK1315" s="32"/>
    </row>
    <row r="1316" spans="24:37" x14ac:dyDescent="0.3">
      <c r="X1316" s="17"/>
      <c r="AJ1316" s="25"/>
      <c r="AK1316" s="32"/>
    </row>
    <row r="1317" spans="24:37" x14ac:dyDescent="0.3">
      <c r="X1317" s="17"/>
      <c r="AJ1317" s="25"/>
      <c r="AK1317" s="32"/>
    </row>
    <row r="1318" spans="24:37" x14ac:dyDescent="0.3">
      <c r="X1318" s="17"/>
      <c r="AJ1318" s="25"/>
      <c r="AK1318" s="32"/>
    </row>
    <row r="1319" spans="24:37" x14ac:dyDescent="0.3">
      <c r="X1319" s="17"/>
      <c r="AJ1319" s="25"/>
      <c r="AK1319" s="32"/>
    </row>
    <row r="1320" spans="24:37" x14ac:dyDescent="0.3">
      <c r="X1320" s="17"/>
      <c r="AJ1320" s="25"/>
      <c r="AK1320" s="32"/>
    </row>
    <row r="1321" spans="24:37" x14ac:dyDescent="0.3">
      <c r="X1321" s="17"/>
      <c r="AJ1321" s="25"/>
      <c r="AK1321" s="32"/>
    </row>
    <row r="1322" spans="24:37" x14ac:dyDescent="0.3">
      <c r="X1322" s="17"/>
      <c r="AJ1322" s="25"/>
      <c r="AK1322" s="32"/>
    </row>
    <row r="1323" spans="24:37" x14ac:dyDescent="0.3">
      <c r="X1323" s="17"/>
      <c r="AJ1323" s="25"/>
      <c r="AK1323" s="32"/>
    </row>
    <row r="1324" spans="24:37" x14ac:dyDescent="0.3">
      <c r="X1324" s="17"/>
      <c r="AJ1324" s="25"/>
      <c r="AK1324" s="32"/>
    </row>
    <row r="1325" spans="24:37" x14ac:dyDescent="0.3">
      <c r="X1325" s="17"/>
      <c r="AJ1325" s="25"/>
      <c r="AK1325" s="32"/>
    </row>
    <row r="1326" spans="24:37" x14ac:dyDescent="0.3">
      <c r="X1326" s="17"/>
      <c r="AJ1326" s="25"/>
      <c r="AK1326" s="32"/>
    </row>
    <row r="1327" spans="24:37" x14ac:dyDescent="0.3">
      <c r="X1327" s="17"/>
      <c r="AJ1327" s="25"/>
      <c r="AK1327" s="32"/>
    </row>
    <row r="1328" spans="24:37" x14ac:dyDescent="0.3">
      <c r="X1328" s="17"/>
      <c r="AJ1328" s="25"/>
      <c r="AK1328" s="32"/>
    </row>
    <row r="1329" spans="24:37" x14ac:dyDescent="0.3">
      <c r="X1329" s="17"/>
      <c r="AJ1329" s="25"/>
      <c r="AK1329" s="32"/>
    </row>
    <row r="1330" spans="24:37" x14ac:dyDescent="0.3">
      <c r="X1330" s="17"/>
      <c r="AJ1330" s="25"/>
      <c r="AK1330" s="32"/>
    </row>
    <row r="1331" spans="24:37" x14ac:dyDescent="0.3">
      <c r="X1331" s="17"/>
      <c r="AJ1331" s="25"/>
      <c r="AK1331" s="32"/>
    </row>
    <row r="1332" spans="24:37" x14ac:dyDescent="0.3">
      <c r="X1332" s="17"/>
      <c r="AJ1332" s="25"/>
      <c r="AK1332" s="32"/>
    </row>
    <row r="1333" spans="24:37" x14ac:dyDescent="0.3">
      <c r="X1333" s="17"/>
      <c r="AJ1333" s="25"/>
      <c r="AK1333" s="32"/>
    </row>
    <row r="1334" spans="24:37" x14ac:dyDescent="0.3">
      <c r="X1334" s="17"/>
      <c r="AJ1334" s="25"/>
      <c r="AK1334" s="32"/>
    </row>
    <row r="1335" spans="24:37" x14ac:dyDescent="0.3">
      <c r="X1335" s="17"/>
      <c r="AJ1335" s="25"/>
      <c r="AK1335" s="32"/>
    </row>
    <row r="1336" spans="24:37" x14ac:dyDescent="0.3">
      <c r="X1336" s="17"/>
      <c r="AJ1336" s="25"/>
      <c r="AK1336" s="32"/>
    </row>
    <row r="1337" spans="24:37" x14ac:dyDescent="0.3">
      <c r="X1337" s="17"/>
      <c r="AJ1337" s="25"/>
      <c r="AK1337" s="32"/>
    </row>
    <row r="1338" spans="24:37" x14ac:dyDescent="0.3">
      <c r="X1338" s="17"/>
      <c r="AJ1338" s="25"/>
      <c r="AK1338" s="32"/>
    </row>
    <row r="1339" spans="24:37" x14ac:dyDescent="0.3">
      <c r="X1339" s="17"/>
      <c r="AJ1339" s="25"/>
      <c r="AK1339" s="32"/>
    </row>
    <row r="1340" spans="24:37" x14ac:dyDescent="0.3">
      <c r="X1340" s="17"/>
      <c r="AJ1340" s="25"/>
      <c r="AK1340" s="32"/>
    </row>
    <row r="1341" spans="24:37" x14ac:dyDescent="0.3">
      <c r="X1341" s="17"/>
      <c r="AJ1341" s="25"/>
      <c r="AK1341" s="32"/>
    </row>
    <row r="1342" spans="24:37" x14ac:dyDescent="0.3">
      <c r="X1342" s="17"/>
      <c r="AJ1342" s="25"/>
      <c r="AK1342" s="32"/>
    </row>
    <row r="1343" spans="24:37" x14ac:dyDescent="0.3">
      <c r="X1343" s="17"/>
      <c r="AJ1343" s="25"/>
      <c r="AK1343" s="32"/>
    </row>
    <row r="1344" spans="24:37" x14ac:dyDescent="0.3">
      <c r="X1344" s="17"/>
      <c r="AJ1344" s="25"/>
      <c r="AK1344" s="32"/>
    </row>
    <row r="1345" spans="24:37" x14ac:dyDescent="0.3">
      <c r="X1345" s="17"/>
      <c r="AJ1345" s="25"/>
      <c r="AK1345" s="32"/>
    </row>
    <row r="1346" spans="24:37" x14ac:dyDescent="0.3">
      <c r="X1346" s="17"/>
      <c r="AJ1346" s="25"/>
      <c r="AK1346" s="32"/>
    </row>
    <row r="1347" spans="24:37" x14ac:dyDescent="0.3">
      <c r="X1347" s="17"/>
      <c r="AJ1347" s="25"/>
      <c r="AK1347" s="32"/>
    </row>
    <row r="1348" spans="24:37" x14ac:dyDescent="0.3">
      <c r="X1348" s="17"/>
      <c r="AJ1348" s="25"/>
      <c r="AK1348" s="32"/>
    </row>
    <row r="1349" spans="24:37" x14ac:dyDescent="0.3">
      <c r="X1349" s="17"/>
      <c r="AJ1349" s="25"/>
      <c r="AK1349" s="32"/>
    </row>
    <row r="1350" spans="24:37" x14ac:dyDescent="0.3">
      <c r="X1350" s="17"/>
      <c r="AJ1350" s="25"/>
      <c r="AK1350" s="32"/>
    </row>
    <row r="1351" spans="24:37" x14ac:dyDescent="0.3">
      <c r="X1351" s="17"/>
      <c r="AJ1351" s="25"/>
      <c r="AK1351" s="32"/>
    </row>
    <row r="1352" spans="24:37" x14ac:dyDescent="0.3">
      <c r="X1352" s="17"/>
      <c r="AJ1352" s="25"/>
      <c r="AK1352" s="32"/>
    </row>
    <row r="1353" spans="24:37" x14ac:dyDescent="0.3">
      <c r="X1353" s="17"/>
      <c r="AJ1353" s="25"/>
      <c r="AK1353" s="32"/>
    </row>
    <row r="1354" spans="24:37" x14ac:dyDescent="0.3">
      <c r="X1354" s="17"/>
      <c r="AJ1354" s="25"/>
      <c r="AK1354" s="32"/>
    </row>
    <row r="1355" spans="24:37" x14ac:dyDescent="0.3">
      <c r="X1355" s="17"/>
      <c r="AJ1355" s="25"/>
      <c r="AK1355" s="32"/>
    </row>
    <row r="1356" spans="24:37" x14ac:dyDescent="0.3">
      <c r="X1356" s="17"/>
      <c r="AJ1356" s="25"/>
      <c r="AK1356" s="32"/>
    </row>
    <row r="1357" spans="24:37" x14ac:dyDescent="0.3">
      <c r="X1357" s="17"/>
      <c r="AJ1357" s="25"/>
      <c r="AK1357" s="32"/>
    </row>
    <row r="1358" spans="24:37" x14ac:dyDescent="0.3">
      <c r="X1358" s="17"/>
      <c r="AJ1358" s="25"/>
      <c r="AK1358" s="32"/>
    </row>
    <row r="1359" spans="24:37" x14ac:dyDescent="0.3">
      <c r="X1359" s="17"/>
      <c r="AJ1359" s="25"/>
      <c r="AK1359" s="32"/>
    </row>
    <row r="1360" spans="24:37" x14ac:dyDescent="0.3">
      <c r="X1360" s="17"/>
      <c r="AJ1360" s="25"/>
      <c r="AK1360" s="32"/>
    </row>
    <row r="1361" spans="24:37" x14ac:dyDescent="0.3">
      <c r="X1361" s="17"/>
      <c r="AJ1361" s="25"/>
      <c r="AK1361" s="32"/>
    </row>
    <row r="1362" spans="24:37" x14ac:dyDescent="0.3">
      <c r="X1362" s="17"/>
      <c r="AJ1362" s="25"/>
      <c r="AK1362" s="32"/>
    </row>
    <row r="1363" spans="24:37" x14ac:dyDescent="0.3">
      <c r="X1363" s="17"/>
      <c r="AJ1363" s="25"/>
      <c r="AK1363" s="32"/>
    </row>
    <row r="1364" spans="24:37" x14ac:dyDescent="0.3">
      <c r="X1364" s="17"/>
      <c r="AJ1364" s="25"/>
      <c r="AK1364" s="32"/>
    </row>
    <row r="1365" spans="24:37" x14ac:dyDescent="0.3">
      <c r="X1365" s="17"/>
      <c r="AJ1365" s="25"/>
      <c r="AK1365" s="32"/>
    </row>
    <row r="1366" spans="24:37" x14ac:dyDescent="0.3">
      <c r="X1366" s="17"/>
      <c r="AJ1366" s="25"/>
      <c r="AK1366" s="32"/>
    </row>
    <row r="1367" spans="24:37" x14ac:dyDescent="0.3">
      <c r="X1367" s="17"/>
      <c r="AJ1367" s="25"/>
      <c r="AK1367" s="32"/>
    </row>
    <row r="1368" spans="24:37" x14ac:dyDescent="0.3">
      <c r="X1368" s="17"/>
      <c r="AJ1368" s="25"/>
      <c r="AK1368" s="32"/>
    </row>
    <row r="1369" spans="24:37" x14ac:dyDescent="0.3">
      <c r="X1369" s="17"/>
      <c r="AJ1369" s="25"/>
      <c r="AK1369" s="32"/>
    </row>
    <row r="1370" spans="24:37" x14ac:dyDescent="0.3">
      <c r="X1370" s="17"/>
      <c r="AJ1370" s="25"/>
      <c r="AK1370" s="32"/>
    </row>
    <row r="1371" spans="24:37" x14ac:dyDescent="0.3">
      <c r="X1371" s="17"/>
      <c r="AJ1371" s="25"/>
      <c r="AK1371" s="32"/>
    </row>
    <row r="1372" spans="24:37" x14ac:dyDescent="0.3">
      <c r="X1372" s="17"/>
      <c r="AJ1372" s="25"/>
      <c r="AK1372" s="32"/>
    </row>
    <row r="1373" spans="24:37" x14ac:dyDescent="0.3">
      <c r="X1373" s="17"/>
      <c r="AJ1373" s="25"/>
      <c r="AK1373" s="32"/>
    </row>
    <row r="1374" spans="24:37" x14ac:dyDescent="0.3">
      <c r="X1374" s="17"/>
      <c r="AJ1374" s="25"/>
      <c r="AK1374" s="32"/>
    </row>
    <row r="1375" spans="24:37" x14ac:dyDescent="0.3">
      <c r="X1375" s="17"/>
      <c r="AJ1375" s="25"/>
      <c r="AK1375" s="32"/>
    </row>
    <row r="1376" spans="24:37" x14ac:dyDescent="0.3">
      <c r="X1376" s="17"/>
      <c r="AJ1376" s="25"/>
      <c r="AK1376" s="32"/>
    </row>
    <row r="1377" spans="24:37" x14ac:dyDescent="0.3">
      <c r="X1377" s="17"/>
      <c r="AJ1377" s="25"/>
      <c r="AK1377" s="32"/>
    </row>
    <row r="1378" spans="24:37" x14ac:dyDescent="0.3">
      <c r="X1378" s="17"/>
      <c r="AJ1378" s="25"/>
      <c r="AK1378" s="32"/>
    </row>
    <row r="1379" spans="24:37" x14ac:dyDescent="0.3">
      <c r="X1379" s="17"/>
      <c r="AJ1379" s="25"/>
      <c r="AK1379" s="32"/>
    </row>
    <row r="1380" spans="24:37" x14ac:dyDescent="0.3">
      <c r="X1380" s="17"/>
      <c r="AJ1380" s="25"/>
      <c r="AK1380" s="32"/>
    </row>
    <row r="1381" spans="24:37" x14ac:dyDescent="0.3">
      <c r="X1381" s="17"/>
      <c r="AJ1381" s="25"/>
      <c r="AK1381" s="32"/>
    </row>
    <row r="1382" spans="24:37" x14ac:dyDescent="0.3">
      <c r="X1382" s="17"/>
      <c r="AJ1382" s="25"/>
      <c r="AK1382" s="32"/>
    </row>
    <row r="1383" spans="24:37" x14ac:dyDescent="0.3">
      <c r="X1383" s="17"/>
      <c r="AJ1383" s="25"/>
      <c r="AK1383" s="32"/>
    </row>
    <row r="1384" spans="24:37" x14ac:dyDescent="0.3">
      <c r="X1384" s="17"/>
      <c r="AJ1384" s="25"/>
      <c r="AK1384" s="32"/>
    </row>
    <row r="1385" spans="24:37" x14ac:dyDescent="0.3">
      <c r="X1385" s="17"/>
      <c r="AJ1385" s="25"/>
      <c r="AK1385" s="32"/>
    </row>
    <row r="1386" spans="24:37" x14ac:dyDescent="0.3">
      <c r="X1386" s="17"/>
      <c r="AJ1386" s="25"/>
      <c r="AK1386" s="32"/>
    </row>
    <row r="1387" spans="24:37" x14ac:dyDescent="0.3">
      <c r="X1387" s="17"/>
      <c r="AJ1387" s="25"/>
      <c r="AK1387" s="32"/>
    </row>
    <row r="1388" spans="24:37" x14ac:dyDescent="0.3">
      <c r="X1388" s="17"/>
      <c r="AJ1388" s="25"/>
      <c r="AK1388" s="32"/>
    </row>
    <row r="1389" spans="24:37" x14ac:dyDescent="0.3">
      <c r="X1389" s="17"/>
      <c r="AJ1389" s="25"/>
      <c r="AK1389" s="32"/>
    </row>
    <row r="1390" spans="24:37" x14ac:dyDescent="0.3">
      <c r="X1390" s="17"/>
      <c r="AJ1390" s="25"/>
      <c r="AK1390" s="32"/>
    </row>
    <row r="1391" spans="24:37" x14ac:dyDescent="0.3">
      <c r="X1391" s="17"/>
      <c r="AJ1391" s="25"/>
      <c r="AK1391" s="32"/>
    </row>
    <row r="1392" spans="24:37" x14ac:dyDescent="0.3">
      <c r="X1392" s="17"/>
      <c r="AJ1392" s="25"/>
      <c r="AK1392" s="32"/>
    </row>
    <row r="1393" spans="24:37" x14ac:dyDescent="0.3">
      <c r="X1393" s="17"/>
      <c r="AJ1393" s="25"/>
      <c r="AK1393" s="32"/>
    </row>
    <row r="1394" spans="24:37" x14ac:dyDescent="0.3">
      <c r="X1394" s="17"/>
      <c r="AJ1394" s="25"/>
      <c r="AK1394" s="32"/>
    </row>
    <row r="1395" spans="24:37" x14ac:dyDescent="0.3">
      <c r="X1395" s="17"/>
      <c r="AJ1395" s="25"/>
      <c r="AK1395" s="32"/>
    </row>
    <row r="1396" spans="24:37" x14ac:dyDescent="0.3">
      <c r="X1396" s="17"/>
      <c r="AJ1396" s="25"/>
      <c r="AK1396" s="32"/>
    </row>
    <row r="1397" spans="24:37" x14ac:dyDescent="0.3">
      <c r="X1397" s="17"/>
      <c r="AJ1397" s="25"/>
      <c r="AK1397" s="32"/>
    </row>
    <row r="1398" spans="24:37" x14ac:dyDescent="0.3">
      <c r="X1398" s="17"/>
      <c r="AJ1398" s="25"/>
      <c r="AK1398" s="32"/>
    </row>
    <row r="1399" spans="24:37" x14ac:dyDescent="0.3">
      <c r="X1399" s="17"/>
      <c r="AJ1399" s="25"/>
      <c r="AK1399" s="32"/>
    </row>
    <row r="1400" spans="24:37" x14ac:dyDescent="0.3">
      <c r="X1400" s="17"/>
      <c r="AJ1400" s="25"/>
      <c r="AK1400" s="32"/>
    </row>
    <row r="1401" spans="24:37" x14ac:dyDescent="0.3">
      <c r="X1401" s="17"/>
      <c r="AJ1401" s="25"/>
      <c r="AK1401" s="32"/>
    </row>
    <row r="1402" spans="24:37" x14ac:dyDescent="0.3">
      <c r="X1402" s="17"/>
      <c r="AJ1402" s="25"/>
      <c r="AK1402" s="32"/>
    </row>
    <row r="1403" spans="24:37" x14ac:dyDescent="0.3">
      <c r="X1403" s="17"/>
      <c r="AJ1403" s="25"/>
      <c r="AK1403" s="32"/>
    </row>
    <row r="1404" spans="24:37" x14ac:dyDescent="0.3">
      <c r="X1404" s="17"/>
      <c r="AJ1404" s="25"/>
      <c r="AK1404" s="32"/>
    </row>
    <row r="1405" spans="24:37" x14ac:dyDescent="0.3">
      <c r="X1405" s="17"/>
      <c r="AJ1405" s="25"/>
      <c r="AK1405" s="32"/>
    </row>
    <row r="1406" spans="24:37" x14ac:dyDescent="0.3">
      <c r="X1406" s="17"/>
      <c r="AJ1406" s="25"/>
      <c r="AK1406" s="32"/>
    </row>
    <row r="1407" spans="24:37" x14ac:dyDescent="0.3">
      <c r="X1407" s="17"/>
      <c r="AJ1407" s="25"/>
      <c r="AK1407" s="32"/>
    </row>
    <row r="1408" spans="24:37" x14ac:dyDescent="0.3">
      <c r="X1408" s="17"/>
      <c r="AJ1408" s="25"/>
      <c r="AK1408" s="32"/>
    </row>
    <row r="1409" spans="24:37" x14ac:dyDescent="0.3">
      <c r="X1409" s="17"/>
      <c r="AJ1409" s="25"/>
      <c r="AK1409" s="32"/>
    </row>
    <row r="1410" spans="24:37" x14ac:dyDescent="0.3">
      <c r="X1410" s="17"/>
      <c r="AJ1410" s="25"/>
      <c r="AK1410" s="32"/>
    </row>
    <row r="1411" spans="24:37" x14ac:dyDescent="0.3">
      <c r="X1411" s="17"/>
      <c r="AJ1411" s="25"/>
      <c r="AK1411" s="32"/>
    </row>
    <row r="1412" spans="24:37" x14ac:dyDescent="0.3">
      <c r="X1412" s="17"/>
      <c r="AJ1412" s="25"/>
      <c r="AK1412" s="32"/>
    </row>
    <row r="1413" spans="24:37" x14ac:dyDescent="0.3">
      <c r="X1413" s="17"/>
      <c r="AJ1413" s="25"/>
      <c r="AK1413" s="32"/>
    </row>
    <row r="1414" spans="24:37" x14ac:dyDescent="0.3">
      <c r="X1414" s="17"/>
      <c r="AJ1414" s="25"/>
      <c r="AK1414" s="32"/>
    </row>
    <row r="1415" spans="24:37" x14ac:dyDescent="0.3">
      <c r="X1415" s="17"/>
      <c r="AJ1415" s="25"/>
      <c r="AK1415" s="32"/>
    </row>
    <row r="1416" spans="24:37" x14ac:dyDescent="0.3">
      <c r="X1416" s="17"/>
      <c r="AJ1416" s="25"/>
      <c r="AK1416" s="32"/>
    </row>
    <row r="1417" spans="24:37" x14ac:dyDescent="0.3">
      <c r="X1417" s="17"/>
      <c r="AJ1417" s="25"/>
      <c r="AK1417" s="32"/>
    </row>
    <row r="1418" spans="24:37" x14ac:dyDescent="0.3">
      <c r="X1418" s="17"/>
      <c r="AJ1418" s="25"/>
      <c r="AK1418" s="32"/>
    </row>
    <row r="1419" spans="24:37" x14ac:dyDescent="0.3">
      <c r="X1419" s="17"/>
      <c r="AJ1419" s="25"/>
      <c r="AK1419" s="32"/>
    </row>
    <row r="1420" spans="24:37" x14ac:dyDescent="0.3">
      <c r="X1420" s="17"/>
      <c r="AJ1420" s="25"/>
      <c r="AK1420" s="32"/>
    </row>
    <row r="1421" spans="24:37" x14ac:dyDescent="0.3">
      <c r="X1421" s="17"/>
      <c r="AJ1421" s="25"/>
      <c r="AK1421" s="32"/>
    </row>
    <row r="1422" spans="24:37" x14ac:dyDescent="0.3">
      <c r="X1422" s="17"/>
      <c r="AJ1422" s="25"/>
      <c r="AK1422" s="32"/>
    </row>
    <row r="1423" spans="24:37" x14ac:dyDescent="0.3">
      <c r="X1423" s="17"/>
      <c r="AJ1423" s="25"/>
      <c r="AK1423" s="32"/>
    </row>
    <row r="1424" spans="24:37" x14ac:dyDescent="0.3">
      <c r="X1424" s="17"/>
      <c r="AJ1424" s="25"/>
      <c r="AK1424" s="32"/>
    </row>
    <row r="1425" spans="24:37" x14ac:dyDescent="0.3">
      <c r="X1425" s="17"/>
      <c r="AJ1425" s="25"/>
      <c r="AK1425" s="32"/>
    </row>
    <row r="1426" spans="24:37" x14ac:dyDescent="0.3">
      <c r="X1426" s="17"/>
      <c r="AJ1426" s="25"/>
      <c r="AK1426" s="32"/>
    </row>
    <row r="1427" spans="24:37" x14ac:dyDescent="0.3">
      <c r="X1427" s="17"/>
      <c r="AJ1427" s="25"/>
      <c r="AK1427" s="32"/>
    </row>
    <row r="1428" spans="24:37" x14ac:dyDescent="0.3">
      <c r="X1428" s="17"/>
      <c r="AJ1428" s="25"/>
      <c r="AK1428" s="32"/>
    </row>
    <row r="1429" spans="24:37" x14ac:dyDescent="0.3">
      <c r="X1429" s="17"/>
      <c r="AJ1429" s="25"/>
      <c r="AK1429" s="32"/>
    </row>
    <row r="1430" spans="24:37" x14ac:dyDescent="0.3">
      <c r="X1430" s="17"/>
      <c r="AJ1430" s="25"/>
      <c r="AK1430" s="32"/>
    </row>
    <row r="1431" spans="24:37" x14ac:dyDescent="0.3">
      <c r="X1431" s="17"/>
      <c r="AJ1431" s="25"/>
      <c r="AK1431" s="32"/>
    </row>
    <row r="1432" spans="24:37" x14ac:dyDescent="0.3">
      <c r="X1432" s="17"/>
      <c r="AJ1432" s="25"/>
      <c r="AK1432" s="32"/>
    </row>
    <row r="1433" spans="24:37" x14ac:dyDescent="0.3">
      <c r="X1433" s="17"/>
      <c r="AJ1433" s="25"/>
      <c r="AK1433" s="32"/>
    </row>
    <row r="1434" spans="24:37" x14ac:dyDescent="0.3">
      <c r="X1434" s="17"/>
      <c r="AJ1434" s="25"/>
      <c r="AK1434" s="32"/>
    </row>
    <row r="1435" spans="24:37" x14ac:dyDescent="0.3">
      <c r="X1435" s="17"/>
      <c r="AJ1435" s="25"/>
      <c r="AK1435" s="32"/>
    </row>
    <row r="1436" spans="24:37" x14ac:dyDescent="0.3">
      <c r="X1436" s="17"/>
      <c r="AJ1436" s="25"/>
      <c r="AK1436" s="32"/>
    </row>
    <row r="1437" spans="24:37" x14ac:dyDescent="0.3">
      <c r="X1437" s="17"/>
      <c r="AJ1437" s="25"/>
      <c r="AK1437" s="32"/>
    </row>
    <row r="1438" spans="24:37" x14ac:dyDescent="0.3">
      <c r="X1438" s="17"/>
      <c r="AJ1438" s="25"/>
      <c r="AK1438" s="32"/>
    </row>
    <row r="1439" spans="24:37" x14ac:dyDescent="0.3">
      <c r="X1439" s="17"/>
      <c r="AJ1439" s="25"/>
      <c r="AK1439" s="32"/>
    </row>
    <row r="1440" spans="24:37" x14ac:dyDescent="0.3">
      <c r="X1440" s="17"/>
      <c r="AJ1440" s="25"/>
      <c r="AK1440" s="32"/>
    </row>
    <row r="1441" spans="24:37" x14ac:dyDescent="0.3">
      <c r="X1441" s="17"/>
      <c r="AJ1441" s="25"/>
      <c r="AK1441" s="32"/>
    </row>
    <row r="1442" spans="24:37" x14ac:dyDescent="0.3">
      <c r="X1442" s="17"/>
      <c r="AJ1442" s="25"/>
      <c r="AK1442" s="32"/>
    </row>
    <row r="1443" spans="24:37" x14ac:dyDescent="0.3">
      <c r="X1443" s="17"/>
      <c r="AJ1443" s="25"/>
      <c r="AK1443" s="32"/>
    </row>
    <row r="1444" spans="24:37" x14ac:dyDescent="0.3">
      <c r="X1444" s="17"/>
      <c r="AJ1444" s="25"/>
      <c r="AK1444" s="32"/>
    </row>
    <row r="1445" spans="24:37" x14ac:dyDescent="0.3">
      <c r="X1445" s="17"/>
      <c r="AJ1445" s="25"/>
      <c r="AK1445" s="32"/>
    </row>
    <row r="1446" spans="24:37" x14ac:dyDescent="0.3">
      <c r="X1446" s="17"/>
      <c r="AJ1446" s="25"/>
      <c r="AK1446" s="32"/>
    </row>
    <row r="1447" spans="24:37" x14ac:dyDescent="0.3">
      <c r="X1447" s="17"/>
      <c r="AJ1447" s="25"/>
      <c r="AK1447" s="32"/>
    </row>
    <row r="1448" spans="24:37" x14ac:dyDescent="0.3">
      <c r="X1448" s="17"/>
      <c r="AJ1448" s="25"/>
      <c r="AK1448" s="32"/>
    </row>
    <row r="1449" spans="24:37" x14ac:dyDescent="0.3">
      <c r="X1449" s="17"/>
      <c r="AJ1449" s="25"/>
      <c r="AK1449" s="32"/>
    </row>
    <row r="1450" spans="24:37" x14ac:dyDescent="0.3">
      <c r="X1450" s="17"/>
      <c r="AJ1450" s="25"/>
      <c r="AK1450" s="32"/>
    </row>
    <row r="1451" spans="24:37" x14ac:dyDescent="0.3">
      <c r="X1451" s="17"/>
      <c r="AJ1451" s="25"/>
      <c r="AK1451" s="32"/>
    </row>
    <row r="1452" spans="24:37" x14ac:dyDescent="0.3">
      <c r="X1452" s="17"/>
      <c r="AJ1452" s="25"/>
      <c r="AK1452" s="32"/>
    </row>
    <row r="1453" spans="24:37" x14ac:dyDescent="0.3">
      <c r="X1453" s="17"/>
      <c r="AJ1453" s="25"/>
      <c r="AK1453" s="32"/>
    </row>
    <row r="1454" spans="24:37" x14ac:dyDescent="0.3">
      <c r="X1454" s="17"/>
      <c r="AJ1454" s="25"/>
      <c r="AK1454" s="32"/>
    </row>
    <row r="1455" spans="24:37" x14ac:dyDescent="0.3">
      <c r="X1455" s="17"/>
      <c r="AJ1455" s="25"/>
      <c r="AK1455" s="32"/>
    </row>
    <row r="1456" spans="24:37" x14ac:dyDescent="0.3">
      <c r="X1456" s="17"/>
      <c r="AJ1456" s="25"/>
      <c r="AK1456" s="32"/>
    </row>
    <row r="1457" spans="24:37" x14ac:dyDescent="0.3">
      <c r="X1457" s="17"/>
      <c r="AJ1457" s="25"/>
      <c r="AK1457" s="32"/>
    </row>
    <row r="1458" spans="24:37" x14ac:dyDescent="0.3">
      <c r="X1458" s="17"/>
      <c r="AJ1458" s="25"/>
      <c r="AK1458" s="32"/>
    </row>
    <row r="1459" spans="24:37" x14ac:dyDescent="0.3">
      <c r="X1459" s="17"/>
      <c r="AJ1459" s="25"/>
      <c r="AK1459" s="32"/>
    </row>
    <row r="1460" spans="24:37" x14ac:dyDescent="0.3">
      <c r="X1460" s="17"/>
      <c r="AJ1460" s="25"/>
      <c r="AK1460" s="32"/>
    </row>
    <row r="1461" spans="24:37" x14ac:dyDescent="0.3">
      <c r="X1461" s="17"/>
      <c r="AJ1461" s="25"/>
      <c r="AK1461" s="32"/>
    </row>
    <row r="1462" spans="24:37" x14ac:dyDescent="0.3">
      <c r="X1462" s="17"/>
      <c r="AJ1462" s="25"/>
      <c r="AK1462" s="32"/>
    </row>
    <row r="1463" spans="24:37" x14ac:dyDescent="0.3">
      <c r="X1463" s="17"/>
      <c r="AJ1463" s="25"/>
      <c r="AK1463" s="32"/>
    </row>
    <row r="1464" spans="24:37" x14ac:dyDescent="0.3">
      <c r="X1464" s="17"/>
      <c r="AJ1464" s="25"/>
      <c r="AK1464" s="32"/>
    </row>
    <row r="1465" spans="24:37" x14ac:dyDescent="0.3">
      <c r="X1465" s="17"/>
      <c r="AJ1465" s="25"/>
      <c r="AK1465" s="32"/>
    </row>
    <row r="1466" spans="24:37" x14ac:dyDescent="0.3">
      <c r="X1466" s="17"/>
      <c r="AJ1466" s="25"/>
      <c r="AK1466" s="32"/>
    </row>
    <row r="1467" spans="24:37" x14ac:dyDescent="0.3">
      <c r="X1467" s="17"/>
      <c r="AJ1467" s="25"/>
      <c r="AK1467" s="32"/>
    </row>
    <row r="1468" spans="24:37" x14ac:dyDescent="0.3">
      <c r="X1468" s="17"/>
      <c r="AJ1468" s="25"/>
      <c r="AK1468" s="32"/>
    </row>
    <row r="1469" spans="24:37" x14ac:dyDescent="0.3">
      <c r="X1469" s="17"/>
      <c r="AJ1469" s="25"/>
      <c r="AK1469" s="32"/>
    </row>
    <row r="1470" spans="24:37" x14ac:dyDescent="0.3">
      <c r="X1470" s="17"/>
      <c r="AJ1470" s="25"/>
      <c r="AK1470" s="32"/>
    </row>
    <row r="1471" spans="24:37" x14ac:dyDescent="0.3">
      <c r="X1471" s="17"/>
      <c r="AJ1471" s="25"/>
      <c r="AK1471" s="32"/>
    </row>
    <row r="1472" spans="24:37" x14ac:dyDescent="0.3">
      <c r="X1472" s="17"/>
      <c r="AJ1472" s="25"/>
      <c r="AK1472" s="32"/>
    </row>
    <row r="1473" spans="24:37" x14ac:dyDescent="0.3">
      <c r="X1473" s="17"/>
      <c r="AJ1473" s="25"/>
      <c r="AK1473" s="32"/>
    </row>
    <row r="1474" spans="24:37" x14ac:dyDescent="0.3">
      <c r="X1474" s="17"/>
      <c r="AJ1474" s="25"/>
      <c r="AK1474" s="32"/>
    </row>
    <row r="1475" spans="24:37" x14ac:dyDescent="0.3">
      <c r="X1475" s="17"/>
      <c r="AJ1475" s="25"/>
      <c r="AK1475" s="32"/>
    </row>
    <row r="1476" spans="24:37" x14ac:dyDescent="0.3">
      <c r="X1476" s="17"/>
      <c r="AJ1476" s="25"/>
      <c r="AK1476" s="32"/>
    </row>
    <row r="1477" spans="24:37" x14ac:dyDescent="0.3">
      <c r="X1477" s="17"/>
      <c r="AJ1477" s="25"/>
      <c r="AK1477" s="32"/>
    </row>
    <row r="1478" spans="24:37" x14ac:dyDescent="0.3">
      <c r="X1478" s="17"/>
      <c r="AJ1478" s="25"/>
      <c r="AK1478" s="32"/>
    </row>
    <row r="1479" spans="24:37" x14ac:dyDescent="0.3">
      <c r="X1479" s="17"/>
      <c r="AJ1479" s="25"/>
      <c r="AK1479" s="32"/>
    </row>
    <row r="1480" spans="24:37" x14ac:dyDescent="0.3">
      <c r="X1480" s="17"/>
      <c r="AJ1480" s="25"/>
      <c r="AK1480" s="32"/>
    </row>
    <row r="1481" spans="24:37" x14ac:dyDescent="0.3">
      <c r="X1481" s="17"/>
      <c r="AJ1481" s="25"/>
      <c r="AK1481" s="32"/>
    </row>
    <row r="1482" spans="24:37" x14ac:dyDescent="0.3">
      <c r="X1482" s="17"/>
      <c r="AJ1482" s="25"/>
      <c r="AK1482" s="32"/>
    </row>
    <row r="1483" spans="24:37" x14ac:dyDescent="0.3">
      <c r="X1483" s="17"/>
      <c r="AJ1483" s="25"/>
      <c r="AK1483" s="32"/>
    </row>
    <row r="1484" spans="24:37" x14ac:dyDescent="0.3">
      <c r="X1484" s="17"/>
      <c r="AJ1484" s="25"/>
      <c r="AK1484" s="32"/>
    </row>
    <row r="1485" spans="24:37" x14ac:dyDescent="0.3">
      <c r="X1485" s="17"/>
      <c r="AJ1485" s="25"/>
      <c r="AK1485" s="32"/>
    </row>
    <row r="1486" spans="24:37" x14ac:dyDescent="0.3">
      <c r="X1486" s="17"/>
      <c r="AJ1486" s="25"/>
      <c r="AK1486" s="32"/>
    </row>
    <row r="1487" spans="24:37" x14ac:dyDescent="0.3">
      <c r="X1487" s="17"/>
      <c r="AJ1487" s="25"/>
      <c r="AK1487" s="32"/>
    </row>
    <row r="1488" spans="24:37" x14ac:dyDescent="0.3">
      <c r="X1488" s="17"/>
      <c r="AJ1488" s="25"/>
      <c r="AK1488" s="32"/>
    </row>
    <row r="1489" spans="24:37" x14ac:dyDescent="0.3">
      <c r="X1489" s="17"/>
      <c r="AJ1489" s="25"/>
      <c r="AK1489" s="32"/>
    </row>
    <row r="1490" spans="24:37" x14ac:dyDescent="0.3">
      <c r="X1490" s="17"/>
      <c r="AJ1490" s="25"/>
      <c r="AK1490" s="32"/>
    </row>
    <row r="1491" spans="24:37" x14ac:dyDescent="0.3">
      <c r="X1491" s="17"/>
      <c r="AJ1491" s="25"/>
      <c r="AK1491" s="32"/>
    </row>
    <row r="1492" spans="24:37" x14ac:dyDescent="0.3">
      <c r="X1492" s="17"/>
      <c r="AJ1492" s="25"/>
      <c r="AK1492" s="32"/>
    </row>
    <row r="1493" spans="24:37" x14ac:dyDescent="0.3">
      <c r="X1493" s="17"/>
      <c r="AJ1493" s="25"/>
      <c r="AK1493" s="32"/>
    </row>
    <row r="1494" spans="24:37" x14ac:dyDescent="0.3">
      <c r="X1494" s="17"/>
      <c r="AJ1494" s="25"/>
      <c r="AK1494" s="32"/>
    </row>
    <row r="1495" spans="24:37" x14ac:dyDescent="0.3">
      <c r="X1495" s="17"/>
      <c r="AJ1495" s="25"/>
      <c r="AK1495" s="32"/>
    </row>
    <row r="1496" spans="24:37" x14ac:dyDescent="0.3">
      <c r="X1496" s="17"/>
      <c r="AJ1496" s="25"/>
      <c r="AK1496" s="32"/>
    </row>
    <row r="1497" spans="24:37" x14ac:dyDescent="0.3">
      <c r="X1497" s="17"/>
      <c r="AJ1497" s="25"/>
      <c r="AK1497" s="32"/>
    </row>
    <row r="1498" spans="24:37" x14ac:dyDescent="0.3">
      <c r="X1498" s="17"/>
      <c r="AJ1498" s="25"/>
      <c r="AK1498" s="32"/>
    </row>
    <row r="1499" spans="24:37" x14ac:dyDescent="0.3">
      <c r="X1499" s="17"/>
      <c r="AJ1499" s="25"/>
      <c r="AK1499" s="32"/>
    </row>
    <row r="1500" spans="24:37" x14ac:dyDescent="0.3">
      <c r="X1500" s="17"/>
      <c r="AJ1500" s="25"/>
      <c r="AK1500" s="32"/>
    </row>
    <row r="1501" spans="24:37" x14ac:dyDescent="0.3">
      <c r="X1501" s="17"/>
      <c r="AJ1501" s="25"/>
      <c r="AK1501" s="32"/>
    </row>
    <row r="1502" spans="24:37" x14ac:dyDescent="0.3">
      <c r="X1502" s="17"/>
      <c r="AJ1502" s="25"/>
      <c r="AK1502" s="32"/>
    </row>
    <row r="1503" spans="24:37" x14ac:dyDescent="0.3">
      <c r="X1503" s="17"/>
      <c r="AJ1503" s="25"/>
      <c r="AK1503" s="32"/>
    </row>
    <row r="1504" spans="24:37" x14ac:dyDescent="0.3">
      <c r="X1504" s="17"/>
      <c r="AJ1504" s="25"/>
      <c r="AK1504" s="32"/>
    </row>
    <row r="1505" spans="24:37" x14ac:dyDescent="0.3">
      <c r="X1505" s="17"/>
      <c r="AJ1505" s="25"/>
      <c r="AK1505" s="32"/>
    </row>
    <row r="1506" spans="24:37" x14ac:dyDescent="0.3">
      <c r="X1506" s="17"/>
      <c r="AJ1506" s="25"/>
      <c r="AK1506" s="32"/>
    </row>
    <row r="1507" spans="24:37" x14ac:dyDescent="0.3">
      <c r="X1507" s="17"/>
      <c r="AJ1507" s="25"/>
      <c r="AK1507" s="32"/>
    </row>
    <row r="1508" spans="24:37" x14ac:dyDescent="0.3">
      <c r="X1508" s="17"/>
      <c r="AJ1508" s="25"/>
      <c r="AK1508" s="32"/>
    </row>
    <row r="1509" spans="24:37" x14ac:dyDescent="0.3">
      <c r="X1509" s="17"/>
      <c r="AJ1509" s="25"/>
      <c r="AK1509" s="32"/>
    </row>
    <row r="1510" spans="24:37" x14ac:dyDescent="0.3">
      <c r="X1510" s="17"/>
      <c r="AJ1510" s="25"/>
      <c r="AK1510" s="32"/>
    </row>
    <row r="1511" spans="24:37" x14ac:dyDescent="0.3">
      <c r="X1511" s="17"/>
      <c r="AJ1511" s="25"/>
      <c r="AK1511" s="32"/>
    </row>
    <row r="1512" spans="24:37" x14ac:dyDescent="0.3">
      <c r="X1512" s="17"/>
      <c r="AJ1512" s="25"/>
      <c r="AK1512" s="32"/>
    </row>
    <row r="1513" spans="24:37" x14ac:dyDescent="0.3">
      <c r="X1513" s="17"/>
      <c r="AJ1513" s="25"/>
      <c r="AK1513" s="32"/>
    </row>
    <row r="1514" spans="24:37" x14ac:dyDescent="0.3">
      <c r="X1514" s="17"/>
      <c r="AJ1514" s="25"/>
      <c r="AK1514" s="32"/>
    </row>
    <row r="1515" spans="24:37" x14ac:dyDescent="0.3">
      <c r="X1515" s="17"/>
      <c r="AJ1515" s="25"/>
      <c r="AK1515" s="32"/>
    </row>
    <row r="1516" spans="24:37" x14ac:dyDescent="0.3">
      <c r="X1516" s="17"/>
      <c r="AJ1516" s="25"/>
      <c r="AK1516" s="32"/>
    </row>
    <row r="1517" spans="24:37" x14ac:dyDescent="0.3">
      <c r="X1517" s="17"/>
      <c r="AJ1517" s="25"/>
      <c r="AK1517" s="32"/>
    </row>
    <row r="1518" spans="24:37" x14ac:dyDescent="0.3">
      <c r="X1518" s="17"/>
      <c r="AJ1518" s="25"/>
      <c r="AK1518" s="32"/>
    </row>
    <row r="1519" spans="24:37" x14ac:dyDescent="0.3">
      <c r="X1519" s="17"/>
      <c r="AJ1519" s="25"/>
      <c r="AK1519" s="32"/>
    </row>
    <row r="1520" spans="24:37" x14ac:dyDescent="0.3">
      <c r="X1520" s="17"/>
      <c r="AJ1520" s="25"/>
      <c r="AK1520" s="32"/>
    </row>
    <row r="1521" spans="24:37" x14ac:dyDescent="0.3">
      <c r="X1521" s="17"/>
      <c r="AJ1521" s="25"/>
      <c r="AK1521" s="32"/>
    </row>
    <row r="1522" spans="24:37" x14ac:dyDescent="0.3">
      <c r="X1522" s="17"/>
      <c r="AJ1522" s="25"/>
      <c r="AK1522" s="32"/>
    </row>
    <row r="1523" spans="24:37" x14ac:dyDescent="0.3">
      <c r="X1523" s="17"/>
      <c r="AJ1523" s="25"/>
      <c r="AK1523" s="32"/>
    </row>
    <row r="1524" spans="24:37" x14ac:dyDescent="0.3">
      <c r="X1524" s="17"/>
      <c r="AJ1524" s="25"/>
      <c r="AK1524" s="32"/>
    </row>
    <row r="1525" spans="24:37" x14ac:dyDescent="0.3">
      <c r="X1525" s="17"/>
      <c r="AJ1525" s="25"/>
      <c r="AK1525" s="32"/>
    </row>
    <row r="1526" spans="24:37" x14ac:dyDescent="0.3">
      <c r="X1526" s="17"/>
      <c r="AJ1526" s="25"/>
      <c r="AK1526" s="32"/>
    </row>
    <row r="1527" spans="24:37" x14ac:dyDescent="0.3">
      <c r="X1527" s="17"/>
      <c r="AJ1527" s="25"/>
      <c r="AK1527" s="32"/>
    </row>
    <row r="1528" spans="24:37" x14ac:dyDescent="0.3">
      <c r="X1528" s="17"/>
      <c r="AJ1528" s="25"/>
      <c r="AK1528" s="32"/>
    </row>
    <row r="1529" spans="24:37" x14ac:dyDescent="0.3">
      <c r="X1529" s="17"/>
      <c r="AJ1529" s="25"/>
      <c r="AK1529" s="32"/>
    </row>
    <row r="1530" spans="24:37" x14ac:dyDescent="0.3">
      <c r="X1530" s="17"/>
      <c r="AJ1530" s="25"/>
      <c r="AK1530" s="32"/>
    </row>
    <row r="1531" spans="24:37" x14ac:dyDescent="0.3">
      <c r="X1531" s="17"/>
      <c r="AJ1531" s="25"/>
      <c r="AK1531" s="32"/>
    </row>
    <row r="1532" spans="24:37" x14ac:dyDescent="0.3">
      <c r="X1532" s="17"/>
      <c r="AJ1532" s="25"/>
      <c r="AK1532" s="32"/>
    </row>
    <row r="1533" spans="24:37" x14ac:dyDescent="0.3">
      <c r="X1533" s="17"/>
      <c r="AJ1533" s="25"/>
      <c r="AK1533" s="32"/>
    </row>
    <row r="1534" spans="24:37" x14ac:dyDescent="0.3">
      <c r="X1534" s="17"/>
      <c r="AJ1534" s="25"/>
      <c r="AK1534" s="32"/>
    </row>
    <row r="1535" spans="24:37" x14ac:dyDescent="0.3">
      <c r="X1535" s="17"/>
      <c r="AJ1535" s="25"/>
      <c r="AK1535" s="32"/>
    </row>
    <row r="1536" spans="24:37" x14ac:dyDescent="0.3">
      <c r="X1536" s="17"/>
      <c r="AJ1536" s="25"/>
      <c r="AK1536" s="32"/>
    </row>
    <row r="1537" spans="24:37" x14ac:dyDescent="0.3">
      <c r="X1537" s="17"/>
      <c r="AJ1537" s="25"/>
      <c r="AK1537" s="32"/>
    </row>
    <row r="1538" spans="24:37" x14ac:dyDescent="0.3">
      <c r="X1538" s="17"/>
      <c r="AJ1538" s="25"/>
      <c r="AK1538" s="32"/>
    </row>
    <row r="1539" spans="24:37" x14ac:dyDescent="0.3">
      <c r="X1539" s="17"/>
      <c r="AJ1539" s="25"/>
      <c r="AK1539" s="32"/>
    </row>
    <row r="1540" spans="24:37" x14ac:dyDescent="0.3">
      <c r="X1540" s="17"/>
      <c r="AJ1540" s="25"/>
      <c r="AK1540" s="32"/>
    </row>
    <row r="1541" spans="24:37" x14ac:dyDescent="0.3">
      <c r="X1541" s="17"/>
      <c r="AJ1541" s="25"/>
      <c r="AK1541" s="32"/>
    </row>
    <row r="1542" spans="24:37" x14ac:dyDescent="0.3">
      <c r="X1542" s="17"/>
      <c r="AJ1542" s="25"/>
      <c r="AK1542" s="32"/>
    </row>
    <row r="1543" spans="24:37" x14ac:dyDescent="0.3">
      <c r="X1543" s="17"/>
      <c r="AJ1543" s="25"/>
      <c r="AK1543" s="32"/>
    </row>
    <row r="1544" spans="24:37" x14ac:dyDescent="0.3">
      <c r="X1544" s="17"/>
      <c r="AJ1544" s="25"/>
      <c r="AK1544" s="32"/>
    </row>
    <row r="1545" spans="24:37" x14ac:dyDescent="0.3">
      <c r="X1545" s="17"/>
      <c r="AJ1545" s="25"/>
      <c r="AK1545" s="32"/>
    </row>
    <row r="1546" spans="24:37" x14ac:dyDescent="0.3">
      <c r="X1546" s="17"/>
      <c r="AJ1546" s="25"/>
      <c r="AK1546" s="32"/>
    </row>
    <row r="1547" spans="24:37" x14ac:dyDescent="0.3">
      <c r="X1547" s="17"/>
      <c r="AJ1547" s="25"/>
      <c r="AK1547" s="32"/>
    </row>
    <row r="1548" spans="24:37" x14ac:dyDescent="0.3">
      <c r="X1548" s="17"/>
      <c r="AJ1548" s="25"/>
      <c r="AK1548" s="32"/>
    </row>
    <row r="1549" spans="24:37" x14ac:dyDescent="0.3">
      <c r="X1549" s="17"/>
      <c r="AJ1549" s="25"/>
      <c r="AK1549" s="32"/>
    </row>
    <row r="1550" spans="24:37" x14ac:dyDescent="0.3">
      <c r="X1550" s="17"/>
      <c r="AJ1550" s="25"/>
      <c r="AK1550" s="32"/>
    </row>
    <row r="1551" spans="24:37" x14ac:dyDescent="0.3">
      <c r="X1551" s="17"/>
      <c r="AJ1551" s="25"/>
      <c r="AK1551" s="32"/>
    </row>
    <row r="1552" spans="24:37" x14ac:dyDescent="0.3">
      <c r="X1552" s="17"/>
      <c r="AJ1552" s="25"/>
      <c r="AK1552" s="32"/>
    </row>
    <row r="1553" spans="24:37" x14ac:dyDescent="0.3">
      <c r="X1553" s="17"/>
      <c r="AJ1553" s="25"/>
      <c r="AK1553" s="32"/>
    </row>
    <row r="1554" spans="24:37" x14ac:dyDescent="0.3">
      <c r="X1554" s="17"/>
      <c r="AJ1554" s="25"/>
      <c r="AK1554" s="32"/>
    </row>
    <row r="1555" spans="24:37" x14ac:dyDescent="0.3">
      <c r="X1555" s="17"/>
      <c r="AJ1555" s="25"/>
      <c r="AK1555" s="32"/>
    </row>
    <row r="1556" spans="24:37" x14ac:dyDescent="0.3">
      <c r="X1556" s="17"/>
      <c r="AJ1556" s="25"/>
      <c r="AK1556" s="32"/>
    </row>
    <row r="1557" spans="24:37" x14ac:dyDescent="0.3">
      <c r="X1557" s="17"/>
      <c r="AJ1557" s="25"/>
      <c r="AK1557" s="32"/>
    </row>
    <row r="1558" spans="24:37" x14ac:dyDescent="0.3">
      <c r="X1558" s="17"/>
      <c r="AJ1558" s="25"/>
      <c r="AK1558" s="32"/>
    </row>
    <row r="1559" spans="24:37" x14ac:dyDescent="0.3">
      <c r="X1559" s="17"/>
      <c r="AJ1559" s="25"/>
      <c r="AK1559" s="32"/>
    </row>
    <row r="1560" spans="24:37" x14ac:dyDescent="0.3">
      <c r="X1560" s="17"/>
      <c r="AJ1560" s="25"/>
      <c r="AK1560" s="32"/>
    </row>
    <row r="1561" spans="24:37" x14ac:dyDescent="0.3">
      <c r="X1561" s="17"/>
      <c r="AJ1561" s="25"/>
      <c r="AK1561" s="32"/>
    </row>
    <row r="1562" spans="24:37" x14ac:dyDescent="0.3">
      <c r="X1562" s="17"/>
      <c r="AJ1562" s="25"/>
      <c r="AK1562" s="32"/>
    </row>
    <row r="1563" spans="24:37" x14ac:dyDescent="0.3">
      <c r="X1563" s="17"/>
      <c r="AJ1563" s="25"/>
      <c r="AK1563" s="32"/>
    </row>
    <row r="1564" spans="24:37" x14ac:dyDescent="0.3">
      <c r="X1564" s="17"/>
      <c r="AJ1564" s="25"/>
      <c r="AK1564" s="32"/>
    </row>
    <row r="1565" spans="24:37" x14ac:dyDescent="0.3">
      <c r="X1565" s="17"/>
      <c r="AJ1565" s="25"/>
      <c r="AK1565" s="32"/>
    </row>
    <row r="1566" spans="24:37" x14ac:dyDescent="0.3">
      <c r="X1566" s="17"/>
      <c r="AJ1566" s="25"/>
      <c r="AK1566" s="32"/>
    </row>
    <row r="1567" spans="24:37" x14ac:dyDescent="0.3">
      <c r="X1567" s="17"/>
      <c r="AJ1567" s="25"/>
      <c r="AK1567" s="32"/>
    </row>
    <row r="1568" spans="24:37" x14ac:dyDescent="0.3">
      <c r="X1568" s="17"/>
      <c r="AJ1568" s="25"/>
      <c r="AK1568" s="32"/>
    </row>
    <row r="1569" spans="24:37" x14ac:dyDescent="0.3">
      <c r="X1569" s="17"/>
      <c r="AJ1569" s="25"/>
      <c r="AK1569" s="32"/>
    </row>
    <row r="1570" spans="24:37" x14ac:dyDescent="0.3">
      <c r="X1570" s="17"/>
      <c r="AJ1570" s="25"/>
      <c r="AK1570" s="32"/>
    </row>
    <row r="1571" spans="24:37" x14ac:dyDescent="0.3">
      <c r="X1571" s="17"/>
      <c r="AJ1571" s="25"/>
      <c r="AK1571" s="32"/>
    </row>
    <row r="1572" spans="24:37" x14ac:dyDescent="0.3">
      <c r="X1572" s="17"/>
      <c r="AJ1572" s="25"/>
      <c r="AK1572" s="32"/>
    </row>
    <row r="1573" spans="24:37" x14ac:dyDescent="0.3">
      <c r="X1573" s="17"/>
      <c r="AJ1573" s="25"/>
      <c r="AK1573" s="32"/>
    </row>
    <row r="1574" spans="24:37" x14ac:dyDescent="0.3">
      <c r="X1574" s="17"/>
      <c r="AJ1574" s="25"/>
      <c r="AK1574" s="32"/>
    </row>
    <row r="1575" spans="24:37" x14ac:dyDescent="0.3">
      <c r="X1575" s="17"/>
      <c r="AJ1575" s="25"/>
      <c r="AK1575" s="32"/>
    </row>
    <row r="1576" spans="24:37" x14ac:dyDescent="0.3">
      <c r="X1576" s="17"/>
      <c r="AJ1576" s="25"/>
      <c r="AK1576" s="32"/>
    </row>
    <row r="1577" spans="24:37" x14ac:dyDescent="0.3">
      <c r="X1577" s="17"/>
      <c r="AJ1577" s="25"/>
      <c r="AK1577" s="32"/>
    </row>
    <row r="1578" spans="24:37" x14ac:dyDescent="0.3">
      <c r="X1578" s="17"/>
      <c r="AJ1578" s="25"/>
      <c r="AK1578" s="32"/>
    </row>
    <row r="1579" spans="24:37" x14ac:dyDescent="0.3">
      <c r="X1579" s="17"/>
      <c r="AJ1579" s="25"/>
      <c r="AK1579" s="32"/>
    </row>
    <row r="1580" spans="24:37" x14ac:dyDescent="0.3">
      <c r="X1580" s="17"/>
      <c r="AJ1580" s="25"/>
      <c r="AK1580" s="32"/>
    </row>
    <row r="1581" spans="24:37" x14ac:dyDescent="0.3">
      <c r="X1581" s="17"/>
      <c r="AJ1581" s="25"/>
      <c r="AK1581" s="32"/>
    </row>
    <row r="1582" spans="24:37" x14ac:dyDescent="0.3">
      <c r="X1582" s="17"/>
      <c r="AJ1582" s="25"/>
      <c r="AK1582" s="32"/>
    </row>
    <row r="1583" spans="24:37" x14ac:dyDescent="0.3">
      <c r="X1583" s="17"/>
      <c r="AJ1583" s="25"/>
      <c r="AK1583" s="32"/>
    </row>
    <row r="1584" spans="24:37" x14ac:dyDescent="0.3">
      <c r="X1584" s="17"/>
      <c r="AJ1584" s="25"/>
      <c r="AK1584" s="32"/>
    </row>
    <row r="1585" spans="24:37" x14ac:dyDescent="0.3">
      <c r="X1585" s="17"/>
      <c r="AJ1585" s="25"/>
      <c r="AK1585" s="32"/>
    </row>
    <row r="1586" spans="24:37" x14ac:dyDescent="0.3">
      <c r="X1586" s="17"/>
      <c r="AJ1586" s="25"/>
      <c r="AK1586" s="32"/>
    </row>
    <row r="1587" spans="24:37" x14ac:dyDescent="0.3">
      <c r="X1587" s="17"/>
      <c r="AJ1587" s="25"/>
      <c r="AK1587" s="32"/>
    </row>
    <row r="1588" spans="24:37" x14ac:dyDescent="0.3">
      <c r="X1588" s="17"/>
      <c r="AJ1588" s="25"/>
      <c r="AK1588" s="32"/>
    </row>
    <row r="1589" spans="24:37" x14ac:dyDescent="0.3">
      <c r="X1589" s="17"/>
      <c r="AJ1589" s="25"/>
      <c r="AK1589" s="32"/>
    </row>
    <row r="1590" spans="24:37" x14ac:dyDescent="0.3">
      <c r="X1590" s="17"/>
      <c r="AJ1590" s="25"/>
      <c r="AK1590" s="32"/>
    </row>
    <row r="1591" spans="24:37" x14ac:dyDescent="0.3">
      <c r="X1591" s="17"/>
      <c r="AJ1591" s="25"/>
      <c r="AK1591" s="32"/>
    </row>
    <row r="1592" spans="24:37" x14ac:dyDescent="0.3">
      <c r="X1592" s="17"/>
      <c r="AJ1592" s="25"/>
      <c r="AK1592" s="32"/>
    </row>
    <row r="1593" spans="24:37" x14ac:dyDescent="0.3">
      <c r="X1593" s="17"/>
      <c r="AJ1593" s="25"/>
      <c r="AK1593" s="32"/>
    </row>
    <row r="1594" spans="24:37" x14ac:dyDescent="0.3">
      <c r="X1594" s="17"/>
      <c r="AJ1594" s="25"/>
      <c r="AK1594" s="32"/>
    </row>
    <row r="1595" spans="24:37" x14ac:dyDescent="0.3">
      <c r="X1595" s="17"/>
      <c r="AJ1595" s="25"/>
      <c r="AK1595" s="32"/>
    </row>
    <row r="1596" spans="24:37" x14ac:dyDescent="0.3">
      <c r="X1596" s="17"/>
      <c r="AJ1596" s="25"/>
      <c r="AK1596" s="32"/>
    </row>
    <row r="1597" spans="24:37" x14ac:dyDescent="0.3">
      <c r="X1597" s="17"/>
      <c r="AJ1597" s="25"/>
      <c r="AK1597" s="32"/>
    </row>
    <row r="1598" spans="24:37" x14ac:dyDescent="0.3">
      <c r="X1598" s="17"/>
      <c r="AJ1598" s="25"/>
      <c r="AK1598" s="32"/>
    </row>
    <row r="1599" spans="24:37" x14ac:dyDescent="0.3">
      <c r="X1599" s="17"/>
      <c r="AJ1599" s="25"/>
      <c r="AK1599" s="32"/>
    </row>
    <row r="1600" spans="24:37" x14ac:dyDescent="0.3">
      <c r="X1600" s="17"/>
      <c r="AJ1600" s="25"/>
      <c r="AK1600" s="32"/>
    </row>
    <row r="1601" spans="24:37" x14ac:dyDescent="0.3">
      <c r="X1601" s="17"/>
      <c r="AJ1601" s="25"/>
      <c r="AK1601" s="32"/>
    </row>
    <row r="1602" spans="24:37" x14ac:dyDescent="0.3">
      <c r="X1602" s="17"/>
      <c r="AJ1602" s="25"/>
      <c r="AK1602" s="32"/>
    </row>
    <row r="1603" spans="24:37" x14ac:dyDescent="0.3">
      <c r="X1603" s="17"/>
      <c r="AJ1603" s="25"/>
      <c r="AK1603" s="32"/>
    </row>
    <row r="1604" spans="24:37" x14ac:dyDescent="0.3">
      <c r="X1604" s="17"/>
      <c r="AJ1604" s="25"/>
      <c r="AK1604" s="32"/>
    </row>
    <row r="1605" spans="24:37" x14ac:dyDescent="0.3">
      <c r="X1605" s="17"/>
      <c r="AJ1605" s="25"/>
      <c r="AK1605" s="32"/>
    </row>
    <row r="1606" spans="24:37" x14ac:dyDescent="0.3">
      <c r="X1606" s="17"/>
      <c r="AJ1606" s="25"/>
      <c r="AK1606" s="32"/>
    </row>
    <row r="1607" spans="24:37" x14ac:dyDescent="0.3">
      <c r="X1607" s="17"/>
      <c r="AJ1607" s="25"/>
      <c r="AK1607" s="32"/>
    </row>
    <row r="1608" spans="24:37" x14ac:dyDescent="0.3">
      <c r="X1608" s="17"/>
      <c r="AJ1608" s="25"/>
      <c r="AK1608" s="32"/>
    </row>
    <row r="1609" spans="24:37" x14ac:dyDescent="0.3">
      <c r="X1609" s="17"/>
      <c r="AJ1609" s="25"/>
      <c r="AK1609" s="32"/>
    </row>
    <row r="1610" spans="24:37" x14ac:dyDescent="0.3">
      <c r="X1610" s="17"/>
      <c r="AJ1610" s="25"/>
      <c r="AK1610" s="32"/>
    </row>
    <row r="1611" spans="24:37" x14ac:dyDescent="0.3">
      <c r="X1611" s="17"/>
      <c r="AJ1611" s="25"/>
      <c r="AK1611" s="32"/>
    </row>
    <row r="1612" spans="24:37" x14ac:dyDescent="0.3">
      <c r="X1612" s="17"/>
      <c r="AJ1612" s="25"/>
      <c r="AK1612" s="32"/>
    </row>
    <row r="1613" spans="24:37" x14ac:dyDescent="0.3">
      <c r="X1613" s="17"/>
      <c r="AJ1613" s="25"/>
      <c r="AK1613" s="32"/>
    </row>
    <row r="1614" spans="24:37" x14ac:dyDescent="0.3">
      <c r="X1614" s="17"/>
      <c r="AJ1614" s="25"/>
      <c r="AK1614" s="32"/>
    </row>
    <row r="1615" spans="24:37" x14ac:dyDescent="0.3">
      <c r="X1615" s="17"/>
      <c r="AJ1615" s="25"/>
      <c r="AK1615" s="32"/>
    </row>
    <row r="1616" spans="24:37" x14ac:dyDescent="0.3">
      <c r="X1616" s="17"/>
      <c r="AJ1616" s="25"/>
      <c r="AK1616" s="32"/>
    </row>
    <row r="1617" spans="24:37" x14ac:dyDescent="0.3">
      <c r="X1617" s="17"/>
      <c r="AJ1617" s="25"/>
      <c r="AK1617" s="32"/>
    </row>
    <row r="1618" spans="24:37" x14ac:dyDescent="0.3">
      <c r="X1618" s="17"/>
      <c r="AJ1618" s="25"/>
      <c r="AK1618" s="32"/>
    </row>
    <row r="1619" spans="24:37" x14ac:dyDescent="0.3">
      <c r="X1619" s="17"/>
      <c r="AJ1619" s="25"/>
      <c r="AK1619" s="32"/>
    </row>
    <row r="1620" spans="24:37" x14ac:dyDescent="0.3">
      <c r="X1620" s="17"/>
      <c r="AJ1620" s="25"/>
      <c r="AK1620" s="32"/>
    </row>
    <row r="1621" spans="24:37" x14ac:dyDescent="0.3">
      <c r="X1621" s="17"/>
      <c r="AJ1621" s="25"/>
      <c r="AK1621" s="32"/>
    </row>
    <row r="1622" spans="24:37" x14ac:dyDescent="0.3">
      <c r="X1622" s="17"/>
      <c r="AJ1622" s="25"/>
      <c r="AK1622" s="32"/>
    </row>
    <row r="1623" spans="24:37" x14ac:dyDescent="0.3">
      <c r="X1623" s="17"/>
      <c r="AJ1623" s="25"/>
      <c r="AK1623" s="3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</dc:creator>
  <cp:lastModifiedBy>Niklas Strömbeck</cp:lastModifiedBy>
  <dcterms:created xsi:type="dcterms:W3CDTF">2023-04-28T08:20:01Z</dcterms:created>
  <dcterms:modified xsi:type="dcterms:W3CDTF">2024-09-11T12:27:34Z</dcterms:modified>
</cp:coreProperties>
</file>