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<sst xmlns="http://schemas.openxmlformats.org/spreadsheetml/2006/main" count="28" uniqueCount="24">
  <si>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>ModbusSlaveTCP_HMI_CurDate_9=(((IO_AI6_2_ch_4-4000.0)/(16000.0))*(Ai2ch04_Hi-Ai2ch04_Lo)+Ai2ch04_Lo)</t>
  </si>
  <si>
    <t>Шкала Верх</t>
  </si>
  <si>
    <t>Шкала Низ</t>
  </si>
  <si>
    <t>// (0,001*35,16)/к * (сред за 20 мин. Вg)/3600 * Сi(сред конц за 20 мин.)</t>
  </si>
  <si>
    <t>Ток</t>
  </si>
  <si>
    <t>(MCD_0*1.25*(21/(21-MCD_2))/3.5)</t>
  </si>
  <si>
    <t>CO</t>
  </si>
  <si>
    <t>NO</t>
  </si>
  <si>
    <t>NO2</t>
  </si>
  <si>
    <t>CO2</t>
  </si>
  <si>
    <t>Nox</t>
  </si>
  <si>
    <t>CH4</t>
  </si>
  <si>
    <t>к</t>
  </si>
  <si>
    <t>расход</t>
  </si>
  <si>
    <t>кислород</t>
  </si>
  <si>
    <t>тек.знач.</t>
  </si>
  <si>
    <t>г/с</t>
  </si>
  <si>
    <t>Расход</t>
  </si>
  <si>
    <t>Кислород</t>
  </si>
  <si>
    <t>в</t>
  </si>
  <si>
    <t>н</t>
  </si>
  <si>
    <t>кг/ч</t>
  </si>
  <si>
    <t>м3/ч</t>
  </si>
  <si>
    <t>тек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</si>
</sst>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669900"/>
        <bgColor rgb="FF339966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>
        <color rgb="FF000080"/>
      </top>
      <bottom style="medium">
        <color rgb="FF000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Q20" activeCellId="0" sqref="Q20"/>
    </sheetView>
  </sheetViews>
  <sheetFormatPr defaultRowHeight="15"/>
  <cols>
    <col collapsed="false" hidden="false" max="6" min="1" style="0" width="8.50510204081633"/>
    <col collapsed="false" hidden="false" max="7" min="7" style="0" width="9.04591836734694"/>
    <col collapsed="false" hidden="false" max="9" min="8" style="0" width="8.50510204081633"/>
    <col collapsed="false" hidden="false" max="10" min="10" style="0" width="12.5561224489796"/>
    <col collapsed="false" hidden="false" max="1025" min="11" style="0" width="8.50510204081633"/>
  </cols>
  <sheetData>
    <row r="1" customFormat="false" ht="15" hidden="false" customHeight="false" outlineLevel="0" collapsed="false">
      <c r="A1" s="0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J3" s="1" t="s">
        <v>1</v>
      </c>
      <c r="K3" s="2" t="n">
        <v>2000</v>
      </c>
      <c r="L3" s="2" t="n">
        <v>500</v>
      </c>
      <c r="M3" s="2" t="n">
        <v>500</v>
      </c>
      <c r="N3" s="2" t="n">
        <v>15</v>
      </c>
      <c r="O3" s="2" t="n">
        <v>500</v>
      </c>
      <c r="P3" s="3" t="n">
        <v>500</v>
      </c>
    </row>
    <row r="4" customFormat="false" ht="15.75" hidden="false" customHeight="false" outlineLevel="0" collapsed="false">
      <c r="J4" s="4" t="s">
        <v>2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6" t="n">
        <v>0</v>
      </c>
    </row>
    <row r="6" customFormat="false" ht="13.8" hidden="false" customHeight="false" outlineLevel="0" collapsed="false">
      <c r="A6" s="0" t="s">
        <v>3</v>
      </c>
      <c r="J6" s="7" t="s">
        <v>4</v>
      </c>
      <c r="K6" s="8" t="n">
        <v>10000</v>
      </c>
      <c r="L6" s="9" t="n">
        <v>10000</v>
      </c>
      <c r="M6" s="9" t="n">
        <v>10000</v>
      </c>
      <c r="N6" s="8" t="n">
        <v>10000</v>
      </c>
      <c r="O6" s="9" t="n">
        <v>10000</v>
      </c>
      <c r="P6" s="9" t="n">
        <v>10000</v>
      </c>
    </row>
    <row r="7" customFormat="false" ht="13.8" hidden="false" customHeight="false" outlineLevel="0" collapsed="false">
      <c r="A7" s="0" t="s">
        <v>5</v>
      </c>
      <c r="J7" s="1"/>
      <c r="K7" s="10" t="s">
        <v>6</v>
      </c>
      <c r="L7" s="10" t="s">
        <v>7</v>
      </c>
      <c r="M7" s="10" t="s">
        <v>8</v>
      </c>
      <c r="N7" s="10" t="s">
        <v>9</v>
      </c>
      <c r="O7" s="10" t="s">
        <v>10</v>
      </c>
      <c r="P7" s="11" t="s">
        <v>11</v>
      </c>
    </row>
    <row r="8" customFormat="false" ht="15" hidden="false" customHeight="false" outlineLevel="0" collapsed="false">
      <c r="J8" s="12"/>
      <c r="K8" s="13" t="n">
        <v>1.25</v>
      </c>
      <c r="L8" s="13" t="n">
        <v>2.054</v>
      </c>
      <c r="M8" s="13" t="n">
        <v>2.054</v>
      </c>
      <c r="N8" s="13" t="n">
        <v>1.96</v>
      </c>
      <c r="O8" s="13" t="n">
        <v>2.054</v>
      </c>
      <c r="P8" s="14" t="n">
        <v>0.72</v>
      </c>
    </row>
    <row r="9" customFormat="false" ht="15" hidden="false" customHeight="false" outlineLevel="0" collapsed="false">
      <c r="J9" s="12" t="s">
        <v>12</v>
      </c>
      <c r="K9" s="13" t="n">
        <v>1.078</v>
      </c>
      <c r="L9" s="13" t="n">
        <v>1.078</v>
      </c>
      <c r="M9" s="13" t="n">
        <v>1.078</v>
      </c>
      <c r="N9" s="13" t="n">
        <v>1.078</v>
      </c>
      <c r="O9" s="13" t="n">
        <v>1.078</v>
      </c>
      <c r="P9" s="14" t="n">
        <v>1.078</v>
      </c>
    </row>
    <row r="10" customFormat="false" ht="15" hidden="false" customHeight="false" outlineLevel="0" collapsed="false">
      <c r="J10" s="12" t="s">
        <v>13</v>
      </c>
      <c r="K10" s="13" t="n">
        <f aca="false">K21</f>
        <v>7758.62068965517</v>
      </c>
      <c r="L10" s="13" t="n">
        <f aca="false">K21</f>
        <v>7758.62068965517</v>
      </c>
      <c r="M10" s="13" t="n">
        <f aca="false">K21</f>
        <v>7758.62068965517</v>
      </c>
      <c r="N10" s="13" t="n">
        <f aca="false">K21</f>
        <v>7758.62068965517</v>
      </c>
      <c r="O10" s="13" t="n">
        <f aca="false">K21</f>
        <v>7758.62068965517</v>
      </c>
      <c r="P10" s="13" t="n">
        <f aca="false">K21</f>
        <v>7758.62068965517</v>
      </c>
    </row>
    <row r="11" customFormat="false" ht="15.75" hidden="false" customHeight="false" outlineLevel="0" collapsed="false">
      <c r="J11" s="4" t="s">
        <v>14</v>
      </c>
      <c r="K11" s="15" t="n">
        <f aca="false">N21</f>
        <v>7.875</v>
      </c>
      <c r="L11" s="15" t="n">
        <f aca="false">N21</f>
        <v>7.875</v>
      </c>
      <c r="M11" s="15" t="n">
        <f aca="false">N21</f>
        <v>7.875</v>
      </c>
      <c r="N11" s="15" t="n">
        <f aca="false">N21</f>
        <v>7.875</v>
      </c>
      <c r="O11" s="15" t="n">
        <f aca="false">N21</f>
        <v>7.875</v>
      </c>
      <c r="P11" s="15" t="n">
        <f aca="false">N21</f>
        <v>7.875</v>
      </c>
    </row>
    <row r="12" customFormat="false" ht="15.75" hidden="false" customHeight="false" outlineLevel="0" collapsed="false">
      <c r="J12" s="4" t="s">
        <v>15</v>
      </c>
      <c r="K12" s="16" t="n">
        <f aca="false">(((K6-4000)/(16000))* (K3-K4)+K4)</f>
        <v>750</v>
      </c>
      <c r="L12" s="17" t="n">
        <f aca="false">(((L6-4000)/(16000))* (L3-L4)+L4)</f>
        <v>187.5</v>
      </c>
      <c r="M12" s="17" t="n">
        <f aca="false">(((M6-4000)/(16000))* (M3-M4)+M4)</f>
        <v>187.5</v>
      </c>
      <c r="N12" s="17" t="n">
        <f aca="false">(((N6-4000)/(16000))* (N3-N4)+N4)</f>
        <v>5.625</v>
      </c>
      <c r="O12" s="17" t="n">
        <f aca="false">(((O6-4000)/(16000))* (O3-O4)+O4)</f>
        <v>187.5</v>
      </c>
      <c r="P12" s="18" t="n">
        <f aca="false">(((P6-4000)/(16000))* (P3-P4)+P4)</f>
        <v>187.5</v>
      </c>
    </row>
    <row r="13" customFormat="false" ht="13.8" hidden="false" customHeight="false" outlineLevel="0" collapsed="false">
      <c r="J13" s="19" t="s">
        <v>16</v>
      </c>
      <c r="K13" s="20" t="n">
        <f aca="false">(0.001*35.16)/K9 * K10/3600 *  K12*K8*(21/(21-K11))/3.5</f>
        <v>30.1255746364824</v>
      </c>
      <c r="L13" s="20" t="n">
        <f aca="false">(0.001*35.16)/L9 * L10/3600 * (L12*L8*(21/(21-L11))/3.5 )*0.13</f>
        <v>1.60882618788671</v>
      </c>
      <c r="M13" s="20" t="n">
        <f aca="false">(0.001*35.16)/M9 * M10/3600 * (M12*M8*(21/(21-M11))/3.5 )*0.8</f>
        <v>9.90046884853359</v>
      </c>
      <c r="N13" s="20" t="n">
        <f aca="false">(0.001*35.16)/N9 * N10/3600 * (N12*N8*(21/(21-N11))/3.5 )*10000</f>
        <v>3542.76757725034</v>
      </c>
      <c r="O13" s="20" t="n">
        <f aca="false">(0.001*35.16)/O9 * O10/3600 * (O12*O8*(21/(21-O11))/3.5 )</f>
        <v>12.375586060667</v>
      </c>
      <c r="P13" s="20" t="n">
        <f aca="false">(0.001*35.16)/P9 * P10/3600 * (P12*P8*(21/(21-P11))/3.5 )</f>
        <v>4.33808274765347</v>
      </c>
    </row>
    <row r="14" customFormat="false" ht="15" hidden="false" customHeight="false" outlineLevel="0" collapsed="false">
      <c r="H14" s="21"/>
    </row>
    <row r="15" customFormat="false" ht="13.8" hidden="false" customHeight="false" outlineLevel="0" collapsed="false">
      <c r="H15" s="22"/>
      <c r="J15" s="0" t="s">
        <v>17</v>
      </c>
      <c r="M15" s="0" t="s">
        <v>18</v>
      </c>
    </row>
    <row r="16" customFormat="false" ht="13.8" hidden="false" customHeight="false" outlineLevel="0" collapsed="false">
      <c r="J16" s="23" t="s">
        <v>19</v>
      </c>
      <c r="K16" s="3" t="n">
        <v>15000</v>
      </c>
      <c r="M16" s="24" t="s">
        <v>19</v>
      </c>
      <c r="N16" s="25" t="n">
        <v>21</v>
      </c>
    </row>
    <row r="17" customFormat="false" ht="13.8" hidden="false" customHeight="false" outlineLevel="0" collapsed="false">
      <c r="J17" s="26" t="s">
        <v>20</v>
      </c>
      <c r="K17" s="14" t="n">
        <v>0</v>
      </c>
      <c r="M17" s="27" t="s">
        <v>20</v>
      </c>
      <c r="N17" s="28" t="n">
        <v>0</v>
      </c>
    </row>
    <row r="18" customFormat="false" ht="13.8" hidden="false" customHeight="false" outlineLevel="0" collapsed="false">
      <c r="J18" s="29" t="s">
        <v>4</v>
      </c>
      <c r="K18" s="30" t="n">
        <v>10000</v>
      </c>
      <c r="M18" s="31" t="s">
        <v>4</v>
      </c>
      <c r="N18" s="32" t="n">
        <v>10000</v>
      </c>
    </row>
    <row r="19" customFormat="false" ht="13.8" hidden="false" customHeight="false" outlineLevel="0" collapsed="false">
      <c r="J19" s="26"/>
      <c r="K19" s="14"/>
      <c r="M19" s="27"/>
      <c r="N19" s="28"/>
    </row>
    <row r="20" customFormat="false" ht="13.8" hidden="false" customHeight="false" outlineLevel="0" collapsed="false">
      <c r="J20" s="26" t="s">
        <v>21</v>
      </c>
      <c r="K20" s="14" t="n">
        <f aca="false">(((K18-4000)/(16000))* (K16-K17)+K17)</f>
        <v>5625</v>
      </c>
      <c r="M20" s="33"/>
      <c r="N20" s="28"/>
    </row>
    <row r="21" customFormat="false" ht="13.8" hidden="false" customHeight="false" outlineLevel="0" collapsed="false">
      <c r="J21" s="34" t="s">
        <v>22</v>
      </c>
      <c r="K21" s="35" t="n">
        <f aca="false">K20/0.725</f>
        <v>7758.62068965517</v>
      </c>
      <c r="M21" s="36" t="s">
        <v>23</v>
      </c>
      <c r="N21" s="37" t="n">
        <f aca="false">(((N18-4000)/(16000))* (N16-N17)+N17)</f>
        <v>7.875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LibreOffice/5.0.3.2$Windows_x86 LibreOffice_project/e5f16313668ac592c1bfb310f4390624e3dbfb75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2016-10-19T09:40:50Z</dcterms:created>
  <dc:creator>Шашков Артём</dc:creator>
  <dc:language>ru-RU</dc:language>
  <dcterms:modified xsi:type="dcterms:W3CDTF">2016-11-04T15:40:51Z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