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Project-Margay\"/>
    </mc:Choice>
  </mc:AlternateContent>
  <xr:revisionPtr revIDLastSave="0" documentId="8_{2A8354C3-749A-4D20-A02A-6C76B8A78585}" xr6:coauthVersionLast="28" xr6:coauthVersionMax="28" xr10:uidLastSave="{00000000-0000-0000-0000-000000000000}"/>
  <bookViews>
    <workbookView xWindow="0" yWindow="0" windowWidth="29010" windowHeight="12225" activeTab="1" xr2:uid="{565C2730-CE25-47D3-A1E3-2AE83C621887}"/>
  </bookViews>
  <sheets>
    <sheet name="Sheet2" sheetId="2" r:id="rId1"/>
    <sheet name="Margay_Min_v0-0-0" sheetId="1" r:id="rId2"/>
  </sheets>
  <definedNames>
    <definedName name="ExternalData_1" localSheetId="0" hidden="1">Sheet2!$A$1:$E$45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N38" i="1"/>
  <c r="N41" i="1"/>
  <c r="K27" i="1"/>
  <c r="K10" i="1"/>
  <c r="K11" i="1"/>
  <c r="K22" i="1"/>
  <c r="K12" i="1"/>
  <c r="K13" i="1"/>
  <c r="K21" i="1"/>
  <c r="K14" i="1"/>
  <c r="K15" i="1"/>
  <c r="K28" i="1"/>
  <c r="K23" i="1"/>
  <c r="K24" i="1"/>
  <c r="K25" i="1"/>
  <c r="K29" i="1"/>
  <c r="K30" i="1"/>
  <c r="K32" i="1"/>
  <c r="K42" i="1"/>
  <c r="K43" i="1"/>
  <c r="K44" i="1"/>
  <c r="K17" i="1"/>
  <c r="K31" i="1"/>
  <c r="K18" i="1"/>
  <c r="K2" i="1"/>
  <c r="K3" i="1"/>
  <c r="K16" i="1"/>
  <c r="K4" i="1"/>
  <c r="K26" i="1"/>
  <c r="K5" i="1"/>
  <c r="K19" i="1"/>
  <c r="K6" i="1"/>
  <c r="K20" i="1"/>
  <c r="K7" i="1"/>
  <c r="K8" i="1"/>
  <c r="K37" i="1"/>
  <c r="K40" i="1"/>
  <c r="K33" i="1"/>
  <c r="K45" i="1"/>
  <c r="K39" i="1"/>
  <c r="K34" i="1"/>
  <c r="K35" i="1"/>
  <c r="K36" i="1"/>
  <c r="K41" i="1"/>
  <c r="K38" i="1"/>
  <c r="K9" i="1"/>
  <c r="C27" i="1"/>
  <c r="D27" i="1"/>
  <c r="E27" i="1"/>
  <c r="F27" i="1"/>
  <c r="G27" i="1"/>
  <c r="H27" i="1"/>
  <c r="C10" i="1"/>
  <c r="D10" i="1"/>
  <c r="E10" i="1"/>
  <c r="F10" i="1"/>
  <c r="G10" i="1"/>
  <c r="H10" i="1"/>
  <c r="C11" i="1"/>
  <c r="D11" i="1"/>
  <c r="E11" i="1"/>
  <c r="F11" i="1"/>
  <c r="G11" i="1"/>
  <c r="H11" i="1"/>
  <c r="C22" i="1"/>
  <c r="D22" i="1"/>
  <c r="E22" i="1"/>
  <c r="F22" i="1"/>
  <c r="G22" i="1"/>
  <c r="H22" i="1"/>
  <c r="C12" i="1"/>
  <c r="D12" i="1"/>
  <c r="E12" i="1"/>
  <c r="F12" i="1"/>
  <c r="G12" i="1"/>
  <c r="H12" i="1"/>
  <c r="C13" i="1"/>
  <c r="D13" i="1"/>
  <c r="E13" i="1"/>
  <c r="F13" i="1"/>
  <c r="G13" i="1"/>
  <c r="H13" i="1"/>
  <c r="C21" i="1"/>
  <c r="D21" i="1"/>
  <c r="E21" i="1"/>
  <c r="F21" i="1"/>
  <c r="G21" i="1"/>
  <c r="H21" i="1"/>
  <c r="C14" i="1"/>
  <c r="D14" i="1"/>
  <c r="E14" i="1"/>
  <c r="F14" i="1"/>
  <c r="G14" i="1"/>
  <c r="H14" i="1"/>
  <c r="C15" i="1"/>
  <c r="D15" i="1"/>
  <c r="E15" i="1"/>
  <c r="F15" i="1"/>
  <c r="G15" i="1"/>
  <c r="H15" i="1"/>
  <c r="C28" i="1"/>
  <c r="D28" i="1"/>
  <c r="E28" i="1"/>
  <c r="F28" i="1"/>
  <c r="G28" i="1"/>
  <c r="H28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9" i="1"/>
  <c r="D29" i="1"/>
  <c r="E29" i="1"/>
  <c r="F29" i="1"/>
  <c r="G29" i="1"/>
  <c r="H29" i="1"/>
  <c r="C30" i="1"/>
  <c r="D30" i="1"/>
  <c r="E30" i="1"/>
  <c r="F30" i="1"/>
  <c r="G30" i="1"/>
  <c r="H30" i="1"/>
  <c r="C32" i="1"/>
  <c r="D32" i="1"/>
  <c r="E32" i="1"/>
  <c r="F32" i="1"/>
  <c r="G32" i="1"/>
  <c r="H32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7" i="1"/>
  <c r="D17" i="1"/>
  <c r="E17" i="1"/>
  <c r="F17" i="1"/>
  <c r="G17" i="1"/>
  <c r="H17" i="1"/>
  <c r="C31" i="1"/>
  <c r="D31" i="1"/>
  <c r="E31" i="1"/>
  <c r="F31" i="1"/>
  <c r="G31" i="1"/>
  <c r="H31" i="1"/>
  <c r="C18" i="1"/>
  <c r="D18" i="1"/>
  <c r="E18" i="1"/>
  <c r="F18" i="1"/>
  <c r="G18" i="1"/>
  <c r="H18" i="1"/>
  <c r="C2" i="1"/>
  <c r="D2" i="1"/>
  <c r="E2" i="1"/>
  <c r="F2" i="1"/>
  <c r="G2" i="1"/>
  <c r="H2" i="1"/>
  <c r="C3" i="1"/>
  <c r="D3" i="1"/>
  <c r="E3" i="1"/>
  <c r="F3" i="1"/>
  <c r="G3" i="1"/>
  <c r="H3" i="1"/>
  <c r="C16" i="1"/>
  <c r="D16" i="1"/>
  <c r="E16" i="1"/>
  <c r="F16" i="1"/>
  <c r="G16" i="1"/>
  <c r="H16" i="1"/>
  <c r="C4" i="1"/>
  <c r="D4" i="1"/>
  <c r="E4" i="1"/>
  <c r="F4" i="1"/>
  <c r="G4" i="1"/>
  <c r="H4" i="1"/>
  <c r="C26" i="1"/>
  <c r="D26" i="1"/>
  <c r="E26" i="1"/>
  <c r="F26" i="1"/>
  <c r="G26" i="1"/>
  <c r="H26" i="1"/>
  <c r="C5" i="1"/>
  <c r="D5" i="1"/>
  <c r="E5" i="1"/>
  <c r="F5" i="1"/>
  <c r="G5" i="1"/>
  <c r="H5" i="1"/>
  <c r="C19" i="1"/>
  <c r="D19" i="1"/>
  <c r="E19" i="1"/>
  <c r="F19" i="1"/>
  <c r="G19" i="1"/>
  <c r="H19" i="1"/>
  <c r="C6" i="1"/>
  <c r="D6" i="1"/>
  <c r="E6" i="1"/>
  <c r="F6" i="1"/>
  <c r="G6" i="1"/>
  <c r="H6" i="1"/>
  <c r="C20" i="1"/>
  <c r="D20" i="1"/>
  <c r="E20" i="1"/>
  <c r="F20" i="1"/>
  <c r="G20" i="1"/>
  <c r="H20" i="1"/>
  <c r="C7" i="1"/>
  <c r="D7" i="1"/>
  <c r="E7" i="1"/>
  <c r="F7" i="1"/>
  <c r="G7" i="1"/>
  <c r="H7" i="1"/>
  <c r="C8" i="1"/>
  <c r="D8" i="1"/>
  <c r="E8" i="1"/>
  <c r="F8" i="1"/>
  <c r="G8" i="1"/>
  <c r="H8" i="1"/>
  <c r="C37" i="1"/>
  <c r="D37" i="1"/>
  <c r="E37" i="1"/>
  <c r="F37" i="1"/>
  <c r="G37" i="1"/>
  <c r="H37" i="1"/>
  <c r="C40" i="1"/>
  <c r="D40" i="1"/>
  <c r="E40" i="1"/>
  <c r="F40" i="1"/>
  <c r="G40" i="1"/>
  <c r="H40" i="1"/>
  <c r="C33" i="1"/>
  <c r="D33" i="1"/>
  <c r="E33" i="1"/>
  <c r="F33" i="1"/>
  <c r="G33" i="1"/>
  <c r="H33" i="1"/>
  <c r="C45" i="1"/>
  <c r="D45" i="1"/>
  <c r="E45" i="1"/>
  <c r="F45" i="1"/>
  <c r="G45" i="1"/>
  <c r="H45" i="1"/>
  <c r="C39" i="1"/>
  <c r="D39" i="1"/>
  <c r="E39" i="1"/>
  <c r="F39" i="1"/>
  <c r="G39" i="1"/>
  <c r="H39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41" i="1"/>
  <c r="D41" i="1"/>
  <c r="E41" i="1"/>
  <c r="F41" i="1"/>
  <c r="G41" i="1"/>
  <c r="H41" i="1"/>
  <c r="C38" i="1"/>
  <c r="D38" i="1"/>
  <c r="E38" i="1"/>
  <c r="F38" i="1"/>
  <c r="G38" i="1"/>
  <c r="H38" i="1"/>
  <c r="H9" i="1"/>
  <c r="G9" i="1"/>
  <c r="F9" i="1"/>
  <c r="E9" i="1"/>
  <c r="D9" i="1"/>
  <c r="C9" i="1"/>
  <c r="A27" i="1"/>
  <c r="A10" i="1"/>
  <c r="A11" i="1"/>
  <c r="A22" i="1"/>
  <c r="A12" i="1"/>
  <c r="A13" i="1"/>
  <c r="A21" i="1"/>
  <c r="A14" i="1"/>
  <c r="A15" i="1"/>
  <c r="A28" i="1"/>
  <c r="A23" i="1"/>
  <c r="A24" i="1"/>
  <c r="A25" i="1"/>
  <c r="A29" i="1"/>
  <c r="A30" i="1"/>
  <c r="A32" i="1"/>
  <c r="A42" i="1"/>
  <c r="A43" i="1"/>
  <c r="A44" i="1"/>
  <c r="A17" i="1"/>
  <c r="A31" i="1"/>
  <c r="A18" i="1"/>
  <c r="A2" i="1"/>
  <c r="A3" i="1"/>
  <c r="A16" i="1"/>
  <c r="A4" i="1"/>
  <c r="A26" i="1"/>
  <c r="A5" i="1"/>
  <c r="A19" i="1"/>
  <c r="A6" i="1"/>
  <c r="A20" i="1"/>
  <c r="A7" i="1"/>
  <c r="A8" i="1"/>
  <c r="A37" i="1"/>
  <c r="A40" i="1"/>
  <c r="A33" i="1"/>
  <c r="A45" i="1"/>
  <c r="A39" i="1"/>
  <c r="A34" i="1"/>
  <c r="A35" i="1"/>
  <c r="A36" i="1"/>
  <c r="A41" i="1"/>
  <c r="A38" i="1"/>
  <c r="A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0E1E18-D700-492D-900E-967D7043CB62}" keepAlive="1" name="Query - Margay" description="Connection to the 'Margay' query in the workbook." type="5" refreshedVersion="6" background="1" saveData="1">
    <dbPr connection="Provider=Microsoft.Mashup.OleDb.1;Data Source=$Workbook$;Location=Margay;Extended Properties=&quot;&quot;" command="SELECT * FROM [Margay]"/>
  </connection>
</connections>
</file>

<file path=xl/sharedStrings.xml><?xml version="1.0" encoding="utf-8"?>
<sst xmlns="http://schemas.openxmlformats.org/spreadsheetml/2006/main" count="193" uniqueCount="89">
  <si>
    <t>Column1</t>
  </si>
  <si>
    <t>Column2</t>
  </si>
  <si>
    <t>Column3</t>
  </si>
  <si>
    <t>Column4</t>
  </si>
  <si>
    <t>Column5</t>
  </si>
  <si>
    <t>0.1uF</t>
  </si>
  <si>
    <t xml:space="preserve">C1 </t>
  </si>
  <si>
    <t xml:space="preserve">C2 </t>
  </si>
  <si>
    <t xml:space="preserve">C3 </t>
  </si>
  <si>
    <t xml:space="preserve">C4 </t>
  </si>
  <si>
    <t>12pF</t>
  </si>
  <si>
    <t xml:space="preserve">C5 </t>
  </si>
  <si>
    <t xml:space="preserve">C6 </t>
  </si>
  <si>
    <t xml:space="preserve">C8 </t>
  </si>
  <si>
    <t>10uF</t>
  </si>
  <si>
    <t xml:space="preserve">C13 </t>
  </si>
  <si>
    <t xml:space="preserve">C14 </t>
  </si>
  <si>
    <t xml:space="preserve">C17 </t>
  </si>
  <si>
    <t>1uF</t>
  </si>
  <si>
    <t xml:space="preserve">C21 </t>
  </si>
  <si>
    <t xml:space="preserve">C25 </t>
  </si>
  <si>
    <t xml:space="preserve">CX2 </t>
  </si>
  <si>
    <t xml:space="preserve">CX3 </t>
  </si>
  <si>
    <t>27ohm</t>
  </si>
  <si>
    <t xml:space="preserve">D+ </t>
  </si>
  <si>
    <t xml:space="preserve">D- </t>
  </si>
  <si>
    <t>ATMEGA644M</t>
  </si>
  <si>
    <t xml:space="preserve">IC1 </t>
  </si>
  <si>
    <t/>
  </si>
  <si>
    <t>MICRO_USB_LONGPADS</t>
  </si>
  <si>
    <t xml:space="preserve">MICRO_USB </t>
  </si>
  <si>
    <t>MOSFET_PCH-IRLML2244</t>
  </si>
  <si>
    <t xml:space="preserve">Q1 </t>
  </si>
  <si>
    <t xml:space="preserve">Q5 </t>
  </si>
  <si>
    <t>10k</t>
  </si>
  <si>
    <t xml:space="preserve">R1 </t>
  </si>
  <si>
    <t>330R</t>
  </si>
  <si>
    <t xml:space="preserve">R2 </t>
  </si>
  <si>
    <t xml:space="preserve">R3 </t>
  </si>
  <si>
    <t>330</t>
  </si>
  <si>
    <t xml:space="preserve">R4 </t>
  </si>
  <si>
    <t xml:space="preserve">R5 </t>
  </si>
  <si>
    <t xml:space="preserve">R6 </t>
  </si>
  <si>
    <t xml:space="preserve">R7 </t>
  </si>
  <si>
    <t xml:space="preserve">R8 </t>
  </si>
  <si>
    <t xml:space="preserve">R10 </t>
  </si>
  <si>
    <t xml:space="preserve">R13 </t>
  </si>
  <si>
    <t xml:space="preserve">R14 </t>
  </si>
  <si>
    <t xml:space="preserve">R15 </t>
  </si>
  <si>
    <t xml:space="preserve">R23 </t>
  </si>
  <si>
    <t xml:space="preserve">R24 </t>
  </si>
  <si>
    <t>CRYSTAL_5X3.2_2LEAD</t>
  </si>
  <si>
    <t xml:space="preserve">U$1 </t>
  </si>
  <si>
    <t>MIC842</t>
  </si>
  <si>
    <t xml:space="preserve">U$4 </t>
  </si>
  <si>
    <t>BUTTON4.2X3.2</t>
  </si>
  <si>
    <t xml:space="preserve">U$5 </t>
  </si>
  <si>
    <t>TPS79733</t>
  </si>
  <si>
    <t xml:space="preserve">U$6 </t>
  </si>
  <si>
    <t>MAX6070AAUT18</t>
  </si>
  <si>
    <t xml:space="preserve">U$7 </t>
  </si>
  <si>
    <t xml:space="preserve">U$9 </t>
  </si>
  <si>
    <t>CLVBA-FKA</t>
  </si>
  <si>
    <t xml:space="preserve">U$15 </t>
  </si>
  <si>
    <t xml:space="preserve">U$16 </t>
  </si>
  <si>
    <t xml:space="preserve">U$18 </t>
  </si>
  <si>
    <t>FT231X-Q</t>
  </si>
  <si>
    <t xml:space="preserve">U2 </t>
  </si>
  <si>
    <t>Designator</t>
  </si>
  <si>
    <t>Footprint</t>
  </si>
  <si>
    <t>Mid X</t>
  </si>
  <si>
    <t>Mid Y</t>
  </si>
  <si>
    <t>Ref X</t>
  </si>
  <si>
    <t>Ref Y</t>
  </si>
  <si>
    <t>Pad X</t>
  </si>
  <si>
    <t>Pad Y</t>
  </si>
  <si>
    <t>Layer</t>
  </si>
  <si>
    <t>Rotation</t>
  </si>
  <si>
    <t>Comment</t>
  </si>
  <si>
    <t>Reel</t>
  </si>
  <si>
    <t>0603</t>
  </si>
  <si>
    <t>T</t>
  </si>
  <si>
    <t>0805</t>
  </si>
  <si>
    <t>0806</t>
  </si>
  <si>
    <t>Cust</t>
  </si>
  <si>
    <t>SOT323</t>
  </si>
  <si>
    <t>SOT23-3</t>
  </si>
  <si>
    <t>180k</t>
  </si>
  <si>
    <t>1.62M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</si>
</sst>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Font="1" applyBorder="1"/>
    <xf numFmtId="0" fontId="0" fillId="0" borderId="3" xfId="0" applyNumberFormat="1" applyFont="1" applyBorder="1"/>
    <xf numFmtId="49" fontId="0" fillId="0" borderId="0" xfId="0" applyNumberFormat="1"/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2AECFA-A3BE-4B89-ADF6-EC3804BA71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5C513-FDAD-4066-B0DC-B0F1FB5E4580}" name="Margay" displayName="Margay" ref="A1:E45" tableType="queryTable" totalsRowShown="0">
  <autoFilter ref="A1:E45" xr:uid="{428C9B0A-3439-4A49-B254-A2E44924D501}"/>
  <tableColumns count="5">
    <tableColumn id="1" xr3:uid="{70FAD665-0EE6-4049-96D1-4922B3941351}" uniqueName="1" name="Column1" queryTableFieldId="1" dataDxfId="1"/>
    <tableColumn id="2" xr3:uid="{9A129852-D8F5-4AD0-82E6-9963F9C5848E}" uniqueName="2" name="Column2" queryTableFieldId="2"/>
    <tableColumn id="3" xr3:uid="{8738AC2B-0247-4605-AAA0-2410489F4FA6}" uniqueName="3" name="Column3" queryTableFieldId="3"/>
    <tableColumn id="4" xr3:uid="{131E2856-646F-44D6-9F10-34ED70A3DAA6}" uniqueName="4" name="Column4" queryTableFieldId="4"/>
    <tableColumn id="5" xr3:uid="{AFFDA595-491D-4E85-9AD7-347084644943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272E-C80D-44A1-BAE1-7E6D596471D0}">
  <dimension ref="A1:E45"/>
  <sheetViews>
    <sheetView topLeftCell="A16" workbookViewId="0">
      <selection activeCell="D20" sqref="D20"/>
    </sheetView>
  </sheetViews>
  <sheetFormatPr defaultRowHeight="15" x14ac:dyDescent="0.25"/>
  <cols>
    <col min="1" max="1" width="31.42578125" bestFit="1" customWidth="1"/>
    <col min="2" max="4" width="11.140625" bestFit="1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38.61</v>
      </c>
      <c r="C2">
        <v>9.27</v>
      </c>
      <c r="D2">
        <v>270</v>
      </c>
      <c r="E2" s="1" t="s">
        <v>6</v>
      </c>
    </row>
    <row r="3" spans="1:5" x14ac:dyDescent="0.25">
      <c r="A3" s="1" t="s">
        <v>18</v>
      </c>
      <c r="B3">
        <v>34.159999999999997</v>
      </c>
      <c r="C3">
        <v>11.3</v>
      </c>
      <c r="D3">
        <v>270</v>
      </c>
      <c r="E3" s="1" t="s">
        <v>7</v>
      </c>
    </row>
    <row r="4" spans="1:5" x14ac:dyDescent="0.25">
      <c r="A4" s="1" t="s">
        <v>5</v>
      </c>
      <c r="B4">
        <v>47.12</v>
      </c>
      <c r="C4">
        <v>19.809999999999999</v>
      </c>
      <c r="D4">
        <v>90</v>
      </c>
      <c r="E4" s="1" t="s">
        <v>8</v>
      </c>
    </row>
    <row r="5" spans="1:5" x14ac:dyDescent="0.25">
      <c r="A5" s="1" t="s">
        <v>5</v>
      </c>
      <c r="B5">
        <v>49.15</v>
      </c>
      <c r="C5">
        <v>19.809999999999999</v>
      </c>
      <c r="D5">
        <v>90</v>
      </c>
      <c r="E5" s="1" t="s">
        <v>9</v>
      </c>
    </row>
    <row r="6" spans="1:5" x14ac:dyDescent="0.25">
      <c r="A6" s="1" t="s">
        <v>10</v>
      </c>
      <c r="B6">
        <v>12.7</v>
      </c>
      <c r="C6">
        <v>12.7</v>
      </c>
      <c r="D6">
        <v>270</v>
      </c>
      <c r="E6" s="1" t="s">
        <v>11</v>
      </c>
    </row>
    <row r="7" spans="1:5" x14ac:dyDescent="0.25">
      <c r="A7" s="1" t="s">
        <v>5</v>
      </c>
      <c r="B7">
        <v>21.34</v>
      </c>
      <c r="C7">
        <v>27.05</v>
      </c>
      <c r="D7">
        <v>180</v>
      </c>
      <c r="E7" s="1" t="s">
        <v>12</v>
      </c>
    </row>
    <row r="8" spans="1:5" x14ac:dyDescent="0.25">
      <c r="A8" s="1" t="s">
        <v>5</v>
      </c>
      <c r="B8">
        <v>41.78</v>
      </c>
      <c r="C8">
        <v>19.809999999999999</v>
      </c>
      <c r="D8">
        <v>90</v>
      </c>
      <c r="E8" s="1" t="s">
        <v>13</v>
      </c>
    </row>
    <row r="9" spans="1:5" x14ac:dyDescent="0.25">
      <c r="A9" s="1" t="s">
        <v>14</v>
      </c>
      <c r="B9">
        <v>48.13</v>
      </c>
      <c r="C9">
        <v>23.88</v>
      </c>
      <c r="D9">
        <v>90</v>
      </c>
      <c r="E9" s="1" t="s">
        <v>15</v>
      </c>
    </row>
    <row r="10" spans="1:5" x14ac:dyDescent="0.25">
      <c r="A10" s="1" t="s">
        <v>5</v>
      </c>
      <c r="B10">
        <v>27.56</v>
      </c>
      <c r="C10">
        <v>29.08</v>
      </c>
      <c r="D10">
        <v>180</v>
      </c>
      <c r="E10" s="1" t="s">
        <v>16</v>
      </c>
    </row>
    <row r="11" spans="1:5" x14ac:dyDescent="0.25">
      <c r="A11" s="1" t="s">
        <v>5</v>
      </c>
      <c r="B11">
        <v>45.85</v>
      </c>
      <c r="C11">
        <v>24.38</v>
      </c>
      <c r="D11">
        <v>90</v>
      </c>
      <c r="E11" s="1" t="s">
        <v>17</v>
      </c>
    </row>
    <row r="12" spans="1:5" x14ac:dyDescent="0.25">
      <c r="A12" s="1" t="s">
        <v>18</v>
      </c>
      <c r="B12">
        <v>21.34</v>
      </c>
      <c r="C12">
        <v>19.940000000000001</v>
      </c>
      <c r="D12">
        <v>90</v>
      </c>
      <c r="E12" s="1" t="s">
        <v>19</v>
      </c>
    </row>
    <row r="13" spans="1:5" x14ac:dyDescent="0.25">
      <c r="A13" s="1" t="s">
        <v>10</v>
      </c>
      <c r="B13">
        <v>20.32</v>
      </c>
      <c r="C13">
        <v>12.7</v>
      </c>
      <c r="D13">
        <v>90</v>
      </c>
      <c r="E13" s="1" t="s">
        <v>20</v>
      </c>
    </row>
    <row r="14" spans="1:5" x14ac:dyDescent="0.25">
      <c r="A14" s="1" t="s">
        <v>10</v>
      </c>
      <c r="B14">
        <v>33.020000000000003</v>
      </c>
      <c r="C14">
        <v>28.58</v>
      </c>
      <c r="D14">
        <v>270</v>
      </c>
      <c r="E14" s="1" t="s">
        <v>21</v>
      </c>
    </row>
    <row r="15" spans="1:5" x14ac:dyDescent="0.25">
      <c r="A15" s="1" t="s">
        <v>10</v>
      </c>
      <c r="B15">
        <v>35.049999999999997</v>
      </c>
      <c r="C15">
        <v>28.58</v>
      </c>
      <c r="D15">
        <v>270</v>
      </c>
      <c r="E15" s="1" t="s">
        <v>22</v>
      </c>
    </row>
    <row r="16" spans="1:5" x14ac:dyDescent="0.25">
      <c r="A16" s="1" t="s">
        <v>23</v>
      </c>
      <c r="B16">
        <v>30.35</v>
      </c>
      <c r="C16">
        <v>25.02</v>
      </c>
      <c r="D16">
        <v>0</v>
      </c>
      <c r="E16" s="1" t="s">
        <v>24</v>
      </c>
    </row>
    <row r="17" spans="1:5" x14ac:dyDescent="0.25">
      <c r="A17" s="1" t="s">
        <v>23</v>
      </c>
      <c r="B17">
        <v>30.35</v>
      </c>
      <c r="C17">
        <v>27.05</v>
      </c>
      <c r="D17">
        <v>0</v>
      </c>
      <c r="E17" s="1" t="s">
        <v>25</v>
      </c>
    </row>
    <row r="18" spans="1:5" x14ac:dyDescent="0.25">
      <c r="A18" s="1" t="s">
        <v>26</v>
      </c>
      <c r="B18">
        <v>15.75</v>
      </c>
      <c r="C18">
        <v>19.690000000000001</v>
      </c>
      <c r="D18">
        <v>90</v>
      </c>
      <c r="E18" s="1" t="s">
        <v>27</v>
      </c>
    </row>
    <row r="19" spans="1:5" x14ac:dyDescent="0.25">
      <c r="A19" s="1" t="s">
        <v>29</v>
      </c>
      <c r="B19">
        <v>40.89</v>
      </c>
      <c r="C19">
        <v>27.37</v>
      </c>
      <c r="D19">
        <v>180</v>
      </c>
      <c r="E19" s="1" t="s">
        <v>30</v>
      </c>
    </row>
    <row r="20" spans="1:5" x14ac:dyDescent="0.25">
      <c r="A20" s="1" t="s">
        <v>31</v>
      </c>
      <c r="B20">
        <v>41.1</v>
      </c>
      <c r="C20">
        <v>4.32</v>
      </c>
      <c r="D20">
        <v>90</v>
      </c>
      <c r="E20" s="1" t="s">
        <v>32</v>
      </c>
    </row>
    <row r="21" spans="1:5" x14ac:dyDescent="0.25">
      <c r="A21" s="1" t="s">
        <v>31</v>
      </c>
      <c r="B21">
        <v>37.130000000000003</v>
      </c>
      <c r="C21">
        <v>14.61</v>
      </c>
      <c r="D21">
        <v>270</v>
      </c>
      <c r="E21" s="1" t="s">
        <v>33</v>
      </c>
    </row>
    <row r="22" spans="1:5" x14ac:dyDescent="0.25">
      <c r="A22" s="1" t="s">
        <v>34</v>
      </c>
      <c r="B22">
        <v>32.130000000000003</v>
      </c>
      <c r="C22">
        <v>11.3</v>
      </c>
      <c r="D22">
        <v>90</v>
      </c>
      <c r="E22" s="1" t="s">
        <v>35</v>
      </c>
    </row>
    <row r="23" spans="1:5" x14ac:dyDescent="0.25">
      <c r="A23" s="1" t="s">
        <v>36</v>
      </c>
      <c r="B23">
        <v>30.35</v>
      </c>
      <c r="C23">
        <v>20.83</v>
      </c>
      <c r="D23">
        <v>0</v>
      </c>
      <c r="E23" s="1" t="s">
        <v>37</v>
      </c>
    </row>
    <row r="24" spans="1:5" x14ac:dyDescent="0.25">
      <c r="A24" s="1" t="s">
        <v>34</v>
      </c>
      <c r="B24">
        <v>8.64</v>
      </c>
      <c r="C24">
        <v>16</v>
      </c>
      <c r="D24">
        <v>180</v>
      </c>
      <c r="E24" s="1" t="s">
        <v>38</v>
      </c>
    </row>
    <row r="25" spans="1:5" x14ac:dyDescent="0.25">
      <c r="A25" s="1" t="s">
        <v>39</v>
      </c>
      <c r="B25">
        <v>30.35</v>
      </c>
      <c r="C25">
        <v>22.99</v>
      </c>
      <c r="D25">
        <v>180</v>
      </c>
      <c r="E25" s="1" t="s">
        <v>40</v>
      </c>
    </row>
    <row r="26" spans="1:5" x14ac:dyDescent="0.25">
      <c r="A26" s="1" t="s">
        <v>39</v>
      </c>
      <c r="B26">
        <v>24.38</v>
      </c>
      <c r="C26">
        <v>29.08</v>
      </c>
      <c r="D26">
        <v>0</v>
      </c>
      <c r="E26" s="1" t="s">
        <v>41</v>
      </c>
    </row>
    <row r="27" spans="1:5" x14ac:dyDescent="0.25">
      <c r="A27" s="1" t="s">
        <v>88</v>
      </c>
      <c r="B27">
        <v>8.1300000000000008</v>
      </c>
      <c r="C27">
        <v>22.73</v>
      </c>
      <c r="D27">
        <v>90</v>
      </c>
      <c r="E27" s="1" t="s">
        <v>42</v>
      </c>
    </row>
    <row r="28" spans="1:5" x14ac:dyDescent="0.25">
      <c r="A28" s="1" t="s">
        <v>39</v>
      </c>
      <c r="B28">
        <v>21.34</v>
      </c>
      <c r="C28">
        <v>25.02</v>
      </c>
      <c r="D28">
        <v>0</v>
      </c>
      <c r="E28" s="1" t="s">
        <v>43</v>
      </c>
    </row>
    <row r="29" spans="1:5" x14ac:dyDescent="0.25">
      <c r="A29" s="1" t="s">
        <v>87</v>
      </c>
      <c r="B29">
        <v>8.1300000000000008</v>
      </c>
      <c r="C29">
        <v>19.559999999999999</v>
      </c>
      <c r="D29">
        <v>90</v>
      </c>
      <c r="E29" s="1" t="s">
        <v>44</v>
      </c>
    </row>
    <row r="30" spans="1:5" x14ac:dyDescent="0.25">
      <c r="A30" s="1" t="s">
        <v>39</v>
      </c>
      <c r="B30">
        <v>21.34</v>
      </c>
      <c r="C30">
        <v>29.08</v>
      </c>
      <c r="D30">
        <v>0</v>
      </c>
      <c r="E30" s="1" t="s">
        <v>45</v>
      </c>
    </row>
    <row r="31" spans="1:5" x14ac:dyDescent="0.25">
      <c r="A31" s="1" t="s">
        <v>34</v>
      </c>
      <c r="B31">
        <v>12.57</v>
      </c>
      <c r="C31">
        <v>26.29</v>
      </c>
      <c r="D31">
        <v>90</v>
      </c>
      <c r="E31" s="1" t="s">
        <v>46</v>
      </c>
    </row>
    <row r="32" spans="1:5" x14ac:dyDescent="0.25">
      <c r="A32" s="1" t="s">
        <v>39</v>
      </c>
      <c r="B32">
        <v>16.760000000000002</v>
      </c>
      <c r="C32">
        <v>25.27</v>
      </c>
      <c r="D32">
        <v>90</v>
      </c>
      <c r="E32" s="1" t="s">
        <v>47</v>
      </c>
    </row>
    <row r="33" spans="1:5" x14ac:dyDescent="0.25">
      <c r="A33" s="1" t="s">
        <v>34</v>
      </c>
      <c r="B33">
        <v>8.51</v>
      </c>
      <c r="C33">
        <v>1.4</v>
      </c>
      <c r="D33">
        <v>180</v>
      </c>
      <c r="E33" s="1" t="s">
        <v>48</v>
      </c>
    </row>
    <row r="34" spans="1:5" x14ac:dyDescent="0.25">
      <c r="A34" s="1" t="s">
        <v>39</v>
      </c>
      <c r="B34">
        <v>14.73</v>
      </c>
      <c r="C34">
        <v>25.27</v>
      </c>
      <c r="D34">
        <v>90</v>
      </c>
      <c r="E34" s="1" t="s">
        <v>49</v>
      </c>
    </row>
    <row r="35" spans="1:5" x14ac:dyDescent="0.25">
      <c r="A35" s="1" t="s">
        <v>39</v>
      </c>
      <c r="B35">
        <v>18.8</v>
      </c>
      <c r="C35">
        <v>25.27</v>
      </c>
      <c r="D35">
        <v>90</v>
      </c>
      <c r="E35" s="1" t="s">
        <v>50</v>
      </c>
    </row>
    <row r="36" spans="1:5" x14ac:dyDescent="0.25">
      <c r="A36" s="1" t="s">
        <v>51</v>
      </c>
      <c r="B36">
        <v>16.510000000000002</v>
      </c>
      <c r="C36">
        <v>12.83</v>
      </c>
      <c r="D36">
        <v>180</v>
      </c>
      <c r="E36" s="1" t="s">
        <v>52</v>
      </c>
    </row>
    <row r="37" spans="1:5" x14ac:dyDescent="0.25">
      <c r="A37" s="1" t="s">
        <v>53</v>
      </c>
      <c r="B37">
        <v>41.15</v>
      </c>
      <c r="C37">
        <v>1.52</v>
      </c>
      <c r="D37">
        <v>270</v>
      </c>
      <c r="E37" s="1" t="s">
        <v>54</v>
      </c>
    </row>
    <row r="38" spans="1:5" x14ac:dyDescent="0.25">
      <c r="A38" s="1" t="s">
        <v>55</v>
      </c>
      <c r="B38">
        <v>9.4</v>
      </c>
      <c r="C38">
        <v>27.3</v>
      </c>
      <c r="D38">
        <v>90</v>
      </c>
      <c r="E38" s="1" t="s">
        <v>56</v>
      </c>
    </row>
    <row r="39" spans="1:5" x14ac:dyDescent="0.25">
      <c r="A39" s="1" t="s">
        <v>57</v>
      </c>
      <c r="B39">
        <v>36.450000000000003</v>
      </c>
      <c r="C39">
        <v>9.7799999999999994</v>
      </c>
      <c r="D39">
        <v>0</v>
      </c>
      <c r="E39" s="1" t="s">
        <v>58</v>
      </c>
    </row>
    <row r="40" spans="1:5" x14ac:dyDescent="0.25">
      <c r="A40" s="1" t="s">
        <v>59</v>
      </c>
      <c r="B40">
        <v>44.45</v>
      </c>
      <c r="C40">
        <v>19.809999999999999</v>
      </c>
      <c r="D40">
        <v>180</v>
      </c>
      <c r="E40" s="1" t="s">
        <v>60</v>
      </c>
    </row>
    <row r="41" spans="1:5" x14ac:dyDescent="0.25">
      <c r="A41" s="1" t="s">
        <v>55</v>
      </c>
      <c r="B41">
        <v>9.4</v>
      </c>
      <c r="C41">
        <v>12.19</v>
      </c>
      <c r="D41">
        <v>90</v>
      </c>
      <c r="E41" s="1" t="s">
        <v>61</v>
      </c>
    </row>
    <row r="42" spans="1:5" x14ac:dyDescent="0.25">
      <c r="A42" s="1" t="s">
        <v>62</v>
      </c>
      <c r="B42">
        <v>16.64</v>
      </c>
      <c r="C42">
        <v>28.58</v>
      </c>
      <c r="D42">
        <v>180</v>
      </c>
      <c r="E42" s="1" t="s">
        <v>63</v>
      </c>
    </row>
    <row r="43" spans="1:5" x14ac:dyDescent="0.25">
      <c r="A43" s="1" t="s">
        <v>62</v>
      </c>
      <c r="B43">
        <v>34.54</v>
      </c>
      <c r="C43">
        <v>21.72</v>
      </c>
      <c r="D43">
        <v>180</v>
      </c>
      <c r="E43" s="1" t="s">
        <v>64</v>
      </c>
    </row>
    <row r="44" spans="1:5" x14ac:dyDescent="0.25">
      <c r="A44" s="1" t="s">
        <v>53</v>
      </c>
      <c r="B44">
        <v>34.29</v>
      </c>
      <c r="C44">
        <v>14.48</v>
      </c>
      <c r="D44">
        <v>0</v>
      </c>
      <c r="E44" s="1" t="s">
        <v>65</v>
      </c>
    </row>
    <row r="45" spans="1:5" x14ac:dyDescent="0.25">
      <c r="A45" s="1" t="s">
        <v>66</v>
      </c>
      <c r="B45">
        <v>25.94</v>
      </c>
      <c r="C45">
        <v>25.37</v>
      </c>
      <c r="D45">
        <v>90</v>
      </c>
      <c r="E45" s="1" t="s">
        <v>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7B7A-C17E-4F50-A39C-55CB2AF485AC}">
  <dimension ref="A1:N83"/>
  <sheetViews>
    <sheetView tabSelected="1" topLeftCell="A12" zoomScaleNormal="100" workbookViewId="0">
      <selection activeCell="J45" sqref="J45"/>
    </sheetView>
  </sheetViews>
  <sheetFormatPr defaultRowHeight="15" x14ac:dyDescent="0.25"/>
  <cols>
    <col min="1" max="1" width="11.85546875" bestFit="1" customWidth="1"/>
  </cols>
  <sheetData>
    <row r="1" spans="1:14" x14ac:dyDescent="0.25">
      <c r="A1" t="s">
        <v>68</v>
      </c>
      <c r="B1" s="5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M1" t="s">
        <v>79</v>
      </c>
      <c r="N1" t="s">
        <v>77</v>
      </c>
    </row>
    <row r="2" spans="1:14" x14ac:dyDescent="0.25">
      <c r="A2" s="4" t="str">
        <f>Sheet2!E25</f>
        <v xml:space="preserve">R4 </v>
      </c>
      <c r="B2" s="5" t="s">
        <v>80</v>
      </c>
      <c r="C2" s="3">
        <f>Sheet2!B25</f>
        <v>30.35</v>
      </c>
      <c r="D2" s="3">
        <f>Sheet2!C25</f>
        <v>22.99</v>
      </c>
      <c r="E2" s="3">
        <f>Sheet2!B25</f>
        <v>30.35</v>
      </c>
      <c r="F2" s="3">
        <f>Sheet2!C25</f>
        <v>22.99</v>
      </c>
      <c r="G2" s="3">
        <f>Sheet2!B25</f>
        <v>30.35</v>
      </c>
      <c r="H2" s="3">
        <f>Sheet2!C25</f>
        <v>22.99</v>
      </c>
      <c r="I2" t="s">
        <v>81</v>
      </c>
      <c r="J2" s="8">
        <f>SUM(Sheet2!D25, N2, -90)</f>
        <v>0</v>
      </c>
      <c r="K2" s="2" t="str">
        <f>Sheet2!A25</f>
        <v>330</v>
      </c>
      <c r="M2" s="7">
        <v>8</v>
      </c>
      <c r="N2">
        <v>-90</v>
      </c>
    </row>
    <row r="3" spans="1:14" x14ac:dyDescent="0.25">
      <c r="A3" s="4" t="str">
        <f>Sheet2!E26</f>
        <v xml:space="preserve">R5 </v>
      </c>
      <c r="B3" s="5" t="s">
        <v>82</v>
      </c>
      <c r="C3" s="3">
        <f>Sheet2!B26</f>
        <v>24.38</v>
      </c>
      <c r="D3" s="3">
        <f>Sheet2!C26</f>
        <v>29.08</v>
      </c>
      <c r="E3" s="3">
        <f>Sheet2!B26</f>
        <v>24.38</v>
      </c>
      <c r="F3" s="3">
        <f>Sheet2!C26</f>
        <v>29.08</v>
      </c>
      <c r="G3" s="3">
        <f>Sheet2!B26</f>
        <v>24.38</v>
      </c>
      <c r="H3" s="3">
        <f>Sheet2!C26</f>
        <v>29.08</v>
      </c>
      <c r="I3" t="s">
        <v>81</v>
      </c>
      <c r="J3" s="8">
        <f>SUM(Sheet2!D26, N3, -90)</f>
        <v>-180</v>
      </c>
      <c r="K3" s="2" t="str">
        <f>Sheet2!A26</f>
        <v>330</v>
      </c>
      <c r="M3" s="7">
        <v>8</v>
      </c>
      <c r="N3">
        <v>-90</v>
      </c>
    </row>
    <row r="4" spans="1:14" x14ac:dyDescent="0.25">
      <c r="A4" s="4" t="str">
        <f>Sheet2!E28</f>
        <v xml:space="preserve">R7 </v>
      </c>
      <c r="B4" s="5" t="s">
        <v>80</v>
      </c>
      <c r="C4" s="3">
        <f>Sheet2!B28</f>
        <v>21.34</v>
      </c>
      <c r="D4" s="3">
        <f>Sheet2!C28</f>
        <v>25.02</v>
      </c>
      <c r="E4" s="3">
        <f>Sheet2!B28</f>
        <v>21.34</v>
      </c>
      <c r="F4" s="3">
        <f>Sheet2!C28</f>
        <v>25.02</v>
      </c>
      <c r="G4" s="3">
        <f>Sheet2!B28</f>
        <v>21.34</v>
      </c>
      <c r="H4" s="3">
        <f>Sheet2!C28</f>
        <v>25.02</v>
      </c>
      <c r="I4" t="s">
        <v>81</v>
      </c>
      <c r="J4" s="8">
        <f>SUM(Sheet2!D27, N4, -90)</f>
        <v>-90</v>
      </c>
      <c r="K4" s="2" t="str">
        <f>Sheet2!A28</f>
        <v>330</v>
      </c>
      <c r="M4" s="7">
        <v>8</v>
      </c>
      <c r="N4">
        <v>-90</v>
      </c>
    </row>
    <row r="5" spans="1:14" x14ac:dyDescent="0.25">
      <c r="A5" s="4" t="str">
        <f>Sheet2!E30</f>
        <v xml:space="preserve">R10 </v>
      </c>
      <c r="B5" s="5" t="s">
        <v>80</v>
      </c>
      <c r="C5" s="3">
        <f>Sheet2!B30</f>
        <v>21.34</v>
      </c>
      <c r="D5" s="3">
        <f>Sheet2!C30</f>
        <v>29.08</v>
      </c>
      <c r="E5" s="3">
        <f>Sheet2!B30</f>
        <v>21.34</v>
      </c>
      <c r="F5" s="3">
        <f>Sheet2!C30</f>
        <v>29.08</v>
      </c>
      <c r="G5" s="3">
        <f>Sheet2!B30</f>
        <v>21.34</v>
      </c>
      <c r="H5" s="3">
        <f>Sheet2!C30</f>
        <v>29.08</v>
      </c>
      <c r="I5" t="s">
        <v>81</v>
      </c>
      <c r="J5" s="8">
        <f>SUM(Sheet2!D28, N5, -90)</f>
        <v>-180</v>
      </c>
      <c r="K5" s="2" t="str">
        <f>Sheet2!A30</f>
        <v>330</v>
      </c>
      <c r="M5" s="7">
        <v>8</v>
      </c>
      <c r="N5">
        <v>-90</v>
      </c>
    </row>
    <row r="6" spans="1:14" x14ac:dyDescent="0.25">
      <c r="A6" s="4" t="str">
        <f>Sheet2!E32</f>
        <v xml:space="preserve">R14 </v>
      </c>
      <c r="B6" s="5" t="s">
        <v>80</v>
      </c>
      <c r="C6" s="3">
        <f>Sheet2!B32</f>
        <v>16.760000000000002</v>
      </c>
      <c r="D6" s="3">
        <f>Sheet2!C32</f>
        <v>25.27</v>
      </c>
      <c r="E6" s="3">
        <f>Sheet2!B32</f>
        <v>16.760000000000002</v>
      </c>
      <c r="F6" s="3">
        <f>Sheet2!C32</f>
        <v>25.27</v>
      </c>
      <c r="G6" s="3">
        <f>Sheet2!B32</f>
        <v>16.760000000000002</v>
      </c>
      <c r="H6" s="3">
        <f>Sheet2!C32</f>
        <v>25.27</v>
      </c>
      <c r="I6" t="s">
        <v>81</v>
      </c>
      <c r="J6" s="8">
        <f>SUM(Sheet2!D29, N6, -90)</f>
        <v>-90</v>
      </c>
      <c r="K6" s="2" t="str">
        <f>Sheet2!A32</f>
        <v>330</v>
      </c>
      <c r="M6" s="7">
        <v>8</v>
      </c>
      <c r="N6">
        <v>-90</v>
      </c>
    </row>
    <row r="7" spans="1:14" x14ac:dyDescent="0.25">
      <c r="A7" s="4" t="str">
        <f>Sheet2!E34</f>
        <v xml:space="preserve">R23 </v>
      </c>
      <c r="B7" s="5">
        <v>1206</v>
      </c>
      <c r="C7" s="3">
        <f>Sheet2!B34</f>
        <v>14.73</v>
      </c>
      <c r="D7" s="3">
        <f>Sheet2!C34</f>
        <v>25.27</v>
      </c>
      <c r="E7" s="3">
        <f>Sheet2!B34</f>
        <v>14.73</v>
      </c>
      <c r="F7" s="3">
        <f>Sheet2!C34</f>
        <v>25.27</v>
      </c>
      <c r="G7" s="3">
        <f>Sheet2!B34</f>
        <v>14.73</v>
      </c>
      <c r="H7" s="3">
        <f>Sheet2!C34</f>
        <v>25.27</v>
      </c>
      <c r="I7" t="s">
        <v>81</v>
      </c>
      <c r="J7" s="8">
        <f>SUM(Sheet2!D30, N7, -90)</f>
        <v>-180</v>
      </c>
      <c r="K7" s="2" t="str">
        <f>Sheet2!A34</f>
        <v>330</v>
      </c>
      <c r="M7" s="7">
        <v>8</v>
      </c>
      <c r="N7">
        <v>-90</v>
      </c>
    </row>
    <row r="8" spans="1:14" x14ac:dyDescent="0.25">
      <c r="A8" s="4" t="str">
        <f>Sheet2!E35</f>
        <v xml:space="preserve">R24 </v>
      </c>
      <c r="B8" s="5" t="s">
        <v>83</v>
      </c>
      <c r="C8" s="3">
        <f>Sheet2!B35</f>
        <v>18.8</v>
      </c>
      <c r="D8" s="3">
        <f>Sheet2!C35</f>
        <v>25.27</v>
      </c>
      <c r="E8" s="3">
        <f>Sheet2!B35</f>
        <v>18.8</v>
      </c>
      <c r="F8" s="3">
        <f>Sheet2!C35</f>
        <v>25.27</v>
      </c>
      <c r="G8" s="3">
        <f>Sheet2!B35</f>
        <v>18.8</v>
      </c>
      <c r="H8" s="3">
        <f>Sheet2!C35</f>
        <v>25.27</v>
      </c>
      <c r="I8" t="s">
        <v>81</v>
      </c>
      <c r="J8" s="8">
        <f>SUM(Sheet2!D31, N8, -90)</f>
        <v>-90</v>
      </c>
      <c r="K8" s="2" t="str">
        <f>Sheet2!A35</f>
        <v>330</v>
      </c>
      <c r="M8" s="7">
        <v>8</v>
      </c>
      <c r="N8">
        <v>-90</v>
      </c>
    </row>
    <row r="9" spans="1:14" x14ac:dyDescent="0.25">
      <c r="A9" s="4" t="str">
        <f>Sheet2!E2</f>
        <v xml:space="preserve">C1 </v>
      </c>
      <c r="B9" s="5" t="s">
        <v>80</v>
      </c>
      <c r="C9" s="3">
        <f>Sheet2!B2</f>
        <v>38.61</v>
      </c>
      <c r="D9" s="3">
        <f>Sheet2!C2</f>
        <v>9.27</v>
      </c>
      <c r="E9" s="3">
        <f>Sheet2!B2</f>
        <v>38.61</v>
      </c>
      <c r="F9" s="3">
        <f>Sheet2!C2</f>
        <v>9.27</v>
      </c>
      <c r="G9" s="3">
        <f>Sheet2!B2</f>
        <v>38.61</v>
      </c>
      <c r="H9" s="3">
        <f>Sheet2!C2</f>
        <v>9.27</v>
      </c>
      <c r="I9" t="s">
        <v>81</v>
      </c>
      <c r="J9" s="8">
        <f>SUM(Sheet2!D32, N9, -90)</f>
        <v>-90</v>
      </c>
      <c r="K9" s="2" t="str">
        <f>Sheet2!A2</f>
        <v>0.1uF</v>
      </c>
      <c r="M9" s="6">
        <v>2</v>
      </c>
      <c r="N9">
        <v>-90</v>
      </c>
    </row>
    <row r="10" spans="1:14" x14ac:dyDescent="0.25">
      <c r="A10" s="4" t="str">
        <f>Sheet2!E4</f>
        <v xml:space="preserve">C3 </v>
      </c>
      <c r="B10" s="5" t="s">
        <v>80</v>
      </c>
      <c r="C10" s="3">
        <f>Sheet2!B4</f>
        <v>47.12</v>
      </c>
      <c r="D10" s="3">
        <f>Sheet2!C4</f>
        <v>19.809999999999999</v>
      </c>
      <c r="E10" s="3">
        <f>Sheet2!B4</f>
        <v>47.12</v>
      </c>
      <c r="F10" s="3">
        <f>Sheet2!C4</f>
        <v>19.809999999999999</v>
      </c>
      <c r="G10" s="3">
        <f>Sheet2!B4</f>
        <v>47.12</v>
      </c>
      <c r="H10" s="3">
        <f>Sheet2!C4</f>
        <v>19.809999999999999</v>
      </c>
      <c r="I10" t="s">
        <v>81</v>
      </c>
      <c r="J10" s="8">
        <f>SUM(Sheet2!D33, N10, -90)</f>
        <v>0</v>
      </c>
      <c r="K10" s="2" t="str">
        <f>Sheet2!A4</f>
        <v>0.1uF</v>
      </c>
      <c r="M10" s="6">
        <v>2</v>
      </c>
      <c r="N10">
        <v>-90</v>
      </c>
    </row>
    <row r="11" spans="1:14" x14ac:dyDescent="0.25">
      <c r="A11" s="4" t="str">
        <f>Sheet2!E5</f>
        <v xml:space="preserve">C4 </v>
      </c>
      <c r="B11" s="5" t="s">
        <v>80</v>
      </c>
      <c r="C11" s="3">
        <f>Sheet2!B5</f>
        <v>49.15</v>
      </c>
      <c r="D11" s="3">
        <f>Sheet2!C5</f>
        <v>19.809999999999999</v>
      </c>
      <c r="E11" s="3">
        <f>Sheet2!B5</f>
        <v>49.15</v>
      </c>
      <c r="F11" s="3">
        <f>Sheet2!C5</f>
        <v>19.809999999999999</v>
      </c>
      <c r="G11" s="3">
        <f>Sheet2!B5</f>
        <v>49.15</v>
      </c>
      <c r="H11" s="3">
        <f>Sheet2!C5</f>
        <v>19.809999999999999</v>
      </c>
      <c r="I11" t="s">
        <v>81</v>
      </c>
      <c r="J11" s="8">
        <f>SUM(Sheet2!D34, N11, -90)</f>
        <v>-90</v>
      </c>
      <c r="K11" s="2" t="str">
        <f>Sheet2!A5</f>
        <v>0.1uF</v>
      </c>
      <c r="M11" s="6">
        <v>2</v>
      </c>
      <c r="N11">
        <v>-90</v>
      </c>
    </row>
    <row r="12" spans="1:14" x14ac:dyDescent="0.25">
      <c r="A12" s="4" t="str">
        <f>Sheet2!E7</f>
        <v xml:space="preserve">C6 </v>
      </c>
      <c r="B12" s="5" t="s">
        <v>80</v>
      </c>
      <c r="C12" s="3">
        <f>Sheet2!B7</f>
        <v>21.34</v>
      </c>
      <c r="D12" s="3">
        <f>Sheet2!C7</f>
        <v>27.05</v>
      </c>
      <c r="E12" s="3">
        <f>Sheet2!B7</f>
        <v>21.34</v>
      </c>
      <c r="F12" s="3">
        <f>Sheet2!C7</f>
        <v>27.05</v>
      </c>
      <c r="G12" s="3">
        <f>Sheet2!B7</f>
        <v>21.34</v>
      </c>
      <c r="H12" s="3">
        <f>Sheet2!C7</f>
        <v>27.05</v>
      </c>
      <c r="I12" t="s">
        <v>81</v>
      </c>
      <c r="J12" s="8">
        <f>SUM(Sheet2!D35, N12, -90)</f>
        <v>-90</v>
      </c>
      <c r="K12" s="2" t="str">
        <f>Sheet2!A7</f>
        <v>0.1uF</v>
      </c>
      <c r="M12" s="6">
        <v>2</v>
      </c>
      <c r="N12">
        <v>-90</v>
      </c>
    </row>
    <row r="13" spans="1:14" x14ac:dyDescent="0.25">
      <c r="A13" s="4" t="str">
        <f>Sheet2!E8</f>
        <v xml:space="preserve">C8 </v>
      </c>
      <c r="B13" s="5" t="s">
        <v>80</v>
      </c>
      <c r="C13" s="3">
        <f>Sheet2!B8</f>
        <v>41.78</v>
      </c>
      <c r="D13" s="3">
        <f>Sheet2!C8</f>
        <v>19.809999999999999</v>
      </c>
      <c r="E13" s="3">
        <f>Sheet2!B8</f>
        <v>41.78</v>
      </c>
      <c r="F13" s="3">
        <f>Sheet2!C8</f>
        <v>19.809999999999999</v>
      </c>
      <c r="G13" s="3">
        <f>Sheet2!B8</f>
        <v>41.78</v>
      </c>
      <c r="H13" s="3">
        <f>Sheet2!C8</f>
        <v>19.809999999999999</v>
      </c>
      <c r="I13" t="s">
        <v>81</v>
      </c>
      <c r="J13" s="8">
        <f>SUM(Sheet2!D36, N13, -90)</f>
        <v>0</v>
      </c>
      <c r="K13" s="2" t="str">
        <f>Sheet2!A8</f>
        <v>0.1uF</v>
      </c>
      <c r="M13" s="6">
        <v>2</v>
      </c>
      <c r="N13">
        <v>-90</v>
      </c>
    </row>
    <row r="14" spans="1:14" x14ac:dyDescent="0.25">
      <c r="A14" s="4" t="str">
        <f>Sheet2!E10</f>
        <v xml:space="preserve">C14 </v>
      </c>
      <c r="B14" s="5" t="s">
        <v>80</v>
      </c>
      <c r="C14" s="3">
        <f>Sheet2!B10</f>
        <v>27.56</v>
      </c>
      <c r="D14" s="3">
        <f>Sheet2!C10</f>
        <v>29.08</v>
      </c>
      <c r="E14" s="3">
        <f>Sheet2!B10</f>
        <v>27.56</v>
      </c>
      <c r="F14" s="3">
        <f>Sheet2!C10</f>
        <v>29.08</v>
      </c>
      <c r="G14" s="3">
        <f>Sheet2!B10</f>
        <v>27.56</v>
      </c>
      <c r="H14" s="3">
        <f>Sheet2!C10</f>
        <v>29.08</v>
      </c>
      <c r="I14" t="s">
        <v>81</v>
      </c>
      <c r="J14" s="8">
        <f>SUM(Sheet2!D37, N14, -90)</f>
        <v>90</v>
      </c>
      <c r="K14" s="2" t="str">
        <f>Sheet2!A10</f>
        <v>0.1uF</v>
      </c>
      <c r="M14" s="6">
        <v>2</v>
      </c>
      <c r="N14">
        <v>-90</v>
      </c>
    </row>
    <row r="15" spans="1:14" x14ac:dyDescent="0.25">
      <c r="A15" s="4" t="str">
        <f>Sheet2!E11</f>
        <v xml:space="preserve">C17 </v>
      </c>
      <c r="B15" s="5" t="s">
        <v>80</v>
      </c>
      <c r="C15" s="3">
        <f>Sheet2!B11</f>
        <v>45.85</v>
      </c>
      <c r="D15" s="3">
        <f>Sheet2!C11</f>
        <v>24.38</v>
      </c>
      <c r="E15" s="3">
        <f>Sheet2!B11</f>
        <v>45.85</v>
      </c>
      <c r="F15" s="3">
        <f>Sheet2!C11</f>
        <v>24.38</v>
      </c>
      <c r="G15" s="3">
        <f>Sheet2!B11</f>
        <v>45.85</v>
      </c>
      <c r="H15" s="3">
        <f>Sheet2!C11</f>
        <v>24.38</v>
      </c>
      <c r="I15" t="s">
        <v>81</v>
      </c>
      <c r="J15" s="8">
        <f>SUM(Sheet2!D38, N15, -90)</f>
        <v>-90</v>
      </c>
      <c r="K15" s="2" t="str">
        <f>Sheet2!A11</f>
        <v>0.1uF</v>
      </c>
      <c r="M15" s="6">
        <v>2</v>
      </c>
      <c r="N15">
        <v>-90</v>
      </c>
    </row>
    <row r="16" spans="1:14" x14ac:dyDescent="0.25">
      <c r="A16" s="4" t="str">
        <f>Sheet2!E27</f>
        <v xml:space="preserve">R6 </v>
      </c>
      <c r="B16" s="5" t="s">
        <v>80</v>
      </c>
      <c r="C16" s="3">
        <f>Sheet2!B27</f>
        <v>8.1300000000000008</v>
      </c>
      <c r="D16" s="3">
        <f>Sheet2!C27</f>
        <v>22.73</v>
      </c>
      <c r="E16" s="3">
        <f>Sheet2!B27</f>
        <v>8.1300000000000008</v>
      </c>
      <c r="F16" s="3">
        <f>Sheet2!C27</f>
        <v>22.73</v>
      </c>
      <c r="G16" s="3">
        <f>Sheet2!B27</f>
        <v>8.1300000000000008</v>
      </c>
      <c r="H16" s="3">
        <f>Sheet2!C27</f>
        <v>22.73</v>
      </c>
      <c r="I16" t="s">
        <v>81</v>
      </c>
      <c r="J16" s="8">
        <f>SUM(Sheet2!D39, N16, -90)</f>
        <v>-180</v>
      </c>
      <c r="K16" s="2" t="str">
        <f>Sheet2!A27</f>
        <v>1.62M</v>
      </c>
      <c r="M16" s="7">
        <v>16</v>
      </c>
      <c r="N16">
        <v>-90</v>
      </c>
    </row>
    <row r="17" spans="1:14" x14ac:dyDescent="0.25">
      <c r="A17" s="4" t="str">
        <f>Sheet2!E22</f>
        <v xml:space="preserve">R1 </v>
      </c>
      <c r="B17" s="5" t="s">
        <v>82</v>
      </c>
      <c r="C17" s="3">
        <f>Sheet2!B22</f>
        <v>32.130000000000003</v>
      </c>
      <c r="D17" s="3">
        <f>Sheet2!C22</f>
        <v>11.3</v>
      </c>
      <c r="E17" s="3">
        <f>Sheet2!B22</f>
        <v>32.130000000000003</v>
      </c>
      <c r="F17" s="3">
        <f>Sheet2!C22</f>
        <v>11.3</v>
      </c>
      <c r="G17" s="3">
        <f>Sheet2!B22</f>
        <v>32.130000000000003</v>
      </c>
      <c r="H17" s="3">
        <f>Sheet2!C22</f>
        <v>11.3</v>
      </c>
      <c r="I17" t="s">
        <v>81</v>
      </c>
      <c r="J17" s="8">
        <f>SUM(Sheet2!D40, N17, -90)</f>
        <v>0</v>
      </c>
      <c r="K17" s="2" t="str">
        <f>Sheet2!A22</f>
        <v>10k</v>
      </c>
      <c r="M17" s="7">
        <v>11</v>
      </c>
      <c r="N17">
        <v>-90</v>
      </c>
    </row>
    <row r="18" spans="1:14" x14ac:dyDescent="0.25">
      <c r="A18" s="4" t="str">
        <f>Sheet2!E24</f>
        <v xml:space="preserve">R3 </v>
      </c>
      <c r="B18" s="5" t="s">
        <v>80</v>
      </c>
      <c r="C18" s="3">
        <f>Sheet2!B24</f>
        <v>8.64</v>
      </c>
      <c r="D18" s="3">
        <f>Sheet2!C24</f>
        <v>16</v>
      </c>
      <c r="E18" s="3">
        <f>Sheet2!B24</f>
        <v>8.64</v>
      </c>
      <c r="F18" s="3">
        <f>Sheet2!C24</f>
        <v>16</v>
      </c>
      <c r="G18" s="3">
        <f>Sheet2!B24</f>
        <v>8.64</v>
      </c>
      <c r="H18" s="3">
        <f>Sheet2!C24</f>
        <v>16</v>
      </c>
      <c r="I18" t="s">
        <v>81</v>
      </c>
      <c r="J18" s="8">
        <f>SUM(Sheet2!D41, N18, -90)</f>
        <v>-90</v>
      </c>
      <c r="K18" s="2" t="str">
        <f>Sheet2!A24</f>
        <v>10k</v>
      </c>
      <c r="M18" s="7">
        <v>11</v>
      </c>
      <c r="N18">
        <v>-90</v>
      </c>
    </row>
    <row r="19" spans="1:14" x14ac:dyDescent="0.25">
      <c r="A19" s="4" t="str">
        <f>Sheet2!E31</f>
        <v xml:space="preserve">R13 </v>
      </c>
      <c r="B19" s="5" t="s">
        <v>80</v>
      </c>
      <c r="C19" s="3">
        <f>Sheet2!B31</f>
        <v>12.57</v>
      </c>
      <c r="D19" s="3">
        <f>Sheet2!C31</f>
        <v>26.29</v>
      </c>
      <c r="E19" s="3">
        <f>Sheet2!B31</f>
        <v>12.57</v>
      </c>
      <c r="F19" s="3">
        <f>Sheet2!C31</f>
        <v>26.29</v>
      </c>
      <c r="G19" s="3">
        <f>Sheet2!B31</f>
        <v>12.57</v>
      </c>
      <c r="H19" s="3">
        <f>Sheet2!C31</f>
        <v>26.29</v>
      </c>
      <c r="I19" t="s">
        <v>81</v>
      </c>
      <c r="J19" s="8">
        <f>SUM(Sheet2!D42, N19, -90)</f>
        <v>0</v>
      </c>
      <c r="K19" s="2" t="str">
        <f>Sheet2!A31</f>
        <v>10k</v>
      </c>
      <c r="M19" s="7">
        <v>11</v>
      </c>
      <c r="N19">
        <v>-90</v>
      </c>
    </row>
    <row r="20" spans="1:14" x14ac:dyDescent="0.25">
      <c r="A20" s="4" t="str">
        <f>Sheet2!E33</f>
        <v xml:space="preserve">R15 </v>
      </c>
      <c r="B20" s="5">
        <v>1206</v>
      </c>
      <c r="C20" s="3">
        <f>Sheet2!B33</f>
        <v>8.51</v>
      </c>
      <c r="D20" s="3">
        <f>Sheet2!C33</f>
        <v>1.4</v>
      </c>
      <c r="E20" s="3">
        <f>Sheet2!B33</f>
        <v>8.51</v>
      </c>
      <c r="F20" s="3">
        <f>Sheet2!C33</f>
        <v>1.4</v>
      </c>
      <c r="G20" s="3">
        <f>Sheet2!B33</f>
        <v>8.51</v>
      </c>
      <c r="H20" s="3">
        <f>Sheet2!C33</f>
        <v>1.4</v>
      </c>
      <c r="I20" t="s">
        <v>81</v>
      </c>
      <c r="J20" s="8">
        <f>SUM(Sheet2!D43, N20, -90)</f>
        <v>0</v>
      </c>
      <c r="K20" s="2" t="str">
        <f>Sheet2!A33</f>
        <v>10k</v>
      </c>
      <c r="M20" s="7">
        <v>11</v>
      </c>
      <c r="N20">
        <v>-90</v>
      </c>
    </row>
    <row r="21" spans="1:14" x14ac:dyDescent="0.25">
      <c r="A21" s="4" t="str">
        <f>Sheet2!E9</f>
        <v xml:space="preserve">C13 </v>
      </c>
      <c r="B21" s="5" t="s">
        <v>80</v>
      </c>
      <c r="C21" s="3">
        <f>Sheet2!B9</f>
        <v>48.13</v>
      </c>
      <c r="D21" s="3">
        <f>Sheet2!C9</f>
        <v>23.88</v>
      </c>
      <c r="E21" s="3">
        <f>Sheet2!B9</f>
        <v>48.13</v>
      </c>
      <c r="F21" s="3">
        <f>Sheet2!C9</f>
        <v>23.88</v>
      </c>
      <c r="G21" s="3">
        <f>Sheet2!B9</f>
        <v>48.13</v>
      </c>
      <c r="H21" s="3">
        <f>Sheet2!C9</f>
        <v>23.88</v>
      </c>
      <c r="I21" t="s">
        <v>81</v>
      </c>
      <c r="J21" s="8">
        <f>SUM(Sheet2!D44, N21, -90)</f>
        <v>-180</v>
      </c>
      <c r="K21" s="2" t="str">
        <f>Sheet2!A9</f>
        <v>10uF</v>
      </c>
      <c r="M21" s="7">
        <v>6</v>
      </c>
      <c r="N21">
        <v>-90</v>
      </c>
    </row>
    <row r="22" spans="1:14" x14ac:dyDescent="0.25">
      <c r="A22" s="4" t="str">
        <f>Sheet2!E6</f>
        <v xml:space="preserve">C5 </v>
      </c>
      <c r="B22" s="5" t="s">
        <v>80</v>
      </c>
      <c r="C22" s="3">
        <f>Sheet2!B6</f>
        <v>12.7</v>
      </c>
      <c r="D22" s="3">
        <f>Sheet2!C6</f>
        <v>12.7</v>
      </c>
      <c r="E22" s="3">
        <f>Sheet2!B6</f>
        <v>12.7</v>
      </c>
      <c r="F22" s="3">
        <f>Sheet2!C6</f>
        <v>12.7</v>
      </c>
      <c r="G22" s="3">
        <f>Sheet2!B6</f>
        <v>12.7</v>
      </c>
      <c r="H22" s="3">
        <f>Sheet2!C6</f>
        <v>12.7</v>
      </c>
      <c r="I22" t="s">
        <v>81</v>
      </c>
      <c r="J22" s="8">
        <f>SUM(Sheet2!D45, N22, -90)</f>
        <v>-90</v>
      </c>
      <c r="K22" s="2" t="str">
        <f>Sheet2!A6</f>
        <v>12pF</v>
      </c>
      <c r="M22" s="6">
        <v>1</v>
      </c>
      <c r="N22">
        <v>-90</v>
      </c>
    </row>
    <row r="23" spans="1:14" x14ac:dyDescent="0.25">
      <c r="A23" s="4" t="str">
        <f>Sheet2!E13</f>
        <v xml:space="preserve">C25 </v>
      </c>
      <c r="B23" s="5" t="s">
        <v>82</v>
      </c>
      <c r="C23" s="3">
        <f>Sheet2!B13</f>
        <v>20.32</v>
      </c>
      <c r="D23" s="3">
        <f>Sheet2!C13</f>
        <v>12.7</v>
      </c>
      <c r="E23" s="3">
        <f>Sheet2!B13</f>
        <v>20.32</v>
      </c>
      <c r="F23" s="3">
        <f>Sheet2!C13</f>
        <v>12.7</v>
      </c>
      <c r="G23" s="3">
        <f>Sheet2!B13</f>
        <v>20.32</v>
      </c>
      <c r="H23" s="3">
        <f>Sheet2!C13</f>
        <v>12.7</v>
      </c>
      <c r="I23" t="s">
        <v>81</v>
      </c>
      <c r="J23" s="8">
        <f>SUM(Sheet2!D46, N23, -90)</f>
        <v>-180</v>
      </c>
      <c r="K23" s="2" t="str">
        <f>Sheet2!A13</f>
        <v>12pF</v>
      </c>
      <c r="M23" s="6">
        <v>1</v>
      </c>
      <c r="N23">
        <v>-90</v>
      </c>
    </row>
    <row r="24" spans="1:14" x14ac:dyDescent="0.25">
      <c r="A24" s="4" t="str">
        <f>Sheet2!E14</f>
        <v xml:space="preserve">CX2 </v>
      </c>
      <c r="B24" s="5" t="s">
        <v>80</v>
      </c>
      <c r="C24" s="3">
        <f>Sheet2!B14</f>
        <v>33.020000000000003</v>
      </c>
      <c r="D24" s="3">
        <f>Sheet2!C14</f>
        <v>28.58</v>
      </c>
      <c r="E24" s="3">
        <f>Sheet2!B14</f>
        <v>33.020000000000003</v>
      </c>
      <c r="F24" s="3">
        <f>Sheet2!C14</f>
        <v>28.58</v>
      </c>
      <c r="G24" s="3">
        <f>Sheet2!B14</f>
        <v>33.020000000000003</v>
      </c>
      <c r="H24" s="3">
        <f>Sheet2!C14</f>
        <v>28.58</v>
      </c>
      <c r="I24" t="s">
        <v>81</v>
      </c>
      <c r="J24" s="8">
        <f>SUM(Sheet2!D47, N24, -90)</f>
        <v>-180</v>
      </c>
      <c r="K24" s="2" t="str">
        <f>Sheet2!A14</f>
        <v>12pF</v>
      </c>
      <c r="M24" s="6">
        <v>1</v>
      </c>
      <c r="N24">
        <v>-90</v>
      </c>
    </row>
    <row r="25" spans="1:14" x14ac:dyDescent="0.25">
      <c r="A25" s="4" t="str">
        <f>Sheet2!E15</f>
        <v xml:space="preserve">CX3 </v>
      </c>
      <c r="B25" s="5" t="s">
        <v>80</v>
      </c>
      <c r="C25" s="3">
        <f>Sheet2!B15</f>
        <v>35.049999999999997</v>
      </c>
      <c r="D25" s="3">
        <f>Sheet2!C15</f>
        <v>28.58</v>
      </c>
      <c r="E25" s="3">
        <f>Sheet2!B15</f>
        <v>35.049999999999997</v>
      </c>
      <c r="F25" s="3">
        <f>Sheet2!C15</f>
        <v>28.58</v>
      </c>
      <c r="G25" s="3">
        <f>Sheet2!B15</f>
        <v>35.049999999999997</v>
      </c>
      <c r="H25" s="3">
        <f>Sheet2!C15</f>
        <v>28.58</v>
      </c>
      <c r="I25" t="s">
        <v>81</v>
      </c>
      <c r="J25" s="8">
        <f>SUM(Sheet2!D48, N25, -90)</f>
        <v>-180</v>
      </c>
      <c r="K25" s="2" t="str">
        <f>Sheet2!A15</f>
        <v>12pF</v>
      </c>
      <c r="M25" s="6">
        <v>1</v>
      </c>
      <c r="N25">
        <v>-90</v>
      </c>
    </row>
    <row r="26" spans="1:14" x14ac:dyDescent="0.25">
      <c r="A26" s="4" t="str">
        <f>Sheet2!E29</f>
        <v xml:space="preserve">R8 </v>
      </c>
      <c r="B26" s="5" t="s">
        <v>80</v>
      </c>
      <c r="C26" s="3">
        <f>Sheet2!B29</f>
        <v>8.1300000000000008</v>
      </c>
      <c r="D26" s="3">
        <f>Sheet2!C29</f>
        <v>19.559999999999999</v>
      </c>
      <c r="E26" s="3">
        <f>Sheet2!B29</f>
        <v>8.1300000000000008</v>
      </c>
      <c r="F26" s="3">
        <f>Sheet2!C29</f>
        <v>19.559999999999999</v>
      </c>
      <c r="G26" s="3">
        <f>Sheet2!B29</f>
        <v>8.1300000000000008</v>
      </c>
      <c r="H26" s="3">
        <f>Sheet2!C29</f>
        <v>19.559999999999999</v>
      </c>
      <c r="I26" t="s">
        <v>81</v>
      </c>
      <c r="J26" s="8">
        <f>SUM(Sheet2!D49, N26, -90)</f>
        <v>-180</v>
      </c>
      <c r="K26" s="2" t="str">
        <f>Sheet2!A29</f>
        <v>180k</v>
      </c>
      <c r="M26" s="7">
        <v>15</v>
      </c>
      <c r="N26">
        <v>-90</v>
      </c>
    </row>
    <row r="27" spans="1:14" x14ac:dyDescent="0.25">
      <c r="A27" s="4" t="str">
        <f>Sheet2!E3</f>
        <v xml:space="preserve">C2 </v>
      </c>
      <c r="B27" s="5" t="s">
        <v>80</v>
      </c>
      <c r="C27" s="3">
        <f>Sheet2!B3</f>
        <v>34.159999999999997</v>
      </c>
      <c r="D27" s="3">
        <f>Sheet2!C3</f>
        <v>11.3</v>
      </c>
      <c r="E27" s="3">
        <f>Sheet2!B3</f>
        <v>34.159999999999997</v>
      </c>
      <c r="F27" s="3">
        <f>Sheet2!C3</f>
        <v>11.3</v>
      </c>
      <c r="G27" s="3">
        <f>Sheet2!B3</f>
        <v>34.159999999999997</v>
      </c>
      <c r="H27" s="3">
        <f>Sheet2!C3</f>
        <v>11.3</v>
      </c>
      <c r="I27" t="s">
        <v>81</v>
      </c>
      <c r="J27" s="8">
        <f>SUM(Sheet2!D50, N27, -90)</f>
        <v>-180</v>
      </c>
      <c r="K27" s="2" t="str">
        <f>Sheet2!A3</f>
        <v>1uF</v>
      </c>
      <c r="M27" s="6">
        <v>3</v>
      </c>
      <c r="N27">
        <v>-90</v>
      </c>
    </row>
    <row r="28" spans="1:14" x14ac:dyDescent="0.25">
      <c r="A28" s="4" t="str">
        <f>Sheet2!E12</f>
        <v xml:space="preserve">C21 </v>
      </c>
      <c r="B28" s="5" t="s">
        <v>82</v>
      </c>
      <c r="C28" s="3">
        <f>Sheet2!B12</f>
        <v>21.34</v>
      </c>
      <c r="D28" s="3">
        <f>Sheet2!C12</f>
        <v>19.940000000000001</v>
      </c>
      <c r="E28" s="3">
        <f>Sheet2!B12</f>
        <v>21.34</v>
      </c>
      <c r="F28" s="3">
        <f>Sheet2!C12</f>
        <v>19.940000000000001</v>
      </c>
      <c r="G28" s="3">
        <f>Sheet2!B12</f>
        <v>21.34</v>
      </c>
      <c r="H28" s="3">
        <f>Sheet2!C12</f>
        <v>19.940000000000001</v>
      </c>
      <c r="I28" t="s">
        <v>81</v>
      </c>
      <c r="J28" s="8">
        <f>SUM(Sheet2!D51, N28, -90)</f>
        <v>-180</v>
      </c>
      <c r="K28" s="2" t="str">
        <f>Sheet2!A12</f>
        <v>1uF</v>
      </c>
      <c r="M28" s="6">
        <v>3</v>
      </c>
      <c r="N28">
        <v>-90</v>
      </c>
    </row>
    <row r="29" spans="1:14" x14ac:dyDescent="0.25">
      <c r="A29" s="4" t="str">
        <f>Sheet2!E16</f>
        <v xml:space="preserve">D+ </v>
      </c>
      <c r="B29" s="5" t="s">
        <v>80</v>
      </c>
      <c r="C29" s="3">
        <f>Sheet2!B16</f>
        <v>30.35</v>
      </c>
      <c r="D29" s="3">
        <f>Sheet2!C16</f>
        <v>25.02</v>
      </c>
      <c r="E29" s="3">
        <f>Sheet2!B16</f>
        <v>30.35</v>
      </c>
      <c r="F29" s="3">
        <f>Sheet2!C16</f>
        <v>25.02</v>
      </c>
      <c r="G29" s="3">
        <f>Sheet2!B16</f>
        <v>30.35</v>
      </c>
      <c r="H29" s="3">
        <f>Sheet2!C16</f>
        <v>25.02</v>
      </c>
      <c r="I29" t="s">
        <v>81</v>
      </c>
      <c r="J29" s="8">
        <f>SUM(Sheet2!D52, N29, -90)</f>
        <v>-180</v>
      </c>
      <c r="K29" s="2" t="str">
        <f>Sheet2!A16</f>
        <v>27ohm</v>
      </c>
      <c r="M29" s="7">
        <v>7</v>
      </c>
      <c r="N29">
        <v>-90</v>
      </c>
    </row>
    <row r="30" spans="1:14" x14ac:dyDescent="0.25">
      <c r="A30" s="4" t="str">
        <f>Sheet2!E17</f>
        <v xml:space="preserve">D- </v>
      </c>
      <c r="B30" s="5" t="s">
        <v>80</v>
      </c>
      <c r="C30" s="3">
        <f>Sheet2!B17</f>
        <v>30.35</v>
      </c>
      <c r="D30" s="3">
        <f>Sheet2!C17</f>
        <v>27.05</v>
      </c>
      <c r="E30" s="3">
        <f>Sheet2!B17</f>
        <v>30.35</v>
      </c>
      <c r="F30" s="3">
        <f>Sheet2!C17</f>
        <v>27.05</v>
      </c>
      <c r="G30" s="3">
        <f>Sheet2!B17</f>
        <v>30.35</v>
      </c>
      <c r="H30" s="3">
        <f>Sheet2!C17</f>
        <v>27.05</v>
      </c>
      <c r="I30" t="s">
        <v>81</v>
      </c>
      <c r="J30" s="8">
        <f>SUM(Sheet2!D53, N30, -90)</f>
        <v>-180</v>
      </c>
      <c r="K30" s="2" t="str">
        <f>Sheet2!A17</f>
        <v>27ohm</v>
      </c>
      <c r="M30" s="6">
        <v>7</v>
      </c>
      <c r="N30">
        <v>-90</v>
      </c>
    </row>
    <row r="31" spans="1:14" x14ac:dyDescent="0.25">
      <c r="A31" s="4" t="str">
        <f>Sheet2!E23</f>
        <v xml:space="preserve">R2 </v>
      </c>
      <c r="B31" s="5" t="s">
        <v>82</v>
      </c>
      <c r="C31" s="3">
        <f>Sheet2!B23</f>
        <v>30.35</v>
      </c>
      <c r="D31" s="3">
        <f>Sheet2!C23</f>
        <v>20.83</v>
      </c>
      <c r="E31" s="3">
        <f>Sheet2!B23</f>
        <v>30.35</v>
      </c>
      <c r="F31" s="3">
        <f>Sheet2!C23</f>
        <v>20.83</v>
      </c>
      <c r="G31" s="3">
        <f>Sheet2!B23</f>
        <v>30.35</v>
      </c>
      <c r="H31" s="3">
        <f>Sheet2!C23</f>
        <v>20.83</v>
      </c>
      <c r="I31" t="s">
        <v>81</v>
      </c>
      <c r="J31" s="8">
        <f>SUM(Sheet2!D54, N31, -90)</f>
        <v>-180</v>
      </c>
      <c r="K31" s="2" t="str">
        <f>Sheet2!A23</f>
        <v>330R</v>
      </c>
      <c r="M31" s="7">
        <v>8</v>
      </c>
      <c r="N31">
        <v>-90</v>
      </c>
    </row>
    <row r="32" spans="1:14" x14ac:dyDescent="0.25">
      <c r="A32" s="4" t="str">
        <f>Sheet2!E18</f>
        <v xml:space="preserve">IC1 </v>
      </c>
      <c r="B32" s="5" t="s">
        <v>80</v>
      </c>
      <c r="C32" s="3">
        <f>Sheet2!B18</f>
        <v>15.75</v>
      </c>
      <c r="D32" s="3">
        <f>Sheet2!C18</f>
        <v>19.690000000000001</v>
      </c>
      <c r="E32" s="3">
        <f>Sheet2!B18</f>
        <v>15.75</v>
      </c>
      <c r="F32" s="3">
        <f>Sheet2!C18</f>
        <v>19.690000000000001</v>
      </c>
      <c r="G32" s="3">
        <f>Sheet2!B18</f>
        <v>15.75</v>
      </c>
      <c r="H32" s="3">
        <f>Sheet2!C18</f>
        <v>19.690000000000001</v>
      </c>
      <c r="I32" t="s">
        <v>81</v>
      </c>
      <c r="J32" s="8">
        <f>SUM(Sheet2!D55, N32, -90)</f>
        <v>-90</v>
      </c>
      <c r="K32" s="2" t="str">
        <f>Sheet2!A18</f>
        <v>ATMEGA644M</v>
      </c>
      <c r="M32" s="7">
        <v>27</v>
      </c>
      <c r="N32">
        <v>0</v>
      </c>
    </row>
    <row r="33" spans="1:14" x14ac:dyDescent="0.25">
      <c r="A33" s="4" t="str">
        <f>Sheet2!E38</f>
        <v xml:space="preserve">U$5 </v>
      </c>
      <c r="B33" s="5" t="s">
        <v>86</v>
      </c>
      <c r="C33" s="3">
        <f>Sheet2!B38</f>
        <v>9.4</v>
      </c>
      <c r="D33" s="3">
        <f>Sheet2!C38</f>
        <v>27.3</v>
      </c>
      <c r="E33" s="3">
        <f>Sheet2!B38</f>
        <v>9.4</v>
      </c>
      <c r="F33" s="3">
        <f>Sheet2!C38</f>
        <v>27.3</v>
      </c>
      <c r="G33" s="3">
        <f>Sheet2!B38</f>
        <v>9.4</v>
      </c>
      <c r="H33" s="3">
        <f>Sheet2!C38</f>
        <v>27.3</v>
      </c>
      <c r="I33" t="s">
        <v>81</v>
      </c>
      <c r="J33" s="8">
        <f>SUM(Sheet2!D56, N33, -90)</f>
        <v>-180</v>
      </c>
      <c r="K33" s="2" t="str">
        <f>Sheet2!A38</f>
        <v>BUTTON4.2X3.2</v>
      </c>
      <c r="M33" s="7">
        <v>25</v>
      </c>
      <c r="N33">
        <v>-90</v>
      </c>
    </row>
    <row r="34" spans="1:14" x14ac:dyDescent="0.25">
      <c r="A34" s="4" t="str">
        <f>Sheet2!E41</f>
        <v xml:space="preserve">U$9 </v>
      </c>
      <c r="B34" s="5" t="s">
        <v>86</v>
      </c>
      <c r="C34" s="3">
        <f>Sheet2!B41</f>
        <v>9.4</v>
      </c>
      <c r="D34" s="3">
        <f>Sheet2!C41</f>
        <v>12.19</v>
      </c>
      <c r="E34" s="3">
        <f>Sheet2!B41</f>
        <v>9.4</v>
      </c>
      <c r="F34" s="3">
        <f>Sheet2!C41</f>
        <v>12.19</v>
      </c>
      <c r="G34" s="3">
        <f>Sheet2!B41</f>
        <v>9.4</v>
      </c>
      <c r="H34" s="3">
        <f>Sheet2!C41</f>
        <v>12.19</v>
      </c>
      <c r="I34" t="s">
        <v>81</v>
      </c>
      <c r="J34" s="8">
        <f>SUM(Sheet2!D57, N34, -90)</f>
        <v>-180</v>
      </c>
      <c r="K34" s="2" t="str">
        <f>Sheet2!A41</f>
        <v>BUTTON4.2X3.2</v>
      </c>
      <c r="M34" s="7">
        <v>25</v>
      </c>
      <c r="N34">
        <v>-90</v>
      </c>
    </row>
    <row r="35" spans="1:14" x14ac:dyDescent="0.25">
      <c r="A35" s="4" t="str">
        <f>Sheet2!E42</f>
        <v xml:space="preserve">U$15 </v>
      </c>
      <c r="B35" s="5" t="s">
        <v>85</v>
      </c>
      <c r="C35" s="3">
        <f>Sheet2!B42</f>
        <v>16.64</v>
      </c>
      <c r="D35" s="3">
        <f>Sheet2!C42</f>
        <v>28.58</v>
      </c>
      <c r="E35" s="3">
        <f>Sheet2!B42</f>
        <v>16.64</v>
      </c>
      <c r="F35" s="3">
        <f>Sheet2!C42</f>
        <v>28.58</v>
      </c>
      <c r="G35" s="3">
        <f>Sheet2!B42</f>
        <v>16.64</v>
      </c>
      <c r="H35" s="3">
        <f>Sheet2!C42</f>
        <v>28.58</v>
      </c>
      <c r="I35" t="s">
        <v>81</v>
      </c>
      <c r="J35" s="8">
        <f>SUM(Sheet2!D58, N35, -90)</f>
        <v>-180</v>
      </c>
      <c r="K35" s="2" t="str">
        <f>Sheet2!A42</f>
        <v>CLVBA-FKA</v>
      </c>
      <c r="M35" s="6">
        <v>13</v>
      </c>
      <c r="N35">
        <v>-90</v>
      </c>
    </row>
    <row r="36" spans="1:14" x14ac:dyDescent="0.25">
      <c r="A36" s="4" t="str">
        <f>Sheet2!E43</f>
        <v xml:space="preserve">U$16 </v>
      </c>
      <c r="B36" s="5" t="s">
        <v>85</v>
      </c>
      <c r="C36" s="3">
        <f>Sheet2!B43</f>
        <v>34.54</v>
      </c>
      <c r="D36" s="3">
        <f>Sheet2!C43</f>
        <v>21.72</v>
      </c>
      <c r="E36" s="3">
        <f>Sheet2!B43</f>
        <v>34.54</v>
      </c>
      <c r="F36" s="3">
        <f>Sheet2!C43</f>
        <v>21.72</v>
      </c>
      <c r="G36" s="3">
        <f>Sheet2!B43</f>
        <v>34.54</v>
      </c>
      <c r="H36" s="3">
        <f>Sheet2!C43</f>
        <v>21.72</v>
      </c>
      <c r="I36" t="s">
        <v>81</v>
      </c>
      <c r="J36" s="8">
        <f>SUM(Sheet2!D59, N36, -90)</f>
        <v>-180</v>
      </c>
      <c r="K36" s="2" t="str">
        <f>Sheet2!A43</f>
        <v>CLVBA-FKA</v>
      </c>
      <c r="M36" s="6">
        <v>13</v>
      </c>
      <c r="N36">
        <v>-90</v>
      </c>
    </row>
    <row r="37" spans="1:14" x14ac:dyDescent="0.25">
      <c r="A37" s="4" t="str">
        <f>Sheet2!E36</f>
        <v xml:space="preserve">U$1 </v>
      </c>
      <c r="B37" s="5" t="s">
        <v>84</v>
      </c>
      <c r="C37" s="3">
        <f>Sheet2!B36</f>
        <v>16.510000000000002</v>
      </c>
      <c r="D37" s="3">
        <f>Sheet2!C36</f>
        <v>12.83</v>
      </c>
      <c r="E37" s="3">
        <f>Sheet2!B36</f>
        <v>16.510000000000002</v>
      </c>
      <c r="F37" s="3">
        <f>Sheet2!C36</f>
        <v>12.83</v>
      </c>
      <c r="G37" s="3">
        <f>Sheet2!B36</f>
        <v>16.510000000000002</v>
      </c>
      <c r="H37" s="3">
        <f>Sheet2!C36</f>
        <v>12.83</v>
      </c>
      <c r="I37" t="s">
        <v>81</v>
      </c>
      <c r="J37" s="8">
        <f>SUM(Sheet2!D60, N37, -90)</f>
        <v>-180</v>
      </c>
      <c r="K37" s="2" t="str">
        <f>Sheet2!A36</f>
        <v>CRYSTAL_5X3.2_2LEAD</v>
      </c>
      <c r="M37" s="7">
        <v>24</v>
      </c>
      <c r="N37">
        <v>-90</v>
      </c>
    </row>
    <row r="38" spans="1:14" x14ac:dyDescent="0.25">
      <c r="A38" s="4" t="str">
        <f>Sheet2!E45</f>
        <v xml:space="preserve">U2 </v>
      </c>
      <c r="B38" s="5" t="s">
        <v>80</v>
      </c>
      <c r="C38" s="3">
        <f>Sheet2!B45</f>
        <v>25.94</v>
      </c>
      <c r="D38" s="3">
        <f>Sheet2!C45</f>
        <v>25.37</v>
      </c>
      <c r="E38" s="3">
        <f>Sheet2!B45</f>
        <v>25.94</v>
      </c>
      <c r="F38" s="3">
        <f>Sheet2!C45</f>
        <v>25.37</v>
      </c>
      <c r="G38" s="3">
        <f>Sheet2!B45</f>
        <v>25.94</v>
      </c>
      <c r="H38" s="3">
        <f>Sheet2!C45</f>
        <v>25.37</v>
      </c>
      <c r="I38" t="s">
        <v>81</v>
      </c>
      <c r="J38" s="8">
        <f>SUM(Sheet2!D61, N38, -90)</f>
        <v>-90</v>
      </c>
      <c r="K38" s="2" t="str">
        <f>Sheet2!A45</f>
        <v>FT231X-Q</v>
      </c>
      <c r="M38" s="7">
        <v>23</v>
      </c>
      <c r="N38">
        <f>0</f>
        <v>0</v>
      </c>
    </row>
    <row r="39" spans="1:14" x14ac:dyDescent="0.25">
      <c r="A39" s="4" t="str">
        <f>Sheet2!E40</f>
        <v xml:space="preserve">U$7 </v>
      </c>
      <c r="B39" s="5" t="s">
        <v>86</v>
      </c>
      <c r="C39" s="3">
        <f>Sheet2!B40</f>
        <v>44.45</v>
      </c>
      <c r="D39" s="3">
        <f>Sheet2!C40</f>
        <v>19.809999999999999</v>
      </c>
      <c r="E39" s="3">
        <f>Sheet2!B40</f>
        <v>44.45</v>
      </c>
      <c r="F39" s="3">
        <f>Sheet2!C40</f>
        <v>19.809999999999999</v>
      </c>
      <c r="G39" s="3">
        <f>Sheet2!B40</f>
        <v>44.45</v>
      </c>
      <c r="H39" s="3">
        <f>Sheet2!C40</f>
        <v>19.809999999999999</v>
      </c>
      <c r="I39" t="s">
        <v>81</v>
      </c>
      <c r="J39" s="8">
        <f>SUM(Sheet2!D62, N39, -90)</f>
        <v>-90</v>
      </c>
      <c r="K39" s="2" t="str">
        <f>Sheet2!A40</f>
        <v>MAX6070AAUT18</v>
      </c>
      <c r="M39" s="7">
        <v>10</v>
      </c>
      <c r="N39">
        <v>0</v>
      </c>
    </row>
    <row r="40" spans="1:14" x14ac:dyDescent="0.25">
      <c r="A40" s="4" t="str">
        <f>Sheet2!E37</f>
        <v xml:space="preserve">U$4 </v>
      </c>
      <c r="B40" s="5" t="s">
        <v>85</v>
      </c>
      <c r="C40" s="3">
        <f>Sheet2!B37</f>
        <v>41.15</v>
      </c>
      <c r="D40" s="3">
        <f>Sheet2!C37</f>
        <v>1.52</v>
      </c>
      <c r="E40" s="3">
        <f>Sheet2!B37</f>
        <v>41.15</v>
      </c>
      <c r="F40" s="3">
        <f>Sheet2!C37</f>
        <v>1.52</v>
      </c>
      <c r="G40" s="3">
        <f>Sheet2!B37</f>
        <v>41.15</v>
      </c>
      <c r="H40" s="3">
        <f>Sheet2!C37</f>
        <v>1.52</v>
      </c>
      <c r="I40" t="s">
        <v>81</v>
      </c>
      <c r="J40" s="8">
        <f>SUM(Sheet2!D63, N40, -90)</f>
        <v>-180</v>
      </c>
      <c r="K40" s="2" t="str">
        <f>Sheet2!A37</f>
        <v>MIC842</v>
      </c>
      <c r="M40" s="7">
        <v>14</v>
      </c>
      <c r="N40">
        <v>-90</v>
      </c>
    </row>
    <row r="41" spans="1:14" x14ac:dyDescent="0.25">
      <c r="A41" s="4" t="str">
        <f>Sheet2!E44</f>
        <v xml:space="preserve">U$18 </v>
      </c>
      <c r="B41" s="5" t="s">
        <v>80</v>
      </c>
      <c r="C41" s="3">
        <f>Sheet2!B44</f>
        <v>34.29</v>
      </c>
      <c r="D41" s="3">
        <f>Sheet2!C44</f>
        <v>14.48</v>
      </c>
      <c r="E41" s="3">
        <f>Sheet2!B44</f>
        <v>34.29</v>
      </c>
      <c r="F41" s="3">
        <f>Sheet2!C44</f>
        <v>14.48</v>
      </c>
      <c r="G41" s="3">
        <f>Sheet2!B44</f>
        <v>34.29</v>
      </c>
      <c r="H41" s="3">
        <f>Sheet2!C44</f>
        <v>14.48</v>
      </c>
      <c r="I41" t="s">
        <v>81</v>
      </c>
      <c r="J41" s="8">
        <f>SUM(Sheet2!D64, N41, -90)</f>
        <v>-180</v>
      </c>
      <c r="K41" s="2" t="str">
        <f>Sheet2!A44</f>
        <v>MIC842</v>
      </c>
      <c r="M41" s="7">
        <v>14</v>
      </c>
      <c r="N41">
        <f>-90</f>
        <v>-90</v>
      </c>
    </row>
    <row r="42" spans="1:14" x14ac:dyDescent="0.25">
      <c r="A42" s="4" t="str">
        <f>Sheet2!E19</f>
        <v xml:space="preserve">MICRO_USB </v>
      </c>
      <c r="B42" s="5" t="s">
        <v>80</v>
      </c>
      <c r="C42" s="3">
        <f>Sheet2!B19</f>
        <v>40.89</v>
      </c>
      <c r="D42" s="3">
        <f>Sheet2!C19</f>
        <v>27.37</v>
      </c>
      <c r="E42" s="3">
        <f>Sheet2!B19</f>
        <v>40.89</v>
      </c>
      <c r="F42" s="3">
        <f>Sheet2!C19</f>
        <v>27.37</v>
      </c>
      <c r="G42" s="3">
        <f>Sheet2!B19</f>
        <v>40.89</v>
      </c>
      <c r="H42" s="3">
        <f>Sheet2!C19</f>
        <v>27.37</v>
      </c>
      <c r="I42" t="s">
        <v>81</v>
      </c>
      <c r="J42" s="8">
        <f>SUM(Sheet2!D65, N42, -90)</f>
        <v>-180</v>
      </c>
      <c r="K42" s="2" t="str">
        <f>Sheet2!A19</f>
        <v>MICRO_USB_LONGPADS</v>
      </c>
      <c r="M42" s="6">
        <v>29</v>
      </c>
      <c r="N42">
        <v>-90</v>
      </c>
    </row>
    <row r="43" spans="1:14" x14ac:dyDescent="0.25">
      <c r="A43" s="4" t="str">
        <f>Sheet2!E20</f>
        <v xml:space="preserve">Q1 </v>
      </c>
      <c r="B43" s="5" t="s">
        <v>82</v>
      </c>
      <c r="C43" s="3">
        <f>Sheet2!B20</f>
        <v>41.1</v>
      </c>
      <c r="D43" s="3">
        <f>Sheet2!C20</f>
        <v>4.32</v>
      </c>
      <c r="E43" s="3">
        <f>Sheet2!B20</f>
        <v>41.1</v>
      </c>
      <c r="F43" s="3">
        <f>Sheet2!C20</f>
        <v>4.32</v>
      </c>
      <c r="G43" s="3">
        <f>Sheet2!B20</f>
        <v>41.1</v>
      </c>
      <c r="H43" s="3">
        <f>Sheet2!C20</f>
        <v>4.32</v>
      </c>
      <c r="I43" t="s">
        <v>81</v>
      </c>
      <c r="J43" s="8">
        <f>SUM(Sheet2!D66, N43, -90)</f>
        <v>-90</v>
      </c>
      <c r="K43" s="2" t="str">
        <f>Sheet2!A20</f>
        <v>MOSFET_PCH-IRLML2244</v>
      </c>
      <c r="M43" s="7">
        <v>17</v>
      </c>
      <c r="N43">
        <v>0</v>
      </c>
    </row>
    <row r="44" spans="1:14" x14ac:dyDescent="0.25">
      <c r="A44" s="4" t="str">
        <f>Sheet2!E21</f>
        <v xml:space="preserve">Q5 </v>
      </c>
      <c r="B44" s="5" t="s">
        <v>82</v>
      </c>
      <c r="C44" s="3">
        <f>Sheet2!B21</f>
        <v>37.130000000000003</v>
      </c>
      <c r="D44" s="3">
        <f>Sheet2!C21</f>
        <v>14.61</v>
      </c>
      <c r="E44" s="3">
        <f>Sheet2!B21</f>
        <v>37.130000000000003</v>
      </c>
      <c r="F44" s="3">
        <f>Sheet2!C21</f>
        <v>14.61</v>
      </c>
      <c r="G44" s="3">
        <f>Sheet2!B21</f>
        <v>37.130000000000003</v>
      </c>
      <c r="H44" s="3">
        <f>Sheet2!C21</f>
        <v>14.61</v>
      </c>
      <c r="I44" t="s">
        <v>81</v>
      </c>
      <c r="J44" s="8">
        <f>SUM(Sheet2!D67, N44, -90)</f>
        <v>-90</v>
      </c>
      <c r="K44" s="2" t="str">
        <f>Sheet2!A21</f>
        <v>MOSFET_PCH-IRLML2244</v>
      </c>
      <c r="M44" s="6">
        <v>17</v>
      </c>
      <c r="N44">
        <v>0</v>
      </c>
    </row>
    <row r="45" spans="1:14" x14ac:dyDescent="0.25">
      <c r="A45" s="4" t="str">
        <f>Sheet2!E39</f>
        <v xml:space="preserve">U$6 </v>
      </c>
      <c r="B45" s="5" t="s">
        <v>86</v>
      </c>
      <c r="C45" s="3">
        <f>Sheet2!B39</f>
        <v>36.450000000000003</v>
      </c>
      <c r="D45" s="3">
        <f>Sheet2!C39</f>
        <v>9.7799999999999994</v>
      </c>
      <c r="E45" s="3">
        <f>Sheet2!B39</f>
        <v>36.450000000000003</v>
      </c>
      <c r="F45" s="3">
        <f>Sheet2!C39</f>
        <v>9.7799999999999994</v>
      </c>
      <c r="G45" s="3">
        <f>Sheet2!B39</f>
        <v>36.450000000000003</v>
      </c>
      <c r="H45" s="3">
        <f>Sheet2!C39</f>
        <v>9.7799999999999994</v>
      </c>
      <c r="I45" t="s">
        <v>81</v>
      </c>
      <c r="J45" s="8">
        <f>SUM(Sheet2!D68, N45, -90)</f>
        <v>90</v>
      </c>
      <c r="K45" s="2" t="str">
        <f>Sheet2!A39</f>
        <v>TPS79733</v>
      </c>
      <c r="M45" s="7">
        <v>22</v>
      </c>
      <c r="N45">
        <v>180</v>
      </c>
    </row>
    <row r="46" spans="1:14" x14ac:dyDescent="0.25">
      <c r="A46" s="4"/>
      <c r="B46" s="5"/>
      <c r="C46" s="3"/>
      <c r="D46" s="3"/>
      <c r="E46" s="3"/>
      <c r="F46" s="3"/>
      <c r="G46" s="3"/>
      <c r="H46" s="3"/>
    </row>
    <row r="47" spans="1:14" x14ac:dyDescent="0.25">
      <c r="A47" s="4"/>
      <c r="B47" s="5"/>
      <c r="C47" s="3"/>
      <c r="D47" s="3"/>
      <c r="E47" s="3"/>
      <c r="F47" s="3"/>
      <c r="G47" s="3"/>
      <c r="H47" s="3"/>
    </row>
    <row r="48" spans="1:14" x14ac:dyDescent="0.25">
      <c r="A48" s="4"/>
      <c r="B48" s="5"/>
      <c r="C48" s="3"/>
      <c r="D48" s="3"/>
      <c r="E48" s="3"/>
      <c r="F48" s="3"/>
      <c r="G48" s="3"/>
      <c r="H48" s="3"/>
    </row>
    <row r="49" spans="1:8" x14ac:dyDescent="0.25">
      <c r="A49" s="4"/>
      <c r="B49" s="5"/>
      <c r="C49" s="3"/>
      <c r="D49" s="3"/>
      <c r="E49" s="3"/>
      <c r="F49" s="3"/>
      <c r="G49" s="3"/>
      <c r="H49" s="3"/>
    </row>
    <row r="50" spans="1:8" x14ac:dyDescent="0.25">
      <c r="A50" s="4"/>
      <c r="B50" s="5"/>
      <c r="C50" s="3"/>
      <c r="D50" s="3"/>
      <c r="E50" s="3"/>
      <c r="F50" s="3"/>
      <c r="G50" s="3"/>
      <c r="H50" s="3"/>
    </row>
    <row r="51" spans="1:8" x14ac:dyDescent="0.25">
      <c r="A51" s="4"/>
      <c r="B51" s="5"/>
      <c r="C51" s="3"/>
      <c r="D51" s="3"/>
      <c r="E51" s="3"/>
      <c r="F51" s="3"/>
      <c r="G51" s="3"/>
      <c r="H51" s="3"/>
    </row>
    <row r="52" spans="1:8" x14ac:dyDescent="0.25">
      <c r="A52" s="4"/>
      <c r="B52" s="5"/>
      <c r="C52" s="3"/>
      <c r="D52" s="3"/>
      <c r="E52" s="3"/>
      <c r="F52" s="3"/>
      <c r="G52" s="3"/>
      <c r="H52" s="3"/>
    </row>
    <row r="53" spans="1:8" x14ac:dyDescent="0.25">
      <c r="A53" s="4"/>
      <c r="B53" s="5"/>
      <c r="C53" s="3"/>
      <c r="D53" s="3"/>
      <c r="E53" s="3"/>
      <c r="F53" s="3"/>
      <c r="G53" s="3"/>
      <c r="H53" s="3"/>
    </row>
    <row r="54" spans="1:8" x14ac:dyDescent="0.25">
      <c r="A54" s="4"/>
      <c r="B54" s="5"/>
      <c r="C54" s="3"/>
      <c r="D54" s="3"/>
      <c r="E54" s="3"/>
      <c r="F54" s="3"/>
      <c r="G54" s="3"/>
      <c r="H54" s="3"/>
    </row>
    <row r="55" spans="1:8" x14ac:dyDescent="0.25">
      <c r="A55" s="4"/>
      <c r="B55" s="5"/>
      <c r="C55" s="3"/>
      <c r="D55" s="3"/>
      <c r="E55" s="3"/>
      <c r="F55" s="3"/>
      <c r="G55" s="3"/>
      <c r="H55" s="3"/>
    </row>
    <row r="56" spans="1:8" x14ac:dyDescent="0.25">
      <c r="A56" s="4"/>
      <c r="B56" s="5"/>
      <c r="C56" s="3"/>
      <c r="D56" s="3"/>
      <c r="E56" s="3"/>
      <c r="F56" s="3"/>
      <c r="G56" s="3"/>
      <c r="H56" s="3"/>
    </row>
    <row r="57" spans="1:8" x14ac:dyDescent="0.25">
      <c r="A57" s="4"/>
      <c r="B57" s="5"/>
      <c r="C57" s="3"/>
      <c r="D57" s="3"/>
      <c r="E57" s="3"/>
      <c r="F57" s="3"/>
      <c r="G57" s="3"/>
      <c r="H57" s="3"/>
    </row>
    <row r="58" spans="1:8" x14ac:dyDescent="0.25">
      <c r="A58" s="4"/>
      <c r="B58" s="5"/>
      <c r="C58" s="3"/>
      <c r="D58" s="3"/>
      <c r="E58" s="3"/>
      <c r="F58" s="3"/>
      <c r="G58" s="3"/>
      <c r="H58" s="3"/>
    </row>
    <row r="59" spans="1:8" x14ac:dyDescent="0.25">
      <c r="A59" s="4"/>
      <c r="B59" s="5"/>
      <c r="C59" s="3"/>
      <c r="D59" s="3"/>
      <c r="E59" s="3"/>
      <c r="F59" s="3"/>
      <c r="G59" s="3"/>
      <c r="H59" s="3"/>
    </row>
    <row r="60" spans="1:8" x14ac:dyDescent="0.25">
      <c r="A60" s="4"/>
      <c r="B60" s="5"/>
      <c r="C60" s="3"/>
      <c r="D60" s="3"/>
      <c r="E60" s="3"/>
      <c r="F60" s="3"/>
      <c r="G60" s="3"/>
      <c r="H60" s="3"/>
    </row>
    <row r="61" spans="1:8" x14ac:dyDescent="0.25">
      <c r="A61" s="4"/>
      <c r="B61" s="5"/>
      <c r="C61" s="3"/>
      <c r="D61" s="3"/>
      <c r="E61" s="3"/>
      <c r="F61" s="3"/>
      <c r="G61" s="3"/>
      <c r="H61" s="3"/>
    </row>
    <row r="62" spans="1:8" x14ac:dyDescent="0.25">
      <c r="A62" s="4"/>
      <c r="B62" s="5"/>
      <c r="C62" s="3"/>
      <c r="D62" s="3"/>
      <c r="E62" s="3"/>
      <c r="F62" s="3"/>
      <c r="G62" s="3"/>
      <c r="H62" s="3"/>
    </row>
    <row r="63" spans="1:8" x14ac:dyDescent="0.25">
      <c r="A63" s="4"/>
      <c r="B63" s="5"/>
      <c r="C63" s="3"/>
      <c r="D63" s="3"/>
      <c r="E63" s="3"/>
      <c r="F63" s="3"/>
      <c r="G63" s="3"/>
      <c r="H63" s="3"/>
    </row>
    <row r="64" spans="1:8" x14ac:dyDescent="0.25">
      <c r="A64" s="4"/>
      <c r="B64" s="5"/>
      <c r="C64" s="3"/>
      <c r="D64" s="3"/>
      <c r="E64" s="3"/>
      <c r="F64" s="3"/>
      <c r="G64" s="3"/>
      <c r="H64" s="3"/>
    </row>
    <row r="65" spans="1:8" x14ac:dyDescent="0.25">
      <c r="A65" s="4"/>
      <c r="B65" s="5"/>
      <c r="C65" s="3"/>
      <c r="D65" s="3"/>
      <c r="E65" s="3"/>
      <c r="F65" s="3"/>
      <c r="G65" s="3"/>
      <c r="H65" s="3"/>
    </row>
    <row r="66" spans="1:8" x14ac:dyDescent="0.25">
      <c r="A66" s="4"/>
      <c r="B66" s="5"/>
      <c r="C66" s="3"/>
      <c r="D66" s="3"/>
      <c r="E66" s="3"/>
      <c r="F66" s="3"/>
      <c r="G66" s="3"/>
      <c r="H66" s="3"/>
    </row>
    <row r="67" spans="1:8" x14ac:dyDescent="0.25">
      <c r="A67" s="4"/>
      <c r="B67" s="5"/>
      <c r="C67" s="3"/>
      <c r="D67" s="3"/>
      <c r="E67" s="3"/>
      <c r="F67" s="3"/>
      <c r="G67" s="3"/>
      <c r="H67" s="3"/>
    </row>
    <row r="68" spans="1:8" x14ac:dyDescent="0.25">
      <c r="A68" s="4"/>
      <c r="B68" s="5"/>
      <c r="C68" s="3"/>
      <c r="D68" s="3"/>
      <c r="E68" s="3"/>
      <c r="F68" s="3"/>
      <c r="G68" s="3"/>
      <c r="H68" s="3"/>
    </row>
    <row r="69" spans="1:8" x14ac:dyDescent="0.25">
      <c r="A69" s="4"/>
      <c r="B69" s="5"/>
      <c r="C69" s="3"/>
      <c r="D69" s="3"/>
      <c r="E69" s="3"/>
      <c r="F69" s="3"/>
      <c r="G69" s="3"/>
      <c r="H69" s="3"/>
    </row>
    <row r="70" spans="1:8" x14ac:dyDescent="0.25">
      <c r="A70" s="4"/>
      <c r="B70" s="5"/>
      <c r="C70" s="3"/>
      <c r="D70" s="3"/>
      <c r="E70" s="3"/>
      <c r="F70" s="3"/>
      <c r="G70" s="3"/>
      <c r="H70" s="3"/>
    </row>
    <row r="71" spans="1:8" x14ac:dyDescent="0.25">
      <c r="A71" s="4"/>
      <c r="B71" s="5"/>
      <c r="C71" s="3"/>
      <c r="D71" s="3"/>
      <c r="E71" s="3"/>
      <c r="F71" s="3"/>
      <c r="G71" s="3"/>
      <c r="H71" s="3"/>
    </row>
    <row r="72" spans="1:8" x14ac:dyDescent="0.25">
      <c r="A72" s="4"/>
      <c r="B72" s="5"/>
      <c r="C72" s="3"/>
      <c r="D72" s="3"/>
      <c r="E72" s="3"/>
      <c r="F72" s="3"/>
      <c r="G72" s="3"/>
      <c r="H72" s="3"/>
    </row>
    <row r="73" spans="1:8" x14ac:dyDescent="0.25">
      <c r="A73" s="4"/>
      <c r="B73" s="5"/>
      <c r="C73" s="3"/>
      <c r="D73" s="3"/>
      <c r="E73" s="3"/>
      <c r="F73" s="3"/>
      <c r="G73" s="3"/>
      <c r="H73" s="3"/>
    </row>
    <row r="74" spans="1:8" x14ac:dyDescent="0.25">
      <c r="A74" s="4"/>
      <c r="B74" s="5"/>
      <c r="C74" s="3"/>
      <c r="D74" s="3"/>
      <c r="E74" s="3"/>
      <c r="F74" s="3"/>
      <c r="G74" s="3"/>
      <c r="H74" s="3"/>
    </row>
    <row r="75" spans="1:8" x14ac:dyDescent="0.25">
      <c r="A75" s="4"/>
      <c r="B75" s="5"/>
      <c r="C75" s="3"/>
      <c r="D75" s="3"/>
      <c r="E75" s="3"/>
      <c r="F75" s="3"/>
      <c r="G75" s="3"/>
      <c r="H75" s="3"/>
    </row>
    <row r="76" spans="1:8" x14ac:dyDescent="0.25">
      <c r="A76" s="4"/>
      <c r="B76" s="5"/>
      <c r="C76" s="3"/>
      <c r="D76" s="3"/>
      <c r="E76" s="3"/>
      <c r="F76" s="3"/>
      <c r="G76" s="3"/>
      <c r="H76" s="3"/>
    </row>
    <row r="77" spans="1:8" x14ac:dyDescent="0.25">
      <c r="A77" s="4"/>
      <c r="B77" s="5"/>
      <c r="C77" s="3"/>
      <c r="D77" s="3"/>
      <c r="E77" s="3"/>
      <c r="F77" s="3"/>
      <c r="G77" s="3"/>
      <c r="H77" s="3"/>
    </row>
    <row r="78" spans="1:8" x14ac:dyDescent="0.25">
      <c r="A78" s="4"/>
      <c r="B78" s="5"/>
      <c r="C78" s="3"/>
      <c r="D78" s="3"/>
      <c r="E78" s="3"/>
      <c r="F78" s="3"/>
      <c r="G78" s="3"/>
      <c r="H78" s="3"/>
    </row>
    <row r="79" spans="1:8" x14ac:dyDescent="0.25">
      <c r="A79" s="4"/>
      <c r="B79" s="5"/>
      <c r="C79" s="3"/>
      <c r="D79" s="3"/>
      <c r="E79" s="3"/>
      <c r="F79" s="3"/>
      <c r="G79" s="3"/>
      <c r="H79" s="3"/>
    </row>
    <row r="80" spans="1:8" x14ac:dyDescent="0.25">
      <c r="A80" s="4"/>
      <c r="B80" s="5"/>
      <c r="C80" s="3"/>
      <c r="D80" s="3"/>
      <c r="E80" s="3"/>
      <c r="F80" s="3"/>
      <c r="G80" s="3"/>
      <c r="H80" s="3"/>
    </row>
    <row r="81" spans="1:8" x14ac:dyDescent="0.25">
      <c r="A81" s="4"/>
      <c r="B81" s="5"/>
      <c r="C81" s="3"/>
      <c r="D81" s="3"/>
      <c r="E81" s="3"/>
      <c r="F81" s="3"/>
      <c r="G81" s="3"/>
      <c r="H81" s="3"/>
    </row>
    <row r="82" spans="1:8" x14ac:dyDescent="0.25">
      <c r="A82" s="4"/>
      <c r="B82" s="5"/>
      <c r="C82" s="3"/>
      <c r="D82" s="3"/>
      <c r="E82" s="3"/>
      <c r="F82" s="3"/>
      <c r="G82" s="3"/>
      <c r="H82" s="3"/>
    </row>
    <row r="83" spans="1:8" x14ac:dyDescent="0.25">
      <c r="A83" s="4"/>
      <c r="B83" s="5"/>
      <c r="C83" s="3"/>
      <c r="D83" s="3"/>
      <c r="E83" s="3"/>
      <c r="F83" s="3"/>
      <c r="G83" s="3"/>
      <c r="H83" s="3"/>
    </row>
  </sheetData>
  <sortState ref="A2:N45">
    <sortCondition ref="K2:K4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n V l z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n V l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Z c 0 x n W C E o A A E A A J 8 B A A A T A B w A R m 9 y b X V s Y X M v U 2 V j d G l v b j E u b S C i G A A o o B Q A A A A A A A A A A A A A A A A A A A A A A A A A A A B 1 j 0 9 L x D A Q x e + F f o c Q L y 3 E Q u v W g 0 t P X Q U P i t J 6 W I y H b H f s R t q J 5 M 9 i W f a 7 m y U U V 9 B c J v N + w 7 w 3 B j o r F Z I m 1 H w Z R 3 F k d k L D l j w I 3 Y u J V G Q A G 0 f E v 0 Y 5 3 Y F X a r P P V q p z I 6 B N 7 u Q A W a 3 Q + s Y k t L 7 h L w a 0 4 W v l + D x k + J N W H 9 7 k M m z l o W S d 2 d O U v a 5 g k K O 0 o C v K K C O 1 G t y I p i o Z u c V O b S X 2 V V 6 U B S P P T l l o 7 D R A 9 f P N H h X C W 8 p C y A t a 7 w T 2 / o B 2 + g T q 0 7 Z i 4 4 d a L d C 8 K z 2 G 7 S d o k n A R O x x o U H P v b j 0 h F r 7 s k Z F Z L 2 Y d 3 b g B f U a u / i U L T + 7 R X i + y k 9 c Z K H + Z H N M 4 k v h n 9 u U 3 U E s B A i 0 A F A A C A A g A n V l z T I a f r U y n A A A A + A A A A B I A A A A A A A A A A A A A A A A A A A A A A E N v b m Z p Z y 9 Q Y W N r Y W d l L n h t b F B L A Q I t A B Q A A g A I A J 1 Z c 0 w P y u m r p A A A A O k A A A A T A A A A A A A A A A A A A A A A A P M A A A B b Q 2 9 u d G V u d F 9 U e X B l c 1 0 u e G 1 s U E s B A i 0 A F A A C A A g A n V l z T G d Y I S g A A Q A A n w E A A B M A A A A A A A A A A A A A A A A A 5 A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B 7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d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1 h c m d h e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y Z 2 F 5 L 0 N o Y W 5 n Z W Q g V H l w Z S 5 7 Q 2 9 s d W 1 u M S w w f S Z x d W 9 0 O y w m c X V v d D t T Z W N 0 a W 9 u M S 9 N Y X J n Y X k v Q 2 h h b m d l Z C B U e X B l L n t D b 2 x 1 b W 4 y L D F 9 J n F 1 b 3 Q 7 L C Z x d W 9 0 O 1 N l Y 3 R p b 2 4 x L 0 1 h c m d h e S 9 D a G F u Z 2 V k I F R 5 c G U u e 0 N v b H V t b j M s M n 0 m c X V v d D s s J n F 1 b 3 Q 7 U 2 V j d G l v b j E v T W F y Z 2 F 5 L 0 N o Y W 5 n Z W Q g V H l w Z S 5 7 Q 2 9 s d W 1 u N C w z f S Z x d W 9 0 O y w m c X V v d D t T Z W N 0 a W 9 u M S 9 N Y X J n Y X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h c m d h e S 9 D a G F u Z 2 V k I F R 5 c G U u e 0 N v b H V t b j E s M H 0 m c X V v d D s s J n F 1 b 3 Q 7 U 2 V j d G l v b j E v T W F y Z 2 F 5 L 0 N o Y W 5 n Z W Q g V H l w Z S 5 7 Q 2 9 s d W 1 u M i w x f S Z x d W 9 0 O y w m c X V v d D t T Z W N 0 a W 9 u M S 9 N Y X J n Y X k v Q 2 h h b m d l Z C B U e X B l L n t D b 2 x 1 b W 4 z L D J 9 J n F 1 b 3 Q 7 L C Z x d W 9 0 O 1 N l Y 3 R p b 2 4 x L 0 1 h c m d h e S 9 D a G F u Z 2 V k I F R 5 c G U u e 0 N v b H V t b j Q s M 3 0 m c X V v d D s s J n F 1 b 3 Q 7 U 2 V j d G l v b j E v T W F y Z 2 F 5 L 0 N o Y W 5 n Z W Q g V H l w Z S 5 7 Q 2 9 s d W 1 u N S w 0 f S Z x d W 9 0 O 1 0 s J n F 1 b 3 Q 7 U m V s Y X R p b 2 5 z a G l w S W 5 m b y Z x d W 9 0 O z p b X X 0 i I C 8 + P E V u d H J 5 I F R 5 c G U 9 I k Z p b G x D b 3 V u d C I g V m F s d W U 9 I m w 2 M S I g L z 4 8 R W 5 0 c n k g V H l w Z T 0 i R m l s b E N v b H V t b l R 5 c G V z I i B W Y W x 1 Z T 0 i c 0 J n V U Z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F c n J v c k N v Z G U i I F Z h b H V l P S J z V W 5 r b m 9 3 b i I g L z 4 8 R W 5 0 c n k g V H l w Z T 0 i R m l s b E x h c 3 R V c G R h d G V k I i B W Y W x 1 Z T 0 i Z D I w M T g t M D M t M T l U M T Y 6 M D g 6 N D U u N z E 2 O D g 0 N V o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m d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n Y X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X V o f 2 c U S E 6 1 0 5 x p m z U e 4 g A A A A A C A A A A A A A Q Z g A A A A E A A C A A A A D m k G u W 8 9 Q A s H Z M L 1 s F S y a K 1 3 O A n 0 q 4 5 8 e p 4 K B 6 U l Q J d Q A A A A A O g A A A A A I A A C A A A A D A H k T r 0 K k 0 3 b 4 U Y 2 a v z c 9 S n / F m 9 8 z X 2 S T 4 A Q U E n P n b l 1 A A A A B x S C r D m P 7 r T a m I I i w K Q 9 A H p 6 f 6 e 3 P s Z K 8 S T L E K r 2 L Y x 0 n R y 9 b 4 8 X A J v M 9 d Y g W F e Y G 1 g o L / W k P E e V C S K 0 8 X l K Y n p a M 9 P R N + A z W h s C p R d 6 w S V E A A A A C J h 0 Z T 7 S Y 2 P + f 5 j H n Z 9 M U y 9 K d k e E Z z k A u 8 D H F P 3 C l M 7 F f J f j P f B K A e 6 o / H D R 0 a a U y 8 e P a S 9 + E 7 J l 6 o J K N R c 6 K c < / D a t a M a s h u p > 
</file>

<file path=customXml/itemProps1.xml><?xml version="1.0" encoding="utf-8"?>
<ds:datastoreItem xmlns:ds="http://schemas.openxmlformats.org/officeDocument/2006/customXml" ds:itemID="{05E4FB67-2C14-41F0-BAE9-9DD7ACE2F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Margay_Min_v0-0-0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cp:lastPrinted>2018-03-19T16:39:13Z</cp:lastPrinted>
  <dcterms:created xsi:type="dcterms:W3CDTF">2018-03-19T16:08:01Z</dcterms:created>
  <dcterms:modified xsi:type="dcterms:W3CDTF">2018-03-20T15:38:32Z</dcterms:modified>
</cp:coreProperties>
</file>