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Aberdeen Uni\"/>
    </mc:Choice>
  </mc:AlternateContent>
  <bookViews>
    <workbookView xWindow="0" yWindow="0" windowWidth="19200" windowHeight="7360"/>
  </bookViews>
  <sheets>
    <sheet name="5kg units" sheetId="2" r:id="rId1"/>
    <sheet name="10kg units" sheetId="1" r:id="rId2"/>
    <sheet name="20kg Units" sheetId="3" r:id="rId3"/>
    <sheet name="Spares Plann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3" i="1"/>
  <c r="K66" i="1" l="1"/>
  <c r="K67" i="1"/>
  <c r="K68" i="1"/>
  <c r="K69" i="1"/>
  <c r="K70" i="1"/>
  <c r="K71" i="1"/>
  <c r="K72" i="1"/>
  <c r="K73" i="1"/>
  <c r="K74" i="1"/>
  <c r="K75" i="1"/>
  <c r="K76" i="1"/>
  <c r="K77" i="1"/>
  <c r="K78" i="1"/>
  <c r="K65" i="1"/>
  <c r="G17" i="4"/>
  <c r="G18" i="4"/>
  <c r="G24" i="4"/>
  <c r="G25" i="4"/>
  <c r="G26" i="4"/>
  <c r="G27" i="4"/>
  <c r="G28" i="4"/>
  <c r="G29" i="4"/>
  <c r="G30" i="4"/>
  <c r="G31" i="4"/>
  <c r="E14" i="4"/>
  <c r="G14" i="4" s="1"/>
  <c r="K17" i="3"/>
  <c r="L17" i="3" s="1"/>
  <c r="H17" i="3"/>
  <c r="J17" i="3" s="1"/>
  <c r="K16" i="3"/>
  <c r="L16" i="3" s="1"/>
  <c r="E23" i="4" s="1"/>
  <c r="G23" i="4" s="1"/>
  <c r="H16" i="3"/>
  <c r="J16" i="3" s="1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46" i="2"/>
  <c r="H59" i="2"/>
  <c r="J59" i="2" s="1"/>
  <c r="L59" i="2" s="1"/>
  <c r="H47" i="2"/>
  <c r="J47" i="2" s="1"/>
  <c r="L47" i="2" s="1"/>
  <c r="H48" i="2"/>
  <c r="J48" i="2" s="1"/>
  <c r="H49" i="2"/>
  <c r="H50" i="2"/>
  <c r="H51" i="2"/>
  <c r="H52" i="2"/>
  <c r="H53" i="2"/>
  <c r="H54" i="2"/>
  <c r="J54" i="2" s="1"/>
  <c r="H55" i="2"/>
  <c r="J55" i="2" s="1"/>
  <c r="L55" i="2" s="1"/>
  <c r="H56" i="2"/>
  <c r="J56" i="2" s="1"/>
  <c r="H57" i="2"/>
  <c r="J57" i="2" s="1"/>
  <c r="L57" i="2" s="1"/>
  <c r="H58" i="2"/>
  <c r="H46" i="2"/>
  <c r="J46" i="2" s="1"/>
  <c r="K38" i="2"/>
  <c r="L38" i="2" s="1"/>
  <c r="H38" i="2"/>
  <c r="J38" i="2" s="1"/>
  <c r="K17" i="2"/>
  <c r="L17" i="2" s="1"/>
  <c r="J17" i="2"/>
  <c r="H36" i="1"/>
  <c r="J36" i="1" s="1"/>
  <c r="L36" i="1" s="1"/>
  <c r="K57" i="1"/>
  <c r="H57" i="1"/>
  <c r="J57" i="1" s="1"/>
  <c r="L57" i="1" s="1"/>
  <c r="H77" i="1"/>
  <c r="J77" i="1"/>
  <c r="L77" i="1" s="1"/>
  <c r="K96" i="1"/>
  <c r="H96" i="1"/>
  <c r="J96" i="1" s="1"/>
  <c r="K17" i="1"/>
  <c r="L17" i="1" s="1"/>
  <c r="J17" i="1"/>
  <c r="K58" i="1"/>
  <c r="H58" i="1"/>
  <c r="J58" i="1" s="1"/>
  <c r="H56" i="1"/>
  <c r="H66" i="1"/>
  <c r="H67" i="1"/>
  <c r="J67" i="1" s="1"/>
  <c r="H68" i="1"/>
  <c r="J68" i="1" s="1"/>
  <c r="L68" i="1" s="1"/>
  <c r="H69" i="1"/>
  <c r="J69" i="1" s="1"/>
  <c r="L69" i="1" s="1"/>
  <c r="H70" i="1"/>
  <c r="J70" i="1" s="1"/>
  <c r="H71" i="1"/>
  <c r="H72" i="1"/>
  <c r="J72" i="1" s="1"/>
  <c r="L72" i="1" s="1"/>
  <c r="H73" i="1"/>
  <c r="J73" i="1" s="1"/>
  <c r="H74" i="1"/>
  <c r="H75" i="1"/>
  <c r="J75" i="1" s="1"/>
  <c r="H76" i="1"/>
  <c r="H78" i="1"/>
  <c r="J78" i="1" s="1"/>
  <c r="L78" i="1" s="1"/>
  <c r="H65" i="1"/>
  <c r="J65" i="1" s="1"/>
  <c r="K97" i="1"/>
  <c r="K98" i="1"/>
  <c r="H97" i="1"/>
  <c r="J97" i="1" s="1"/>
  <c r="H86" i="1"/>
  <c r="J86" i="1" s="1"/>
  <c r="H87" i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H92" i="1"/>
  <c r="J92" i="1" s="1"/>
  <c r="H93" i="1"/>
  <c r="H94" i="1"/>
  <c r="J94" i="1" s="1"/>
  <c r="H95" i="1"/>
  <c r="J95" i="1" s="1"/>
  <c r="H98" i="1"/>
  <c r="H85" i="1"/>
  <c r="J85" i="1" s="1"/>
  <c r="K86" i="1"/>
  <c r="K87" i="1"/>
  <c r="K88" i="1"/>
  <c r="K89" i="1"/>
  <c r="K90" i="1"/>
  <c r="K91" i="1"/>
  <c r="K92" i="1"/>
  <c r="K93" i="1"/>
  <c r="K94" i="1"/>
  <c r="K95" i="1"/>
  <c r="K85" i="1"/>
  <c r="K46" i="1"/>
  <c r="K47" i="1"/>
  <c r="K48" i="1"/>
  <c r="K49" i="1"/>
  <c r="K50" i="1"/>
  <c r="K51" i="1"/>
  <c r="K52" i="1"/>
  <c r="K53" i="1"/>
  <c r="K54" i="1"/>
  <c r="K55" i="1"/>
  <c r="K56" i="1"/>
  <c r="K45" i="1"/>
  <c r="H46" i="1"/>
  <c r="J46" i="1" s="1"/>
  <c r="H47" i="1"/>
  <c r="J47" i="1" s="1"/>
  <c r="H48" i="1"/>
  <c r="J48" i="1" s="1"/>
  <c r="L48" i="1" s="1"/>
  <c r="H49" i="1"/>
  <c r="J49" i="1" s="1"/>
  <c r="H50" i="1"/>
  <c r="H51" i="1"/>
  <c r="J51" i="1" s="1"/>
  <c r="H52" i="1"/>
  <c r="H53" i="1"/>
  <c r="H54" i="1"/>
  <c r="H55" i="1"/>
  <c r="J55" i="1" s="1"/>
  <c r="H45" i="1"/>
  <c r="J37" i="1"/>
  <c r="L37" i="1" s="1"/>
  <c r="H37" i="1"/>
  <c r="K5" i="3"/>
  <c r="L5" i="3" s="1"/>
  <c r="K6" i="3"/>
  <c r="L6" i="3" s="1"/>
  <c r="E8" i="4" s="1"/>
  <c r="G8" i="4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E16" i="4" s="1"/>
  <c r="G16" i="4" s="1"/>
  <c r="K13" i="3"/>
  <c r="L13" i="3" s="1"/>
  <c r="K14" i="3"/>
  <c r="L14" i="3" s="1"/>
  <c r="K15" i="3"/>
  <c r="L15" i="3" s="1"/>
  <c r="E20" i="4" s="1"/>
  <c r="G20" i="4" s="1"/>
  <c r="K4" i="3"/>
  <c r="L4" i="3" s="1"/>
  <c r="L3" i="3"/>
  <c r="L3" i="2"/>
  <c r="L60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J3" i="2"/>
  <c r="K5" i="1"/>
  <c r="L5" i="1" s="1"/>
  <c r="K6" i="1"/>
  <c r="L6" i="1" s="1"/>
  <c r="K7" i="1"/>
  <c r="K8" i="1"/>
  <c r="K9" i="1"/>
  <c r="K10" i="1"/>
  <c r="K11" i="1"/>
  <c r="K12" i="1"/>
  <c r="L12" i="1" s="1"/>
  <c r="K13" i="1"/>
  <c r="L13" i="1" s="1"/>
  <c r="K14" i="1"/>
  <c r="L14" i="1" s="1"/>
  <c r="K15" i="1"/>
  <c r="K16" i="1"/>
  <c r="K4" i="1"/>
  <c r="J16" i="1"/>
  <c r="K16" i="2"/>
  <c r="J16" i="2"/>
  <c r="J58" i="2"/>
  <c r="J37" i="2"/>
  <c r="K37" i="2"/>
  <c r="H37" i="2"/>
  <c r="K25" i="2"/>
  <c r="K26" i="2"/>
  <c r="K27" i="2"/>
  <c r="K28" i="2"/>
  <c r="K29" i="2"/>
  <c r="K30" i="2"/>
  <c r="K31" i="2"/>
  <c r="K32" i="2"/>
  <c r="K33" i="2"/>
  <c r="K34" i="2"/>
  <c r="K35" i="2"/>
  <c r="K36" i="2"/>
  <c r="K24" i="2"/>
  <c r="H32" i="2"/>
  <c r="J32" i="2" s="1"/>
  <c r="H25" i="2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3" i="2"/>
  <c r="J33" i="2" s="1"/>
  <c r="H34" i="2"/>
  <c r="H35" i="2"/>
  <c r="J35" i="2" s="1"/>
  <c r="H36" i="2"/>
  <c r="H24" i="2"/>
  <c r="J24" i="2" s="1"/>
  <c r="H25" i="1"/>
  <c r="J25" i="1" s="1"/>
  <c r="L25" i="1" s="1"/>
  <c r="H26" i="1"/>
  <c r="J26" i="1" s="1"/>
  <c r="L26" i="1" s="1"/>
  <c r="H27" i="1"/>
  <c r="H28" i="1"/>
  <c r="J28" i="1" s="1"/>
  <c r="L28" i="1" s="1"/>
  <c r="H29" i="1"/>
  <c r="H30" i="1"/>
  <c r="J30" i="1" s="1"/>
  <c r="L30" i="1" s="1"/>
  <c r="H31" i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24" i="1"/>
  <c r="J24" i="1" s="1"/>
  <c r="L24" i="1" s="1"/>
  <c r="H5" i="3"/>
  <c r="J5" i="3" s="1"/>
  <c r="H6" i="3"/>
  <c r="J6" i="3" s="1"/>
  <c r="H7" i="3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H4" i="3"/>
  <c r="J4" i="3" s="1"/>
  <c r="J15" i="3"/>
  <c r="J7" i="3"/>
  <c r="J98" i="1"/>
  <c r="J93" i="1"/>
  <c r="J87" i="1"/>
  <c r="J84" i="1"/>
  <c r="L84" i="1" s="1"/>
  <c r="J76" i="1"/>
  <c r="J74" i="1"/>
  <c r="L74" i="1" s="1"/>
  <c r="J71" i="1"/>
  <c r="L71" i="1" s="1"/>
  <c r="J66" i="1"/>
  <c r="J64" i="1"/>
  <c r="L64" i="1" s="1"/>
  <c r="J56" i="1"/>
  <c r="L56" i="1" s="1"/>
  <c r="J54" i="1"/>
  <c r="J53" i="1"/>
  <c r="J52" i="1"/>
  <c r="L52" i="1" s="1"/>
  <c r="J50" i="1"/>
  <c r="J31" i="1"/>
  <c r="L31" i="1" s="1"/>
  <c r="J29" i="1"/>
  <c r="L29" i="1" s="1"/>
  <c r="J27" i="1"/>
  <c r="L27" i="1" s="1"/>
  <c r="J23" i="1"/>
  <c r="L23" i="1" s="1"/>
  <c r="J15" i="1"/>
  <c r="J14" i="1"/>
  <c r="J13" i="1"/>
  <c r="J12" i="1"/>
  <c r="J11" i="1"/>
  <c r="J10" i="1"/>
  <c r="J9" i="1"/>
  <c r="L9" i="1" s="1"/>
  <c r="J8" i="1"/>
  <c r="J7" i="1"/>
  <c r="J6" i="1"/>
  <c r="J5" i="1"/>
  <c r="J4" i="1"/>
  <c r="J53" i="2"/>
  <c r="J52" i="2"/>
  <c r="L52" i="2" s="1"/>
  <c r="J51" i="2"/>
  <c r="L51" i="2" s="1"/>
  <c r="J50" i="2"/>
  <c r="J49" i="2"/>
  <c r="L49" i="2" s="1"/>
  <c r="J45" i="2"/>
  <c r="L45" i="2" s="1"/>
  <c r="J36" i="2"/>
  <c r="J34" i="2"/>
  <c r="J25" i="2"/>
  <c r="J23" i="2"/>
  <c r="J15" i="2"/>
  <c r="J14" i="2"/>
  <c r="J13" i="2"/>
  <c r="J12" i="2"/>
  <c r="J11" i="2"/>
  <c r="J10" i="2"/>
  <c r="J9" i="2"/>
  <c r="J8" i="2"/>
  <c r="J7" i="2"/>
  <c r="J6" i="2"/>
  <c r="J5" i="2"/>
  <c r="J4" i="2"/>
  <c r="J3" i="3"/>
  <c r="L66" i="1" l="1"/>
  <c r="L4" i="1"/>
  <c r="L95" i="1"/>
  <c r="L75" i="1"/>
  <c r="L67" i="1"/>
  <c r="L11" i="1"/>
  <c r="L87" i="1"/>
  <c r="L16" i="1"/>
  <c r="L8" i="1"/>
  <c r="L76" i="1"/>
  <c r="L10" i="1"/>
  <c r="L50" i="1"/>
  <c r="E11" i="4" s="1"/>
  <c r="G11" i="4" s="1"/>
  <c r="L15" i="1"/>
  <c r="L7" i="1"/>
  <c r="E9" i="4" s="1"/>
  <c r="G9" i="4" s="1"/>
  <c r="L96" i="1"/>
  <c r="E21" i="4"/>
  <c r="G21" i="4" s="1"/>
  <c r="L73" i="1"/>
  <c r="L70" i="1"/>
  <c r="L65" i="1"/>
  <c r="L58" i="2"/>
  <c r="L50" i="2"/>
  <c r="E10" i="4" s="1"/>
  <c r="G10" i="4" s="1"/>
  <c r="L56" i="2"/>
  <c r="L48" i="2"/>
  <c r="L54" i="2"/>
  <c r="L53" i="2"/>
  <c r="L46" i="2"/>
  <c r="L98" i="1"/>
  <c r="E19" i="4" s="1"/>
  <c r="G19" i="4" s="1"/>
  <c r="L97" i="1"/>
  <c r="L86" i="1"/>
  <c r="L94" i="1"/>
  <c r="L58" i="1"/>
  <c r="L51" i="1"/>
  <c r="L49" i="1"/>
  <c r="L93" i="1"/>
  <c r="L92" i="1"/>
  <c r="L91" i="1"/>
  <c r="E12" i="4" s="1"/>
  <c r="G12" i="4" s="1"/>
  <c r="L85" i="1"/>
  <c r="L54" i="1"/>
  <c r="L46" i="1"/>
  <c r="L55" i="1"/>
  <c r="L53" i="1"/>
  <c r="L47" i="1"/>
  <c r="E6" i="4"/>
  <c r="G6" i="4" s="1"/>
  <c r="J45" i="1"/>
  <c r="L45" i="1" s="1"/>
  <c r="J44" i="1"/>
  <c r="L44" i="1"/>
  <c r="E3" i="4" s="1"/>
  <c r="G3" i="4" s="1"/>
  <c r="E7" i="4" l="1"/>
  <c r="G7" i="4" s="1"/>
  <c r="E22" i="4"/>
  <c r="G22" i="4" s="1"/>
  <c r="E13" i="4"/>
  <c r="G13" i="4" s="1"/>
  <c r="E5" i="4"/>
  <c r="G5" i="4" s="1"/>
  <c r="E15" i="4"/>
  <c r="G15" i="4" s="1"/>
  <c r="E4" i="4"/>
  <c r="G4" i="4" s="1"/>
</calcChain>
</file>

<file path=xl/sharedStrings.xml><?xml version="1.0" encoding="utf-8"?>
<sst xmlns="http://schemas.openxmlformats.org/spreadsheetml/2006/main" count="446" uniqueCount="67">
  <si>
    <t>DF1115497</t>
  </si>
  <si>
    <t>Frequency</t>
  </si>
  <si>
    <t>Site Stock</t>
  </si>
  <si>
    <t>Required</t>
  </si>
  <si>
    <t>Part Name</t>
  </si>
  <si>
    <t>Unit</t>
  </si>
  <si>
    <t>SN</t>
  </si>
  <si>
    <t>Upper snap ring</t>
  </si>
  <si>
    <t>DF1115498</t>
  </si>
  <si>
    <t>Lower snap ring</t>
  </si>
  <si>
    <t>DF1101516</t>
  </si>
  <si>
    <t>DF1100966</t>
  </si>
  <si>
    <t>Tank gasket 5-16</t>
  </si>
  <si>
    <t>Tank gasket 20-80</t>
  </si>
  <si>
    <t>DF1119796</t>
  </si>
  <si>
    <t>Collector foil 5-16</t>
  </si>
  <si>
    <t>Collector foil 20-80</t>
  </si>
  <si>
    <t>DF1103817</t>
  </si>
  <si>
    <t>Steam outlet hose</t>
  </si>
  <si>
    <t>DF1115539</t>
  </si>
  <si>
    <t>Float assembly</t>
  </si>
  <si>
    <t>DF1115546</t>
  </si>
  <si>
    <t>Float hose</t>
  </si>
  <si>
    <t>DF2575607</t>
  </si>
  <si>
    <t>Drain coupling</t>
  </si>
  <si>
    <t>DF1115499</t>
  </si>
  <si>
    <t>DF1115500</t>
  </si>
  <si>
    <t>Scale collector 5-16kg</t>
  </si>
  <si>
    <t>Scale collector 20-40kg</t>
  </si>
  <si>
    <t>Contactor</t>
  </si>
  <si>
    <t>DF2560304</t>
  </si>
  <si>
    <t>Element gaskets</t>
  </si>
  <si>
    <t>DF1103675</t>
  </si>
  <si>
    <t>DF1103350</t>
  </si>
  <si>
    <t>Condensate hose</t>
  </si>
  <si>
    <t>Mk5 5kg</t>
  </si>
  <si>
    <t>Mk5 10kg</t>
  </si>
  <si>
    <t>Mk5 20kg</t>
  </si>
  <si>
    <t>Steam hose (IDZ10 42mm)</t>
  </si>
  <si>
    <t>Part Number</t>
  </si>
  <si>
    <t>Total Run</t>
  </si>
  <si>
    <t>Last Changed</t>
  </si>
  <si>
    <t>Hours run</t>
  </si>
  <si>
    <t>When less than 21ohms</t>
  </si>
  <si>
    <t>When changing Elements</t>
  </si>
  <si>
    <t>No parts per unit</t>
  </si>
  <si>
    <t>Expected Hours</t>
  </si>
  <si>
    <t>Element Single</t>
  </si>
  <si>
    <t>Element 3pc</t>
  </si>
  <si>
    <t>Pump</t>
  </si>
  <si>
    <t>Steam Nipple</t>
  </si>
  <si>
    <t>Power Board</t>
  </si>
  <si>
    <t>Hose drain</t>
  </si>
  <si>
    <t>Cable Harness</t>
  </si>
  <si>
    <t>Inlet Vv</t>
  </si>
  <si>
    <t>5kg Element Single</t>
  </si>
  <si>
    <t>5kg Element 3pc</t>
  </si>
  <si>
    <t>10kg + 20kg Element 3pc</t>
  </si>
  <si>
    <t>10kg + 20kg Element Single</t>
  </si>
  <si>
    <t>5kg - 16kg Inlet Vv</t>
  </si>
  <si>
    <t>20kg Inlet Vv</t>
  </si>
  <si>
    <t>5 - 16 Cylinder insert with foil</t>
  </si>
  <si>
    <t>20kg Cylinder insert with foil</t>
  </si>
  <si>
    <t>When less than 42ohms</t>
  </si>
  <si>
    <t>20kg Contactor</t>
  </si>
  <si>
    <t>5kg - 10kg Contactor</t>
  </si>
  <si>
    <t>Order on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</si>
</sst>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</cellXfs>
  <cellStyles count="1">
    <cellStyle name="Normal" xfId="0" builtinId="0"/>
  </cellStyles>
  <dxfs count="1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topLeftCell="B1" workbookViewId="0">
      <selection activeCell="K3" sqref="K3"/>
    </sheetView>
  </sheetViews>
  <sheetFormatPr defaultRowHeight="14.5" x14ac:dyDescent="0.35"/>
  <cols>
    <col min="1" max="1" width="8.7265625" style="1"/>
    <col min="2" max="2" width="7.81640625" style="1" bestFit="1" customWidth="1"/>
    <col min="3" max="3" width="8.7265625" style="1"/>
    <col min="4" max="4" width="12.6328125" style="2" bestFit="1" customWidth="1"/>
    <col min="5" max="5" width="19.6328125" style="1" bestFit="1" customWidth="1"/>
    <col min="6" max="6" width="19.6328125" style="1" customWidth="1"/>
    <col min="7" max="7" width="22" style="1" bestFit="1" customWidth="1"/>
    <col min="8" max="8" width="9.54296875" style="1" bestFit="1" customWidth="1"/>
    <col min="9" max="9" width="12.90625" style="1" bestFit="1" customWidth="1"/>
    <col min="10" max="10" width="9.90625" style="1" bestFit="1" customWidth="1"/>
    <col min="11" max="11" width="15.08984375" style="1" bestFit="1" customWidth="1"/>
    <col min="12" max="12" width="9.1796875" style="1" bestFit="1" customWidth="1"/>
    <col min="13" max="16384" width="8.7265625" style="1"/>
  </cols>
  <sheetData>
    <row r="1" spans="2:12" ht="15" thickBot="1" x14ac:dyDescent="0.4"/>
    <row r="2" spans="2:12" ht="16" thickBot="1" x14ac:dyDescent="0.4">
      <c r="B2" s="7" t="s">
        <v>6</v>
      </c>
      <c r="C2" s="8" t="s">
        <v>5</v>
      </c>
      <c r="D2" s="8" t="s">
        <v>39</v>
      </c>
      <c r="E2" s="8" t="s">
        <v>4</v>
      </c>
      <c r="F2" s="8" t="s">
        <v>45</v>
      </c>
      <c r="G2" s="8" t="s">
        <v>1</v>
      </c>
      <c r="H2" s="8" t="s">
        <v>40</v>
      </c>
      <c r="I2" s="8" t="s">
        <v>41</v>
      </c>
      <c r="J2" s="8" t="s">
        <v>42</v>
      </c>
      <c r="K2" s="8" t="s">
        <v>46</v>
      </c>
      <c r="L2" s="8" t="s">
        <v>3</v>
      </c>
    </row>
    <row r="3" spans="2:12" ht="15" thickBot="1" x14ac:dyDescent="0.4">
      <c r="B3" s="28">
        <v>1138156</v>
      </c>
      <c r="C3" s="29" t="s">
        <v>35</v>
      </c>
      <c r="D3" s="14" t="s">
        <v>0</v>
      </c>
      <c r="E3" s="6" t="s">
        <v>7</v>
      </c>
      <c r="F3" s="6">
        <v>1</v>
      </c>
      <c r="G3" s="6">
        <v>2500</v>
      </c>
      <c r="H3" s="6">
        <v>64876</v>
      </c>
      <c r="I3" s="6">
        <v>64876</v>
      </c>
      <c r="J3" s="6">
        <f t="shared" ref="J3:J17" si="0">H3-I3</f>
        <v>0</v>
      </c>
      <c r="K3" s="6">
        <v>5000</v>
      </c>
      <c r="L3" s="4">
        <f>IF(K3+J3&gt;G3,1,0)</f>
        <v>1</v>
      </c>
    </row>
    <row r="4" spans="2:12" x14ac:dyDescent="0.35">
      <c r="D4" s="15" t="s">
        <v>8</v>
      </c>
      <c r="E4" s="3" t="s">
        <v>9</v>
      </c>
      <c r="F4" s="3">
        <v>1</v>
      </c>
      <c r="G4" s="3">
        <v>2500</v>
      </c>
      <c r="H4" s="3">
        <v>64876</v>
      </c>
      <c r="I4" s="6">
        <v>64876</v>
      </c>
      <c r="J4" s="6">
        <f t="shared" si="0"/>
        <v>0</v>
      </c>
      <c r="K4" s="3">
        <v>5000</v>
      </c>
      <c r="L4" s="34">
        <f t="shared" ref="L4:L16" si="1">IF(K4+J4&gt;G4,1,0)</f>
        <v>1</v>
      </c>
    </row>
    <row r="5" spans="2:12" x14ac:dyDescent="0.35">
      <c r="D5" s="15" t="s">
        <v>10</v>
      </c>
      <c r="E5" s="3" t="s">
        <v>12</v>
      </c>
      <c r="F5" s="3">
        <v>1</v>
      </c>
      <c r="G5" s="3">
        <v>5000</v>
      </c>
      <c r="H5" s="3">
        <v>64876</v>
      </c>
      <c r="I5" s="6">
        <v>64876</v>
      </c>
      <c r="J5" s="6">
        <f t="shared" si="0"/>
        <v>0</v>
      </c>
      <c r="K5" s="3">
        <v>5000</v>
      </c>
      <c r="L5" s="34">
        <f t="shared" si="1"/>
        <v>0</v>
      </c>
    </row>
    <row r="6" spans="2:12" x14ac:dyDescent="0.35">
      <c r="D6" s="15">
        <v>1119793</v>
      </c>
      <c r="E6" s="3" t="s">
        <v>15</v>
      </c>
      <c r="F6" s="3">
        <v>1</v>
      </c>
      <c r="G6" s="3">
        <v>5000</v>
      </c>
      <c r="H6" s="3">
        <v>64876</v>
      </c>
      <c r="I6" s="3">
        <v>58811</v>
      </c>
      <c r="J6" s="6">
        <f t="shared" si="0"/>
        <v>6065</v>
      </c>
      <c r="K6" s="3">
        <v>5000</v>
      </c>
      <c r="L6" s="34">
        <f t="shared" si="1"/>
        <v>1</v>
      </c>
    </row>
    <row r="7" spans="2:12" x14ac:dyDescent="0.35">
      <c r="D7" s="15" t="s">
        <v>17</v>
      </c>
      <c r="E7" s="3" t="s">
        <v>18</v>
      </c>
      <c r="F7" s="3">
        <v>1</v>
      </c>
      <c r="G7" s="3">
        <v>5000</v>
      </c>
      <c r="H7" s="3">
        <v>64876</v>
      </c>
      <c r="I7" s="3">
        <v>64876</v>
      </c>
      <c r="J7" s="6">
        <f t="shared" si="0"/>
        <v>0</v>
      </c>
      <c r="K7" s="3">
        <v>5000</v>
      </c>
      <c r="L7" s="34">
        <f t="shared" si="1"/>
        <v>0</v>
      </c>
    </row>
    <row r="8" spans="2:12" x14ac:dyDescent="0.35">
      <c r="D8" s="15" t="s">
        <v>19</v>
      </c>
      <c r="E8" s="3" t="s">
        <v>20</v>
      </c>
      <c r="F8" s="3">
        <v>1</v>
      </c>
      <c r="G8" s="3">
        <v>7500</v>
      </c>
      <c r="H8" s="3">
        <v>64876</v>
      </c>
      <c r="I8" s="3">
        <v>58811</v>
      </c>
      <c r="J8" s="6">
        <f t="shared" si="0"/>
        <v>6065</v>
      </c>
      <c r="K8" s="3">
        <v>5000</v>
      </c>
      <c r="L8" s="34">
        <f t="shared" si="1"/>
        <v>1</v>
      </c>
    </row>
    <row r="9" spans="2:12" x14ac:dyDescent="0.35">
      <c r="D9" s="15" t="s">
        <v>21</v>
      </c>
      <c r="E9" s="3" t="s">
        <v>22</v>
      </c>
      <c r="F9" s="3">
        <v>1</v>
      </c>
      <c r="G9" s="3">
        <v>10000</v>
      </c>
      <c r="H9" s="3">
        <v>64876</v>
      </c>
      <c r="I9" s="3">
        <v>64876</v>
      </c>
      <c r="J9" s="6">
        <f t="shared" si="0"/>
        <v>0</v>
      </c>
      <c r="K9" s="3">
        <v>5000</v>
      </c>
      <c r="L9" s="34">
        <f t="shared" si="1"/>
        <v>0</v>
      </c>
    </row>
    <row r="10" spans="2:12" x14ac:dyDescent="0.35">
      <c r="D10" s="15" t="s">
        <v>23</v>
      </c>
      <c r="E10" s="3" t="s">
        <v>24</v>
      </c>
      <c r="F10" s="3">
        <v>1</v>
      </c>
      <c r="G10" s="3">
        <v>10000</v>
      </c>
      <c r="H10" s="3">
        <v>64876</v>
      </c>
      <c r="I10" s="3">
        <v>58811</v>
      </c>
      <c r="J10" s="6">
        <f t="shared" si="0"/>
        <v>6065</v>
      </c>
      <c r="K10" s="3">
        <v>5000</v>
      </c>
      <c r="L10" s="34">
        <f t="shared" si="1"/>
        <v>1</v>
      </c>
    </row>
    <row r="11" spans="2:12" x14ac:dyDescent="0.35">
      <c r="D11" s="15" t="s">
        <v>25</v>
      </c>
      <c r="E11" s="3" t="s">
        <v>27</v>
      </c>
      <c r="F11" s="3">
        <v>1</v>
      </c>
      <c r="G11" s="3">
        <v>15000</v>
      </c>
      <c r="H11" s="3">
        <v>64876</v>
      </c>
      <c r="I11" s="3">
        <v>58811</v>
      </c>
      <c r="J11" s="6">
        <f t="shared" si="0"/>
        <v>6065</v>
      </c>
      <c r="K11" s="3">
        <v>5000</v>
      </c>
      <c r="L11" s="34">
        <f t="shared" si="1"/>
        <v>0</v>
      </c>
    </row>
    <row r="12" spans="2:12" x14ac:dyDescent="0.35">
      <c r="D12" s="15">
        <v>1115507</v>
      </c>
      <c r="E12" s="3" t="s">
        <v>29</v>
      </c>
      <c r="F12" s="3">
        <v>1</v>
      </c>
      <c r="G12" s="4">
        <v>15000</v>
      </c>
      <c r="H12" s="4">
        <v>64876</v>
      </c>
      <c r="I12" s="4">
        <v>0</v>
      </c>
      <c r="J12" s="6">
        <f t="shared" si="0"/>
        <v>64876</v>
      </c>
      <c r="K12" s="4">
        <v>5000</v>
      </c>
      <c r="L12" s="34">
        <f t="shared" si="1"/>
        <v>1</v>
      </c>
    </row>
    <row r="13" spans="2:12" ht="29" x14ac:dyDescent="0.35">
      <c r="D13" s="15" t="s">
        <v>32</v>
      </c>
      <c r="E13" s="3" t="s">
        <v>38</v>
      </c>
      <c r="F13" s="3">
        <v>1</v>
      </c>
      <c r="G13" s="5">
        <v>20000</v>
      </c>
      <c r="H13" s="5">
        <v>64876</v>
      </c>
      <c r="I13" s="5">
        <v>0</v>
      </c>
      <c r="J13" s="6">
        <f t="shared" si="0"/>
        <v>64876</v>
      </c>
      <c r="K13" s="5">
        <v>5000</v>
      </c>
      <c r="L13" s="34">
        <f t="shared" si="1"/>
        <v>1</v>
      </c>
    </row>
    <row r="14" spans="2:12" x14ac:dyDescent="0.35">
      <c r="D14" s="15" t="s">
        <v>33</v>
      </c>
      <c r="E14" s="3" t="s">
        <v>34</v>
      </c>
      <c r="F14" s="3">
        <v>1</v>
      </c>
      <c r="G14" s="4">
        <v>20000</v>
      </c>
      <c r="H14" s="4">
        <v>64876</v>
      </c>
      <c r="I14" s="4">
        <v>0</v>
      </c>
      <c r="J14" s="6">
        <f t="shared" si="0"/>
        <v>64876</v>
      </c>
      <c r="K14" s="4">
        <v>5000</v>
      </c>
      <c r="L14" s="34">
        <f t="shared" si="1"/>
        <v>1</v>
      </c>
    </row>
    <row r="15" spans="2:12" ht="29.5" thickBot="1" x14ac:dyDescent="0.4">
      <c r="D15" s="55">
        <v>2557691</v>
      </c>
      <c r="E15" s="35" t="s">
        <v>61</v>
      </c>
      <c r="F15" s="5">
        <v>1</v>
      </c>
      <c r="G15" s="4">
        <v>10000</v>
      </c>
      <c r="H15" s="4">
        <v>64876</v>
      </c>
      <c r="I15" s="4">
        <v>58811</v>
      </c>
      <c r="J15" s="6">
        <f t="shared" si="0"/>
        <v>6065</v>
      </c>
      <c r="K15" s="4">
        <v>5000</v>
      </c>
      <c r="L15" s="34">
        <f t="shared" si="1"/>
        <v>1</v>
      </c>
    </row>
    <row r="16" spans="2:12" s="32" customFormat="1" ht="15" thickBot="1" x14ac:dyDescent="0.4">
      <c r="D16" s="58">
        <v>1115535</v>
      </c>
      <c r="E16" s="30" t="s">
        <v>54</v>
      </c>
      <c r="F16" s="30">
        <v>1</v>
      </c>
      <c r="G16" s="34">
        <v>20000</v>
      </c>
      <c r="H16" s="34">
        <v>64876</v>
      </c>
      <c r="I16" s="43">
        <v>0</v>
      </c>
      <c r="J16" s="36">
        <f t="shared" si="0"/>
        <v>64876</v>
      </c>
      <c r="K16" s="33">
        <f t="shared" ref="K16:K17" si="2">K$23</f>
        <v>5000</v>
      </c>
      <c r="L16" s="34">
        <f t="shared" si="1"/>
        <v>1</v>
      </c>
    </row>
    <row r="17" spans="2:12" s="32" customFormat="1" x14ac:dyDescent="0.35">
      <c r="D17" s="55">
        <v>1115503</v>
      </c>
      <c r="E17" s="35" t="s">
        <v>50</v>
      </c>
      <c r="F17" s="35">
        <v>1</v>
      </c>
      <c r="G17" s="34">
        <v>15000</v>
      </c>
      <c r="H17" s="34">
        <v>64876</v>
      </c>
      <c r="I17" s="43">
        <v>0</v>
      </c>
      <c r="J17" s="36">
        <f t="shared" si="0"/>
        <v>64876</v>
      </c>
      <c r="K17" s="33">
        <f t="shared" si="2"/>
        <v>5000</v>
      </c>
      <c r="L17" s="34">
        <f t="shared" ref="L17" si="3">IF(K17+J17&gt;G17,1,0)</f>
        <v>1</v>
      </c>
    </row>
    <row r="18" spans="2:12" x14ac:dyDescent="0.35">
      <c r="D18" s="27">
        <v>1115476</v>
      </c>
      <c r="E18" s="5" t="s">
        <v>47</v>
      </c>
      <c r="F18" s="5">
        <v>3</v>
      </c>
      <c r="G18" s="4" t="s">
        <v>63</v>
      </c>
      <c r="H18" s="4"/>
      <c r="I18" s="4"/>
      <c r="J18" s="6"/>
      <c r="K18" s="4"/>
      <c r="L18" s="4"/>
    </row>
    <row r="19" spans="2:12" x14ac:dyDescent="0.35">
      <c r="D19" s="27">
        <v>1115475</v>
      </c>
      <c r="E19" s="5" t="s">
        <v>48</v>
      </c>
      <c r="F19" s="5">
        <v>1</v>
      </c>
      <c r="G19" s="4" t="s">
        <v>63</v>
      </c>
      <c r="H19" s="4"/>
      <c r="I19" s="4"/>
      <c r="J19" s="6"/>
      <c r="K19" s="4"/>
      <c r="L19" s="4"/>
    </row>
    <row r="20" spans="2:12" ht="15" thickBot="1" x14ac:dyDescent="0.4">
      <c r="D20" s="23" t="s">
        <v>30</v>
      </c>
      <c r="E20" s="24" t="s">
        <v>31</v>
      </c>
      <c r="F20" s="24">
        <v>1</v>
      </c>
      <c r="G20" s="17" t="s">
        <v>44</v>
      </c>
      <c r="H20" s="17"/>
      <c r="I20" s="17"/>
      <c r="J20" s="17"/>
      <c r="K20" s="17"/>
      <c r="L20" s="17"/>
    </row>
    <row r="21" spans="2:12" ht="15" thickBot="1" x14ac:dyDescent="0.4"/>
    <row r="22" spans="2:12" ht="16" thickBot="1" x14ac:dyDescent="0.4">
      <c r="B22" s="7" t="s">
        <v>6</v>
      </c>
      <c r="C22" s="8" t="s">
        <v>5</v>
      </c>
      <c r="D22" s="8" t="s">
        <v>39</v>
      </c>
      <c r="E22" s="8" t="s">
        <v>4</v>
      </c>
      <c r="F22" s="8" t="s">
        <v>45</v>
      </c>
      <c r="G22" s="8" t="s">
        <v>1</v>
      </c>
      <c r="H22" s="8" t="s">
        <v>40</v>
      </c>
      <c r="I22" s="8" t="s">
        <v>41</v>
      </c>
      <c r="J22" s="8" t="s">
        <v>42</v>
      </c>
      <c r="K22" s="8" t="s">
        <v>46</v>
      </c>
      <c r="L22" s="8" t="s">
        <v>3</v>
      </c>
    </row>
    <row r="23" spans="2:12" ht="15" thickBot="1" x14ac:dyDescent="0.4">
      <c r="B23" s="41">
        <v>1145224</v>
      </c>
      <c r="C23" s="29" t="s">
        <v>35</v>
      </c>
      <c r="D23" s="14" t="s">
        <v>0</v>
      </c>
      <c r="E23" s="6" t="s">
        <v>7</v>
      </c>
      <c r="F23" s="6">
        <v>1</v>
      </c>
      <c r="G23" s="6">
        <v>2500</v>
      </c>
      <c r="H23" s="43">
        <v>58056</v>
      </c>
      <c r="I23" s="43">
        <v>58056</v>
      </c>
      <c r="J23" s="6">
        <f t="shared" ref="J23:J38" si="4">H23-I23</f>
        <v>0</v>
      </c>
      <c r="K23" s="6">
        <v>5000</v>
      </c>
      <c r="L23" s="34">
        <f t="shared" ref="L23:L37" si="5">IF(K23+J23&gt;G23,1,0)</f>
        <v>1</v>
      </c>
    </row>
    <row r="24" spans="2:12" ht="15" thickBot="1" x14ac:dyDescent="0.4">
      <c r="D24" s="15" t="s">
        <v>8</v>
      </c>
      <c r="E24" s="3" t="s">
        <v>9</v>
      </c>
      <c r="F24" s="3">
        <v>1</v>
      </c>
      <c r="G24" s="3">
        <v>2500</v>
      </c>
      <c r="H24" s="33">
        <f>H$23</f>
        <v>58056</v>
      </c>
      <c r="I24" s="43">
        <v>58056</v>
      </c>
      <c r="J24" s="6">
        <f t="shared" si="4"/>
        <v>0</v>
      </c>
      <c r="K24" s="3">
        <f>K$23</f>
        <v>5000</v>
      </c>
      <c r="L24" s="34">
        <f t="shared" si="5"/>
        <v>1</v>
      </c>
    </row>
    <row r="25" spans="2:12" x14ac:dyDescent="0.35">
      <c r="D25" s="15" t="s">
        <v>10</v>
      </c>
      <c r="E25" s="3" t="s">
        <v>12</v>
      </c>
      <c r="F25" s="3">
        <v>1</v>
      </c>
      <c r="G25" s="3">
        <v>5000</v>
      </c>
      <c r="H25" s="33">
        <f t="shared" ref="H25:H38" si="6">H$23</f>
        <v>58056</v>
      </c>
      <c r="I25" s="43">
        <v>58056</v>
      </c>
      <c r="J25" s="6">
        <f t="shared" si="4"/>
        <v>0</v>
      </c>
      <c r="K25" s="33">
        <f t="shared" ref="K25:K38" si="7">K$23</f>
        <v>5000</v>
      </c>
      <c r="L25" s="34">
        <f t="shared" si="5"/>
        <v>0</v>
      </c>
    </row>
    <row r="26" spans="2:12" ht="15" thickBot="1" x14ac:dyDescent="0.4">
      <c r="D26" s="15">
        <v>1119793</v>
      </c>
      <c r="E26" s="3" t="s">
        <v>15</v>
      </c>
      <c r="F26" s="3">
        <v>1</v>
      </c>
      <c r="G26" s="3">
        <v>5000</v>
      </c>
      <c r="H26" s="33">
        <f t="shared" si="6"/>
        <v>58056</v>
      </c>
      <c r="I26" s="3">
        <v>35370</v>
      </c>
      <c r="J26" s="6">
        <f t="shared" si="4"/>
        <v>22686</v>
      </c>
      <c r="K26" s="33">
        <f t="shared" si="7"/>
        <v>5000</v>
      </c>
      <c r="L26" s="34">
        <f t="shared" si="5"/>
        <v>1</v>
      </c>
    </row>
    <row r="27" spans="2:12" ht="15" thickBot="1" x14ac:dyDescent="0.4">
      <c r="D27" s="15" t="s">
        <v>17</v>
      </c>
      <c r="E27" s="3" t="s">
        <v>18</v>
      </c>
      <c r="F27" s="3">
        <v>1</v>
      </c>
      <c r="G27" s="3">
        <v>5000</v>
      </c>
      <c r="H27" s="33">
        <f t="shared" si="6"/>
        <v>58056</v>
      </c>
      <c r="I27" s="43">
        <v>58056</v>
      </c>
      <c r="J27" s="6">
        <f t="shared" si="4"/>
        <v>0</v>
      </c>
      <c r="K27" s="33">
        <f t="shared" si="7"/>
        <v>5000</v>
      </c>
      <c r="L27" s="34">
        <f t="shared" si="5"/>
        <v>0</v>
      </c>
    </row>
    <row r="28" spans="2:12" ht="15" thickBot="1" x14ac:dyDescent="0.4">
      <c r="D28" s="15" t="s">
        <v>19</v>
      </c>
      <c r="E28" s="3" t="s">
        <v>20</v>
      </c>
      <c r="F28" s="3">
        <v>1</v>
      </c>
      <c r="G28" s="3">
        <v>7500</v>
      </c>
      <c r="H28" s="33">
        <f t="shared" si="6"/>
        <v>58056</v>
      </c>
      <c r="I28" s="43">
        <v>58056</v>
      </c>
      <c r="J28" s="6">
        <f t="shared" si="4"/>
        <v>0</v>
      </c>
      <c r="K28" s="33">
        <f t="shared" si="7"/>
        <v>5000</v>
      </c>
      <c r="L28" s="34">
        <f t="shared" si="5"/>
        <v>0</v>
      </c>
    </row>
    <row r="29" spans="2:12" x14ac:dyDescent="0.35">
      <c r="D29" s="15" t="s">
        <v>21</v>
      </c>
      <c r="E29" s="3" t="s">
        <v>22</v>
      </c>
      <c r="F29" s="3">
        <v>1</v>
      </c>
      <c r="G29" s="3">
        <v>10000</v>
      </c>
      <c r="H29" s="33">
        <f t="shared" si="6"/>
        <v>58056</v>
      </c>
      <c r="I29" s="43">
        <v>58056</v>
      </c>
      <c r="J29" s="6">
        <f t="shared" si="4"/>
        <v>0</v>
      </c>
      <c r="K29" s="33">
        <f t="shared" si="7"/>
        <v>5000</v>
      </c>
      <c r="L29" s="34">
        <f t="shared" si="5"/>
        <v>0</v>
      </c>
    </row>
    <row r="30" spans="2:12" ht="15" thickBot="1" x14ac:dyDescent="0.4">
      <c r="D30" s="15" t="s">
        <v>23</v>
      </c>
      <c r="E30" s="3" t="s">
        <v>24</v>
      </c>
      <c r="F30" s="3">
        <v>1</v>
      </c>
      <c r="G30" s="3">
        <v>10000</v>
      </c>
      <c r="H30" s="33">
        <f t="shared" si="6"/>
        <v>58056</v>
      </c>
      <c r="I30" s="33">
        <v>52110</v>
      </c>
      <c r="J30" s="6">
        <f t="shared" si="4"/>
        <v>5946</v>
      </c>
      <c r="K30" s="33">
        <f t="shared" si="7"/>
        <v>5000</v>
      </c>
      <c r="L30" s="34">
        <f t="shared" si="5"/>
        <v>1</v>
      </c>
    </row>
    <row r="31" spans="2:12" x14ac:dyDescent="0.35">
      <c r="D31" s="15" t="s">
        <v>25</v>
      </c>
      <c r="E31" s="3" t="s">
        <v>27</v>
      </c>
      <c r="F31" s="3">
        <v>1</v>
      </c>
      <c r="G31" s="3">
        <v>15000</v>
      </c>
      <c r="H31" s="33">
        <f t="shared" si="6"/>
        <v>58056</v>
      </c>
      <c r="I31" s="43">
        <v>58056</v>
      </c>
      <c r="J31" s="6">
        <f t="shared" si="4"/>
        <v>0</v>
      </c>
      <c r="K31" s="33">
        <f t="shared" si="7"/>
        <v>5000</v>
      </c>
      <c r="L31" s="34">
        <f t="shared" si="5"/>
        <v>0</v>
      </c>
    </row>
    <row r="32" spans="2:12" s="32" customFormat="1" x14ac:dyDescent="0.35">
      <c r="D32" s="55">
        <v>1115503</v>
      </c>
      <c r="E32" s="35" t="s">
        <v>50</v>
      </c>
      <c r="F32" s="35">
        <v>1</v>
      </c>
      <c r="G32" s="33">
        <v>15000</v>
      </c>
      <c r="H32" s="33">
        <f t="shared" si="6"/>
        <v>58056</v>
      </c>
      <c r="I32" s="33">
        <v>52110</v>
      </c>
      <c r="J32" s="36">
        <f t="shared" si="4"/>
        <v>5946</v>
      </c>
      <c r="K32" s="33">
        <f t="shared" si="7"/>
        <v>5000</v>
      </c>
      <c r="L32" s="34">
        <f t="shared" si="5"/>
        <v>0</v>
      </c>
    </row>
    <row r="33" spans="2:12" x14ac:dyDescent="0.35">
      <c r="D33" s="15">
        <v>1115507</v>
      </c>
      <c r="E33" s="3" t="s">
        <v>29</v>
      </c>
      <c r="F33" s="3">
        <v>1</v>
      </c>
      <c r="G33" s="4">
        <v>15000</v>
      </c>
      <c r="H33" s="33">
        <f t="shared" si="6"/>
        <v>58056</v>
      </c>
      <c r="I33" s="4">
        <v>46906</v>
      </c>
      <c r="J33" s="6">
        <f t="shared" si="4"/>
        <v>11150</v>
      </c>
      <c r="K33" s="33">
        <f t="shared" si="7"/>
        <v>5000</v>
      </c>
      <c r="L33" s="34">
        <f t="shared" si="5"/>
        <v>1</v>
      </c>
    </row>
    <row r="34" spans="2:12" ht="29" x14ac:dyDescent="0.35">
      <c r="D34" s="15" t="s">
        <v>32</v>
      </c>
      <c r="E34" s="3" t="s">
        <v>38</v>
      </c>
      <c r="F34" s="3">
        <v>1</v>
      </c>
      <c r="G34" s="5">
        <v>20000</v>
      </c>
      <c r="H34" s="33">
        <f t="shared" si="6"/>
        <v>58056</v>
      </c>
      <c r="I34" s="5">
        <v>31857</v>
      </c>
      <c r="J34" s="6">
        <f t="shared" si="4"/>
        <v>26199</v>
      </c>
      <c r="K34" s="33">
        <f t="shared" si="7"/>
        <v>5000</v>
      </c>
      <c r="L34" s="34">
        <f t="shared" si="5"/>
        <v>1</v>
      </c>
    </row>
    <row r="35" spans="2:12" x14ac:dyDescent="0.35">
      <c r="D35" s="15" t="s">
        <v>33</v>
      </c>
      <c r="E35" s="3" t="s">
        <v>34</v>
      </c>
      <c r="F35" s="3">
        <v>1</v>
      </c>
      <c r="G35" s="4">
        <v>20000</v>
      </c>
      <c r="H35" s="33">
        <f t="shared" si="6"/>
        <v>58056</v>
      </c>
      <c r="I35" s="4">
        <v>0</v>
      </c>
      <c r="J35" s="6">
        <f t="shared" si="4"/>
        <v>58056</v>
      </c>
      <c r="K35" s="33">
        <f t="shared" si="7"/>
        <v>5000</v>
      </c>
      <c r="L35" s="34">
        <f t="shared" si="5"/>
        <v>1</v>
      </c>
    </row>
    <row r="36" spans="2:12" ht="29.5" thickBot="1" x14ac:dyDescent="0.4">
      <c r="D36" s="55">
        <v>2557691</v>
      </c>
      <c r="E36" s="35" t="s">
        <v>61</v>
      </c>
      <c r="F36" s="5">
        <v>1</v>
      </c>
      <c r="G36" s="4">
        <v>10000</v>
      </c>
      <c r="H36" s="33">
        <f t="shared" si="6"/>
        <v>58056</v>
      </c>
      <c r="I36" s="33">
        <v>35370</v>
      </c>
      <c r="J36" s="6">
        <f t="shared" si="4"/>
        <v>22686</v>
      </c>
      <c r="K36" s="33">
        <f t="shared" si="7"/>
        <v>5000</v>
      </c>
      <c r="L36" s="34">
        <f t="shared" si="5"/>
        <v>1</v>
      </c>
    </row>
    <row r="37" spans="2:12" s="32" customFormat="1" ht="15" thickBot="1" x14ac:dyDescent="0.4">
      <c r="D37" s="58">
        <v>1115535</v>
      </c>
      <c r="E37" s="30" t="s">
        <v>54</v>
      </c>
      <c r="F37" s="30">
        <v>1</v>
      </c>
      <c r="G37" s="34">
        <v>20000</v>
      </c>
      <c r="H37" s="33">
        <f t="shared" si="6"/>
        <v>58056</v>
      </c>
      <c r="I37" s="43">
        <v>58056</v>
      </c>
      <c r="J37" s="36">
        <f t="shared" si="4"/>
        <v>0</v>
      </c>
      <c r="K37" s="33">
        <f t="shared" si="7"/>
        <v>5000</v>
      </c>
      <c r="L37" s="34">
        <f t="shared" si="5"/>
        <v>0</v>
      </c>
    </row>
    <row r="38" spans="2:12" s="32" customFormat="1" x14ac:dyDescent="0.35">
      <c r="D38" s="55">
        <v>1115503</v>
      </c>
      <c r="E38" s="35" t="s">
        <v>50</v>
      </c>
      <c r="F38" s="35">
        <v>1</v>
      </c>
      <c r="G38" s="34">
        <v>15000</v>
      </c>
      <c r="H38" s="33">
        <f t="shared" si="6"/>
        <v>58056</v>
      </c>
      <c r="I38" s="43">
        <v>58056</v>
      </c>
      <c r="J38" s="36">
        <f t="shared" si="4"/>
        <v>0</v>
      </c>
      <c r="K38" s="33">
        <f t="shared" si="7"/>
        <v>5000</v>
      </c>
      <c r="L38" s="34">
        <f t="shared" ref="L38" si="8">IF(K38+J38&gt;G38,1,0)</f>
        <v>0</v>
      </c>
    </row>
    <row r="39" spans="2:12" x14ac:dyDescent="0.35">
      <c r="D39" s="27">
        <v>1115476</v>
      </c>
      <c r="E39" s="5" t="s">
        <v>47</v>
      </c>
      <c r="F39" s="5">
        <v>3</v>
      </c>
      <c r="G39" s="4" t="s">
        <v>63</v>
      </c>
      <c r="H39" s="4"/>
      <c r="I39" s="4"/>
      <c r="J39" s="6"/>
      <c r="K39" s="4"/>
      <c r="L39" s="4"/>
    </row>
    <row r="40" spans="2:12" x14ac:dyDescent="0.35">
      <c r="D40" s="27">
        <v>1115475</v>
      </c>
      <c r="E40" s="5" t="s">
        <v>48</v>
      </c>
      <c r="F40" s="5">
        <v>1</v>
      </c>
      <c r="G40" s="4" t="s">
        <v>63</v>
      </c>
      <c r="H40" s="4"/>
      <c r="I40" s="4"/>
      <c r="J40" s="6"/>
      <c r="K40" s="4"/>
      <c r="L40" s="4"/>
    </row>
    <row r="41" spans="2:12" ht="15" thickBot="1" x14ac:dyDescent="0.4">
      <c r="D41" s="23" t="s">
        <v>30</v>
      </c>
      <c r="E41" s="24" t="s">
        <v>31</v>
      </c>
      <c r="F41" s="24">
        <v>1</v>
      </c>
      <c r="G41" s="17" t="s">
        <v>44</v>
      </c>
      <c r="H41" s="17"/>
      <c r="I41" s="17"/>
      <c r="J41" s="17"/>
      <c r="K41" s="17"/>
      <c r="L41" s="17"/>
    </row>
    <row r="42" spans="2:12" s="32" customFormat="1" x14ac:dyDescent="0.35">
      <c r="G42" s="25"/>
      <c r="H42" s="25"/>
      <c r="I42" s="25"/>
      <c r="J42" s="25"/>
      <c r="K42" s="25"/>
      <c r="L42" s="25"/>
    </row>
    <row r="43" spans="2:12" ht="15" thickBot="1" x14ac:dyDescent="0.4"/>
    <row r="44" spans="2:12" ht="16" thickBot="1" x14ac:dyDescent="0.4">
      <c r="B44" s="7" t="s">
        <v>6</v>
      </c>
      <c r="C44" s="8" t="s">
        <v>5</v>
      </c>
      <c r="D44" s="8" t="s">
        <v>39</v>
      </c>
      <c r="E44" s="8" t="s">
        <v>4</v>
      </c>
      <c r="F44" s="8" t="s">
        <v>45</v>
      </c>
      <c r="G44" s="8" t="s">
        <v>1</v>
      </c>
      <c r="H44" s="8" t="s">
        <v>40</v>
      </c>
      <c r="I44" s="8" t="s">
        <v>41</v>
      </c>
      <c r="J44" s="8" t="s">
        <v>42</v>
      </c>
      <c r="K44" s="8" t="s">
        <v>46</v>
      </c>
      <c r="L44" s="8" t="s">
        <v>3</v>
      </c>
    </row>
    <row r="45" spans="2:12" ht="15" thickBot="1" x14ac:dyDescent="0.4">
      <c r="B45" s="28">
        <v>1145223</v>
      </c>
      <c r="C45" s="29" t="s">
        <v>35</v>
      </c>
      <c r="D45" s="14" t="s">
        <v>0</v>
      </c>
      <c r="E45" s="6" t="s">
        <v>7</v>
      </c>
      <c r="F45" s="6">
        <v>1</v>
      </c>
      <c r="G45" s="6">
        <v>2500</v>
      </c>
      <c r="H45" s="6">
        <v>7961</v>
      </c>
      <c r="I45" s="36">
        <v>7961</v>
      </c>
      <c r="J45" s="6">
        <f t="shared" ref="J45:J59" si="9">H45-I45</f>
        <v>0</v>
      </c>
      <c r="K45" s="6">
        <v>300</v>
      </c>
      <c r="L45" s="34">
        <f t="shared" ref="L45:L60" si="10">IF(K45+J45&gt;G45,1,0)</f>
        <v>0</v>
      </c>
    </row>
    <row r="46" spans="2:12" x14ac:dyDescent="0.35">
      <c r="D46" s="15" t="s">
        <v>8</v>
      </c>
      <c r="E46" s="3" t="s">
        <v>9</v>
      </c>
      <c r="F46" s="3">
        <v>1</v>
      </c>
      <c r="G46" s="3">
        <v>2500</v>
      </c>
      <c r="H46" s="3">
        <f>H$45</f>
        <v>7961</v>
      </c>
      <c r="I46" s="36">
        <v>7961</v>
      </c>
      <c r="J46" s="6">
        <f t="shared" si="9"/>
        <v>0</v>
      </c>
      <c r="K46" s="3">
        <f>K$45</f>
        <v>300</v>
      </c>
      <c r="L46" s="34">
        <f t="shared" si="10"/>
        <v>0</v>
      </c>
    </row>
    <row r="47" spans="2:12" x14ac:dyDescent="0.35">
      <c r="D47" s="15" t="s">
        <v>10</v>
      </c>
      <c r="E47" s="3" t="s">
        <v>12</v>
      </c>
      <c r="F47" s="3">
        <v>1</v>
      </c>
      <c r="G47" s="3">
        <v>5000</v>
      </c>
      <c r="H47" s="33">
        <f t="shared" ref="H47:H59" si="11">H$45</f>
        <v>7961</v>
      </c>
      <c r="I47" s="33">
        <v>6853</v>
      </c>
      <c r="J47" s="6">
        <f t="shared" si="9"/>
        <v>1108</v>
      </c>
      <c r="K47" s="33">
        <f t="shared" ref="K47:K59" si="12">K$45</f>
        <v>300</v>
      </c>
      <c r="L47" s="34">
        <f t="shared" si="10"/>
        <v>0</v>
      </c>
    </row>
    <row r="48" spans="2:12" x14ac:dyDescent="0.35">
      <c r="D48" s="15">
        <v>1119793</v>
      </c>
      <c r="E48" s="3" t="s">
        <v>15</v>
      </c>
      <c r="F48" s="3">
        <v>1</v>
      </c>
      <c r="G48" s="3">
        <v>5000</v>
      </c>
      <c r="H48" s="33">
        <f t="shared" si="11"/>
        <v>7961</v>
      </c>
      <c r="I48" s="33">
        <v>6853</v>
      </c>
      <c r="J48" s="6">
        <f t="shared" si="9"/>
        <v>1108</v>
      </c>
      <c r="K48" s="33">
        <f t="shared" si="12"/>
        <v>300</v>
      </c>
      <c r="L48" s="34">
        <f t="shared" si="10"/>
        <v>0</v>
      </c>
    </row>
    <row r="49" spans="4:12" x14ac:dyDescent="0.35">
      <c r="D49" s="15" t="s">
        <v>17</v>
      </c>
      <c r="E49" s="3" t="s">
        <v>18</v>
      </c>
      <c r="F49" s="3">
        <v>1</v>
      </c>
      <c r="G49" s="3">
        <v>5000</v>
      </c>
      <c r="H49" s="33">
        <f t="shared" si="11"/>
        <v>7961</v>
      </c>
      <c r="I49" s="33">
        <v>6853</v>
      </c>
      <c r="J49" s="6">
        <f t="shared" si="9"/>
        <v>1108</v>
      </c>
      <c r="K49" s="33">
        <f t="shared" si="12"/>
        <v>300</v>
      </c>
      <c r="L49" s="34">
        <f t="shared" si="10"/>
        <v>0</v>
      </c>
    </row>
    <row r="50" spans="4:12" x14ac:dyDescent="0.35">
      <c r="D50" s="15" t="s">
        <v>19</v>
      </c>
      <c r="E50" s="3" t="s">
        <v>20</v>
      </c>
      <c r="F50" s="3">
        <v>1</v>
      </c>
      <c r="G50" s="3">
        <v>7500</v>
      </c>
      <c r="H50" s="33">
        <f t="shared" si="11"/>
        <v>7961</v>
      </c>
      <c r="I50" s="3">
        <v>6856</v>
      </c>
      <c r="J50" s="6">
        <f t="shared" si="9"/>
        <v>1105</v>
      </c>
      <c r="K50" s="33">
        <f t="shared" si="12"/>
        <v>300</v>
      </c>
      <c r="L50" s="34">
        <f t="shared" si="10"/>
        <v>0</v>
      </c>
    </row>
    <row r="51" spans="4:12" x14ac:dyDescent="0.35">
      <c r="D51" s="15" t="s">
        <v>21</v>
      </c>
      <c r="E51" s="3" t="s">
        <v>22</v>
      </c>
      <c r="F51" s="3">
        <v>1</v>
      </c>
      <c r="G51" s="3">
        <v>10000</v>
      </c>
      <c r="H51" s="33">
        <f t="shared" si="11"/>
        <v>7961</v>
      </c>
      <c r="I51" s="3">
        <v>0</v>
      </c>
      <c r="J51" s="6">
        <f t="shared" si="9"/>
        <v>7961</v>
      </c>
      <c r="K51" s="33">
        <f t="shared" si="12"/>
        <v>300</v>
      </c>
      <c r="L51" s="34">
        <f t="shared" si="10"/>
        <v>0</v>
      </c>
    </row>
    <row r="52" spans="4:12" x14ac:dyDescent="0.35">
      <c r="D52" s="15" t="s">
        <v>23</v>
      </c>
      <c r="E52" s="3" t="s">
        <v>24</v>
      </c>
      <c r="F52" s="3">
        <v>1</v>
      </c>
      <c r="G52" s="3">
        <v>10000</v>
      </c>
      <c r="H52" s="33">
        <f t="shared" si="11"/>
        <v>7961</v>
      </c>
      <c r="I52" s="3">
        <v>6853</v>
      </c>
      <c r="J52" s="6">
        <f t="shared" si="9"/>
        <v>1108</v>
      </c>
      <c r="K52" s="33">
        <f t="shared" si="12"/>
        <v>300</v>
      </c>
      <c r="L52" s="34">
        <f t="shared" si="10"/>
        <v>0</v>
      </c>
    </row>
    <row r="53" spans="4:12" x14ac:dyDescent="0.35">
      <c r="D53" s="15" t="s">
        <v>25</v>
      </c>
      <c r="E53" s="3" t="s">
        <v>27</v>
      </c>
      <c r="F53" s="3">
        <v>1</v>
      </c>
      <c r="G53" s="3">
        <v>15000</v>
      </c>
      <c r="H53" s="33">
        <f t="shared" si="11"/>
        <v>7961</v>
      </c>
      <c r="I53" s="3">
        <v>0</v>
      </c>
      <c r="J53" s="6">
        <f t="shared" si="9"/>
        <v>7961</v>
      </c>
      <c r="K53" s="33">
        <f t="shared" si="12"/>
        <v>300</v>
      </c>
      <c r="L53" s="34">
        <f t="shared" si="10"/>
        <v>0</v>
      </c>
    </row>
    <row r="54" spans="4:12" x14ac:dyDescent="0.35">
      <c r="D54" s="15">
        <v>1115507</v>
      </c>
      <c r="E54" s="3" t="s">
        <v>29</v>
      </c>
      <c r="F54" s="3">
        <v>1</v>
      </c>
      <c r="G54" s="4">
        <v>15000</v>
      </c>
      <c r="H54" s="33">
        <f t="shared" si="11"/>
        <v>7961</v>
      </c>
      <c r="I54" s="4">
        <v>0</v>
      </c>
      <c r="J54" s="6">
        <f t="shared" si="9"/>
        <v>7961</v>
      </c>
      <c r="K54" s="33">
        <f t="shared" si="12"/>
        <v>300</v>
      </c>
      <c r="L54" s="34">
        <f t="shared" si="10"/>
        <v>0</v>
      </c>
    </row>
    <row r="55" spans="4:12" ht="29" x14ac:dyDescent="0.35">
      <c r="D55" s="15" t="s">
        <v>32</v>
      </c>
      <c r="E55" s="3" t="s">
        <v>38</v>
      </c>
      <c r="F55" s="3">
        <v>1</v>
      </c>
      <c r="G55" s="5">
        <v>20000</v>
      </c>
      <c r="H55" s="33">
        <f t="shared" si="11"/>
        <v>7961</v>
      </c>
      <c r="I55" s="5">
        <v>0</v>
      </c>
      <c r="J55" s="6">
        <f t="shared" si="9"/>
        <v>7961</v>
      </c>
      <c r="K55" s="33">
        <f t="shared" si="12"/>
        <v>300</v>
      </c>
      <c r="L55" s="34">
        <f t="shared" si="10"/>
        <v>0</v>
      </c>
    </row>
    <row r="56" spans="4:12" x14ac:dyDescent="0.35">
      <c r="D56" s="15" t="s">
        <v>33</v>
      </c>
      <c r="E56" s="3" t="s">
        <v>34</v>
      </c>
      <c r="F56" s="3">
        <v>1</v>
      </c>
      <c r="G56" s="4">
        <v>20000</v>
      </c>
      <c r="H56" s="33">
        <f t="shared" si="11"/>
        <v>7961</v>
      </c>
      <c r="I56" s="4">
        <v>0</v>
      </c>
      <c r="J56" s="6">
        <f t="shared" si="9"/>
        <v>7961</v>
      </c>
      <c r="K56" s="33">
        <f t="shared" si="12"/>
        <v>300</v>
      </c>
      <c r="L56" s="34">
        <f t="shared" si="10"/>
        <v>0</v>
      </c>
    </row>
    <row r="57" spans="4:12" ht="29.5" thickBot="1" x14ac:dyDescent="0.4">
      <c r="D57" s="55">
        <v>2557691</v>
      </c>
      <c r="E57" s="35" t="s">
        <v>61</v>
      </c>
      <c r="F57" s="5">
        <v>1</v>
      </c>
      <c r="G57" s="4">
        <v>10000</v>
      </c>
      <c r="H57" s="33">
        <f t="shared" si="11"/>
        <v>7961</v>
      </c>
      <c r="I57" s="33">
        <v>6853</v>
      </c>
      <c r="J57" s="6">
        <f t="shared" si="9"/>
        <v>1108</v>
      </c>
      <c r="K57" s="33">
        <f t="shared" si="12"/>
        <v>300</v>
      </c>
      <c r="L57" s="34">
        <f t="shared" si="10"/>
        <v>0</v>
      </c>
    </row>
    <row r="58" spans="4:12" s="32" customFormat="1" ht="15" thickBot="1" x14ac:dyDescent="0.4">
      <c r="D58" s="58">
        <v>1115535</v>
      </c>
      <c r="E58" s="30" t="s">
        <v>54</v>
      </c>
      <c r="F58" s="30">
        <v>1</v>
      </c>
      <c r="G58" s="34">
        <v>20000</v>
      </c>
      <c r="H58" s="33">
        <f t="shared" si="11"/>
        <v>7961</v>
      </c>
      <c r="I58" s="43">
        <v>0</v>
      </c>
      <c r="J58" s="36">
        <f t="shared" si="9"/>
        <v>7961</v>
      </c>
      <c r="K58" s="33">
        <f t="shared" si="12"/>
        <v>300</v>
      </c>
      <c r="L58" s="34">
        <f t="shared" si="10"/>
        <v>0</v>
      </c>
    </row>
    <row r="59" spans="4:12" s="32" customFormat="1" x14ac:dyDescent="0.35">
      <c r="D59" s="55">
        <v>1115503</v>
      </c>
      <c r="E59" s="35" t="s">
        <v>50</v>
      </c>
      <c r="F59" s="35">
        <v>1</v>
      </c>
      <c r="G59" s="34">
        <v>15000</v>
      </c>
      <c r="H59" s="33">
        <f t="shared" si="11"/>
        <v>7961</v>
      </c>
      <c r="I59" s="43">
        <v>0</v>
      </c>
      <c r="J59" s="36">
        <f t="shared" si="9"/>
        <v>7961</v>
      </c>
      <c r="K59" s="33">
        <f t="shared" si="12"/>
        <v>300</v>
      </c>
      <c r="L59" s="34">
        <f t="shared" ref="L59" si="13">IF(K59+J59&gt;G59,1,0)</f>
        <v>0</v>
      </c>
    </row>
    <row r="60" spans="4:12" x14ac:dyDescent="0.35">
      <c r="D60" s="27">
        <v>1115476</v>
      </c>
      <c r="E60" s="5" t="s">
        <v>47</v>
      </c>
      <c r="F60" s="5">
        <v>3</v>
      </c>
      <c r="G60" s="4" t="s">
        <v>63</v>
      </c>
      <c r="H60" s="4"/>
      <c r="I60" s="4"/>
      <c r="J60" s="6"/>
      <c r="K60" s="4"/>
      <c r="L60" s="34">
        <f t="shared" si="10"/>
        <v>0</v>
      </c>
    </row>
    <row r="61" spans="4:12" x14ac:dyDescent="0.35">
      <c r="D61" s="27">
        <v>1115475</v>
      </c>
      <c r="E61" s="5" t="s">
        <v>48</v>
      </c>
      <c r="F61" s="5">
        <v>1</v>
      </c>
      <c r="G61" s="4" t="s">
        <v>63</v>
      </c>
      <c r="H61" s="4"/>
      <c r="I61" s="4"/>
      <c r="J61" s="4"/>
      <c r="K61" s="4"/>
      <c r="L61" s="4"/>
    </row>
    <row r="62" spans="4:12" ht="15" thickBot="1" x14ac:dyDescent="0.4">
      <c r="D62" s="23" t="s">
        <v>30</v>
      </c>
      <c r="E62" s="24" t="s">
        <v>31</v>
      </c>
      <c r="F62" s="24">
        <v>1</v>
      </c>
      <c r="G62" s="17" t="s">
        <v>44</v>
      </c>
      <c r="H62" s="17"/>
      <c r="I62" s="17"/>
      <c r="J62" s="17"/>
      <c r="K62" s="17"/>
      <c r="L62" s="17"/>
    </row>
  </sheetData>
  <conditionalFormatting sqref="J4">
    <cfRule type="cellIs" dxfId="125" priority="45" operator="greaterThanOrEqual">
      <formula>G4</formula>
    </cfRule>
  </conditionalFormatting>
  <conditionalFormatting sqref="J3">
    <cfRule type="cellIs" dxfId="124" priority="44" operator="greaterThanOrEqual">
      <formula>G3</formula>
    </cfRule>
  </conditionalFormatting>
  <conditionalFormatting sqref="J5">
    <cfRule type="cellIs" dxfId="123" priority="43" operator="greaterThanOrEqual">
      <formula>G5</formula>
    </cfRule>
  </conditionalFormatting>
  <conditionalFormatting sqref="J6">
    <cfRule type="cellIs" dxfId="122" priority="42" operator="greaterThanOrEqual">
      <formula>G6</formula>
    </cfRule>
  </conditionalFormatting>
  <conditionalFormatting sqref="J7">
    <cfRule type="cellIs" dxfId="121" priority="41" operator="greaterThanOrEqual">
      <formula>G7</formula>
    </cfRule>
  </conditionalFormatting>
  <conditionalFormatting sqref="J8">
    <cfRule type="cellIs" dxfId="120" priority="40" operator="greaterThanOrEqual">
      <formula>G8</formula>
    </cfRule>
  </conditionalFormatting>
  <conditionalFormatting sqref="J9">
    <cfRule type="cellIs" dxfId="119" priority="39" operator="greaterThanOrEqual">
      <formula>G9</formula>
    </cfRule>
  </conditionalFormatting>
  <conditionalFormatting sqref="J10">
    <cfRule type="cellIs" dxfId="118" priority="38" operator="greaterThanOrEqual">
      <formula>G10</formula>
    </cfRule>
  </conditionalFormatting>
  <conditionalFormatting sqref="J11">
    <cfRule type="cellIs" dxfId="117" priority="37" operator="greaterThanOrEqual">
      <formula>G11</formula>
    </cfRule>
  </conditionalFormatting>
  <conditionalFormatting sqref="J12">
    <cfRule type="cellIs" dxfId="116" priority="36" operator="greaterThanOrEqual">
      <formula>G12</formula>
    </cfRule>
  </conditionalFormatting>
  <conditionalFormatting sqref="J13">
    <cfRule type="cellIs" dxfId="115" priority="35" operator="greaterThanOrEqual">
      <formula>G13</formula>
    </cfRule>
  </conditionalFormatting>
  <conditionalFormatting sqref="J14">
    <cfRule type="cellIs" dxfId="114" priority="34" operator="greaterThanOrEqual">
      <formula>G14</formula>
    </cfRule>
  </conditionalFormatting>
  <conditionalFormatting sqref="J15">
    <cfRule type="cellIs" dxfId="113" priority="33" operator="greaterThanOrEqual">
      <formula>G15</formula>
    </cfRule>
  </conditionalFormatting>
  <conditionalFormatting sqref="J23">
    <cfRule type="cellIs" dxfId="112" priority="32" operator="greaterThanOrEqual">
      <formula>G23</formula>
    </cfRule>
  </conditionalFormatting>
  <conditionalFormatting sqref="J24">
    <cfRule type="cellIs" dxfId="111" priority="31" operator="greaterThanOrEqual">
      <formula>G24</formula>
    </cfRule>
  </conditionalFormatting>
  <conditionalFormatting sqref="J25">
    <cfRule type="cellIs" dxfId="110" priority="30" operator="greaterThanOrEqual">
      <formula>G25</formula>
    </cfRule>
  </conditionalFormatting>
  <conditionalFormatting sqref="J26">
    <cfRule type="cellIs" dxfId="109" priority="29" operator="greaterThanOrEqual">
      <formula>G26</formula>
    </cfRule>
  </conditionalFormatting>
  <conditionalFormatting sqref="J27">
    <cfRule type="cellIs" dxfId="108" priority="28" operator="greaterThanOrEqual">
      <formula>G27</formula>
    </cfRule>
  </conditionalFormatting>
  <conditionalFormatting sqref="J28">
    <cfRule type="cellIs" dxfId="107" priority="27" operator="greaterThanOrEqual">
      <formula>G28</formula>
    </cfRule>
  </conditionalFormatting>
  <conditionalFormatting sqref="J29">
    <cfRule type="cellIs" dxfId="106" priority="26" operator="greaterThanOrEqual">
      <formula>G29</formula>
    </cfRule>
  </conditionalFormatting>
  <conditionalFormatting sqref="J30">
    <cfRule type="cellIs" dxfId="105" priority="25" operator="greaterThanOrEqual">
      <formula>G30</formula>
    </cfRule>
  </conditionalFormatting>
  <conditionalFormatting sqref="J31:J32">
    <cfRule type="cellIs" dxfId="104" priority="24" operator="greaterThanOrEqual">
      <formula>G31</formula>
    </cfRule>
  </conditionalFormatting>
  <conditionalFormatting sqref="J33">
    <cfRule type="cellIs" dxfId="103" priority="23" operator="greaterThanOrEqual">
      <formula>G33</formula>
    </cfRule>
  </conditionalFormatting>
  <conditionalFormatting sqref="J34">
    <cfRule type="cellIs" dxfId="102" priority="22" operator="greaterThanOrEqual">
      <formula>G34</formula>
    </cfRule>
  </conditionalFormatting>
  <conditionalFormatting sqref="J35">
    <cfRule type="cellIs" dxfId="101" priority="21" operator="greaterThanOrEqual">
      <formula>G35</formula>
    </cfRule>
  </conditionalFormatting>
  <conditionalFormatting sqref="J36:J37">
    <cfRule type="cellIs" dxfId="100" priority="20" operator="greaterThanOrEqual">
      <formula>G36</formula>
    </cfRule>
  </conditionalFormatting>
  <conditionalFormatting sqref="J45">
    <cfRule type="cellIs" dxfId="99" priority="18" operator="greaterThanOrEqual">
      <formula>G45</formula>
    </cfRule>
  </conditionalFormatting>
  <conditionalFormatting sqref="J46">
    <cfRule type="cellIs" dxfId="98" priority="17" operator="greaterThanOrEqual">
      <formula>G46</formula>
    </cfRule>
  </conditionalFormatting>
  <conditionalFormatting sqref="J47">
    <cfRule type="cellIs" dxfId="97" priority="16" operator="greaterThanOrEqual">
      <formula>G47</formula>
    </cfRule>
  </conditionalFormatting>
  <conditionalFormatting sqref="J48">
    <cfRule type="cellIs" dxfId="96" priority="15" operator="greaterThanOrEqual">
      <formula>G48</formula>
    </cfRule>
  </conditionalFormatting>
  <conditionalFormatting sqref="J49">
    <cfRule type="cellIs" dxfId="95" priority="14" operator="greaterThanOrEqual">
      <formula>G49</formula>
    </cfRule>
  </conditionalFormatting>
  <conditionalFormatting sqref="J50">
    <cfRule type="cellIs" dxfId="94" priority="13" operator="greaterThanOrEqual">
      <formula>G50</formula>
    </cfRule>
  </conditionalFormatting>
  <conditionalFormatting sqref="J51">
    <cfRule type="cellIs" dxfId="93" priority="12" operator="greaterThanOrEqual">
      <formula>G51</formula>
    </cfRule>
  </conditionalFormatting>
  <conditionalFormatting sqref="J52">
    <cfRule type="cellIs" dxfId="92" priority="11" operator="greaterThanOrEqual">
      <formula>G52</formula>
    </cfRule>
  </conditionalFormatting>
  <conditionalFormatting sqref="J53">
    <cfRule type="cellIs" dxfId="91" priority="10" operator="greaterThanOrEqual">
      <formula>G53</formula>
    </cfRule>
  </conditionalFormatting>
  <conditionalFormatting sqref="J54">
    <cfRule type="cellIs" dxfId="90" priority="9" operator="greaterThanOrEqual">
      <formula>G54</formula>
    </cfRule>
  </conditionalFormatting>
  <conditionalFormatting sqref="J55">
    <cfRule type="cellIs" dxfId="89" priority="8" operator="greaterThanOrEqual">
      <formula>G55</formula>
    </cfRule>
  </conditionalFormatting>
  <conditionalFormatting sqref="J56">
    <cfRule type="cellIs" dxfId="88" priority="7" operator="greaterThanOrEqual">
      <formula>G56</formula>
    </cfRule>
  </conditionalFormatting>
  <conditionalFormatting sqref="J57">
    <cfRule type="cellIs" dxfId="87" priority="6" operator="greaterThanOrEqual">
      <formula>G57</formula>
    </cfRule>
  </conditionalFormatting>
  <conditionalFormatting sqref="J58">
    <cfRule type="cellIs" dxfId="86" priority="5" operator="greaterThanOrEqual">
      <formula>G58</formula>
    </cfRule>
  </conditionalFormatting>
  <conditionalFormatting sqref="J16">
    <cfRule type="cellIs" dxfId="85" priority="4" operator="greaterThanOrEqual">
      <formula>G16</formula>
    </cfRule>
  </conditionalFormatting>
  <conditionalFormatting sqref="J17">
    <cfRule type="cellIs" dxfId="84" priority="3" operator="greaterThanOrEqual">
      <formula>G17</formula>
    </cfRule>
  </conditionalFormatting>
  <conditionalFormatting sqref="J38">
    <cfRule type="cellIs" dxfId="83" priority="2" operator="greaterThanOrEqual">
      <formula>G38</formula>
    </cfRule>
  </conditionalFormatting>
  <conditionalFormatting sqref="J59">
    <cfRule type="cellIs" dxfId="82" priority="1" operator="greaterThanOrEqual">
      <formula>G59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workbookViewId="0">
      <selection activeCell="J4" sqref="J4"/>
    </sheetView>
  </sheetViews>
  <sheetFormatPr defaultRowHeight="14.5" x14ac:dyDescent="0.35"/>
  <cols>
    <col min="1" max="1" width="8.7265625" style="1"/>
    <col min="2" max="2" width="7.81640625" style="1" bestFit="1" customWidth="1"/>
    <col min="3" max="3" width="8.7265625" style="1"/>
    <col min="4" max="4" width="12.6328125" style="2" bestFit="1" customWidth="1"/>
    <col min="5" max="5" width="19.6328125" style="1" bestFit="1" customWidth="1"/>
    <col min="6" max="6" width="19.6328125" style="1" customWidth="1"/>
    <col min="7" max="7" width="22" style="1" bestFit="1" customWidth="1"/>
    <col min="8" max="8" width="9.54296875" style="1" bestFit="1" customWidth="1"/>
    <col min="9" max="9" width="12.90625" style="1" bestFit="1" customWidth="1"/>
    <col min="10" max="10" width="9.90625" style="1" bestFit="1" customWidth="1"/>
    <col min="11" max="11" width="15.08984375" style="1" bestFit="1" customWidth="1"/>
    <col min="12" max="12" width="9.54296875" style="1" bestFit="1" customWidth="1"/>
    <col min="13" max="16384" width="8.7265625" style="1"/>
  </cols>
  <sheetData>
    <row r="1" spans="2:12" ht="15" thickBot="1" x14ac:dyDescent="0.4"/>
    <row r="2" spans="2:12" ht="16" thickBot="1" x14ac:dyDescent="0.4">
      <c r="B2" s="7" t="s">
        <v>6</v>
      </c>
      <c r="C2" s="8" t="s">
        <v>5</v>
      </c>
      <c r="D2" s="26" t="s">
        <v>39</v>
      </c>
      <c r="E2" s="26" t="s">
        <v>4</v>
      </c>
      <c r="F2" s="26" t="s">
        <v>45</v>
      </c>
      <c r="G2" s="26" t="s">
        <v>1</v>
      </c>
      <c r="H2" s="26" t="s">
        <v>40</v>
      </c>
      <c r="I2" s="26" t="s">
        <v>41</v>
      </c>
      <c r="J2" s="26" t="s">
        <v>42</v>
      </c>
      <c r="K2" s="26" t="s">
        <v>46</v>
      </c>
      <c r="L2" s="26" t="s">
        <v>3</v>
      </c>
    </row>
    <row r="3" spans="2:12" ht="15" thickBot="1" x14ac:dyDescent="0.4">
      <c r="B3" s="9">
        <v>1144441</v>
      </c>
      <c r="C3" s="10" t="s">
        <v>36</v>
      </c>
      <c r="D3" s="42" t="s">
        <v>0</v>
      </c>
      <c r="E3" s="43" t="s">
        <v>7</v>
      </c>
      <c r="F3" s="43">
        <v>1</v>
      </c>
      <c r="G3" s="43">
        <v>2500</v>
      </c>
      <c r="H3" s="43">
        <v>22155</v>
      </c>
      <c r="I3" s="44">
        <v>22155</v>
      </c>
      <c r="J3" s="44">
        <f>H3-I3</f>
        <v>0</v>
      </c>
      <c r="K3" s="44">
        <v>2000</v>
      </c>
      <c r="L3" s="34">
        <f>IF(K3+J3&gt;G3,1,0)</f>
        <v>0</v>
      </c>
    </row>
    <row r="4" spans="2:12" x14ac:dyDescent="0.35">
      <c r="D4" s="47" t="s">
        <v>8</v>
      </c>
      <c r="E4" s="33" t="s">
        <v>9</v>
      </c>
      <c r="F4" s="33">
        <v>1</v>
      </c>
      <c r="G4" s="33">
        <v>2500</v>
      </c>
      <c r="H4" s="33">
        <v>22155</v>
      </c>
      <c r="I4" s="34">
        <v>20091</v>
      </c>
      <c r="J4" s="34">
        <f>H4-I4</f>
        <v>2064</v>
      </c>
      <c r="K4" s="34">
        <f>K$3</f>
        <v>2000</v>
      </c>
      <c r="L4" s="34">
        <f>IF(K4+J4&gt;G4,1,0)</f>
        <v>1</v>
      </c>
    </row>
    <row r="5" spans="2:12" x14ac:dyDescent="0.35">
      <c r="D5" s="47" t="s">
        <v>10</v>
      </c>
      <c r="E5" s="33" t="s">
        <v>12</v>
      </c>
      <c r="F5" s="33">
        <v>1</v>
      </c>
      <c r="G5" s="33">
        <v>5000</v>
      </c>
      <c r="H5" s="33">
        <v>22155</v>
      </c>
      <c r="I5" s="34">
        <v>22155</v>
      </c>
      <c r="J5" s="34">
        <f>H5-I5</f>
        <v>0</v>
      </c>
      <c r="K5" s="34">
        <f t="shared" ref="K5:K17" si="0">K$3</f>
        <v>2000</v>
      </c>
      <c r="L5" s="34">
        <f>IF(K5+J5&gt;G5,1,0)</f>
        <v>0</v>
      </c>
    </row>
    <row r="6" spans="2:12" x14ac:dyDescent="0.35">
      <c r="D6" s="47">
        <v>1119793</v>
      </c>
      <c r="E6" s="33" t="s">
        <v>15</v>
      </c>
      <c r="F6" s="33">
        <v>1</v>
      </c>
      <c r="G6" s="33">
        <v>5000</v>
      </c>
      <c r="H6" s="33">
        <v>22155</v>
      </c>
      <c r="I6" s="34">
        <v>14247</v>
      </c>
      <c r="J6" s="34">
        <f>H6-I6</f>
        <v>7908</v>
      </c>
      <c r="K6" s="34">
        <f t="shared" si="0"/>
        <v>2000</v>
      </c>
      <c r="L6" s="34">
        <f>IF(K6+J6&gt;G6,1,0)</f>
        <v>1</v>
      </c>
    </row>
    <row r="7" spans="2:12" x14ac:dyDescent="0.35">
      <c r="D7" s="47" t="s">
        <v>17</v>
      </c>
      <c r="E7" s="33" t="s">
        <v>18</v>
      </c>
      <c r="F7" s="33">
        <v>1</v>
      </c>
      <c r="G7" s="33">
        <v>5000</v>
      </c>
      <c r="H7" s="33">
        <v>22155</v>
      </c>
      <c r="I7" s="34">
        <v>14247</v>
      </c>
      <c r="J7" s="34">
        <f>H7-I7</f>
        <v>7908</v>
      </c>
      <c r="K7" s="34">
        <f t="shared" si="0"/>
        <v>2000</v>
      </c>
      <c r="L7" s="34">
        <f>IF(K7+J7&gt;G7,1,0)</f>
        <v>1</v>
      </c>
    </row>
    <row r="8" spans="2:12" x14ac:dyDescent="0.35">
      <c r="D8" s="47" t="s">
        <v>19</v>
      </c>
      <c r="E8" s="33" t="s">
        <v>20</v>
      </c>
      <c r="F8" s="33">
        <v>1</v>
      </c>
      <c r="G8" s="33">
        <v>7500</v>
      </c>
      <c r="H8" s="33">
        <v>22155</v>
      </c>
      <c r="I8" s="34">
        <v>22155</v>
      </c>
      <c r="J8" s="34">
        <f>H8-I8</f>
        <v>0</v>
      </c>
      <c r="K8" s="34">
        <f t="shared" si="0"/>
        <v>2000</v>
      </c>
      <c r="L8" s="34">
        <f>IF(K8+J8&gt;G8,1,0)</f>
        <v>0</v>
      </c>
    </row>
    <row r="9" spans="2:12" x14ac:dyDescent="0.35">
      <c r="D9" s="47" t="s">
        <v>21</v>
      </c>
      <c r="E9" s="33" t="s">
        <v>22</v>
      </c>
      <c r="F9" s="33">
        <v>1</v>
      </c>
      <c r="G9" s="33">
        <v>10000</v>
      </c>
      <c r="H9" s="33">
        <v>22155</v>
      </c>
      <c r="I9" s="34">
        <v>22155</v>
      </c>
      <c r="J9" s="34">
        <f>H9-I9</f>
        <v>0</v>
      </c>
      <c r="K9" s="34">
        <f t="shared" si="0"/>
        <v>2000</v>
      </c>
      <c r="L9" s="34">
        <f>IF(K9+J9&gt;G9,1,0)</f>
        <v>0</v>
      </c>
    </row>
    <row r="10" spans="2:12" x14ac:dyDescent="0.35">
      <c r="D10" s="47" t="s">
        <v>23</v>
      </c>
      <c r="E10" s="33" t="s">
        <v>24</v>
      </c>
      <c r="F10" s="33">
        <v>1</v>
      </c>
      <c r="G10" s="33">
        <v>10000</v>
      </c>
      <c r="H10" s="33">
        <v>22155</v>
      </c>
      <c r="I10" s="34">
        <v>14247</v>
      </c>
      <c r="J10" s="34">
        <f>H10-I10</f>
        <v>7908</v>
      </c>
      <c r="K10" s="34">
        <f t="shared" si="0"/>
        <v>2000</v>
      </c>
      <c r="L10" s="34">
        <f>IF(K10+J10&gt;G10,1,0)</f>
        <v>0</v>
      </c>
    </row>
    <row r="11" spans="2:12" x14ac:dyDescent="0.35">
      <c r="D11" s="47" t="s">
        <v>25</v>
      </c>
      <c r="E11" s="33" t="s">
        <v>27</v>
      </c>
      <c r="F11" s="33">
        <v>1</v>
      </c>
      <c r="G11" s="33">
        <v>15000</v>
      </c>
      <c r="H11" s="33">
        <v>22155</v>
      </c>
      <c r="I11" s="34">
        <v>18067</v>
      </c>
      <c r="J11" s="34">
        <f>H11-I11</f>
        <v>4088</v>
      </c>
      <c r="K11" s="34">
        <f t="shared" si="0"/>
        <v>2000</v>
      </c>
      <c r="L11" s="34">
        <f>IF(K11+J11&gt;G11,1,0)</f>
        <v>0</v>
      </c>
    </row>
    <row r="12" spans="2:12" x14ac:dyDescent="0.35">
      <c r="D12" s="47">
        <v>1115507</v>
      </c>
      <c r="E12" s="33" t="s">
        <v>29</v>
      </c>
      <c r="F12" s="33">
        <v>1</v>
      </c>
      <c r="G12" s="34">
        <v>15000</v>
      </c>
      <c r="H12" s="33">
        <v>22155</v>
      </c>
      <c r="I12" s="34">
        <v>0</v>
      </c>
      <c r="J12" s="34">
        <f>H12-I12</f>
        <v>22155</v>
      </c>
      <c r="K12" s="34">
        <f t="shared" si="0"/>
        <v>2000</v>
      </c>
      <c r="L12" s="34">
        <f>IF(K12+J12&gt;G12,1,0)</f>
        <v>1</v>
      </c>
    </row>
    <row r="13" spans="2:12" ht="29" x14ac:dyDescent="0.35">
      <c r="D13" s="47" t="s">
        <v>32</v>
      </c>
      <c r="E13" s="33" t="s">
        <v>38</v>
      </c>
      <c r="F13" s="33">
        <v>1</v>
      </c>
      <c r="G13" s="35">
        <v>20000</v>
      </c>
      <c r="H13" s="33">
        <v>22155</v>
      </c>
      <c r="I13" s="34">
        <v>20091</v>
      </c>
      <c r="J13" s="34">
        <f>H13-I13</f>
        <v>2064</v>
      </c>
      <c r="K13" s="34">
        <f t="shared" si="0"/>
        <v>2000</v>
      </c>
      <c r="L13" s="34">
        <f>IF(K13+J13&gt;G13,1,0)</f>
        <v>0</v>
      </c>
    </row>
    <row r="14" spans="2:12" x14ac:dyDescent="0.35">
      <c r="D14" s="47" t="s">
        <v>33</v>
      </c>
      <c r="E14" s="33" t="s">
        <v>34</v>
      </c>
      <c r="F14" s="33">
        <v>1</v>
      </c>
      <c r="G14" s="34">
        <v>20000</v>
      </c>
      <c r="H14" s="33">
        <v>22155</v>
      </c>
      <c r="I14" s="34">
        <v>0</v>
      </c>
      <c r="J14" s="34">
        <f>H14-I14</f>
        <v>22155</v>
      </c>
      <c r="K14" s="34">
        <f t="shared" si="0"/>
        <v>2000</v>
      </c>
      <c r="L14" s="34">
        <f>IF(K14+J14&gt;G14,1,0)</f>
        <v>1</v>
      </c>
    </row>
    <row r="15" spans="2:12" ht="29" x14ac:dyDescent="0.35">
      <c r="D15" s="55">
        <v>2557691</v>
      </c>
      <c r="E15" s="35" t="s">
        <v>61</v>
      </c>
      <c r="F15" s="35">
        <v>1</v>
      </c>
      <c r="G15" s="34">
        <v>10000</v>
      </c>
      <c r="H15" s="33">
        <v>22155</v>
      </c>
      <c r="I15" s="34">
        <v>14247</v>
      </c>
      <c r="J15" s="34">
        <f>H15-I15</f>
        <v>7908</v>
      </c>
      <c r="K15" s="34">
        <f t="shared" si="0"/>
        <v>2000</v>
      </c>
      <c r="L15" s="34">
        <f>IF(K15+J15&gt;G15,1,0)</f>
        <v>0</v>
      </c>
    </row>
    <row r="16" spans="2:12" s="32" customFormat="1" x14ac:dyDescent="0.35">
      <c r="D16" s="58">
        <v>1115535</v>
      </c>
      <c r="E16" s="30" t="s">
        <v>54</v>
      </c>
      <c r="F16" s="30">
        <v>1</v>
      </c>
      <c r="G16" s="34">
        <v>20000</v>
      </c>
      <c r="H16" s="33">
        <v>22155</v>
      </c>
      <c r="I16" s="36">
        <v>0</v>
      </c>
      <c r="J16" s="34">
        <f>H16-I16</f>
        <v>22155</v>
      </c>
      <c r="K16" s="34">
        <f t="shared" si="0"/>
        <v>2000</v>
      </c>
      <c r="L16" s="34">
        <f>IF(K16+J16&gt;G16,1,0)</f>
        <v>1</v>
      </c>
    </row>
    <row r="17" spans="2:12" s="32" customFormat="1" x14ac:dyDescent="0.35">
      <c r="D17" s="55">
        <v>1115503</v>
      </c>
      <c r="E17" s="35" t="s">
        <v>50</v>
      </c>
      <c r="F17" s="35">
        <v>1</v>
      </c>
      <c r="G17" s="34">
        <v>15000</v>
      </c>
      <c r="H17" s="33">
        <v>22155</v>
      </c>
      <c r="I17" s="36">
        <v>0</v>
      </c>
      <c r="J17" s="34">
        <f>H17-I17</f>
        <v>22155</v>
      </c>
      <c r="K17" s="34">
        <f t="shared" si="0"/>
        <v>2000</v>
      </c>
      <c r="L17" s="34">
        <f>IF(K17+J17&gt;G17,1,0)</f>
        <v>1</v>
      </c>
    </row>
    <row r="18" spans="2:12" x14ac:dyDescent="0.35">
      <c r="D18" s="55">
        <v>1115480</v>
      </c>
      <c r="E18" s="35" t="s">
        <v>47</v>
      </c>
      <c r="F18" s="35">
        <v>3</v>
      </c>
      <c r="G18" s="34" t="s">
        <v>43</v>
      </c>
      <c r="H18" s="34"/>
      <c r="I18" s="34"/>
      <c r="J18" s="34"/>
      <c r="K18" s="34"/>
      <c r="L18" s="34"/>
    </row>
    <row r="19" spans="2:12" x14ac:dyDescent="0.35">
      <c r="D19" s="55">
        <v>1115479</v>
      </c>
      <c r="E19" s="35" t="s">
        <v>48</v>
      </c>
      <c r="F19" s="35">
        <v>1</v>
      </c>
      <c r="G19" s="34" t="s">
        <v>43</v>
      </c>
      <c r="H19" s="34"/>
      <c r="I19" s="34"/>
      <c r="J19" s="34"/>
      <c r="K19" s="34"/>
      <c r="L19" s="34"/>
    </row>
    <row r="20" spans="2:12" ht="15" thickBot="1" x14ac:dyDescent="0.4">
      <c r="D20" s="51" t="s">
        <v>30</v>
      </c>
      <c r="E20" s="52" t="s">
        <v>31</v>
      </c>
      <c r="F20" s="52">
        <v>1</v>
      </c>
      <c r="G20" s="49" t="s">
        <v>44</v>
      </c>
      <c r="H20" s="49"/>
      <c r="I20" s="49"/>
      <c r="J20" s="49"/>
      <c r="K20" s="49"/>
      <c r="L20" s="49"/>
    </row>
    <row r="21" spans="2:12" ht="15" thickBot="1" x14ac:dyDescent="0.4"/>
    <row r="22" spans="2:12" ht="16" thickBot="1" x14ac:dyDescent="0.4">
      <c r="B22" s="7" t="s">
        <v>6</v>
      </c>
      <c r="C22" s="8" t="s">
        <v>5</v>
      </c>
      <c r="D22" s="26" t="s">
        <v>39</v>
      </c>
      <c r="E22" s="26" t="s">
        <v>4</v>
      </c>
      <c r="F22" s="26" t="s">
        <v>45</v>
      </c>
      <c r="G22" s="26" t="s">
        <v>1</v>
      </c>
      <c r="H22" s="26" t="s">
        <v>40</v>
      </c>
      <c r="I22" s="26" t="s">
        <v>41</v>
      </c>
      <c r="J22" s="26" t="s">
        <v>42</v>
      </c>
      <c r="K22" s="26" t="s">
        <v>46</v>
      </c>
      <c r="L22" s="26" t="s">
        <v>3</v>
      </c>
    </row>
    <row r="23" spans="2:12" ht="15" thickBot="1" x14ac:dyDescent="0.4">
      <c r="B23" s="9">
        <v>1120147</v>
      </c>
      <c r="C23" s="10" t="s">
        <v>36</v>
      </c>
      <c r="D23" s="11" t="s">
        <v>0</v>
      </c>
      <c r="E23" s="12" t="s">
        <v>7</v>
      </c>
      <c r="F23" s="12">
        <v>1</v>
      </c>
      <c r="G23" s="6">
        <v>2500</v>
      </c>
      <c r="H23" s="12">
        <v>54583</v>
      </c>
      <c r="I23" s="43">
        <v>54583</v>
      </c>
      <c r="J23" s="34">
        <f>H23-I23</f>
        <v>0</v>
      </c>
      <c r="K23" s="13">
        <v>5000</v>
      </c>
      <c r="L23" s="34">
        <f>IF(K23+J23&gt;G23,1,0)</f>
        <v>1</v>
      </c>
    </row>
    <row r="24" spans="2:12" ht="15" thickBot="1" x14ac:dyDescent="0.4">
      <c r="D24" s="15" t="s">
        <v>8</v>
      </c>
      <c r="E24" s="3" t="s">
        <v>9</v>
      </c>
      <c r="F24" s="3">
        <v>1</v>
      </c>
      <c r="G24" s="3">
        <v>2500</v>
      </c>
      <c r="H24" s="3">
        <f>H$23</f>
        <v>54583</v>
      </c>
      <c r="I24" s="43">
        <v>54583</v>
      </c>
      <c r="J24" s="34">
        <f>H24-I24</f>
        <v>0</v>
      </c>
      <c r="K24" s="44">
        <v>5000</v>
      </c>
      <c r="L24" s="34">
        <f>IF(K24+J24&gt;G24,1,0)</f>
        <v>1</v>
      </c>
    </row>
    <row r="25" spans="2:12" ht="15" thickBot="1" x14ac:dyDescent="0.4">
      <c r="D25" s="15" t="s">
        <v>10</v>
      </c>
      <c r="E25" s="3" t="s">
        <v>12</v>
      </c>
      <c r="F25" s="3">
        <v>1</v>
      </c>
      <c r="G25" s="3">
        <v>5000</v>
      </c>
      <c r="H25" s="33">
        <f t="shared" ref="H25:H37" si="1">H$23</f>
        <v>54583</v>
      </c>
      <c r="I25" s="43">
        <v>54583</v>
      </c>
      <c r="J25" s="34">
        <f>H25-I25</f>
        <v>0</v>
      </c>
      <c r="K25" s="44">
        <v>5000</v>
      </c>
      <c r="L25" s="34">
        <f>IF(K25+J25&gt;G25,1,0)</f>
        <v>0</v>
      </c>
    </row>
    <row r="26" spans="2:12" ht="15" thickBot="1" x14ac:dyDescent="0.4">
      <c r="D26" s="15">
        <v>1119793</v>
      </c>
      <c r="E26" s="3" t="s">
        <v>15</v>
      </c>
      <c r="F26" s="3">
        <v>1</v>
      </c>
      <c r="G26" s="3">
        <v>5000</v>
      </c>
      <c r="H26" s="33">
        <f t="shared" si="1"/>
        <v>54583</v>
      </c>
      <c r="I26" s="34">
        <v>44857</v>
      </c>
      <c r="J26" s="34">
        <f>H26-I26</f>
        <v>9726</v>
      </c>
      <c r="K26" s="44">
        <v>5000</v>
      </c>
      <c r="L26" s="34">
        <f>IF(K26+J26&gt;G26,1,0)</f>
        <v>1</v>
      </c>
    </row>
    <row r="27" spans="2:12" ht="15" thickBot="1" x14ac:dyDescent="0.4">
      <c r="D27" s="15" t="s">
        <v>17</v>
      </c>
      <c r="E27" s="3" t="s">
        <v>18</v>
      </c>
      <c r="F27" s="3">
        <v>1</v>
      </c>
      <c r="G27" s="3">
        <v>5000</v>
      </c>
      <c r="H27" s="33">
        <f t="shared" si="1"/>
        <v>54583</v>
      </c>
      <c r="I27" s="43">
        <v>54583</v>
      </c>
      <c r="J27" s="34">
        <f>H27-I27</f>
        <v>0</v>
      </c>
      <c r="K27" s="44">
        <v>5000</v>
      </c>
      <c r="L27" s="34">
        <f>IF(K27+J27&gt;G27,1,0)</f>
        <v>0</v>
      </c>
    </row>
    <row r="28" spans="2:12" ht="15" thickBot="1" x14ac:dyDescent="0.4">
      <c r="D28" s="15" t="s">
        <v>19</v>
      </c>
      <c r="E28" s="3" t="s">
        <v>20</v>
      </c>
      <c r="F28" s="3">
        <v>1</v>
      </c>
      <c r="G28" s="3">
        <v>7500</v>
      </c>
      <c r="H28" s="33">
        <f t="shared" si="1"/>
        <v>54583</v>
      </c>
      <c r="I28" s="43">
        <v>49462</v>
      </c>
      <c r="J28" s="34">
        <f>H28-I28</f>
        <v>5121</v>
      </c>
      <c r="K28" s="44">
        <v>5000</v>
      </c>
      <c r="L28" s="34">
        <f>IF(K28+J28&gt;G28,1,0)</f>
        <v>1</v>
      </c>
    </row>
    <row r="29" spans="2:12" ht="15" thickBot="1" x14ac:dyDescent="0.4">
      <c r="D29" s="15" t="s">
        <v>21</v>
      </c>
      <c r="E29" s="3" t="s">
        <v>22</v>
      </c>
      <c r="F29" s="3">
        <v>1</v>
      </c>
      <c r="G29" s="3">
        <v>10000</v>
      </c>
      <c r="H29" s="33">
        <f t="shared" si="1"/>
        <v>54583</v>
      </c>
      <c r="I29" s="34">
        <v>44857</v>
      </c>
      <c r="J29" s="34">
        <f>H29-I29</f>
        <v>9726</v>
      </c>
      <c r="K29" s="44">
        <v>5000</v>
      </c>
      <c r="L29" s="34">
        <f>IF(K29+J29&gt;G29,1,0)</f>
        <v>1</v>
      </c>
    </row>
    <row r="30" spans="2:12" ht="15" thickBot="1" x14ac:dyDescent="0.4">
      <c r="D30" s="15" t="s">
        <v>23</v>
      </c>
      <c r="E30" s="3" t="s">
        <v>24</v>
      </c>
      <c r="F30" s="3">
        <v>1</v>
      </c>
      <c r="G30" s="3">
        <v>10000</v>
      </c>
      <c r="H30" s="33">
        <f t="shared" si="1"/>
        <v>54583</v>
      </c>
      <c r="I30" s="43">
        <v>49462</v>
      </c>
      <c r="J30" s="34">
        <f>H30-I30</f>
        <v>5121</v>
      </c>
      <c r="K30" s="44">
        <v>5000</v>
      </c>
      <c r="L30" s="34">
        <f>IF(K30+J30&gt;G30,1,0)</f>
        <v>1</v>
      </c>
    </row>
    <row r="31" spans="2:12" ht="15" thickBot="1" x14ac:dyDescent="0.4">
      <c r="D31" s="15" t="s">
        <v>25</v>
      </c>
      <c r="E31" s="3" t="s">
        <v>27</v>
      </c>
      <c r="F31" s="3">
        <v>1</v>
      </c>
      <c r="G31" s="3">
        <v>15000</v>
      </c>
      <c r="H31" s="33">
        <f t="shared" si="1"/>
        <v>54583</v>
      </c>
      <c r="I31" s="43">
        <v>54583</v>
      </c>
      <c r="J31" s="34">
        <f>H31-I31</f>
        <v>0</v>
      </c>
      <c r="K31" s="44">
        <v>5000</v>
      </c>
      <c r="L31" s="34">
        <f>IF(K31+J31&gt;G31,1,0)</f>
        <v>0</v>
      </c>
    </row>
    <row r="32" spans="2:12" ht="15" thickBot="1" x14ac:dyDescent="0.4">
      <c r="D32" s="15">
        <v>1115507</v>
      </c>
      <c r="E32" s="3" t="s">
        <v>29</v>
      </c>
      <c r="F32" s="3">
        <v>1</v>
      </c>
      <c r="G32" s="4">
        <v>15000</v>
      </c>
      <c r="H32" s="33">
        <f t="shared" si="1"/>
        <v>54583</v>
      </c>
      <c r="I32" s="43">
        <v>54583</v>
      </c>
      <c r="J32" s="34">
        <f>H32-I32</f>
        <v>0</v>
      </c>
      <c r="K32" s="44">
        <v>5000</v>
      </c>
      <c r="L32" s="34">
        <f>IF(K32+J32&gt;G32,1,0)</f>
        <v>0</v>
      </c>
    </row>
    <row r="33" spans="2:12" ht="29.5" thickBot="1" x14ac:dyDescent="0.4">
      <c r="D33" s="15" t="s">
        <v>32</v>
      </c>
      <c r="E33" s="3" t="s">
        <v>38</v>
      </c>
      <c r="F33" s="3">
        <v>1</v>
      </c>
      <c r="G33" s="5">
        <v>20000</v>
      </c>
      <c r="H33" s="33">
        <f t="shared" si="1"/>
        <v>54583</v>
      </c>
      <c r="I33" s="4">
        <v>0</v>
      </c>
      <c r="J33" s="34">
        <f>H33-I33</f>
        <v>54583</v>
      </c>
      <c r="K33" s="44">
        <v>5000</v>
      </c>
      <c r="L33" s="34">
        <f>IF(K33+J33&gt;G33,1,0)</f>
        <v>1</v>
      </c>
    </row>
    <row r="34" spans="2:12" ht="15" thickBot="1" x14ac:dyDescent="0.4">
      <c r="D34" s="15" t="s">
        <v>33</v>
      </c>
      <c r="E34" s="3" t="s">
        <v>34</v>
      </c>
      <c r="F34" s="3">
        <v>1</v>
      </c>
      <c r="G34" s="4">
        <v>20000</v>
      </c>
      <c r="H34" s="33">
        <f t="shared" si="1"/>
        <v>54583</v>
      </c>
      <c r="I34" s="4">
        <v>0</v>
      </c>
      <c r="J34" s="34">
        <f>H34-I34</f>
        <v>54583</v>
      </c>
      <c r="K34" s="44">
        <v>5000</v>
      </c>
      <c r="L34" s="34">
        <f>IF(K34+J34&gt;G34,1,0)</f>
        <v>1</v>
      </c>
    </row>
    <row r="35" spans="2:12" ht="29.5" thickBot="1" x14ac:dyDescent="0.4">
      <c r="D35" s="55">
        <v>2557691</v>
      </c>
      <c r="E35" s="35" t="s">
        <v>61</v>
      </c>
      <c r="F35" s="5">
        <v>1</v>
      </c>
      <c r="G35" s="4">
        <v>10000</v>
      </c>
      <c r="H35" s="33">
        <f t="shared" si="1"/>
        <v>54583</v>
      </c>
      <c r="I35" s="4">
        <v>44857</v>
      </c>
      <c r="J35" s="34">
        <f>H35-I35</f>
        <v>9726</v>
      </c>
      <c r="K35" s="44">
        <v>5000</v>
      </c>
      <c r="L35" s="34">
        <f>IF(K35+J35&gt;G35,1,0)</f>
        <v>1</v>
      </c>
    </row>
    <row r="36" spans="2:12" s="32" customFormat="1" ht="15" thickBot="1" x14ac:dyDescent="0.4">
      <c r="D36" s="58">
        <v>1115535</v>
      </c>
      <c r="E36" s="30" t="s">
        <v>54</v>
      </c>
      <c r="F36" s="30">
        <v>1</v>
      </c>
      <c r="G36" s="34">
        <v>20000</v>
      </c>
      <c r="H36" s="33">
        <f t="shared" si="1"/>
        <v>54583</v>
      </c>
      <c r="I36" s="34">
        <v>0</v>
      </c>
      <c r="J36" s="34">
        <f>H36-I36</f>
        <v>54583</v>
      </c>
      <c r="K36" s="44">
        <v>5000</v>
      </c>
      <c r="L36" s="34">
        <f>IF(K36+J36&gt;G36,1,0)</f>
        <v>1</v>
      </c>
    </row>
    <row r="37" spans="2:12" s="32" customFormat="1" x14ac:dyDescent="0.35">
      <c r="D37" s="55">
        <v>1115503</v>
      </c>
      <c r="E37" s="35" t="s">
        <v>50</v>
      </c>
      <c r="F37" s="35">
        <v>1</v>
      </c>
      <c r="G37" s="34">
        <v>15000</v>
      </c>
      <c r="H37" s="33">
        <f t="shared" si="1"/>
        <v>54583</v>
      </c>
      <c r="I37" s="43">
        <v>49462</v>
      </c>
      <c r="J37" s="34">
        <f>H37-I37</f>
        <v>5121</v>
      </c>
      <c r="K37" s="44">
        <v>5000</v>
      </c>
      <c r="L37" s="34">
        <f>IF(K37+J37&gt;G37,1,0)</f>
        <v>0</v>
      </c>
    </row>
    <row r="38" spans="2:12" x14ac:dyDescent="0.35">
      <c r="D38" s="27">
        <v>1115480</v>
      </c>
      <c r="E38" s="5" t="s">
        <v>47</v>
      </c>
      <c r="F38" s="5">
        <v>3</v>
      </c>
      <c r="G38" s="4" t="s">
        <v>43</v>
      </c>
      <c r="H38" s="4"/>
      <c r="I38" s="4"/>
      <c r="J38" s="4"/>
      <c r="K38" s="4"/>
      <c r="L38" s="4"/>
    </row>
    <row r="39" spans="2:12" x14ac:dyDescent="0.35">
      <c r="D39" s="27">
        <v>1115479</v>
      </c>
      <c r="E39" s="5" t="s">
        <v>48</v>
      </c>
      <c r="F39" s="5"/>
      <c r="G39" s="34" t="s">
        <v>43</v>
      </c>
      <c r="H39" s="4"/>
      <c r="I39" s="4"/>
      <c r="J39" s="4"/>
      <c r="K39" s="4"/>
      <c r="L39" s="4"/>
    </row>
    <row r="40" spans="2:12" ht="15" thickBot="1" x14ac:dyDescent="0.4">
      <c r="D40" s="23" t="s">
        <v>30</v>
      </c>
      <c r="E40" s="24" t="s">
        <v>31</v>
      </c>
      <c r="F40" s="24">
        <v>1</v>
      </c>
      <c r="G40" s="17" t="s">
        <v>44</v>
      </c>
      <c r="H40" s="17"/>
      <c r="I40" s="17"/>
      <c r="J40" s="17"/>
      <c r="K40" s="17"/>
      <c r="L40" s="17"/>
    </row>
    <row r="42" spans="2:12" s="32" customFormat="1" ht="15" thickBot="1" x14ac:dyDescent="0.4">
      <c r="D42" s="61"/>
      <c r="E42" s="30"/>
      <c r="F42" s="30"/>
    </row>
    <row r="43" spans="2:12" ht="16" thickBot="1" x14ac:dyDescent="0.4">
      <c r="B43" s="7" t="s">
        <v>6</v>
      </c>
      <c r="C43" s="8" t="s">
        <v>5</v>
      </c>
      <c r="D43" s="26" t="s">
        <v>39</v>
      </c>
      <c r="E43" s="26" t="s">
        <v>4</v>
      </c>
      <c r="F43" s="26" t="s">
        <v>45</v>
      </c>
      <c r="G43" s="26" t="s">
        <v>1</v>
      </c>
      <c r="H43" s="26" t="s">
        <v>40</v>
      </c>
      <c r="I43" s="26" t="s">
        <v>41</v>
      </c>
      <c r="J43" s="26" t="s">
        <v>42</v>
      </c>
      <c r="K43" s="26" t="s">
        <v>46</v>
      </c>
      <c r="L43" s="26" t="s">
        <v>3</v>
      </c>
    </row>
    <row r="44" spans="2:12" ht="15" thickBot="1" x14ac:dyDescent="0.4">
      <c r="B44" s="9">
        <v>1122776</v>
      </c>
      <c r="C44" s="10" t="s">
        <v>36</v>
      </c>
      <c r="D44" s="11" t="s">
        <v>0</v>
      </c>
      <c r="E44" s="12" t="s">
        <v>7</v>
      </c>
      <c r="F44" s="12">
        <v>1</v>
      </c>
      <c r="G44" s="6">
        <v>2500</v>
      </c>
      <c r="H44" s="43">
        <v>42039</v>
      </c>
      <c r="I44" s="43">
        <v>42039</v>
      </c>
      <c r="J44" s="34">
        <f>H44-I44</f>
        <v>0</v>
      </c>
      <c r="K44" s="13">
        <v>3000</v>
      </c>
      <c r="L44" s="34">
        <f>IF(K44+J44&gt;G44,1,0)</f>
        <v>1</v>
      </c>
    </row>
    <row r="45" spans="2:12" ht="15" thickBot="1" x14ac:dyDescent="0.4">
      <c r="D45" s="15" t="s">
        <v>8</v>
      </c>
      <c r="E45" s="3" t="s">
        <v>9</v>
      </c>
      <c r="F45" s="3">
        <v>1</v>
      </c>
      <c r="G45" s="3">
        <v>2500</v>
      </c>
      <c r="H45" s="3">
        <f t="shared" ref="H45:H58" si="2">H$44</f>
        <v>42039</v>
      </c>
      <c r="I45" s="43">
        <v>42039</v>
      </c>
      <c r="J45" s="34">
        <f>H45-I45</f>
        <v>0</v>
      </c>
      <c r="K45" s="4">
        <f>K$44</f>
        <v>3000</v>
      </c>
      <c r="L45" s="34">
        <f>IF(K45+J45&gt;G45,1,0)</f>
        <v>1</v>
      </c>
    </row>
    <row r="46" spans="2:12" ht="15" thickBot="1" x14ac:dyDescent="0.4">
      <c r="D46" s="15" t="s">
        <v>10</v>
      </c>
      <c r="E46" s="3" t="s">
        <v>12</v>
      </c>
      <c r="F46" s="3">
        <v>1</v>
      </c>
      <c r="G46" s="3">
        <v>5000</v>
      </c>
      <c r="H46" s="33">
        <f t="shared" si="2"/>
        <v>42039</v>
      </c>
      <c r="I46" s="43">
        <v>39034</v>
      </c>
      <c r="J46" s="34">
        <f>H46-I46</f>
        <v>3005</v>
      </c>
      <c r="K46" s="34">
        <f t="shared" ref="K46:K58" si="3">K$44</f>
        <v>3000</v>
      </c>
      <c r="L46" s="34">
        <f>IF(K46+J46&gt;G46,1,0)</f>
        <v>1</v>
      </c>
    </row>
    <row r="47" spans="2:12" ht="15" thickBot="1" x14ac:dyDescent="0.4">
      <c r="D47" s="15">
        <v>1119793</v>
      </c>
      <c r="E47" s="3" t="s">
        <v>15</v>
      </c>
      <c r="F47" s="3">
        <v>1</v>
      </c>
      <c r="G47" s="3">
        <v>5000</v>
      </c>
      <c r="H47" s="33">
        <f t="shared" si="2"/>
        <v>42039</v>
      </c>
      <c r="I47" s="43">
        <v>39034</v>
      </c>
      <c r="J47" s="34">
        <f>H47-I47</f>
        <v>3005</v>
      </c>
      <c r="K47" s="34">
        <f t="shared" si="3"/>
        <v>3000</v>
      </c>
      <c r="L47" s="34">
        <f>IF(K47+J47&gt;G47,1,0)</f>
        <v>1</v>
      </c>
    </row>
    <row r="48" spans="2:12" ht="15" thickBot="1" x14ac:dyDescent="0.4">
      <c r="D48" s="15" t="s">
        <v>17</v>
      </c>
      <c r="E48" s="3" t="s">
        <v>18</v>
      </c>
      <c r="F48" s="3">
        <v>1</v>
      </c>
      <c r="G48" s="3">
        <v>5000</v>
      </c>
      <c r="H48" s="33">
        <f t="shared" si="2"/>
        <v>42039</v>
      </c>
      <c r="I48" s="43">
        <v>39034</v>
      </c>
      <c r="J48" s="34">
        <f>H48-I48</f>
        <v>3005</v>
      </c>
      <c r="K48" s="34">
        <f t="shared" si="3"/>
        <v>3000</v>
      </c>
      <c r="L48" s="34">
        <f>IF(K48+J48&gt;G48,1,0)</f>
        <v>1</v>
      </c>
    </row>
    <row r="49" spans="2:12" ht="15" thickBot="1" x14ac:dyDescent="0.4">
      <c r="D49" s="15" t="s">
        <v>19</v>
      </c>
      <c r="E49" s="3" t="s">
        <v>20</v>
      </c>
      <c r="F49" s="3">
        <v>1</v>
      </c>
      <c r="G49" s="3">
        <v>7500</v>
      </c>
      <c r="H49" s="33">
        <f t="shared" si="2"/>
        <v>42039</v>
      </c>
      <c r="I49" s="43">
        <v>39034</v>
      </c>
      <c r="J49" s="34">
        <f>H49-I49</f>
        <v>3005</v>
      </c>
      <c r="K49" s="34">
        <f t="shared" si="3"/>
        <v>3000</v>
      </c>
      <c r="L49" s="34">
        <f>IF(K49+J49&gt;G49,1,0)</f>
        <v>0</v>
      </c>
    </row>
    <row r="50" spans="2:12" ht="15" thickBot="1" x14ac:dyDescent="0.4">
      <c r="D50" s="15" t="s">
        <v>21</v>
      </c>
      <c r="E50" s="3" t="s">
        <v>22</v>
      </c>
      <c r="F50" s="3">
        <v>1</v>
      </c>
      <c r="G50" s="3">
        <v>10000</v>
      </c>
      <c r="H50" s="33">
        <f t="shared" si="2"/>
        <v>42039</v>
      </c>
      <c r="I50" s="43">
        <v>39034</v>
      </c>
      <c r="J50" s="34">
        <f>H50-I50</f>
        <v>3005</v>
      </c>
      <c r="K50" s="34">
        <f t="shared" si="3"/>
        <v>3000</v>
      </c>
      <c r="L50" s="34">
        <f>IF(K50+J50&gt;G50,1,0)</f>
        <v>0</v>
      </c>
    </row>
    <row r="51" spans="2:12" x14ac:dyDescent="0.35">
      <c r="D51" s="15" t="s">
        <v>23</v>
      </c>
      <c r="E51" s="3" t="s">
        <v>24</v>
      </c>
      <c r="F51" s="3">
        <v>1</v>
      </c>
      <c r="G51" s="3">
        <v>10000</v>
      </c>
      <c r="H51" s="33">
        <f t="shared" si="2"/>
        <v>42039</v>
      </c>
      <c r="I51" s="43">
        <v>39034</v>
      </c>
      <c r="J51" s="34">
        <f>H51-I51</f>
        <v>3005</v>
      </c>
      <c r="K51" s="34">
        <f t="shared" si="3"/>
        <v>3000</v>
      </c>
      <c r="L51" s="34">
        <f>IF(K51+J51&gt;G51,1,0)</f>
        <v>0</v>
      </c>
    </row>
    <row r="52" spans="2:12" x14ac:dyDescent="0.35">
      <c r="D52" s="15" t="s">
        <v>25</v>
      </c>
      <c r="E52" s="3" t="s">
        <v>27</v>
      </c>
      <c r="F52" s="3">
        <v>1</v>
      </c>
      <c r="G52" s="3">
        <v>15000</v>
      </c>
      <c r="H52" s="33">
        <f t="shared" si="2"/>
        <v>42039</v>
      </c>
      <c r="I52" s="34">
        <v>35545</v>
      </c>
      <c r="J52" s="34">
        <f>H52-I52</f>
        <v>6494</v>
      </c>
      <c r="K52" s="34">
        <f t="shared" si="3"/>
        <v>3000</v>
      </c>
      <c r="L52" s="34">
        <f>IF(K52+J52&gt;G52,1,0)</f>
        <v>0</v>
      </c>
    </row>
    <row r="53" spans="2:12" x14ac:dyDescent="0.35">
      <c r="D53" s="15">
        <v>1115507</v>
      </c>
      <c r="E53" s="3" t="s">
        <v>29</v>
      </c>
      <c r="F53" s="3">
        <v>1</v>
      </c>
      <c r="G53" s="4">
        <v>15000</v>
      </c>
      <c r="H53" s="33">
        <f t="shared" si="2"/>
        <v>42039</v>
      </c>
      <c r="I53" s="34">
        <v>35545</v>
      </c>
      <c r="J53" s="34">
        <f>H53-I53</f>
        <v>6494</v>
      </c>
      <c r="K53" s="34">
        <f t="shared" si="3"/>
        <v>3000</v>
      </c>
      <c r="L53" s="34">
        <f>IF(K53+J53&gt;G53,1,0)</f>
        <v>0</v>
      </c>
    </row>
    <row r="54" spans="2:12" ht="29" x14ac:dyDescent="0.35">
      <c r="D54" s="15" t="s">
        <v>32</v>
      </c>
      <c r="E54" s="3" t="s">
        <v>38</v>
      </c>
      <c r="F54" s="3">
        <v>1</v>
      </c>
      <c r="G54" s="5">
        <v>20000</v>
      </c>
      <c r="H54" s="33">
        <f t="shared" si="2"/>
        <v>42039</v>
      </c>
      <c r="I54" s="4">
        <v>0</v>
      </c>
      <c r="J54" s="34">
        <f>H54-I54</f>
        <v>42039</v>
      </c>
      <c r="K54" s="34">
        <f t="shared" si="3"/>
        <v>3000</v>
      </c>
      <c r="L54" s="34">
        <f>IF(K54+J54&gt;G54,1,0)</f>
        <v>1</v>
      </c>
    </row>
    <row r="55" spans="2:12" ht="15" thickBot="1" x14ac:dyDescent="0.4">
      <c r="D55" s="15" t="s">
        <v>33</v>
      </c>
      <c r="E55" s="3" t="s">
        <v>34</v>
      </c>
      <c r="F55" s="3">
        <v>1</v>
      </c>
      <c r="G55" s="4">
        <v>20000</v>
      </c>
      <c r="H55" s="33">
        <f t="shared" si="2"/>
        <v>42039</v>
      </c>
      <c r="I55" s="4">
        <v>0</v>
      </c>
      <c r="J55" s="34">
        <f>H55-I55</f>
        <v>42039</v>
      </c>
      <c r="K55" s="34">
        <f t="shared" si="3"/>
        <v>3000</v>
      </c>
      <c r="L55" s="34">
        <f>IF(K55+J55&gt;G55,1,0)</f>
        <v>1</v>
      </c>
    </row>
    <row r="56" spans="2:12" ht="29.5" thickBot="1" x14ac:dyDescent="0.4">
      <c r="D56" s="55">
        <v>2557691</v>
      </c>
      <c r="E56" s="35" t="s">
        <v>61</v>
      </c>
      <c r="F56" s="5">
        <v>1</v>
      </c>
      <c r="G56" s="4">
        <v>10000</v>
      </c>
      <c r="H56" s="33">
        <f t="shared" si="2"/>
        <v>42039</v>
      </c>
      <c r="I56" s="43">
        <v>0</v>
      </c>
      <c r="J56" s="34">
        <f>H56-I56</f>
        <v>42039</v>
      </c>
      <c r="K56" s="34">
        <f t="shared" si="3"/>
        <v>3000</v>
      </c>
      <c r="L56" s="34">
        <f>IF(K56+J56&gt;G56,1,0)</f>
        <v>1</v>
      </c>
    </row>
    <row r="57" spans="2:12" s="32" customFormat="1" ht="15" thickBot="1" x14ac:dyDescent="0.4">
      <c r="D57" s="58">
        <v>1115535</v>
      </c>
      <c r="E57" s="30" t="s">
        <v>54</v>
      </c>
      <c r="F57" s="30">
        <v>1</v>
      </c>
      <c r="G57" s="34">
        <v>20000</v>
      </c>
      <c r="H57" s="33">
        <f t="shared" si="2"/>
        <v>42039</v>
      </c>
      <c r="I57" s="43">
        <v>0</v>
      </c>
      <c r="J57" s="34">
        <f>H57-I57</f>
        <v>42039</v>
      </c>
      <c r="K57" s="34">
        <f t="shared" si="3"/>
        <v>3000</v>
      </c>
      <c r="L57" s="34">
        <f>IF(K57+J57&gt;G57,1,0)</f>
        <v>1</v>
      </c>
    </row>
    <row r="58" spans="2:12" s="32" customFormat="1" x14ac:dyDescent="0.35">
      <c r="D58" s="55">
        <v>1115503</v>
      </c>
      <c r="E58" s="35" t="s">
        <v>50</v>
      </c>
      <c r="F58" s="35">
        <v>1</v>
      </c>
      <c r="G58" s="34">
        <v>15000</v>
      </c>
      <c r="H58" s="33">
        <f t="shared" si="2"/>
        <v>42039</v>
      </c>
      <c r="I58" s="43">
        <v>39034</v>
      </c>
      <c r="J58" s="34">
        <f>H58-I58</f>
        <v>3005</v>
      </c>
      <c r="K58" s="34">
        <f t="shared" si="3"/>
        <v>3000</v>
      </c>
      <c r="L58" s="34">
        <f>IF(K58+J58&gt;G58,1,0)</f>
        <v>0</v>
      </c>
    </row>
    <row r="59" spans="2:12" x14ac:dyDescent="0.35">
      <c r="D59" s="27">
        <v>1115480</v>
      </c>
      <c r="E59" s="5" t="s">
        <v>47</v>
      </c>
      <c r="F59" s="5">
        <v>3</v>
      </c>
      <c r="G59" s="4" t="s">
        <v>43</v>
      </c>
      <c r="H59" s="4"/>
      <c r="I59" s="4"/>
      <c r="J59" s="4"/>
      <c r="K59" s="4"/>
      <c r="L59" s="4"/>
    </row>
    <row r="60" spans="2:12" x14ac:dyDescent="0.35">
      <c r="D60" s="27">
        <v>1115479</v>
      </c>
      <c r="E60" s="5" t="s">
        <v>48</v>
      </c>
      <c r="F60" s="5"/>
      <c r="G60" s="34" t="s">
        <v>43</v>
      </c>
      <c r="H60" s="4"/>
      <c r="I60" s="4"/>
      <c r="J60" s="4"/>
      <c r="K60" s="4"/>
      <c r="L60" s="4"/>
    </row>
    <row r="61" spans="2:12" ht="15" thickBot="1" x14ac:dyDescent="0.4">
      <c r="D61" s="23" t="s">
        <v>30</v>
      </c>
      <c r="E61" s="24" t="s">
        <v>31</v>
      </c>
      <c r="F61" s="24">
        <v>1</v>
      </c>
      <c r="G61" s="17" t="s">
        <v>44</v>
      </c>
      <c r="H61" s="17"/>
      <c r="I61" s="17"/>
      <c r="J61" s="17"/>
      <c r="K61" s="17"/>
      <c r="L61" s="17"/>
    </row>
    <row r="62" spans="2:12" ht="15" thickBot="1" x14ac:dyDescent="0.4"/>
    <row r="63" spans="2:12" ht="16" thickBot="1" x14ac:dyDescent="0.4">
      <c r="B63" s="38" t="s">
        <v>6</v>
      </c>
      <c r="C63" s="39" t="s">
        <v>5</v>
      </c>
      <c r="D63" s="39" t="s">
        <v>39</v>
      </c>
      <c r="E63" s="39" t="s">
        <v>4</v>
      </c>
      <c r="F63" s="39" t="s">
        <v>45</v>
      </c>
      <c r="G63" s="39" t="s">
        <v>1</v>
      </c>
      <c r="H63" s="39" t="s">
        <v>40</v>
      </c>
      <c r="I63" s="39" t="s">
        <v>41</v>
      </c>
      <c r="J63" s="39" t="s">
        <v>42</v>
      </c>
      <c r="K63" s="39" t="s">
        <v>46</v>
      </c>
      <c r="L63" s="40" t="s">
        <v>3</v>
      </c>
    </row>
    <row r="64" spans="2:12" ht="15" thickBot="1" x14ac:dyDescent="0.4">
      <c r="B64" s="56">
        <v>1144440</v>
      </c>
      <c r="C64" s="57" t="s">
        <v>36</v>
      </c>
      <c r="D64" s="46" t="s">
        <v>0</v>
      </c>
      <c r="E64" s="36" t="s">
        <v>7</v>
      </c>
      <c r="F64" s="36">
        <v>1</v>
      </c>
      <c r="G64" s="6">
        <v>2500</v>
      </c>
      <c r="H64" s="36">
        <v>655</v>
      </c>
      <c r="I64" s="36">
        <v>655</v>
      </c>
      <c r="J64" s="37">
        <f>H64-I64</f>
        <v>0</v>
      </c>
      <c r="K64" s="37">
        <v>500</v>
      </c>
      <c r="L64" s="37">
        <f>IF(K64+J64&gt;G64,1,0)</f>
        <v>0</v>
      </c>
    </row>
    <row r="65" spans="4:12" x14ac:dyDescent="0.35">
      <c r="D65" s="15" t="s">
        <v>8</v>
      </c>
      <c r="E65" s="3" t="s">
        <v>9</v>
      </c>
      <c r="F65" s="3">
        <v>1</v>
      </c>
      <c r="G65" s="3">
        <v>2500</v>
      </c>
      <c r="H65" s="3">
        <f>H$64</f>
        <v>655</v>
      </c>
      <c r="I65" s="36">
        <v>655</v>
      </c>
      <c r="J65" s="34">
        <f>H65-I65</f>
        <v>0</v>
      </c>
      <c r="K65" s="4">
        <f>K$64</f>
        <v>500</v>
      </c>
      <c r="L65" s="34">
        <f>IF(K65+J65&gt;G65,1,0)</f>
        <v>0</v>
      </c>
    </row>
    <row r="66" spans="4:12" x14ac:dyDescent="0.35">
      <c r="D66" s="15" t="s">
        <v>10</v>
      </c>
      <c r="E66" s="3" t="s">
        <v>12</v>
      </c>
      <c r="F66" s="3">
        <v>1</v>
      </c>
      <c r="G66" s="3">
        <v>5000</v>
      </c>
      <c r="H66" s="33">
        <f t="shared" ref="H66:H78" si="4">H$64</f>
        <v>655</v>
      </c>
      <c r="I66" s="36">
        <v>655</v>
      </c>
      <c r="J66" s="34">
        <f>H66-I66</f>
        <v>0</v>
      </c>
      <c r="K66" s="34">
        <f t="shared" ref="K66:K78" si="5">K$64</f>
        <v>500</v>
      </c>
      <c r="L66" s="34">
        <f>IF(K66+J66&gt;G66,1,0)</f>
        <v>0</v>
      </c>
    </row>
    <row r="67" spans="4:12" x14ac:dyDescent="0.35">
      <c r="D67" s="15">
        <v>1119793</v>
      </c>
      <c r="E67" s="3" t="s">
        <v>15</v>
      </c>
      <c r="F67" s="3">
        <v>1</v>
      </c>
      <c r="G67" s="3">
        <v>5000</v>
      </c>
      <c r="H67" s="33">
        <f t="shared" si="4"/>
        <v>655</v>
      </c>
      <c r="I67" s="36">
        <v>655</v>
      </c>
      <c r="J67" s="34">
        <f>H67-I67</f>
        <v>0</v>
      </c>
      <c r="K67" s="34">
        <f t="shared" si="5"/>
        <v>500</v>
      </c>
      <c r="L67" s="34">
        <f>IF(K67+J67&gt;G67,1,0)</f>
        <v>0</v>
      </c>
    </row>
    <row r="68" spans="4:12" x14ac:dyDescent="0.35">
      <c r="D68" s="15" t="s">
        <v>17</v>
      </c>
      <c r="E68" s="3" t="s">
        <v>18</v>
      </c>
      <c r="F68" s="3">
        <v>1</v>
      </c>
      <c r="G68" s="3">
        <v>5000</v>
      </c>
      <c r="H68" s="33">
        <f t="shared" si="4"/>
        <v>655</v>
      </c>
      <c r="I68" s="4">
        <v>0</v>
      </c>
      <c r="J68" s="34">
        <f>H68-I68</f>
        <v>655</v>
      </c>
      <c r="K68" s="34">
        <f t="shared" si="5"/>
        <v>500</v>
      </c>
      <c r="L68" s="34">
        <f>IF(K68+J68&gt;G68,1,0)</f>
        <v>0</v>
      </c>
    </row>
    <row r="69" spans="4:12" x14ac:dyDescent="0.35">
      <c r="D69" s="15" t="s">
        <v>19</v>
      </c>
      <c r="E69" s="3" t="s">
        <v>20</v>
      </c>
      <c r="F69" s="3">
        <v>1</v>
      </c>
      <c r="G69" s="3">
        <v>7500</v>
      </c>
      <c r="H69" s="33">
        <f t="shared" si="4"/>
        <v>655</v>
      </c>
      <c r="I69" s="4">
        <v>0</v>
      </c>
      <c r="J69" s="34">
        <f>H69-I69</f>
        <v>655</v>
      </c>
      <c r="K69" s="34">
        <f t="shared" si="5"/>
        <v>500</v>
      </c>
      <c r="L69" s="34">
        <f>IF(K69+J69&gt;G69,1,0)</f>
        <v>0</v>
      </c>
    </row>
    <row r="70" spans="4:12" x14ac:dyDescent="0.35">
      <c r="D70" s="15" t="s">
        <v>21</v>
      </c>
      <c r="E70" s="3" t="s">
        <v>22</v>
      </c>
      <c r="F70" s="3">
        <v>1</v>
      </c>
      <c r="G70" s="3">
        <v>10000</v>
      </c>
      <c r="H70" s="33">
        <f t="shared" si="4"/>
        <v>655</v>
      </c>
      <c r="I70" s="4">
        <v>0</v>
      </c>
      <c r="J70" s="34">
        <f>H70-I70</f>
        <v>655</v>
      </c>
      <c r="K70" s="34">
        <f t="shared" si="5"/>
        <v>500</v>
      </c>
      <c r="L70" s="34">
        <f>IF(K70+J70&gt;G70,1,0)</f>
        <v>0</v>
      </c>
    </row>
    <row r="71" spans="4:12" x14ac:dyDescent="0.35">
      <c r="D71" s="15" t="s">
        <v>23</v>
      </c>
      <c r="E71" s="3" t="s">
        <v>24</v>
      </c>
      <c r="F71" s="3">
        <v>1</v>
      </c>
      <c r="G71" s="3">
        <v>10000</v>
      </c>
      <c r="H71" s="33">
        <f t="shared" si="4"/>
        <v>655</v>
      </c>
      <c r="I71" s="36">
        <v>655</v>
      </c>
      <c r="J71" s="34">
        <f>H71-I71</f>
        <v>0</v>
      </c>
      <c r="K71" s="34">
        <f t="shared" si="5"/>
        <v>500</v>
      </c>
      <c r="L71" s="34">
        <f>IF(K71+J71&gt;G71,1,0)</f>
        <v>0</v>
      </c>
    </row>
    <row r="72" spans="4:12" x14ac:dyDescent="0.35">
      <c r="D72" s="15" t="s">
        <v>25</v>
      </c>
      <c r="E72" s="3" t="s">
        <v>27</v>
      </c>
      <c r="F72" s="3">
        <v>1</v>
      </c>
      <c r="G72" s="3">
        <v>15000</v>
      </c>
      <c r="H72" s="33">
        <f t="shared" si="4"/>
        <v>655</v>
      </c>
      <c r="I72" s="4">
        <v>0</v>
      </c>
      <c r="J72" s="34">
        <f>H72-I72</f>
        <v>655</v>
      </c>
      <c r="K72" s="34">
        <f t="shared" si="5"/>
        <v>500</v>
      </c>
      <c r="L72" s="34">
        <f>IF(K72+J72&gt;G72,1,0)</f>
        <v>0</v>
      </c>
    </row>
    <row r="73" spans="4:12" x14ac:dyDescent="0.35">
      <c r="D73" s="15">
        <v>1115507</v>
      </c>
      <c r="E73" s="3" t="s">
        <v>29</v>
      </c>
      <c r="F73" s="3">
        <v>1</v>
      </c>
      <c r="G73" s="4">
        <v>15000</v>
      </c>
      <c r="H73" s="33">
        <f t="shared" si="4"/>
        <v>655</v>
      </c>
      <c r="I73" s="4">
        <v>0</v>
      </c>
      <c r="J73" s="34">
        <f>H73-I73</f>
        <v>655</v>
      </c>
      <c r="K73" s="34">
        <f t="shared" si="5"/>
        <v>500</v>
      </c>
      <c r="L73" s="34">
        <f>IF(K73+J73&gt;G73,1,0)</f>
        <v>0</v>
      </c>
    </row>
    <row r="74" spans="4:12" ht="29" x14ac:dyDescent="0.35">
      <c r="D74" s="15" t="s">
        <v>32</v>
      </c>
      <c r="E74" s="3" t="s">
        <v>38</v>
      </c>
      <c r="F74" s="3">
        <v>1</v>
      </c>
      <c r="G74" s="5">
        <v>20000</v>
      </c>
      <c r="H74" s="33">
        <f t="shared" si="4"/>
        <v>655</v>
      </c>
      <c r="I74" s="4">
        <v>0</v>
      </c>
      <c r="J74" s="34">
        <f>H74-I74</f>
        <v>655</v>
      </c>
      <c r="K74" s="34">
        <f t="shared" si="5"/>
        <v>500</v>
      </c>
      <c r="L74" s="34">
        <f>IF(K74+J74&gt;G74,1,0)</f>
        <v>0</v>
      </c>
    </row>
    <row r="75" spans="4:12" x14ac:dyDescent="0.35">
      <c r="D75" s="15" t="s">
        <v>33</v>
      </c>
      <c r="E75" s="3" t="s">
        <v>34</v>
      </c>
      <c r="F75" s="3">
        <v>1</v>
      </c>
      <c r="G75" s="4">
        <v>20000</v>
      </c>
      <c r="H75" s="33">
        <f t="shared" si="4"/>
        <v>655</v>
      </c>
      <c r="I75" s="4">
        <v>0</v>
      </c>
      <c r="J75" s="34">
        <f>H75-I75</f>
        <v>655</v>
      </c>
      <c r="K75" s="34">
        <f t="shared" si="5"/>
        <v>500</v>
      </c>
      <c r="L75" s="34">
        <f>IF(K75+J75&gt;G75,1,0)</f>
        <v>0</v>
      </c>
    </row>
    <row r="76" spans="4:12" ht="29" x14ac:dyDescent="0.35">
      <c r="D76" s="55">
        <v>2557691</v>
      </c>
      <c r="E76" s="35" t="s">
        <v>61</v>
      </c>
      <c r="F76" s="5">
        <v>1</v>
      </c>
      <c r="G76" s="4">
        <v>10000</v>
      </c>
      <c r="H76" s="33">
        <f t="shared" si="4"/>
        <v>655</v>
      </c>
      <c r="I76" s="36">
        <v>655</v>
      </c>
      <c r="J76" s="34">
        <f>H76-I76</f>
        <v>0</v>
      </c>
      <c r="K76" s="34">
        <f t="shared" si="5"/>
        <v>500</v>
      </c>
      <c r="L76" s="34">
        <f>IF(K76+J76&gt;G76,1,0)</f>
        <v>0</v>
      </c>
    </row>
    <row r="77" spans="4:12" s="32" customFormat="1" x14ac:dyDescent="0.35">
      <c r="D77" s="58">
        <v>1115535</v>
      </c>
      <c r="E77" s="30" t="s">
        <v>54</v>
      </c>
      <c r="F77" s="30">
        <v>1</v>
      </c>
      <c r="G77" s="34">
        <v>20000</v>
      </c>
      <c r="H77" s="33">
        <f t="shared" si="4"/>
        <v>655</v>
      </c>
      <c r="I77" s="34">
        <v>0</v>
      </c>
      <c r="J77" s="34">
        <f>H77-I77</f>
        <v>655</v>
      </c>
      <c r="K77" s="34">
        <f t="shared" si="5"/>
        <v>500</v>
      </c>
      <c r="L77" s="34">
        <f>IF(K77+J77&gt;G77,1,0)</f>
        <v>0</v>
      </c>
    </row>
    <row r="78" spans="4:12" s="32" customFormat="1" ht="14" customHeight="1" x14ac:dyDescent="0.35">
      <c r="D78" s="55">
        <v>1115503</v>
      </c>
      <c r="E78" s="35" t="s">
        <v>50</v>
      </c>
      <c r="F78" s="35">
        <v>1</v>
      </c>
      <c r="G78" s="34">
        <v>15000</v>
      </c>
      <c r="H78" s="33">
        <f t="shared" si="4"/>
        <v>655</v>
      </c>
      <c r="I78" s="34">
        <v>0</v>
      </c>
      <c r="J78" s="34">
        <f>H78-I78</f>
        <v>655</v>
      </c>
      <c r="K78" s="34">
        <f t="shared" si="5"/>
        <v>500</v>
      </c>
      <c r="L78" s="34">
        <f>IF(K78+J78&gt;G78,1,0)</f>
        <v>0</v>
      </c>
    </row>
    <row r="79" spans="4:12" x14ac:dyDescent="0.35">
      <c r="D79" s="27">
        <v>1115480</v>
      </c>
      <c r="E79" s="5" t="s">
        <v>47</v>
      </c>
      <c r="F79" s="5">
        <v>3</v>
      </c>
      <c r="G79" s="4" t="s">
        <v>43</v>
      </c>
      <c r="H79" s="4"/>
      <c r="I79" s="4"/>
      <c r="J79" s="4"/>
      <c r="K79" s="4"/>
      <c r="L79" s="4"/>
    </row>
    <row r="80" spans="4:12" x14ac:dyDescent="0.35">
      <c r="D80" s="27">
        <v>1115479</v>
      </c>
      <c r="E80" s="5" t="s">
        <v>48</v>
      </c>
      <c r="F80" s="5"/>
      <c r="G80" s="34" t="s">
        <v>43</v>
      </c>
      <c r="H80" s="4"/>
      <c r="I80" s="4"/>
      <c r="J80" s="4"/>
      <c r="K80" s="4"/>
      <c r="L80" s="4"/>
    </row>
    <row r="81" spans="2:12" ht="15" thickBot="1" x14ac:dyDescent="0.4">
      <c r="D81" s="23" t="s">
        <v>30</v>
      </c>
      <c r="E81" s="24" t="s">
        <v>31</v>
      </c>
      <c r="F81" s="24">
        <v>1</v>
      </c>
      <c r="G81" s="17" t="s">
        <v>44</v>
      </c>
      <c r="H81" s="17"/>
      <c r="I81" s="17"/>
      <c r="J81" s="17"/>
      <c r="K81" s="17"/>
      <c r="L81" s="17"/>
    </row>
    <row r="82" spans="2:12" ht="15" thickBot="1" x14ac:dyDescent="0.4"/>
    <row r="83" spans="2:12" ht="16" thickBot="1" x14ac:dyDescent="0.4">
      <c r="B83" s="38" t="s">
        <v>6</v>
      </c>
      <c r="C83" s="39" t="s">
        <v>5</v>
      </c>
      <c r="D83" s="39" t="s">
        <v>39</v>
      </c>
      <c r="E83" s="39" t="s">
        <v>4</v>
      </c>
      <c r="F83" s="39" t="s">
        <v>45</v>
      </c>
      <c r="G83" s="39" t="s">
        <v>1</v>
      </c>
      <c r="H83" s="39" t="s">
        <v>40</v>
      </c>
      <c r="I83" s="39" t="s">
        <v>41</v>
      </c>
      <c r="J83" s="39" t="s">
        <v>42</v>
      </c>
      <c r="K83" s="39" t="s">
        <v>46</v>
      </c>
      <c r="L83" s="40" t="s">
        <v>3</v>
      </c>
    </row>
    <row r="84" spans="2:12" ht="15" thickBot="1" x14ac:dyDescent="0.4">
      <c r="B84" s="56">
        <v>1123191</v>
      </c>
      <c r="C84" s="57" t="s">
        <v>36</v>
      </c>
      <c r="D84" s="46" t="s">
        <v>0</v>
      </c>
      <c r="E84" s="36" t="s">
        <v>7</v>
      </c>
      <c r="F84" s="36">
        <v>1</v>
      </c>
      <c r="G84" s="6">
        <v>2500</v>
      </c>
      <c r="H84" s="36">
        <v>54275</v>
      </c>
      <c r="I84" s="37">
        <v>54030</v>
      </c>
      <c r="J84" s="37">
        <f>H84-I84</f>
        <v>245</v>
      </c>
      <c r="K84" s="37">
        <v>3500</v>
      </c>
      <c r="L84" s="37">
        <f>IF(K84+J84&gt;G84,1,0)</f>
        <v>1</v>
      </c>
    </row>
    <row r="85" spans="2:12" x14ac:dyDescent="0.35">
      <c r="D85" s="15" t="s">
        <v>8</v>
      </c>
      <c r="E85" s="3" t="s">
        <v>9</v>
      </c>
      <c r="F85" s="3">
        <v>1</v>
      </c>
      <c r="G85" s="3">
        <v>2500</v>
      </c>
      <c r="H85" s="3">
        <f>H$84</f>
        <v>54275</v>
      </c>
      <c r="I85" s="34">
        <v>54030</v>
      </c>
      <c r="J85" s="34">
        <f>H85-I85</f>
        <v>245</v>
      </c>
      <c r="K85" s="4">
        <f t="shared" ref="K85:K98" si="6">K$84</f>
        <v>3500</v>
      </c>
      <c r="L85" s="34">
        <f>IF(K85+J85&gt;G85,1,0)</f>
        <v>1</v>
      </c>
    </row>
    <row r="86" spans="2:12" x14ac:dyDescent="0.35">
      <c r="D86" s="15" t="s">
        <v>10</v>
      </c>
      <c r="E86" s="3" t="s">
        <v>12</v>
      </c>
      <c r="F86" s="3">
        <v>1</v>
      </c>
      <c r="G86" s="3">
        <v>5000</v>
      </c>
      <c r="H86" s="33">
        <f t="shared" ref="H86:H98" si="7">H$84</f>
        <v>54275</v>
      </c>
      <c r="I86" s="34">
        <v>54030</v>
      </c>
      <c r="J86" s="34">
        <f>H86-I86</f>
        <v>245</v>
      </c>
      <c r="K86" s="34">
        <f t="shared" si="6"/>
        <v>3500</v>
      </c>
      <c r="L86" s="34">
        <f>IF(K86+J86&gt;G86,1,0)</f>
        <v>0</v>
      </c>
    </row>
    <row r="87" spans="2:12" x14ac:dyDescent="0.35">
      <c r="D87" s="15">
        <v>1119793</v>
      </c>
      <c r="E87" s="3" t="s">
        <v>15</v>
      </c>
      <c r="F87" s="3">
        <v>1</v>
      </c>
      <c r="G87" s="3">
        <v>5000</v>
      </c>
      <c r="H87" s="33">
        <f t="shared" si="7"/>
        <v>54275</v>
      </c>
      <c r="I87" s="34">
        <v>54030</v>
      </c>
      <c r="J87" s="34">
        <f>H87-I87</f>
        <v>245</v>
      </c>
      <c r="K87" s="34">
        <f t="shared" si="6"/>
        <v>3500</v>
      </c>
      <c r="L87" s="34">
        <f>IF(K87+J87&gt;G87,1,0)</f>
        <v>0</v>
      </c>
    </row>
    <row r="88" spans="2:12" x14ac:dyDescent="0.35">
      <c r="D88" s="15" t="s">
        <v>17</v>
      </c>
      <c r="E88" s="3" t="s">
        <v>18</v>
      </c>
      <c r="F88" s="3">
        <v>1</v>
      </c>
      <c r="G88" s="3">
        <v>5000</v>
      </c>
      <c r="H88" s="33">
        <f t="shared" si="7"/>
        <v>54275</v>
      </c>
      <c r="I88" s="36">
        <v>54275</v>
      </c>
      <c r="J88" s="34">
        <f>H88-I88</f>
        <v>0</v>
      </c>
      <c r="K88" s="34">
        <f t="shared" si="6"/>
        <v>3500</v>
      </c>
      <c r="L88" s="34">
        <f>IF(K88+J88&gt;G88,1,0)</f>
        <v>0</v>
      </c>
    </row>
    <row r="89" spans="2:12" x14ac:dyDescent="0.35">
      <c r="D89" s="15" t="s">
        <v>19</v>
      </c>
      <c r="E89" s="3" t="s">
        <v>20</v>
      </c>
      <c r="F89" s="3">
        <v>1</v>
      </c>
      <c r="G89" s="3">
        <v>7500</v>
      </c>
      <c r="H89" s="33">
        <f t="shared" si="7"/>
        <v>54275</v>
      </c>
      <c r="I89" s="34">
        <v>54030</v>
      </c>
      <c r="J89" s="34">
        <f>H89-I89</f>
        <v>245</v>
      </c>
      <c r="K89" s="34">
        <f t="shared" si="6"/>
        <v>3500</v>
      </c>
      <c r="L89" s="34">
        <f>IF(K89+J89&gt;G89,1,0)</f>
        <v>0</v>
      </c>
    </row>
    <row r="90" spans="2:12" x14ac:dyDescent="0.35">
      <c r="D90" s="15" t="s">
        <v>21</v>
      </c>
      <c r="E90" s="3" t="s">
        <v>22</v>
      </c>
      <c r="F90" s="3">
        <v>1</v>
      </c>
      <c r="G90" s="3">
        <v>10000</v>
      </c>
      <c r="H90" s="33">
        <f t="shared" si="7"/>
        <v>54275</v>
      </c>
      <c r="I90" s="34">
        <v>54030</v>
      </c>
      <c r="J90" s="34">
        <f>H90-I90</f>
        <v>245</v>
      </c>
      <c r="K90" s="34">
        <f t="shared" si="6"/>
        <v>3500</v>
      </c>
      <c r="L90" s="34">
        <f>IF(K90+J90&gt;G90,1,0)</f>
        <v>0</v>
      </c>
    </row>
    <row r="91" spans="2:12" x14ac:dyDescent="0.35">
      <c r="D91" s="15" t="s">
        <v>23</v>
      </c>
      <c r="E91" s="3" t="s">
        <v>24</v>
      </c>
      <c r="F91" s="3">
        <v>1</v>
      </c>
      <c r="G91" s="3">
        <v>10000</v>
      </c>
      <c r="H91" s="33">
        <f t="shared" si="7"/>
        <v>54275</v>
      </c>
      <c r="I91" s="34">
        <v>54030</v>
      </c>
      <c r="J91" s="34">
        <f>H91-I91</f>
        <v>245</v>
      </c>
      <c r="K91" s="34">
        <f t="shared" si="6"/>
        <v>3500</v>
      </c>
      <c r="L91" s="34">
        <f>IF(K91+J91&gt;G91,1,0)</f>
        <v>0</v>
      </c>
    </row>
    <row r="92" spans="2:12" x14ac:dyDescent="0.35">
      <c r="D92" s="15" t="s">
        <v>25</v>
      </c>
      <c r="E92" s="3" t="s">
        <v>27</v>
      </c>
      <c r="F92" s="3">
        <v>1</v>
      </c>
      <c r="G92" s="3">
        <v>15000</v>
      </c>
      <c r="H92" s="33">
        <f t="shared" si="7"/>
        <v>54275</v>
      </c>
      <c r="I92" s="4">
        <v>54030</v>
      </c>
      <c r="J92" s="34">
        <f>H92-I92</f>
        <v>245</v>
      </c>
      <c r="K92" s="34">
        <f t="shared" si="6"/>
        <v>3500</v>
      </c>
      <c r="L92" s="34">
        <f>IF(K92+J92&gt;G92,1,0)</f>
        <v>0</v>
      </c>
    </row>
    <row r="93" spans="2:12" x14ac:dyDescent="0.35">
      <c r="D93" s="15">
        <v>1115507</v>
      </c>
      <c r="E93" s="3" t="s">
        <v>29</v>
      </c>
      <c r="F93" s="3">
        <v>1</v>
      </c>
      <c r="G93" s="4">
        <v>15000</v>
      </c>
      <c r="H93" s="33">
        <f t="shared" si="7"/>
        <v>54275</v>
      </c>
      <c r="I93" s="36">
        <v>54275</v>
      </c>
      <c r="J93" s="34">
        <f>H93-I93</f>
        <v>0</v>
      </c>
      <c r="K93" s="34">
        <f t="shared" si="6"/>
        <v>3500</v>
      </c>
      <c r="L93" s="34">
        <f>IF(K93+J93&gt;G93,1,0)</f>
        <v>0</v>
      </c>
    </row>
    <row r="94" spans="2:12" ht="29" x14ac:dyDescent="0.35">
      <c r="D94" s="15" t="s">
        <v>32</v>
      </c>
      <c r="E94" s="3" t="s">
        <v>38</v>
      </c>
      <c r="F94" s="3">
        <v>1</v>
      </c>
      <c r="G94" s="5">
        <v>20000</v>
      </c>
      <c r="H94" s="33">
        <f t="shared" si="7"/>
        <v>54275</v>
      </c>
      <c r="I94" s="4">
        <v>0</v>
      </c>
      <c r="J94" s="34">
        <f>H94-I94</f>
        <v>54275</v>
      </c>
      <c r="K94" s="34">
        <f t="shared" si="6"/>
        <v>3500</v>
      </c>
      <c r="L94" s="34">
        <f>IF(K94+J94&gt;G94,1,0)</f>
        <v>1</v>
      </c>
    </row>
    <row r="95" spans="2:12" x14ac:dyDescent="0.35">
      <c r="D95" s="15" t="s">
        <v>33</v>
      </c>
      <c r="E95" s="3" t="s">
        <v>34</v>
      </c>
      <c r="F95" s="3">
        <v>1</v>
      </c>
      <c r="G95" s="4">
        <v>20000</v>
      </c>
      <c r="H95" s="33">
        <f t="shared" si="7"/>
        <v>54275</v>
      </c>
      <c r="I95" s="4">
        <v>0</v>
      </c>
      <c r="J95" s="34">
        <f>H95-I95</f>
        <v>54275</v>
      </c>
      <c r="K95" s="34">
        <f t="shared" si="6"/>
        <v>3500</v>
      </c>
      <c r="L95" s="34">
        <f>IF(K95+J95&gt;G95,1,0)</f>
        <v>1</v>
      </c>
    </row>
    <row r="96" spans="2:12" s="32" customFormat="1" x14ac:dyDescent="0.35">
      <c r="D96" s="58">
        <v>1115535</v>
      </c>
      <c r="E96" s="30" t="s">
        <v>54</v>
      </c>
      <c r="F96" s="30">
        <v>1</v>
      </c>
      <c r="G96" s="34">
        <v>20000</v>
      </c>
      <c r="H96" s="33">
        <f t="shared" si="7"/>
        <v>54275</v>
      </c>
      <c r="I96" s="34">
        <v>0</v>
      </c>
      <c r="J96" s="34">
        <f>H96-I96</f>
        <v>54275</v>
      </c>
      <c r="K96" s="34">
        <f t="shared" si="6"/>
        <v>3500</v>
      </c>
      <c r="L96" s="34">
        <f>IF(K96+J96&gt;G96,1,0)</f>
        <v>1</v>
      </c>
    </row>
    <row r="97" spans="4:12" s="32" customFormat="1" x14ac:dyDescent="0.35">
      <c r="D97" s="55">
        <v>1115503</v>
      </c>
      <c r="E97" s="35" t="s">
        <v>50</v>
      </c>
      <c r="F97" s="35">
        <v>1</v>
      </c>
      <c r="G97" s="34">
        <v>15000</v>
      </c>
      <c r="H97" s="33">
        <f t="shared" si="7"/>
        <v>54275</v>
      </c>
      <c r="I97" s="34">
        <v>36530</v>
      </c>
      <c r="J97" s="34">
        <f>H97-I97</f>
        <v>17745</v>
      </c>
      <c r="K97" s="34">
        <f t="shared" si="6"/>
        <v>3500</v>
      </c>
      <c r="L97" s="34">
        <f>IF(K97+J97&gt;G97,1,0)</f>
        <v>1</v>
      </c>
    </row>
    <row r="98" spans="4:12" ht="29" x14ac:dyDescent="0.35">
      <c r="D98" s="55">
        <v>2557691</v>
      </c>
      <c r="E98" s="35" t="s">
        <v>61</v>
      </c>
      <c r="F98" s="5">
        <v>1</v>
      </c>
      <c r="G98" s="4">
        <v>10000</v>
      </c>
      <c r="H98" s="33">
        <f t="shared" si="7"/>
        <v>54275</v>
      </c>
      <c r="I98" s="34">
        <v>54030</v>
      </c>
      <c r="J98" s="34">
        <f>H98-I98</f>
        <v>245</v>
      </c>
      <c r="K98" s="34">
        <f t="shared" si="6"/>
        <v>3500</v>
      </c>
      <c r="L98" s="34">
        <f>IF(K98+J98&gt;G98,1,0)</f>
        <v>0</v>
      </c>
    </row>
    <row r="99" spans="4:12" x14ac:dyDescent="0.35">
      <c r="D99" s="27">
        <v>1115480</v>
      </c>
      <c r="E99" s="5" t="s">
        <v>47</v>
      </c>
      <c r="F99" s="5">
        <v>3</v>
      </c>
      <c r="G99" s="4" t="s">
        <v>43</v>
      </c>
      <c r="H99" s="4"/>
      <c r="I99" s="4"/>
      <c r="J99" s="4"/>
      <c r="K99" s="4"/>
      <c r="L99" s="4"/>
    </row>
    <row r="100" spans="4:12" x14ac:dyDescent="0.35">
      <c r="D100" s="27">
        <v>1115479</v>
      </c>
      <c r="E100" s="5" t="s">
        <v>48</v>
      </c>
      <c r="F100" s="5"/>
      <c r="G100" s="34" t="s">
        <v>43</v>
      </c>
      <c r="H100" s="4"/>
      <c r="I100" s="4"/>
      <c r="J100" s="4"/>
      <c r="K100" s="4"/>
      <c r="L100" s="4"/>
    </row>
    <row r="101" spans="4:12" ht="15" thickBot="1" x14ac:dyDescent="0.4">
      <c r="D101" s="23" t="s">
        <v>30</v>
      </c>
      <c r="E101" s="24" t="s">
        <v>31</v>
      </c>
      <c r="F101" s="24">
        <v>1</v>
      </c>
      <c r="G101" s="17" t="s">
        <v>44</v>
      </c>
      <c r="H101" s="17"/>
      <c r="I101" s="17"/>
      <c r="J101" s="17"/>
      <c r="K101" s="17"/>
      <c r="L101" s="17"/>
    </row>
  </sheetData>
  <conditionalFormatting sqref="J3">
    <cfRule type="cellIs" dxfId="81" priority="67" operator="greaterThanOrEqual">
      <formula>G3</formula>
    </cfRule>
  </conditionalFormatting>
  <conditionalFormatting sqref="J4">
    <cfRule type="cellIs" dxfId="80" priority="66" operator="greaterThanOrEqual">
      <formula>G4</formula>
    </cfRule>
  </conditionalFormatting>
  <conditionalFormatting sqref="J5">
    <cfRule type="cellIs" dxfId="79" priority="65" operator="greaterThanOrEqual">
      <formula>G5</formula>
    </cfRule>
  </conditionalFormatting>
  <conditionalFormatting sqref="J6">
    <cfRule type="cellIs" dxfId="78" priority="64" operator="greaterThanOrEqual">
      <formula>G6</formula>
    </cfRule>
  </conditionalFormatting>
  <conditionalFormatting sqref="J7">
    <cfRule type="cellIs" dxfId="77" priority="63" operator="greaterThanOrEqual">
      <formula>G7</formula>
    </cfRule>
  </conditionalFormatting>
  <conditionalFormatting sqref="J8">
    <cfRule type="cellIs" dxfId="76" priority="62" operator="greaterThanOrEqual">
      <formula>G8</formula>
    </cfRule>
  </conditionalFormatting>
  <conditionalFormatting sqref="J9">
    <cfRule type="cellIs" dxfId="75" priority="61" operator="greaterThanOrEqual">
      <formula>G9</formula>
    </cfRule>
  </conditionalFormatting>
  <conditionalFormatting sqref="J10">
    <cfRule type="cellIs" dxfId="74" priority="60" operator="greaterThanOrEqual">
      <formula>G10</formula>
    </cfRule>
  </conditionalFormatting>
  <conditionalFormatting sqref="J11">
    <cfRule type="cellIs" dxfId="73" priority="59" operator="greaterThanOrEqual">
      <formula>G11</formula>
    </cfRule>
  </conditionalFormatting>
  <conditionalFormatting sqref="J12">
    <cfRule type="cellIs" dxfId="72" priority="58" operator="greaterThanOrEqual">
      <formula>G12</formula>
    </cfRule>
  </conditionalFormatting>
  <conditionalFormatting sqref="J13">
    <cfRule type="cellIs" dxfId="71" priority="57" operator="greaterThanOrEqual">
      <formula>G13</formula>
    </cfRule>
  </conditionalFormatting>
  <conditionalFormatting sqref="J14">
    <cfRule type="cellIs" dxfId="70" priority="56" operator="greaterThanOrEqual">
      <formula>G14</formula>
    </cfRule>
  </conditionalFormatting>
  <conditionalFormatting sqref="J15">
    <cfRule type="cellIs" dxfId="69" priority="55" operator="greaterThanOrEqual">
      <formula>G15</formula>
    </cfRule>
  </conditionalFormatting>
  <conditionalFormatting sqref="J23">
    <cfRule type="cellIs" dxfId="68" priority="54" operator="greaterThanOrEqual">
      <formula>G23</formula>
    </cfRule>
  </conditionalFormatting>
  <conditionalFormatting sqref="J24">
    <cfRule type="cellIs" dxfId="67" priority="53" operator="greaterThanOrEqual">
      <formula>G24</formula>
    </cfRule>
  </conditionalFormatting>
  <conditionalFormatting sqref="J25">
    <cfRule type="cellIs" dxfId="66" priority="52" operator="greaterThanOrEqual">
      <formula>G25</formula>
    </cfRule>
  </conditionalFormatting>
  <conditionalFormatting sqref="J26">
    <cfRule type="cellIs" dxfId="65" priority="51" operator="greaterThanOrEqual">
      <formula>G26</formula>
    </cfRule>
  </conditionalFormatting>
  <conditionalFormatting sqref="J27">
    <cfRule type="cellIs" dxfId="64" priority="50" operator="greaterThanOrEqual">
      <formula>G27</formula>
    </cfRule>
  </conditionalFormatting>
  <conditionalFormatting sqref="J28">
    <cfRule type="cellIs" dxfId="63" priority="49" operator="greaterThanOrEqual">
      <formula>G28</formula>
    </cfRule>
  </conditionalFormatting>
  <conditionalFormatting sqref="J29">
    <cfRule type="cellIs" dxfId="62" priority="48" operator="greaterThanOrEqual">
      <formula>G29</formula>
    </cfRule>
  </conditionalFormatting>
  <conditionalFormatting sqref="J30">
    <cfRule type="cellIs" dxfId="61" priority="47" operator="greaterThanOrEqual">
      <formula>G30</formula>
    </cfRule>
  </conditionalFormatting>
  <conditionalFormatting sqref="J31">
    <cfRule type="cellIs" dxfId="60" priority="46" operator="greaterThanOrEqual">
      <formula>G31</formula>
    </cfRule>
  </conditionalFormatting>
  <conditionalFormatting sqref="J32">
    <cfRule type="cellIs" dxfId="59" priority="45" operator="greaterThanOrEqual">
      <formula>G32</formula>
    </cfRule>
  </conditionalFormatting>
  <conditionalFormatting sqref="J33">
    <cfRule type="cellIs" dxfId="58" priority="44" operator="greaterThanOrEqual">
      <formula>G33</formula>
    </cfRule>
  </conditionalFormatting>
  <conditionalFormatting sqref="J34">
    <cfRule type="cellIs" dxfId="57" priority="43" operator="greaterThanOrEqual">
      <formula>G34</formula>
    </cfRule>
  </conditionalFormatting>
  <conditionalFormatting sqref="J35:J37">
    <cfRule type="cellIs" dxfId="56" priority="42" operator="greaterThanOrEqual">
      <formula>G35</formula>
    </cfRule>
  </conditionalFormatting>
  <conditionalFormatting sqref="J44">
    <cfRule type="cellIs" dxfId="55" priority="41" operator="greaterThanOrEqual">
      <formula>G44</formula>
    </cfRule>
  </conditionalFormatting>
  <conditionalFormatting sqref="J45">
    <cfRule type="cellIs" dxfId="54" priority="40" operator="greaterThanOrEqual">
      <formula>G45</formula>
    </cfRule>
  </conditionalFormatting>
  <conditionalFormatting sqref="J46">
    <cfRule type="cellIs" dxfId="53" priority="39" operator="greaterThanOrEqual">
      <formula>G46</formula>
    </cfRule>
  </conditionalFormatting>
  <conditionalFormatting sqref="J47">
    <cfRule type="cellIs" dxfId="52" priority="38" operator="greaterThanOrEqual">
      <formula>G47</formula>
    </cfRule>
  </conditionalFormatting>
  <conditionalFormatting sqref="J48">
    <cfRule type="cellIs" dxfId="51" priority="37" operator="greaterThanOrEqual">
      <formula>G48</formula>
    </cfRule>
  </conditionalFormatting>
  <conditionalFormatting sqref="J49">
    <cfRule type="cellIs" dxfId="50" priority="36" operator="greaterThanOrEqual">
      <formula>G49</formula>
    </cfRule>
  </conditionalFormatting>
  <conditionalFormatting sqref="J50">
    <cfRule type="cellIs" dxfId="49" priority="35" operator="greaterThanOrEqual">
      <formula>G50</formula>
    </cfRule>
  </conditionalFormatting>
  <conditionalFormatting sqref="J51">
    <cfRule type="cellIs" dxfId="48" priority="34" operator="greaterThanOrEqual">
      <formula>G51</formula>
    </cfRule>
  </conditionalFormatting>
  <conditionalFormatting sqref="J52">
    <cfRule type="cellIs" dxfId="47" priority="33" operator="greaterThanOrEqual">
      <formula>G52</formula>
    </cfRule>
  </conditionalFormatting>
  <conditionalFormatting sqref="J53">
    <cfRule type="cellIs" dxfId="46" priority="32" operator="greaterThanOrEqual">
      <formula>G53</formula>
    </cfRule>
  </conditionalFormatting>
  <conditionalFormatting sqref="J54">
    <cfRule type="cellIs" dxfId="45" priority="31" operator="greaterThanOrEqual">
      <formula>G54</formula>
    </cfRule>
  </conditionalFormatting>
  <conditionalFormatting sqref="J55">
    <cfRule type="cellIs" dxfId="44" priority="30" operator="greaterThanOrEqual">
      <formula>G55</formula>
    </cfRule>
  </conditionalFormatting>
  <conditionalFormatting sqref="J56:J58">
    <cfRule type="cellIs" dxfId="43" priority="29" operator="greaterThanOrEqual">
      <formula>G56</formula>
    </cfRule>
  </conditionalFormatting>
  <conditionalFormatting sqref="J64">
    <cfRule type="cellIs" dxfId="42" priority="28" operator="greaterThanOrEqual">
      <formula>G64</formula>
    </cfRule>
  </conditionalFormatting>
  <conditionalFormatting sqref="J65">
    <cfRule type="cellIs" dxfId="41" priority="27" operator="greaterThanOrEqual">
      <formula>G65</formula>
    </cfRule>
  </conditionalFormatting>
  <conditionalFormatting sqref="J66">
    <cfRule type="cellIs" dxfId="40" priority="26" operator="greaterThanOrEqual">
      <formula>G66</formula>
    </cfRule>
  </conditionalFormatting>
  <conditionalFormatting sqref="J67">
    <cfRule type="cellIs" dxfId="39" priority="25" operator="greaterThanOrEqual">
      <formula>G67</formula>
    </cfRule>
  </conditionalFormatting>
  <conditionalFormatting sqref="J68">
    <cfRule type="cellIs" dxfId="38" priority="24" operator="greaterThanOrEqual">
      <formula>G68</formula>
    </cfRule>
  </conditionalFormatting>
  <conditionalFormatting sqref="J69">
    <cfRule type="cellIs" dxfId="37" priority="23" operator="greaterThanOrEqual">
      <formula>G69</formula>
    </cfRule>
  </conditionalFormatting>
  <conditionalFormatting sqref="J70">
    <cfRule type="cellIs" dxfId="36" priority="22" operator="greaterThanOrEqual">
      <formula>G70</formula>
    </cfRule>
  </conditionalFormatting>
  <conditionalFormatting sqref="J71">
    <cfRule type="cellIs" dxfId="35" priority="21" operator="greaterThanOrEqual">
      <formula>G71</formula>
    </cfRule>
  </conditionalFormatting>
  <conditionalFormatting sqref="J72">
    <cfRule type="cellIs" dxfId="34" priority="20" operator="greaterThanOrEqual">
      <formula>G72</formula>
    </cfRule>
  </conditionalFormatting>
  <conditionalFormatting sqref="J73">
    <cfRule type="cellIs" dxfId="33" priority="19" operator="greaterThanOrEqual">
      <formula>G73</formula>
    </cfRule>
  </conditionalFormatting>
  <conditionalFormatting sqref="J74">
    <cfRule type="cellIs" dxfId="32" priority="18" operator="greaterThanOrEqual">
      <formula>G74</formula>
    </cfRule>
  </conditionalFormatting>
  <conditionalFormatting sqref="J75">
    <cfRule type="cellIs" dxfId="31" priority="17" operator="greaterThanOrEqual">
      <formula>G75</formula>
    </cfRule>
  </conditionalFormatting>
  <conditionalFormatting sqref="J76:J78">
    <cfRule type="cellIs" dxfId="30" priority="16" operator="greaterThanOrEqual">
      <formula>G76</formula>
    </cfRule>
  </conditionalFormatting>
  <conditionalFormatting sqref="J84">
    <cfRule type="cellIs" dxfId="29" priority="15" operator="greaterThanOrEqual">
      <formula>G84</formula>
    </cfRule>
  </conditionalFormatting>
  <conditionalFormatting sqref="J85">
    <cfRule type="cellIs" dxfId="28" priority="14" operator="greaterThanOrEqual">
      <formula>G85</formula>
    </cfRule>
  </conditionalFormatting>
  <conditionalFormatting sqref="J86">
    <cfRule type="cellIs" dxfId="27" priority="13" operator="greaterThanOrEqual">
      <formula>G86</formula>
    </cfRule>
  </conditionalFormatting>
  <conditionalFormatting sqref="J87">
    <cfRule type="cellIs" dxfId="26" priority="12" operator="greaterThanOrEqual">
      <formula>G87</formula>
    </cfRule>
  </conditionalFormatting>
  <conditionalFormatting sqref="J88">
    <cfRule type="cellIs" dxfId="25" priority="11" operator="greaterThanOrEqual">
      <formula>G88</formula>
    </cfRule>
  </conditionalFormatting>
  <conditionalFormatting sqref="J89">
    <cfRule type="cellIs" dxfId="24" priority="10" operator="greaterThanOrEqual">
      <formula>G89</formula>
    </cfRule>
  </conditionalFormatting>
  <conditionalFormatting sqref="J90">
    <cfRule type="cellIs" dxfId="23" priority="9" operator="greaterThanOrEqual">
      <formula>G90</formula>
    </cfRule>
  </conditionalFormatting>
  <conditionalFormatting sqref="J91">
    <cfRule type="cellIs" dxfId="22" priority="8" operator="greaterThanOrEqual">
      <formula>G91</formula>
    </cfRule>
  </conditionalFormatting>
  <conditionalFormatting sqref="J92">
    <cfRule type="cellIs" dxfId="21" priority="7" operator="greaterThanOrEqual">
      <formula>G92</formula>
    </cfRule>
  </conditionalFormatting>
  <conditionalFormatting sqref="J93">
    <cfRule type="cellIs" dxfId="20" priority="6" operator="greaterThanOrEqual">
      <formula>G93</formula>
    </cfRule>
  </conditionalFormatting>
  <conditionalFormatting sqref="J94">
    <cfRule type="cellIs" dxfId="19" priority="5" operator="greaterThanOrEqual">
      <formula>G94</formula>
    </cfRule>
  </conditionalFormatting>
  <conditionalFormatting sqref="J95:J97">
    <cfRule type="cellIs" dxfId="18" priority="4" operator="greaterThanOrEqual">
      <formula>G95</formula>
    </cfRule>
  </conditionalFormatting>
  <conditionalFormatting sqref="J98">
    <cfRule type="cellIs" dxfId="17" priority="3" operator="greaterThanOrEqual">
      <formula>G98</formula>
    </cfRule>
  </conditionalFormatting>
  <conditionalFormatting sqref="I16:I17">
    <cfRule type="cellIs" dxfId="16" priority="2" operator="greaterThanOrEqual">
      <formula>G16</formula>
    </cfRule>
  </conditionalFormatting>
  <conditionalFormatting sqref="J16:J17">
    <cfRule type="cellIs" dxfId="15" priority="1" operator="greaterThanOrEqual">
      <formula>G16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opLeftCell="A2" workbookViewId="0">
      <selection activeCell="H19" sqref="H19"/>
    </sheetView>
  </sheetViews>
  <sheetFormatPr defaultColWidth="8.81640625" defaultRowHeight="14.5" x14ac:dyDescent="0.35"/>
  <cols>
    <col min="2" max="2" width="7.81640625" bestFit="1" customWidth="1"/>
    <col min="3" max="3" width="8.7265625" bestFit="1" customWidth="1"/>
    <col min="4" max="4" width="12.6328125" bestFit="1" customWidth="1"/>
    <col min="5" max="5" width="19.6328125" bestFit="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7" t="s">
        <v>6</v>
      </c>
      <c r="C2" s="8" t="s">
        <v>5</v>
      </c>
      <c r="D2" s="26" t="s">
        <v>39</v>
      </c>
      <c r="E2" s="26" t="s">
        <v>4</v>
      </c>
      <c r="F2" s="26" t="s">
        <v>45</v>
      </c>
      <c r="G2" s="26" t="s">
        <v>1</v>
      </c>
      <c r="H2" s="26" t="s">
        <v>40</v>
      </c>
      <c r="I2" s="26" t="s">
        <v>41</v>
      </c>
      <c r="J2" s="26" t="s">
        <v>42</v>
      </c>
      <c r="K2" s="26" t="s">
        <v>46</v>
      </c>
      <c r="L2" s="26" t="s">
        <v>3</v>
      </c>
    </row>
    <row r="3" spans="2:12" ht="15" thickBot="1" x14ac:dyDescent="0.4">
      <c r="B3" s="9">
        <v>1146169</v>
      </c>
      <c r="C3" s="10" t="s">
        <v>37</v>
      </c>
      <c r="D3" s="42" t="s">
        <v>0</v>
      </c>
      <c r="E3" s="43" t="s">
        <v>7</v>
      </c>
      <c r="F3" s="43">
        <v>1</v>
      </c>
      <c r="G3" s="43">
        <v>2500</v>
      </c>
      <c r="H3" s="43">
        <v>31439</v>
      </c>
      <c r="I3" s="43">
        <v>31439</v>
      </c>
      <c r="J3" s="44">
        <f t="shared" ref="J3:J17" si="0">H3-I3</f>
        <v>0</v>
      </c>
      <c r="K3" s="44">
        <v>3000</v>
      </c>
      <c r="L3" s="44">
        <f>IF(K3&gt;F3,1,0)</f>
        <v>1</v>
      </c>
    </row>
    <row r="4" spans="2:12" ht="15" thickBot="1" x14ac:dyDescent="0.4">
      <c r="B4" s="1"/>
      <c r="C4" s="1"/>
      <c r="D4" s="47" t="s">
        <v>8</v>
      </c>
      <c r="E4" s="33" t="s">
        <v>9</v>
      </c>
      <c r="F4" s="33">
        <v>1</v>
      </c>
      <c r="G4" s="33">
        <v>2500</v>
      </c>
      <c r="H4" s="33">
        <f>H$3</f>
        <v>31439</v>
      </c>
      <c r="I4" s="43">
        <v>31439</v>
      </c>
      <c r="J4" s="34">
        <f t="shared" si="0"/>
        <v>0</v>
      </c>
      <c r="K4" s="34">
        <f>K$3</f>
        <v>3000</v>
      </c>
      <c r="L4" s="44">
        <f t="shared" ref="L4:L15" si="1">IF(K4&gt;F4,1,0)</f>
        <v>1</v>
      </c>
    </row>
    <row r="5" spans="2:12" ht="15" thickBot="1" x14ac:dyDescent="0.4">
      <c r="B5" s="1"/>
      <c r="C5" s="1"/>
      <c r="D5" s="47" t="s">
        <v>11</v>
      </c>
      <c r="E5" s="33" t="s">
        <v>13</v>
      </c>
      <c r="F5" s="33">
        <v>1</v>
      </c>
      <c r="G5" s="33">
        <v>5000</v>
      </c>
      <c r="H5" s="33">
        <f t="shared" ref="H5:H17" si="2">H$3</f>
        <v>31439</v>
      </c>
      <c r="I5" s="43">
        <v>31439</v>
      </c>
      <c r="J5" s="34">
        <f t="shared" si="0"/>
        <v>0</v>
      </c>
      <c r="K5" s="34">
        <f t="shared" ref="K5:K17" si="3">K$3</f>
        <v>3000</v>
      </c>
      <c r="L5" s="44">
        <f t="shared" si="1"/>
        <v>1</v>
      </c>
    </row>
    <row r="6" spans="2:12" ht="15" thickBot="1" x14ac:dyDescent="0.4">
      <c r="B6" s="1"/>
      <c r="C6" s="1"/>
      <c r="D6" s="47" t="s">
        <v>14</v>
      </c>
      <c r="E6" s="33" t="s">
        <v>16</v>
      </c>
      <c r="F6" s="33">
        <v>1</v>
      </c>
      <c r="G6" s="33">
        <v>5000</v>
      </c>
      <c r="H6" s="33">
        <f t="shared" si="2"/>
        <v>31439</v>
      </c>
      <c r="I6" s="34">
        <v>25805</v>
      </c>
      <c r="J6" s="34">
        <f t="shared" si="0"/>
        <v>5634</v>
      </c>
      <c r="K6" s="34">
        <f t="shared" si="3"/>
        <v>3000</v>
      </c>
      <c r="L6" s="44">
        <f t="shared" si="1"/>
        <v>1</v>
      </c>
    </row>
    <row r="7" spans="2:12" ht="15" thickBot="1" x14ac:dyDescent="0.4">
      <c r="B7" s="1"/>
      <c r="C7" s="1"/>
      <c r="D7" s="47" t="s">
        <v>17</v>
      </c>
      <c r="E7" s="33" t="s">
        <v>18</v>
      </c>
      <c r="F7" s="33">
        <v>1</v>
      </c>
      <c r="G7" s="33">
        <v>5000</v>
      </c>
      <c r="H7" s="33">
        <f t="shared" si="2"/>
        <v>31439</v>
      </c>
      <c r="I7" s="34">
        <v>25805</v>
      </c>
      <c r="J7" s="34">
        <f t="shared" si="0"/>
        <v>5634</v>
      </c>
      <c r="K7" s="34">
        <f t="shared" si="3"/>
        <v>3000</v>
      </c>
      <c r="L7" s="44">
        <f t="shared" si="1"/>
        <v>1</v>
      </c>
    </row>
    <row r="8" spans="2:12" ht="15" thickBot="1" x14ac:dyDescent="0.4">
      <c r="B8" s="1"/>
      <c r="C8" s="1"/>
      <c r="D8" s="47" t="s">
        <v>19</v>
      </c>
      <c r="E8" s="33" t="s">
        <v>20</v>
      </c>
      <c r="F8" s="33">
        <v>1</v>
      </c>
      <c r="G8" s="33">
        <v>7500</v>
      </c>
      <c r="H8" s="33">
        <f t="shared" si="2"/>
        <v>31439</v>
      </c>
      <c r="I8" s="34">
        <v>25805</v>
      </c>
      <c r="J8" s="34">
        <f t="shared" si="0"/>
        <v>5634</v>
      </c>
      <c r="K8" s="34">
        <f t="shared" si="3"/>
        <v>3000</v>
      </c>
      <c r="L8" s="44">
        <f t="shared" si="1"/>
        <v>1</v>
      </c>
    </row>
    <row r="9" spans="2:12" ht="15" thickBot="1" x14ac:dyDescent="0.4">
      <c r="B9" s="1"/>
      <c r="C9" s="1"/>
      <c r="D9" s="47" t="s">
        <v>21</v>
      </c>
      <c r="E9" s="33" t="s">
        <v>22</v>
      </c>
      <c r="F9" s="33">
        <v>1</v>
      </c>
      <c r="G9" s="33">
        <v>10000</v>
      </c>
      <c r="H9" s="33">
        <f t="shared" si="2"/>
        <v>31439</v>
      </c>
      <c r="I9" s="34">
        <v>28835</v>
      </c>
      <c r="J9" s="34">
        <f t="shared" si="0"/>
        <v>2604</v>
      </c>
      <c r="K9" s="34">
        <f t="shared" si="3"/>
        <v>3000</v>
      </c>
      <c r="L9" s="44">
        <f t="shared" si="1"/>
        <v>1</v>
      </c>
    </row>
    <row r="10" spans="2:12" ht="15" thickBot="1" x14ac:dyDescent="0.4">
      <c r="B10" s="1"/>
      <c r="C10" s="1"/>
      <c r="D10" s="47" t="s">
        <v>23</v>
      </c>
      <c r="E10" s="33" t="s">
        <v>24</v>
      </c>
      <c r="F10" s="33">
        <v>1</v>
      </c>
      <c r="G10" s="33">
        <v>10000</v>
      </c>
      <c r="H10" s="33">
        <f t="shared" si="2"/>
        <v>31439</v>
      </c>
      <c r="I10" s="34">
        <v>28835</v>
      </c>
      <c r="J10" s="34">
        <f t="shared" si="0"/>
        <v>2604</v>
      </c>
      <c r="K10" s="34">
        <f t="shared" si="3"/>
        <v>3000</v>
      </c>
      <c r="L10" s="44">
        <f t="shared" si="1"/>
        <v>1</v>
      </c>
    </row>
    <row r="11" spans="2:12" ht="15" thickBot="1" x14ac:dyDescent="0.4">
      <c r="B11" s="1"/>
      <c r="C11" s="1"/>
      <c r="D11" s="47" t="s">
        <v>26</v>
      </c>
      <c r="E11" s="33" t="s">
        <v>28</v>
      </c>
      <c r="F11" s="33">
        <v>1</v>
      </c>
      <c r="G11" s="33">
        <v>15000</v>
      </c>
      <c r="H11" s="33">
        <f t="shared" si="2"/>
        <v>31439</v>
      </c>
      <c r="I11" s="34">
        <v>28835</v>
      </c>
      <c r="J11" s="34">
        <f t="shared" si="0"/>
        <v>2604</v>
      </c>
      <c r="K11" s="34">
        <f t="shared" si="3"/>
        <v>3000</v>
      </c>
      <c r="L11" s="44">
        <f t="shared" si="1"/>
        <v>1</v>
      </c>
    </row>
    <row r="12" spans="2:12" ht="15" thickBot="1" x14ac:dyDescent="0.4">
      <c r="B12" s="1"/>
      <c r="C12" s="1"/>
      <c r="D12" s="47">
        <v>1115509</v>
      </c>
      <c r="E12" s="33" t="s">
        <v>64</v>
      </c>
      <c r="F12" s="33">
        <v>2</v>
      </c>
      <c r="G12" s="34">
        <v>15000</v>
      </c>
      <c r="H12" s="33">
        <f t="shared" si="2"/>
        <v>31439</v>
      </c>
      <c r="I12" s="34">
        <v>0</v>
      </c>
      <c r="J12" s="34">
        <f t="shared" si="0"/>
        <v>31439</v>
      </c>
      <c r="K12" s="34">
        <f t="shared" si="3"/>
        <v>3000</v>
      </c>
      <c r="L12" s="44">
        <f t="shared" si="1"/>
        <v>1</v>
      </c>
    </row>
    <row r="13" spans="2:12" ht="29.5" thickBot="1" x14ac:dyDescent="0.4">
      <c r="B13" s="1"/>
      <c r="C13" s="1"/>
      <c r="D13" s="47" t="s">
        <v>32</v>
      </c>
      <c r="E13" s="33" t="s">
        <v>38</v>
      </c>
      <c r="F13" s="33">
        <v>1</v>
      </c>
      <c r="G13" s="35">
        <v>20000</v>
      </c>
      <c r="H13" s="33">
        <f t="shared" si="2"/>
        <v>31439</v>
      </c>
      <c r="I13" s="34">
        <v>0</v>
      </c>
      <c r="J13" s="34">
        <f t="shared" si="0"/>
        <v>31439</v>
      </c>
      <c r="K13" s="34">
        <f t="shared" si="3"/>
        <v>3000</v>
      </c>
      <c r="L13" s="44">
        <f t="shared" si="1"/>
        <v>1</v>
      </c>
    </row>
    <row r="14" spans="2:12" ht="15" thickBot="1" x14ac:dyDescent="0.4">
      <c r="B14" s="1"/>
      <c r="C14" s="1"/>
      <c r="D14" s="47" t="s">
        <v>33</v>
      </c>
      <c r="E14" s="33" t="s">
        <v>34</v>
      </c>
      <c r="F14" s="33">
        <v>1</v>
      </c>
      <c r="G14" s="34">
        <v>20000</v>
      </c>
      <c r="H14" s="33">
        <f t="shared" si="2"/>
        <v>31439</v>
      </c>
      <c r="I14" s="34">
        <v>0</v>
      </c>
      <c r="J14" s="34">
        <f t="shared" si="0"/>
        <v>31439</v>
      </c>
      <c r="K14" s="34">
        <f t="shared" si="3"/>
        <v>3000</v>
      </c>
      <c r="L14" s="44">
        <f t="shared" si="1"/>
        <v>1</v>
      </c>
    </row>
    <row r="15" spans="2:12" ht="29.5" thickBot="1" x14ac:dyDescent="0.4">
      <c r="B15" s="1"/>
      <c r="C15" s="1"/>
      <c r="D15" s="55">
        <v>2557692</v>
      </c>
      <c r="E15" s="35" t="s">
        <v>62</v>
      </c>
      <c r="F15" s="35">
        <v>1</v>
      </c>
      <c r="G15" s="34">
        <v>10000</v>
      </c>
      <c r="H15" s="33">
        <f t="shared" si="2"/>
        <v>31439</v>
      </c>
      <c r="I15" s="34">
        <v>25805</v>
      </c>
      <c r="J15" s="34">
        <f t="shared" si="0"/>
        <v>5634</v>
      </c>
      <c r="K15" s="34">
        <f t="shared" si="3"/>
        <v>3000</v>
      </c>
      <c r="L15" s="44">
        <f t="shared" si="1"/>
        <v>1</v>
      </c>
    </row>
    <row r="16" spans="2:12" s="31" customFormat="1" ht="15" thickBot="1" x14ac:dyDescent="0.4">
      <c r="B16" s="32"/>
      <c r="C16" s="32"/>
      <c r="D16" s="58">
        <v>1104535</v>
      </c>
      <c r="E16" s="30" t="s">
        <v>54</v>
      </c>
      <c r="F16" s="30">
        <v>1</v>
      </c>
      <c r="G16" s="34">
        <v>20000</v>
      </c>
      <c r="H16" s="33">
        <f t="shared" si="2"/>
        <v>31439</v>
      </c>
      <c r="I16" s="34">
        <v>28835</v>
      </c>
      <c r="J16" s="34">
        <f t="shared" si="0"/>
        <v>2604</v>
      </c>
      <c r="K16" s="34">
        <f t="shared" si="3"/>
        <v>3000</v>
      </c>
      <c r="L16" s="44">
        <f t="shared" ref="L16:L17" si="4">IF(K16&gt;F16,1,0)</f>
        <v>1</v>
      </c>
    </row>
    <row r="17" spans="2:12" s="31" customFormat="1" x14ac:dyDescent="0.35">
      <c r="B17" s="32"/>
      <c r="C17" s="32"/>
      <c r="D17" s="55">
        <v>1115503</v>
      </c>
      <c r="E17" s="35" t="s">
        <v>50</v>
      </c>
      <c r="F17" s="35">
        <v>1</v>
      </c>
      <c r="G17" s="34">
        <v>15000</v>
      </c>
      <c r="H17" s="33">
        <f t="shared" si="2"/>
        <v>31439</v>
      </c>
      <c r="I17" s="43">
        <v>31439</v>
      </c>
      <c r="J17" s="34">
        <f t="shared" si="0"/>
        <v>0</v>
      </c>
      <c r="K17" s="34">
        <f t="shared" si="3"/>
        <v>3000</v>
      </c>
      <c r="L17" s="44">
        <f t="shared" si="4"/>
        <v>1</v>
      </c>
    </row>
    <row r="18" spans="2:12" x14ac:dyDescent="0.35">
      <c r="B18" s="1"/>
      <c r="C18" s="1"/>
      <c r="D18" s="55">
        <v>1115480</v>
      </c>
      <c r="E18" s="35" t="s">
        <v>47</v>
      </c>
      <c r="F18" s="35">
        <v>3</v>
      </c>
      <c r="G18" s="34" t="s">
        <v>43</v>
      </c>
      <c r="H18" s="34"/>
      <c r="I18" s="34"/>
      <c r="J18" s="34"/>
      <c r="K18" s="34"/>
      <c r="L18" s="34"/>
    </row>
    <row r="19" spans="2:12" x14ac:dyDescent="0.35">
      <c r="B19" s="1"/>
      <c r="C19" s="1"/>
      <c r="D19" s="55">
        <v>1115479</v>
      </c>
      <c r="E19" s="35" t="s">
        <v>48</v>
      </c>
      <c r="F19" s="35">
        <v>1</v>
      </c>
      <c r="G19" s="34" t="s">
        <v>43</v>
      </c>
      <c r="H19" s="34"/>
      <c r="I19" s="34"/>
      <c r="J19" s="34"/>
      <c r="K19" s="34"/>
      <c r="L19" s="34"/>
    </row>
    <row r="20" spans="2:12" ht="15" thickBot="1" x14ac:dyDescent="0.4">
      <c r="B20" s="1"/>
      <c r="C20" s="1"/>
      <c r="D20" s="51" t="s">
        <v>30</v>
      </c>
      <c r="E20" s="52" t="s">
        <v>31</v>
      </c>
      <c r="F20" s="52">
        <v>1</v>
      </c>
      <c r="G20" s="49" t="s">
        <v>44</v>
      </c>
      <c r="H20" s="49"/>
      <c r="I20" s="49"/>
      <c r="J20" s="49"/>
      <c r="K20" s="49"/>
      <c r="L20" s="49"/>
    </row>
  </sheetData>
  <conditionalFormatting sqref="J3">
    <cfRule type="cellIs" dxfId="14" priority="27" operator="greaterThanOrEqual">
      <formula>G3</formula>
    </cfRule>
  </conditionalFormatting>
  <conditionalFormatting sqref="J15">
    <cfRule type="cellIs" dxfId="13" priority="3" operator="greaterThanOrEqual">
      <formula>G15</formula>
    </cfRule>
  </conditionalFormatting>
  <conditionalFormatting sqref="J4">
    <cfRule type="cellIs" dxfId="12" priority="14" operator="greaterThanOrEqual">
      <formula>G4</formula>
    </cfRule>
  </conditionalFormatting>
  <conditionalFormatting sqref="J5">
    <cfRule type="cellIs" dxfId="11" priority="13" operator="greaterThanOrEqual">
      <formula>G5</formula>
    </cfRule>
  </conditionalFormatting>
  <conditionalFormatting sqref="J6">
    <cfRule type="cellIs" dxfId="10" priority="12" operator="greaterThanOrEqual">
      <formula>G6</formula>
    </cfRule>
  </conditionalFormatting>
  <conditionalFormatting sqref="J7">
    <cfRule type="cellIs" dxfId="9" priority="11" operator="greaterThanOrEqual">
      <formula>G7</formula>
    </cfRule>
  </conditionalFormatting>
  <conditionalFormatting sqref="J8">
    <cfRule type="cellIs" dxfId="8" priority="10" operator="greaterThanOrEqual">
      <formula>G8</formula>
    </cfRule>
  </conditionalFormatting>
  <conditionalFormatting sqref="J9">
    <cfRule type="cellIs" dxfId="7" priority="9" operator="greaterThanOrEqual">
      <formula>G9</formula>
    </cfRule>
  </conditionalFormatting>
  <conditionalFormatting sqref="J10">
    <cfRule type="cellIs" dxfId="6" priority="8" operator="greaterThanOrEqual">
      <formula>G10</formula>
    </cfRule>
  </conditionalFormatting>
  <conditionalFormatting sqref="J11">
    <cfRule type="cellIs" dxfId="5" priority="7" operator="greaterThanOrEqual">
      <formula>G11</formula>
    </cfRule>
  </conditionalFormatting>
  <conditionalFormatting sqref="J12">
    <cfRule type="cellIs" dxfId="4" priority="6" operator="greaterThanOrEqual">
      <formula>G12</formula>
    </cfRule>
  </conditionalFormatting>
  <conditionalFormatting sqref="J13">
    <cfRule type="cellIs" dxfId="3" priority="5" operator="greaterThanOrEqual">
      <formula>G13</formula>
    </cfRule>
  </conditionalFormatting>
  <conditionalFormatting sqref="J14">
    <cfRule type="cellIs" dxfId="2" priority="4" operator="greaterThanOrEqual">
      <formula>G14</formula>
    </cfRule>
  </conditionalFormatting>
  <conditionalFormatting sqref="J16">
    <cfRule type="cellIs" dxfId="1" priority="2" operator="greaterThanOrEqual">
      <formula>G16</formula>
    </cfRule>
  </conditionalFormatting>
  <conditionalFormatting sqref="J17">
    <cfRule type="cellIs" dxfId="0" priority="1" operator="greaterThanOrEqual">
      <formula>G17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G2" sqref="G2"/>
    </sheetView>
  </sheetViews>
  <sheetFormatPr defaultColWidth="8.81640625" defaultRowHeight="14.5" x14ac:dyDescent="0.35"/>
  <cols>
    <col min="2" max="2" width="12.6328125" bestFit="1" customWidth="1"/>
    <col min="3" max="3" width="23.1796875" bestFit="1" customWidth="1"/>
    <col min="4" max="4" width="16.36328125" style="32" bestFit="1" customWidth="1"/>
    <col min="5" max="5" width="9.1796875" style="32" bestFit="1" customWidth="1"/>
    <col min="6" max="6" width="9.54296875" style="32" bestFit="1" customWidth="1"/>
    <col min="7" max="7" width="11.6328125" style="32" bestFit="1" customWidth="1"/>
  </cols>
  <sheetData>
    <row r="1" spans="2:7" ht="15" thickBot="1" x14ac:dyDescent="0.4"/>
    <row r="2" spans="2:7" ht="16" thickBot="1" x14ac:dyDescent="0.4">
      <c r="B2" s="62" t="s">
        <v>39</v>
      </c>
      <c r="C2" s="53" t="s">
        <v>4</v>
      </c>
      <c r="D2" s="53" t="s">
        <v>45</v>
      </c>
      <c r="E2" s="53" t="s">
        <v>3</v>
      </c>
      <c r="F2" s="53" t="s">
        <v>2</v>
      </c>
      <c r="G2" s="54" t="s">
        <v>66</v>
      </c>
    </row>
    <row r="3" spans="2:7" x14ac:dyDescent="0.35">
      <c r="B3" s="42" t="s">
        <v>0</v>
      </c>
      <c r="C3" s="43" t="s">
        <v>7</v>
      </c>
      <c r="D3" s="43">
        <v>1</v>
      </c>
      <c r="E3" s="44">
        <f>SUM('5kg units'!L3,'5kg units'!L23,'5kg units'!L45,'10kg units'!L3,'10kg units'!L23,'10kg units'!L44,'10kg units'!L64,'10kg units'!L84,'20kg Units'!L3)</f>
        <v>6</v>
      </c>
      <c r="F3" s="44">
        <v>6</v>
      </c>
      <c r="G3" s="45">
        <f>SUM(E3*D3)-F3</f>
        <v>0</v>
      </c>
    </row>
    <row r="4" spans="2:7" x14ac:dyDescent="0.35">
      <c r="B4" s="47" t="s">
        <v>8</v>
      </c>
      <c r="C4" s="33" t="s">
        <v>9</v>
      </c>
      <c r="D4" s="33">
        <v>1</v>
      </c>
      <c r="E4" s="34">
        <f>SUM('5kg units'!L4,'5kg units'!L24,'5kg units'!L46,'10kg units'!L4,'10kg units'!L24,'10kg units'!L45,'10kg units'!L65,'10kg units'!L85,'20kg Units'!L4)</f>
        <v>7</v>
      </c>
      <c r="F4" s="34">
        <v>1</v>
      </c>
      <c r="G4" s="48">
        <f t="shared" ref="G4:G21" si="0">SUM(E4*D4)-F4</f>
        <v>6</v>
      </c>
    </row>
    <row r="5" spans="2:7" s="31" customFormat="1" x14ac:dyDescent="0.35">
      <c r="B5" s="47" t="s">
        <v>10</v>
      </c>
      <c r="C5" s="33" t="s">
        <v>12</v>
      </c>
      <c r="D5" s="33">
        <v>1</v>
      </c>
      <c r="E5" s="34">
        <f>SUM('5kg units'!L5,'5kg units'!L25,'5kg units'!L47,'10kg units'!L5,'10kg units'!L25,'10kg units'!L46,'10kg units'!L66,'10kg units'!L86)</f>
        <v>1</v>
      </c>
      <c r="F5" s="34">
        <v>0</v>
      </c>
      <c r="G5" s="48">
        <f t="shared" si="0"/>
        <v>1</v>
      </c>
    </row>
    <row r="6" spans="2:7" x14ac:dyDescent="0.35">
      <c r="B6" s="47" t="s">
        <v>11</v>
      </c>
      <c r="C6" s="33" t="s">
        <v>13</v>
      </c>
      <c r="D6" s="33">
        <v>1</v>
      </c>
      <c r="E6" s="34">
        <f>SUM('20kg Units'!L5)</f>
        <v>1</v>
      </c>
      <c r="F6" s="34">
        <v>1</v>
      </c>
      <c r="G6" s="48">
        <f t="shared" si="0"/>
        <v>0</v>
      </c>
    </row>
    <row r="7" spans="2:7" s="31" customFormat="1" x14ac:dyDescent="0.35">
      <c r="B7" s="47">
        <v>1119793</v>
      </c>
      <c r="C7" s="33" t="s">
        <v>15</v>
      </c>
      <c r="D7" s="33">
        <v>1</v>
      </c>
      <c r="E7" s="34">
        <f>SUM('5kg units'!L6,'5kg units'!L26,'5kg units'!L48,'10kg units'!L87,'10kg units'!L67,'10kg units'!L47,'10kg units'!L26,'10kg units'!L6)</f>
        <v>5</v>
      </c>
      <c r="F7" s="34">
        <v>4</v>
      </c>
      <c r="G7" s="48">
        <f t="shared" si="0"/>
        <v>1</v>
      </c>
    </row>
    <row r="8" spans="2:7" x14ac:dyDescent="0.35">
      <c r="B8" s="47" t="s">
        <v>14</v>
      </c>
      <c r="C8" s="33" t="s">
        <v>16</v>
      </c>
      <c r="D8" s="33">
        <v>1</v>
      </c>
      <c r="E8" s="34">
        <f>SUM('20kg Units'!L6)</f>
        <v>1</v>
      </c>
      <c r="F8" s="34">
        <v>1</v>
      </c>
      <c r="G8" s="48">
        <f t="shared" si="0"/>
        <v>0</v>
      </c>
    </row>
    <row r="9" spans="2:7" x14ac:dyDescent="0.35">
      <c r="B9" s="47" t="s">
        <v>17</v>
      </c>
      <c r="C9" s="33" t="s">
        <v>18</v>
      </c>
      <c r="D9" s="33">
        <v>1</v>
      </c>
      <c r="E9" s="34">
        <f>SUM('20kg Units'!L7,'10kg units'!L88,'10kg units'!L68,'10kg units'!L48,'10kg units'!L27,'10kg units'!L7,'5kg units'!L49,'5kg units'!L27,'5kg units'!L7)</f>
        <v>3</v>
      </c>
      <c r="F9" s="34">
        <v>3</v>
      </c>
      <c r="G9" s="48">
        <f t="shared" si="0"/>
        <v>0</v>
      </c>
    </row>
    <row r="10" spans="2:7" x14ac:dyDescent="0.35">
      <c r="B10" s="47" t="s">
        <v>19</v>
      </c>
      <c r="C10" s="33" t="s">
        <v>20</v>
      </c>
      <c r="D10" s="33">
        <v>1</v>
      </c>
      <c r="E10" s="34">
        <f>SUM('20kg Units'!L8,'10kg units'!L8,'10kg units'!L28,'10kg units'!L49,'10kg units'!L69,'10kg units'!L89,'5kg units'!L8,'5kg units'!L28,'5kg units'!L50)</f>
        <v>3</v>
      </c>
      <c r="F10" s="34">
        <v>2</v>
      </c>
      <c r="G10" s="48">
        <f t="shared" si="0"/>
        <v>1</v>
      </c>
    </row>
    <row r="11" spans="2:7" x14ac:dyDescent="0.35">
      <c r="B11" s="47" t="s">
        <v>21</v>
      </c>
      <c r="C11" s="33" t="s">
        <v>22</v>
      </c>
      <c r="D11" s="33">
        <v>1</v>
      </c>
      <c r="E11" s="34">
        <f>SUM('20kg Units'!L9,'10kg units'!L9,'10kg units'!L29,'10kg units'!L50,'10kg units'!L70,'10kg units'!L90,'5kg units'!L9,'5kg units'!L29,'5kg units'!L51)</f>
        <v>2</v>
      </c>
      <c r="F11" s="34">
        <v>0</v>
      </c>
      <c r="G11" s="48">
        <f t="shared" si="0"/>
        <v>2</v>
      </c>
    </row>
    <row r="12" spans="2:7" x14ac:dyDescent="0.35">
      <c r="B12" s="47" t="s">
        <v>23</v>
      </c>
      <c r="C12" s="33" t="s">
        <v>24</v>
      </c>
      <c r="D12" s="33">
        <v>1</v>
      </c>
      <c r="E12" s="34">
        <f>SUM('20kg Units'!L10,'10kg units'!L10,'10kg units'!L30,'10kg units'!L51,'10kg units'!L71,'10kg units'!L91,'5kg units'!L10,'5kg units'!L30,'5kg units'!L52)</f>
        <v>4</v>
      </c>
      <c r="F12" s="34">
        <v>3</v>
      </c>
      <c r="G12" s="48">
        <f t="shared" si="0"/>
        <v>1</v>
      </c>
    </row>
    <row r="13" spans="2:7" s="31" customFormat="1" x14ac:dyDescent="0.35">
      <c r="B13" s="47" t="s">
        <v>25</v>
      </c>
      <c r="C13" s="33" t="s">
        <v>27</v>
      </c>
      <c r="D13" s="33">
        <v>1</v>
      </c>
      <c r="E13" s="34">
        <f>SUM('10kg units'!L11,'10kg units'!L31,'10kg units'!L52,'10kg units'!L72,'10kg units'!L92,'5kg units'!L11,'5kg units'!L31,'5kg units'!L53)</f>
        <v>0</v>
      </c>
      <c r="F13" s="34">
        <v>2</v>
      </c>
      <c r="G13" s="48">
        <f t="shared" si="0"/>
        <v>-2</v>
      </c>
    </row>
    <row r="14" spans="2:7" x14ac:dyDescent="0.35">
      <c r="B14" s="47" t="s">
        <v>26</v>
      </c>
      <c r="C14" s="33" t="s">
        <v>28</v>
      </c>
      <c r="D14" s="33">
        <v>1</v>
      </c>
      <c r="E14" s="34">
        <f>SUM('20kg Units'!L11,)</f>
        <v>1</v>
      </c>
      <c r="F14" s="34">
        <v>1</v>
      </c>
      <c r="G14" s="48">
        <f t="shared" si="0"/>
        <v>0</v>
      </c>
    </row>
    <row r="15" spans="2:7" s="31" customFormat="1" x14ac:dyDescent="0.35">
      <c r="B15" s="47">
        <v>1115507</v>
      </c>
      <c r="C15" s="33" t="s">
        <v>65</v>
      </c>
      <c r="D15" s="33">
        <v>1</v>
      </c>
      <c r="E15" s="34">
        <f>SUM('5kg units'!L12,'5kg units'!L33,'5kg units'!L54,'10kg units'!L12,'10kg units'!L32,'10kg units'!L53,'10kg units'!L73,'10kg units'!L93)</f>
        <v>3</v>
      </c>
      <c r="F15" s="34">
        <v>1</v>
      </c>
      <c r="G15" s="48">
        <f t="shared" si="0"/>
        <v>2</v>
      </c>
    </row>
    <row r="16" spans="2:7" x14ac:dyDescent="0.35">
      <c r="B16" s="47">
        <v>1115509</v>
      </c>
      <c r="C16" s="33" t="s">
        <v>64</v>
      </c>
      <c r="D16" s="33">
        <v>2</v>
      </c>
      <c r="E16" s="34">
        <f>SUM('20kg Units'!L12)</f>
        <v>1</v>
      </c>
      <c r="F16" s="34">
        <v>0</v>
      </c>
      <c r="G16" s="48">
        <f t="shared" si="0"/>
        <v>2</v>
      </c>
    </row>
    <row r="17" spans="2:7" x14ac:dyDescent="0.35">
      <c r="B17" s="47" t="s">
        <v>32</v>
      </c>
      <c r="C17" s="33" t="s">
        <v>38</v>
      </c>
      <c r="D17" s="33">
        <v>1</v>
      </c>
      <c r="E17" s="34"/>
      <c r="F17" s="34">
        <v>0</v>
      </c>
      <c r="G17" s="48">
        <f t="shared" si="0"/>
        <v>0</v>
      </c>
    </row>
    <row r="18" spans="2:7" x14ac:dyDescent="0.35">
      <c r="B18" s="47" t="s">
        <v>33</v>
      </c>
      <c r="C18" s="33" t="s">
        <v>34</v>
      </c>
      <c r="D18" s="33">
        <v>1</v>
      </c>
      <c r="E18" s="34"/>
      <c r="F18" s="34">
        <v>0</v>
      </c>
      <c r="G18" s="48">
        <f t="shared" si="0"/>
        <v>0</v>
      </c>
    </row>
    <row r="19" spans="2:7" ht="29" x14ac:dyDescent="0.35">
      <c r="B19" s="55">
        <v>2557691</v>
      </c>
      <c r="C19" s="35" t="s">
        <v>61</v>
      </c>
      <c r="D19" s="35">
        <v>1</v>
      </c>
      <c r="E19" s="34">
        <f>SUM('5kg units'!L57,'5kg units'!L36,'5kg units'!L15,'10kg units'!L98,'10kg units'!L76,'10kg units'!L56,'10kg units'!L35,'10kg units'!L15,)</f>
        <v>4</v>
      </c>
      <c r="F19" s="34">
        <v>4</v>
      </c>
      <c r="G19" s="48">
        <f t="shared" si="0"/>
        <v>0</v>
      </c>
    </row>
    <row r="20" spans="2:7" s="31" customFormat="1" ht="29" x14ac:dyDescent="0.35">
      <c r="B20" s="55">
        <v>2557692</v>
      </c>
      <c r="C20" s="35" t="s">
        <v>62</v>
      </c>
      <c r="D20" s="35">
        <v>1</v>
      </c>
      <c r="E20" s="34">
        <f>'20kg Units'!L15</f>
        <v>1</v>
      </c>
      <c r="F20" s="34">
        <v>1</v>
      </c>
      <c r="G20" s="48">
        <f t="shared" si="0"/>
        <v>0</v>
      </c>
    </row>
    <row r="21" spans="2:7" s="31" customFormat="1" x14ac:dyDescent="0.35">
      <c r="B21" s="55">
        <v>1115503</v>
      </c>
      <c r="C21" s="35" t="s">
        <v>50</v>
      </c>
      <c r="D21" s="35">
        <v>1</v>
      </c>
      <c r="E21" s="34">
        <f>SUM('20kg Units'!L17,'10kg units'!L17,'10kg units'!L37,'10kg units'!L58,'10kg units'!L78,'10kg units'!L97,'5kg units'!L17,'5kg units'!L38,'5kg units'!L59)</f>
        <v>4</v>
      </c>
      <c r="F21" s="34">
        <v>1</v>
      </c>
      <c r="G21" s="48">
        <f t="shared" si="0"/>
        <v>3</v>
      </c>
    </row>
    <row r="22" spans="2:7" x14ac:dyDescent="0.35">
      <c r="B22" s="59">
        <v>1115535</v>
      </c>
      <c r="C22" s="35" t="s">
        <v>59</v>
      </c>
      <c r="D22" s="35">
        <v>1</v>
      </c>
      <c r="E22" s="34">
        <f>SUM('5kg units'!L58,'5kg units'!L37,'5kg units'!L16,'10kg units'!L96,'10kg units'!L77,'10kg units'!L57,'10kg units'!L36,'10kg units'!L16)</f>
        <v>5</v>
      </c>
      <c r="F22" s="34">
        <v>0</v>
      </c>
      <c r="G22" s="48">
        <f t="shared" ref="G22:G31" si="1">SUM(E22*D22)-F22</f>
        <v>5</v>
      </c>
    </row>
    <row r="23" spans="2:7" ht="15" thickBot="1" x14ac:dyDescent="0.4">
      <c r="B23" s="63">
        <v>1104535</v>
      </c>
      <c r="C23" s="18" t="s">
        <v>60</v>
      </c>
      <c r="D23" s="18">
        <v>1</v>
      </c>
      <c r="E23" s="19">
        <f>'20kg Units'!L16</f>
        <v>1</v>
      </c>
      <c r="F23" s="19">
        <v>0</v>
      </c>
      <c r="G23" s="20">
        <f t="shared" si="1"/>
        <v>1</v>
      </c>
    </row>
    <row r="24" spans="2:7" x14ac:dyDescent="0.35">
      <c r="B24" s="21">
        <v>1115476</v>
      </c>
      <c r="C24" s="22" t="s">
        <v>55</v>
      </c>
      <c r="D24" s="22">
        <v>3</v>
      </c>
      <c r="E24" s="44"/>
      <c r="F24" s="44">
        <v>1</v>
      </c>
      <c r="G24" s="45">
        <f t="shared" si="1"/>
        <v>-1</v>
      </c>
    </row>
    <row r="25" spans="2:7" x14ac:dyDescent="0.35">
      <c r="B25" s="55">
        <v>1115475</v>
      </c>
      <c r="C25" s="35" t="s">
        <v>56</v>
      </c>
      <c r="D25" s="35">
        <v>1</v>
      </c>
      <c r="E25" s="34"/>
      <c r="F25" s="34">
        <v>3</v>
      </c>
      <c r="G25" s="48">
        <f t="shared" si="1"/>
        <v>-3</v>
      </c>
    </row>
    <row r="26" spans="2:7" x14ac:dyDescent="0.35">
      <c r="B26" s="55">
        <v>1115480</v>
      </c>
      <c r="C26" s="35" t="s">
        <v>58</v>
      </c>
      <c r="D26" s="35">
        <v>3</v>
      </c>
      <c r="E26" s="34"/>
      <c r="F26" s="34">
        <v>2</v>
      </c>
      <c r="G26" s="48">
        <f t="shared" si="1"/>
        <v>-2</v>
      </c>
    </row>
    <row r="27" spans="2:7" x14ac:dyDescent="0.35">
      <c r="B27" s="55">
        <v>1115479</v>
      </c>
      <c r="C27" s="35" t="s">
        <v>57</v>
      </c>
      <c r="D27" s="35">
        <v>1</v>
      </c>
      <c r="E27" s="34"/>
      <c r="F27" s="34">
        <v>1</v>
      </c>
      <c r="G27" s="48">
        <f t="shared" si="1"/>
        <v>-1</v>
      </c>
    </row>
    <row r="28" spans="2:7" x14ac:dyDescent="0.35">
      <c r="B28" s="59">
        <v>1115532</v>
      </c>
      <c r="C28" s="35" t="s">
        <v>49</v>
      </c>
      <c r="D28" s="35">
        <v>1</v>
      </c>
      <c r="E28" s="34"/>
      <c r="F28" s="34">
        <v>2</v>
      </c>
      <c r="G28" s="48">
        <f t="shared" si="1"/>
        <v>-2</v>
      </c>
    </row>
    <row r="29" spans="2:7" x14ac:dyDescent="0.35">
      <c r="B29" s="59">
        <v>1115527</v>
      </c>
      <c r="C29" s="35" t="s">
        <v>51</v>
      </c>
      <c r="D29" s="35">
        <v>1</v>
      </c>
      <c r="E29" s="34"/>
      <c r="F29" s="34">
        <v>1</v>
      </c>
      <c r="G29" s="48">
        <f t="shared" si="1"/>
        <v>-1</v>
      </c>
    </row>
    <row r="30" spans="2:7" x14ac:dyDescent="0.35">
      <c r="B30" s="59">
        <v>1115545</v>
      </c>
      <c r="C30" s="35" t="s">
        <v>52</v>
      </c>
      <c r="D30" s="35">
        <v>1</v>
      </c>
      <c r="E30" s="34"/>
      <c r="F30" s="34">
        <v>3</v>
      </c>
      <c r="G30" s="48">
        <f t="shared" si="1"/>
        <v>-3</v>
      </c>
    </row>
    <row r="31" spans="2:7" ht="15" thickBot="1" x14ac:dyDescent="0.4">
      <c r="B31" s="60">
        <v>1119718</v>
      </c>
      <c r="C31" s="16" t="s">
        <v>53</v>
      </c>
      <c r="D31" s="16">
        <v>1</v>
      </c>
      <c r="E31" s="49"/>
      <c r="F31" s="49">
        <v>2</v>
      </c>
      <c r="G31" s="50">
        <f t="shared" si="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5kg units</vt:lpstr>
      <vt:lpstr>10kg units</vt:lpstr>
      <vt:lpstr>20kg Units</vt:lpstr>
      <vt:lpstr>Spares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2021-03-01T11:00:43Z</dcterms:created>
  <dcterms:modified xsi:type="dcterms:W3CDTF">2021-11-24T16:59:10Z</dcterms:modified>
</cp:coreProperties>
</file>